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DPACG\ce-pa\Publicaciones\Aegpef2019\Aegpef XLS\"/>
    </mc:Choice>
  </mc:AlternateContent>
  <workbookProtection lockStructure="1"/>
  <bookViews>
    <workbookView xWindow="0" yWindow="0" windowWidth="22380" windowHeight="11745"/>
  </bookViews>
  <sheets>
    <sheet name="Índice" sheetId="1" r:id="rId1"/>
    <sheet name="2.1" sheetId="2" r:id="rId2"/>
    <sheet name="2.2" sheetId="21" r:id="rId3"/>
    <sheet name="2.3" sheetId="22" r:id="rId4"/>
    <sheet name="2.4" sheetId="23" r:id="rId5"/>
    <sheet name="2.5" sheetId="24" r:id="rId6"/>
    <sheet name="2.6" sheetId="5" r:id="rId7"/>
    <sheet name="2.7" sheetId="6" r:id="rId8"/>
    <sheet name="2.8" sheetId="7" r:id="rId9"/>
    <sheet name="2.9" sheetId="8" r:id="rId10"/>
    <sheet name="2.10" sheetId="9" r:id="rId11"/>
    <sheet name="2.11" sheetId="10" r:id="rId12"/>
    <sheet name="2.12" sheetId="11" r:id="rId13"/>
    <sheet name="2.13" sheetId="12" r:id="rId14"/>
    <sheet name="2.14" sheetId="13" r:id="rId15"/>
    <sheet name="2.15" sheetId="15" r:id="rId16"/>
    <sheet name="2.16" sheetId="16" r:id="rId17"/>
    <sheet name="2.17" sheetId="17" r:id="rId18"/>
    <sheet name="2.18" sheetId="18" r:id="rId19"/>
    <sheet name="2.19" sheetId="19" r:id="rId20"/>
    <sheet name="2.20" sheetId="20" r:id="rId21"/>
    <sheet name="2.21" sheetId="3" r:id="rId22"/>
    <sheet name="2.22" sheetId="4" r:id="rId23"/>
    <sheet name="2.23" sheetId="14" r:id="rId24"/>
  </sheets>
  <definedNames>
    <definedName name="_Fill" localSheetId="1" hidden="1">#REF!</definedName>
    <definedName name="_Fill" localSheetId="10" hidden="1">#REF!</definedName>
    <definedName name="_Fill" localSheetId="18" hidden="1">#REF!</definedName>
    <definedName name="_Fill" localSheetId="20" hidden="1">#REF!</definedName>
    <definedName name="_Fill" localSheetId="21" hidden="1">#REF!</definedName>
    <definedName name="_Fill" localSheetId="22" hidden="1">#REF!</definedName>
    <definedName name="_Fill" localSheetId="23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0" hidden="1">#REF!</definedName>
    <definedName name="_Fill" hidden="1">#REF!</definedName>
    <definedName name="_Order1" hidden="1">255</definedName>
    <definedName name="_Order2" hidden="1">0</definedName>
    <definedName name="_Regression_Int" hidden="1">1</definedName>
    <definedName name="a" localSheetId="1" hidden="1">#REF!</definedName>
    <definedName name="a" localSheetId="17" hidden="1">#REF!</definedName>
    <definedName name="a" localSheetId="18" hidden="1">#REF!</definedName>
    <definedName name="a" localSheetId="20" hidden="1">#REF!</definedName>
    <definedName name="a" localSheetId="21" hidden="1">#REF!</definedName>
    <definedName name="a" localSheetId="22" hidden="1">#REF!</definedName>
    <definedName name="a" localSheetId="23" hidden="1">#REF!</definedName>
    <definedName name="a" localSheetId="5" hidden="1">#REF!</definedName>
    <definedName name="a" localSheetId="6" hidden="1">#REF!</definedName>
    <definedName name="a" localSheetId="7" hidden="1">#REF!</definedName>
    <definedName name="a" localSheetId="8" hidden="1">#REF!</definedName>
    <definedName name="a" localSheetId="0" hidden="1">#REF!</definedName>
    <definedName name="a" hidden="1">#REF!</definedName>
    <definedName name="_xlnm.Print_Area" localSheetId="1">'2.1'!$A$1:$I$371</definedName>
    <definedName name="_xlnm.Print_Area" localSheetId="10">'2.10'!$A$1:$I$899</definedName>
    <definedName name="_xlnm.Print_Area" localSheetId="11">'2.11'!$A$1:$L$875</definedName>
    <definedName name="_xlnm.Print_Area" localSheetId="12">'2.12'!$A$1:$L$875</definedName>
    <definedName name="_xlnm.Print_Area" localSheetId="13">'2.13'!$A$1:$H$874</definedName>
    <definedName name="_xlnm.Print_Area" localSheetId="14">'2.14'!$A$1:$H$874</definedName>
    <definedName name="_xlnm.Print_Area" localSheetId="15">'2.15'!$A$1:$G$875</definedName>
    <definedName name="_xlnm.Print_Area" localSheetId="16">'2.16'!$A$1:$N$887</definedName>
    <definedName name="_xlnm.Print_Area" localSheetId="17">'2.17'!$A$1:$D$903</definedName>
    <definedName name="_xlnm.Print_Area" localSheetId="18">'2.18'!$A$1:$E$904</definedName>
    <definedName name="_xlnm.Print_Area" localSheetId="19">'2.19'!$A$1:$Q$904</definedName>
    <definedName name="_xlnm.Print_Area" localSheetId="2">'2.2'!$A$1:$H$49</definedName>
    <definedName name="_xlnm.Print_Area" localSheetId="20">'2.20'!$A$1:$V$901</definedName>
    <definedName name="_xlnm.Print_Area" localSheetId="21">'2.21'!$A$1:$K$45</definedName>
    <definedName name="_xlnm.Print_Area" localSheetId="22">'2.22'!$A$1:$F$372</definedName>
    <definedName name="_xlnm.Print_Area" localSheetId="23">'2.23'!$A$1:$L$233</definedName>
    <definedName name="_xlnm.Print_Area" localSheetId="3">'2.3'!$A$1:$I$165</definedName>
    <definedName name="_xlnm.Print_Area" localSheetId="4">'2.4'!$A$1:$J$86</definedName>
    <definedName name="_xlnm.Print_Area" localSheetId="5">'2.5'!$A$1:$J$49</definedName>
    <definedName name="_xlnm.Print_Area" localSheetId="6">'2.6'!$A$1:$D$899</definedName>
    <definedName name="_xlnm.Print_Area" localSheetId="7">'2.7'!$A$1:$E$898</definedName>
    <definedName name="_xlnm.Print_Area" localSheetId="8">'2.8'!$A$1:$E$901</definedName>
    <definedName name="_xlnm.Print_Area" localSheetId="9">'2.9'!$A$1:$I$900</definedName>
    <definedName name="_xlnm.Print_Area" localSheetId="0">Índice!$A$1:$B$28</definedName>
    <definedName name="asaaa" localSheetId="1" hidden="1">#REF!</definedName>
    <definedName name="asaaa" localSheetId="20" hidden="1">#REF!</definedName>
    <definedName name="asaaa" localSheetId="21" hidden="1">#REF!</definedName>
    <definedName name="asaaa" localSheetId="22" hidden="1">#REF!</definedName>
    <definedName name="asaaa" localSheetId="23" hidden="1">#REF!</definedName>
    <definedName name="asaaa" localSheetId="5" hidden="1">#REF!</definedName>
    <definedName name="asaaa" localSheetId="6" hidden="1">#REF!</definedName>
    <definedName name="asaaa" localSheetId="7" hidden="1">#REF!</definedName>
    <definedName name="asaaa" localSheetId="8" hidden="1">#REF!</definedName>
    <definedName name="asaaa" localSheetId="0" hidden="1">#REF!</definedName>
    <definedName name="asaaa" hidden="1">#REF!</definedName>
    <definedName name="b" localSheetId="1" hidden="1">#REF!</definedName>
    <definedName name="b" localSheetId="18" hidden="1">#REF!</definedName>
    <definedName name="b" localSheetId="20" hidden="1">#REF!</definedName>
    <definedName name="b" localSheetId="21" hidden="1">#REF!</definedName>
    <definedName name="b" localSheetId="22" hidden="1">#REF!</definedName>
    <definedName name="b" localSheetId="23" hidden="1">#REF!</definedName>
    <definedName name="b" localSheetId="5" hidden="1">#REF!</definedName>
    <definedName name="b" localSheetId="6" hidden="1">#REF!</definedName>
    <definedName name="b" localSheetId="7" hidden="1">#REF!</definedName>
    <definedName name="b" localSheetId="8" hidden="1">#REF!</definedName>
    <definedName name="b" localSheetId="0" hidden="1">#REF!</definedName>
    <definedName name="b" hidden="1">#REF!</definedName>
    <definedName name="consari" localSheetId="1" hidden="1">#REF!</definedName>
    <definedName name="consari" localSheetId="18" hidden="1">#REF!</definedName>
    <definedName name="consari" localSheetId="20" hidden="1">#REF!</definedName>
    <definedName name="consari" localSheetId="21" hidden="1">#REF!</definedName>
    <definedName name="consari" localSheetId="22" hidden="1">#REF!</definedName>
    <definedName name="consari" localSheetId="23" hidden="1">#REF!</definedName>
    <definedName name="consari" localSheetId="5" hidden="1">#REF!</definedName>
    <definedName name="consari" localSheetId="6" hidden="1">#REF!</definedName>
    <definedName name="consari" localSheetId="7" hidden="1">#REF!</definedName>
    <definedName name="consari" localSheetId="8" hidden="1">#REF!</definedName>
    <definedName name="consari" hidden="1">#REF!</definedName>
    <definedName name="delll" localSheetId="1" hidden="1">#REF!</definedName>
    <definedName name="delll" localSheetId="18" hidden="1">#REF!</definedName>
    <definedName name="delll" localSheetId="20" hidden="1">#REF!</definedName>
    <definedName name="delll" localSheetId="21" hidden="1">#REF!</definedName>
    <definedName name="delll" localSheetId="22" hidden="1">#REF!</definedName>
    <definedName name="delll" localSheetId="23" hidden="1">#REF!</definedName>
    <definedName name="delll" localSheetId="5" hidden="1">#REF!</definedName>
    <definedName name="delll" localSheetId="6" hidden="1">#REF!</definedName>
    <definedName name="delll" localSheetId="7" hidden="1">#REF!</definedName>
    <definedName name="delll" localSheetId="8" hidden="1">#REF!</definedName>
    <definedName name="delll" hidden="1">#REF!</definedName>
    <definedName name="fhjkg" localSheetId="1" hidden="1">#REF!</definedName>
    <definedName name="fhjkg" localSheetId="20" hidden="1">#REF!</definedName>
    <definedName name="fhjkg" localSheetId="21" hidden="1">#REF!</definedName>
    <definedName name="fhjkg" localSheetId="22" hidden="1">#REF!</definedName>
    <definedName name="fhjkg" localSheetId="23" hidden="1">#REF!</definedName>
    <definedName name="fhjkg" localSheetId="5" hidden="1">#REF!</definedName>
    <definedName name="fhjkg" localSheetId="6" hidden="1">#REF!</definedName>
    <definedName name="fhjkg" localSheetId="7" hidden="1">#REF!</definedName>
    <definedName name="fhjkg" localSheetId="8" hidden="1">#REF!</definedName>
    <definedName name="fhjkg" hidden="1">#REF!</definedName>
    <definedName name="Fill" localSheetId="1" hidden="1">#REF!</definedName>
    <definedName name="Fill" localSheetId="18" hidden="1">#REF!</definedName>
    <definedName name="Fill" localSheetId="20" hidden="1">#REF!</definedName>
    <definedName name="Fill" localSheetId="21" hidden="1">#REF!</definedName>
    <definedName name="Fill" localSheetId="22" hidden="1">#REF!</definedName>
    <definedName name="Fill" localSheetId="23" hidden="1">#REF!</definedName>
    <definedName name="Fill" localSheetId="5" hidden="1">#REF!</definedName>
    <definedName name="Fill" localSheetId="6" hidden="1">#REF!</definedName>
    <definedName name="Fill" localSheetId="7" hidden="1">#REF!</definedName>
    <definedName name="Fill" localSheetId="8" hidden="1">#REF!</definedName>
    <definedName name="Fill" hidden="1">#REF!</definedName>
    <definedName name="Print_Area" localSheetId="2">'2.2'!$A$1:$H$49</definedName>
    <definedName name="Print_Area" localSheetId="3">'2.3'!$A$1:$I$165</definedName>
    <definedName name="Print_Area" localSheetId="5">'2.5'!$A$1:$J$49</definedName>
    <definedName name="Print_Titles" localSheetId="5">'2.5'!$1:$11</definedName>
    <definedName name="_xlnm.Print_Titles" localSheetId="1">'2.1'!$1:$9</definedName>
    <definedName name="_xlnm.Print_Titles" localSheetId="10">'2.10'!$1:$9</definedName>
    <definedName name="_xlnm.Print_Titles" localSheetId="11">'2.11'!$1:$9</definedName>
    <definedName name="_xlnm.Print_Titles" localSheetId="12">'2.12'!$1:$9</definedName>
    <definedName name="_xlnm.Print_Titles" localSheetId="13">'2.13'!$1:$8</definedName>
    <definedName name="_xlnm.Print_Titles" localSheetId="14">'2.14'!$1:$8</definedName>
    <definedName name="_xlnm.Print_Titles" localSheetId="15">'2.15'!$1:$8</definedName>
    <definedName name="_xlnm.Print_Titles" localSheetId="16">'2.16'!$1:$15</definedName>
    <definedName name="_xlnm.Print_Titles" localSheetId="17">'2.17'!$1:$10</definedName>
    <definedName name="_xlnm.Print_Titles" localSheetId="18">'2.18'!$1:$10</definedName>
    <definedName name="_xlnm.Print_Titles" localSheetId="19">'2.19'!$1:$11</definedName>
    <definedName name="_xlnm.Print_Titles" localSheetId="20">'2.20'!$1:$9</definedName>
    <definedName name="_xlnm.Print_Titles" localSheetId="22">'2.22'!$1:$7</definedName>
    <definedName name="_xlnm.Print_Titles" localSheetId="23">'2.23'!$1:$9</definedName>
    <definedName name="_xlnm.Print_Titles" localSheetId="6">'2.6'!$1:$9</definedName>
    <definedName name="_xlnm.Print_Titles" localSheetId="7">'2.7'!$1:$8</definedName>
    <definedName name="_xlnm.Print_Titles" localSheetId="8">'2.8'!$1:$10</definedName>
    <definedName name="_xlnm.Print_Titles" localSheetId="9">'2.9'!$1:$9</definedName>
    <definedName name="w" hidden="1">#REF!</definedName>
    <definedName name="x" localSheetId="1" hidden="1">#REF!</definedName>
    <definedName name="x" localSheetId="17" hidden="1">#REF!</definedName>
    <definedName name="x" localSheetId="18" hidden="1">#REF!</definedName>
    <definedName name="x" localSheetId="20" hidden="1">#REF!</definedName>
    <definedName name="x" localSheetId="21" hidden="1">#REF!</definedName>
    <definedName name="x" localSheetId="22" hidden="1">#REF!</definedName>
    <definedName name="x" localSheetId="23" hidden="1">#REF!</definedName>
    <definedName name="x" localSheetId="5" hidden="1">#REF!</definedName>
    <definedName name="x" localSheetId="6" hidden="1">#REF!</definedName>
    <definedName name="x" localSheetId="7" hidden="1">#REF!</definedName>
    <definedName name="x" localSheetId="8" hidden="1">#REF!</definedName>
    <definedName name="x" hidden="1">#REF!</definedName>
    <definedName name="xxxxxx" localSheetId="1" hidden="1">#REF!</definedName>
    <definedName name="xxxxxx" localSheetId="20" hidden="1">#REF!</definedName>
    <definedName name="xxxxxx" localSheetId="21" hidden="1">#REF!</definedName>
    <definedName name="xxxxxx" localSheetId="22" hidden="1">#REF!</definedName>
    <definedName name="xxxxxx" localSheetId="23" hidden="1">#REF!</definedName>
    <definedName name="xxxxxx" localSheetId="5" hidden="1">#REF!</definedName>
    <definedName name="xxxxxx" localSheetId="6" hidden="1">#REF!</definedName>
    <definedName name="xxxxxx" localSheetId="7" hidden="1">#REF!</definedName>
    <definedName name="xxxxxx" localSheetId="8" hidden="1">#REF!</definedName>
    <definedName name="xxxxxx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24" l="1"/>
  <c r="D80" i="23"/>
  <c r="B80" i="23"/>
  <c r="D79" i="23"/>
  <c r="B79" i="23"/>
  <c r="D78" i="23"/>
  <c r="B78" i="23"/>
  <c r="D77" i="23"/>
  <c r="B77" i="23"/>
  <c r="D76" i="23"/>
  <c r="B76" i="23"/>
  <c r="D75" i="23"/>
  <c r="B75" i="23"/>
  <c r="D74" i="23"/>
  <c r="B74" i="23"/>
  <c r="D73" i="23"/>
  <c r="B73" i="23"/>
  <c r="D72" i="23"/>
  <c r="B72" i="23"/>
  <c r="D71" i="23"/>
  <c r="B71" i="23"/>
  <c r="D70" i="23"/>
  <c r="B70" i="23"/>
  <c r="D69" i="23"/>
  <c r="B69" i="23"/>
  <c r="D68" i="23"/>
  <c r="B68" i="23"/>
  <c r="D67" i="23"/>
  <c r="B67" i="23"/>
  <c r="D66" i="23"/>
  <c r="B66" i="23"/>
  <c r="D65" i="23"/>
  <c r="B65" i="23"/>
  <c r="D64" i="23"/>
  <c r="B64" i="23"/>
  <c r="D63" i="23"/>
  <c r="B63" i="23"/>
  <c r="D62" i="23"/>
  <c r="B62" i="23"/>
  <c r="D61" i="23"/>
  <c r="B61" i="23"/>
  <c r="D60" i="23"/>
  <c r="B60" i="23"/>
  <c r="D59" i="23"/>
  <c r="B59" i="23"/>
  <c r="D58" i="23"/>
  <c r="B58" i="23"/>
  <c r="D57" i="23"/>
  <c r="B57" i="23"/>
  <c r="D56" i="23"/>
  <c r="B56" i="23"/>
  <c r="D55" i="23"/>
  <c r="B55" i="23"/>
  <c r="D54" i="23"/>
  <c r="B54" i="23"/>
  <c r="D53" i="23"/>
  <c r="B53" i="23"/>
  <c r="D52" i="23"/>
  <c r="B52" i="23"/>
  <c r="D51" i="23"/>
  <c r="B51" i="23"/>
  <c r="D50" i="23"/>
  <c r="B50" i="23"/>
  <c r="D49" i="23"/>
  <c r="D47" i="23" s="1"/>
  <c r="B49" i="23"/>
  <c r="B47" i="23" s="1"/>
  <c r="J47" i="23"/>
  <c r="I47" i="23"/>
  <c r="G47" i="23"/>
  <c r="F47" i="23"/>
  <c r="E47" i="23"/>
  <c r="D44" i="23"/>
  <c r="B44" i="23" s="1"/>
  <c r="D43" i="23"/>
  <c r="B43" i="23"/>
  <c r="D42" i="23"/>
  <c r="B42" i="23" s="1"/>
  <c r="D41" i="23"/>
  <c r="B41" i="23"/>
  <c r="D40" i="23"/>
  <c r="B40" i="23" s="1"/>
  <c r="D39" i="23"/>
  <c r="B39" i="23"/>
  <c r="D38" i="23"/>
  <c r="B38" i="23" s="1"/>
  <c r="D37" i="23"/>
  <c r="B37" i="23"/>
  <c r="D36" i="23"/>
  <c r="B36" i="23" s="1"/>
  <c r="D35" i="23"/>
  <c r="B35" i="23"/>
  <c r="D34" i="23"/>
  <c r="B34" i="23" s="1"/>
  <c r="D33" i="23"/>
  <c r="B33" i="23"/>
  <c r="D32" i="23"/>
  <c r="B32" i="23" s="1"/>
  <c r="D31" i="23"/>
  <c r="B31" i="23"/>
  <c r="D30" i="23"/>
  <c r="B30" i="23" s="1"/>
  <c r="D29" i="23"/>
  <c r="B29" i="23"/>
  <c r="D28" i="23"/>
  <c r="B28" i="23" s="1"/>
  <c r="D27" i="23"/>
  <c r="B27" i="23"/>
  <c r="D26" i="23"/>
  <c r="B26" i="23" s="1"/>
  <c r="D25" i="23"/>
  <c r="B25" i="23"/>
  <c r="D24" i="23"/>
  <c r="B24" i="23" s="1"/>
  <c r="D23" i="23"/>
  <c r="B23" i="23"/>
  <c r="D22" i="23"/>
  <c r="B22" i="23" s="1"/>
  <c r="D21" i="23"/>
  <c r="B21" i="23"/>
  <c r="D20" i="23"/>
  <c r="B20" i="23" s="1"/>
  <c r="D19" i="23"/>
  <c r="B19" i="23"/>
  <c r="D18" i="23"/>
  <c r="B18" i="23" s="1"/>
  <c r="D17" i="23"/>
  <c r="B17" i="23"/>
  <c r="D16" i="23"/>
  <c r="B16" i="23" s="1"/>
  <c r="D15" i="23"/>
  <c r="B15" i="23"/>
  <c r="D14" i="23"/>
  <c r="B14" i="23" s="1"/>
  <c r="D13" i="23"/>
  <c r="B13" i="23"/>
  <c r="J11" i="23"/>
  <c r="I11" i="23"/>
  <c r="G11" i="23"/>
  <c r="F11" i="23"/>
  <c r="E11" i="23"/>
  <c r="D11" i="23"/>
  <c r="I126" i="22"/>
  <c r="H126" i="22"/>
  <c r="G126" i="22"/>
  <c r="F126" i="22"/>
  <c r="E126" i="22"/>
  <c r="D126" i="22"/>
  <c r="C126" i="22"/>
  <c r="B126" i="22"/>
  <c r="I90" i="22"/>
  <c r="H90" i="22"/>
  <c r="G90" i="22"/>
  <c r="F90" i="22"/>
  <c r="E90" i="22"/>
  <c r="D90" i="22"/>
  <c r="C90" i="22"/>
  <c r="B9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I46" i="22"/>
  <c r="H46" i="22"/>
  <c r="G46" i="22"/>
  <c r="F46" i="22"/>
  <c r="E46" i="22"/>
  <c r="D46" i="22"/>
  <c r="C46" i="22"/>
  <c r="B46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I10" i="22"/>
  <c r="H10" i="22"/>
  <c r="G10" i="22"/>
  <c r="F10" i="22"/>
  <c r="E10" i="22"/>
  <c r="D10" i="22"/>
  <c r="C10" i="22"/>
  <c r="B10" i="22"/>
  <c r="F43" i="21"/>
  <c r="B43" i="21"/>
  <c r="F42" i="21"/>
  <c r="B42" i="21"/>
  <c r="F41" i="21"/>
  <c r="B41" i="21"/>
  <c r="F40" i="21"/>
  <c r="B40" i="21"/>
  <c r="F39" i="21"/>
  <c r="B39" i="21"/>
  <c r="F38" i="21"/>
  <c r="B38" i="21"/>
  <c r="F37" i="21"/>
  <c r="B37" i="21"/>
  <c r="F36" i="21"/>
  <c r="B36" i="21"/>
  <c r="F35" i="21"/>
  <c r="B35" i="21"/>
  <c r="F34" i="21"/>
  <c r="B34" i="21"/>
  <c r="F33" i="21"/>
  <c r="B33" i="21"/>
  <c r="F32" i="21"/>
  <c r="B32" i="21"/>
  <c r="F31" i="21"/>
  <c r="B31" i="21"/>
  <c r="F30" i="21"/>
  <c r="B30" i="21"/>
  <c r="F29" i="21"/>
  <c r="B29" i="21"/>
  <c r="F28" i="21"/>
  <c r="B28" i="21"/>
  <c r="F27" i="21"/>
  <c r="B27" i="21"/>
  <c r="F26" i="21"/>
  <c r="B26" i="21"/>
  <c r="F25" i="21"/>
  <c r="B25" i="21"/>
  <c r="F24" i="21"/>
  <c r="B24" i="21"/>
  <c r="F23" i="21"/>
  <c r="B23" i="21"/>
  <c r="F22" i="21"/>
  <c r="B22" i="21"/>
  <c r="F21" i="21"/>
  <c r="B21" i="21"/>
  <c r="F20" i="21"/>
  <c r="B20" i="21"/>
  <c r="F19" i="21"/>
  <c r="B19" i="21"/>
  <c r="F18" i="21"/>
  <c r="B18" i="21"/>
  <c r="F17" i="21"/>
  <c r="B17" i="21"/>
  <c r="F16" i="21"/>
  <c r="B16" i="21"/>
  <c r="F15" i="21"/>
  <c r="B15" i="21"/>
  <c r="F14" i="21"/>
  <c r="B14" i="21"/>
  <c r="F13" i="21"/>
  <c r="B13" i="21"/>
  <c r="F12" i="21"/>
  <c r="B12" i="21"/>
  <c r="H10" i="21"/>
  <c r="G10" i="21"/>
  <c r="D10" i="21"/>
  <c r="C10" i="21"/>
  <c r="B10" i="21"/>
  <c r="B11" i="23" l="1"/>
  <c r="F10" i="21"/>
  <c r="B898" i="20" l="1"/>
  <c r="B897" i="20"/>
  <c r="B896" i="20"/>
  <c r="B895" i="20"/>
  <c r="B894" i="20"/>
  <c r="B893" i="20"/>
  <c r="B892" i="20"/>
  <c r="B891" i="20"/>
  <c r="B890" i="20"/>
  <c r="B889" i="20"/>
  <c r="B888" i="20"/>
  <c r="B887" i="20"/>
  <c r="B886" i="20"/>
  <c r="B885" i="20"/>
  <c r="B884" i="20"/>
  <c r="B883" i="20"/>
  <c r="B882" i="20"/>
  <c r="B881" i="20"/>
  <c r="B880" i="20"/>
  <c r="B879" i="20"/>
  <c r="B878" i="20"/>
  <c r="B877" i="20"/>
  <c r="B876" i="20"/>
  <c r="B875" i="20"/>
  <c r="B874" i="20"/>
  <c r="B873" i="20"/>
  <c r="B872" i="20"/>
  <c r="B871" i="20"/>
  <c r="B870" i="20"/>
  <c r="B869" i="20"/>
  <c r="B868" i="20"/>
  <c r="B867" i="20"/>
  <c r="B866" i="20"/>
  <c r="B865" i="20"/>
  <c r="V863" i="20"/>
  <c r="U863" i="20"/>
  <c r="T863" i="20"/>
  <c r="S863" i="20"/>
  <c r="R863" i="20"/>
  <c r="Q863" i="20"/>
  <c r="P863" i="20"/>
  <c r="O863" i="20"/>
  <c r="N863" i="20"/>
  <c r="M863" i="20"/>
  <c r="L863" i="20"/>
  <c r="K863" i="20"/>
  <c r="J863" i="20"/>
  <c r="I863" i="20"/>
  <c r="H863" i="20"/>
  <c r="G863" i="20"/>
  <c r="F863" i="20"/>
  <c r="E863" i="20"/>
  <c r="D863" i="20"/>
  <c r="C863" i="20"/>
  <c r="B860" i="20"/>
  <c r="B859" i="20"/>
  <c r="B858" i="20"/>
  <c r="B857" i="20"/>
  <c r="B856" i="20"/>
  <c r="B855" i="20"/>
  <c r="B854" i="20"/>
  <c r="B853" i="20"/>
  <c r="B852" i="20"/>
  <c r="B851" i="20"/>
  <c r="B850" i="20"/>
  <c r="B849" i="20"/>
  <c r="B848" i="20"/>
  <c r="B847" i="20"/>
  <c r="B846" i="20"/>
  <c r="B845" i="20"/>
  <c r="B844" i="20"/>
  <c r="B843" i="20"/>
  <c r="B842" i="20"/>
  <c r="B841" i="20"/>
  <c r="B840" i="20"/>
  <c r="B839" i="20"/>
  <c r="B838" i="20"/>
  <c r="B837" i="20"/>
  <c r="B836" i="20"/>
  <c r="B835" i="20"/>
  <c r="B834" i="20"/>
  <c r="B833" i="20"/>
  <c r="B832" i="20"/>
  <c r="B831" i="20"/>
  <c r="B830" i="20"/>
  <c r="B829" i="20"/>
  <c r="B828" i="20"/>
  <c r="B827" i="20"/>
  <c r="V825" i="20"/>
  <c r="U825" i="20"/>
  <c r="T825" i="20"/>
  <c r="S825" i="20"/>
  <c r="R825" i="20"/>
  <c r="Q825" i="20"/>
  <c r="P825" i="20"/>
  <c r="O825" i="20"/>
  <c r="N825" i="20"/>
  <c r="M825" i="20"/>
  <c r="L825" i="20"/>
  <c r="K825" i="20"/>
  <c r="J825" i="20"/>
  <c r="I825" i="20"/>
  <c r="H825" i="20"/>
  <c r="G825" i="20"/>
  <c r="F825" i="20"/>
  <c r="E825" i="20"/>
  <c r="D825" i="20"/>
  <c r="C825" i="20"/>
  <c r="B822" i="20"/>
  <c r="B821" i="20"/>
  <c r="B820" i="20"/>
  <c r="B819" i="20"/>
  <c r="B818" i="20"/>
  <c r="B817" i="20"/>
  <c r="B816" i="20"/>
  <c r="B815" i="20"/>
  <c r="B814" i="20"/>
  <c r="B813" i="20"/>
  <c r="B812" i="20"/>
  <c r="B811" i="20"/>
  <c r="B810" i="20"/>
  <c r="B809" i="20"/>
  <c r="B808" i="20"/>
  <c r="B807" i="20"/>
  <c r="B806" i="20"/>
  <c r="B805" i="20"/>
  <c r="B804" i="20"/>
  <c r="B803" i="20"/>
  <c r="B802" i="20"/>
  <c r="B801" i="20"/>
  <c r="B800" i="20"/>
  <c r="B799" i="20"/>
  <c r="B798" i="20"/>
  <c r="B797" i="20"/>
  <c r="B796" i="20"/>
  <c r="B795" i="20"/>
  <c r="B794" i="20"/>
  <c r="B793" i="20"/>
  <c r="B792" i="20"/>
  <c r="B788" i="20" s="1"/>
  <c r="B791" i="20"/>
  <c r="B790" i="20"/>
  <c r="V788" i="20"/>
  <c r="U788" i="20"/>
  <c r="T788" i="20"/>
  <c r="S788" i="20"/>
  <c r="R788" i="20"/>
  <c r="Q788" i="20"/>
  <c r="P788" i="20"/>
  <c r="O788" i="20"/>
  <c r="N788" i="20"/>
  <c r="M788" i="20"/>
  <c r="L788" i="20"/>
  <c r="K788" i="20"/>
  <c r="J788" i="20"/>
  <c r="I788" i="20"/>
  <c r="H788" i="20"/>
  <c r="G788" i="20"/>
  <c r="F788" i="20"/>
  <c r="E788" i="20"/>
  <c r="D788" i="20"/>
  <c r="C788" i="20"/>
  <c r="B785" i="20"/>
  <c r="B784" i="20"/>
  <c r="B783" i="20"/>
  <c r="B782" i="20"/>
  <c r="B781" i="20"/>
  <c r="B780" i="20"/>
  <c r="B779" i="20"/>
  <c r="B778" i="20"/>
  <c r="B777" i="20"/>
  <c r="B776" i="20"/>
  <c r="B775" i="20"/>
  <c r="B774" i="20"/>
  <c r="B773" i="20"/>
  <c r="B772" i="20"/>
  <c r="B771" i="20"/>
  <c r="B770" i="20"/>
  <c r="B769" i="20"/>
  <c r="B768" i="20"/>
  <c r="B767" i="20"/>
  <c r="B766" i="20"/>
  <c r="B765" i="20"/>
  <c r="B764" i="20"/>
  <c r="B763" i="20"/>
  <c r="B762" i="20"/>
  <c r="B761" i="20"/>
  <c r="B760" i="20"/>
  <c r="B759" i="20"/>
  <c r="B758" i="20"/>
  <c r="B757" i="20"/>
  <c r="B756" i="20"/>
  <c r="B755" i="20"/>
  <c r="B754" i="20"/>
  <c r="B753" i="20"/>
  <c r="B751" i="20" s="1"/>
  <c r="V751" i="20"/>
  <c r="U751" i="20"/>
  <c r="T751" i="20"/>
  <c r="S751" i="20"/>
  <c r="R751" i="20"/>
  <c r="Q751" i="20"/>
  <c r="P751" i="20"/>
  <c r="O751" i="20"/>
  <c r="N751" i="20"/>
  <c r="M751" i="20"/>
  <c r="L751" i="20"/>
  <c r="K751" i="20"/>
  <c r="J751" i="20"/>
  <c r="I751" i="20"/>
  <c r="H751" i="20"/>
  <c r="G751" i="20"/>
  <c r="F751" i="20"/>
  <c r="E751" i="20"/>
  <c r="D751" i="20"/>
  <c r="C751" i="20"/>
  <c r="B748" i="20"/>
  <c r="B747" i="20"/>
  <c r="B746" i="20"/>
  <c r="B745" i="20"/>
  <c r="B744" i="20"/>
  <c r="B743" i="20"/>
  <c r="B742" i="20"/>
  <c r="B741" i="20"/>
  <c r="B740" i="20"/>
  <c r="B739" i="20"/>
  <c r="B738" i="20"/>
  <c r="B737" i="20"/>
  <c r="B736" i="20"/>
  <c r="B735" i="20"/>
  <c r="B734" i="20"/>
  <c r="B733" i="20"/>
  <c r="B732" i="20"/>
  <c r="B731" i="20"/>
  <c r="B730" i="20"/>
  <c r="B729" i="20"/>
  <c r="B728" i="20"/>
  <c r="B727" i="20"/>
  <c r="B726" i="20"/>
  <c r="B725" i="20"/>
  <c r="B724" i="20"/>
  <c r="B723" i="20"/>
  <c r="B722" i="20"/>
  <c r="B721" i="20"/>
  <c r="B720" i="20"/>
  <c r="B719" i="20"/>
  <c r="B718" i="20"/>
  <c r="B714" i="20" s="1"/>
  <c r="B717" i="20"/>
  <c r="B716" i="20"/>
  <c r="V714" i="20"/>
  <c r="U714" i="20"/>
  <c r="T714" i="20"/>
  <c r="S714" i="20"/>
  <c r="R714" i="20"/>
  <c r="Q714" i="20"/>
  <c r="P714" i="20"/>
  <c r="O714" i="20"/>
  <c r="N714" i="20"/>
  <c r="M714" i="20"/>
  <c r="L714" i="20"/>
  <c r="K714" i="20"/>
  <c r="J714" i="20"/>
  <c r="I714" i="20"/>
  <c r="H714" i="20"/>
  <c r="G714" i="20"/>
  <c r="F714" i="20"/>
  <c r="E714" i="20"/>
  <c r="D714" i="20"/>
  <c r="C714" i="20"/>
  <c r="B711" i="20"/>
  <c r="B710" i="20"/>
  <c r="B709" i="20"/>
  <c r="B708" i="20"/>
  <c r="B707" i="20"/>
  <c r="B706" i="20"/>
  <c r="B705" i="20"/>
  <c r="B704" i="20"/>
  <c r="B703" i="20"/>
  <c r="B702" i="20"/>
  <c r="B701" i="20"/>
  <c r="B700" i="20"/>
  <c r="B699" i="20"/>
  <c r="B698" i="20"/>
  <c r="B697" i="20"/>
  <c r="B696" i="20"/>
  <c r="B695" i="20"/>
  <c r="B694" i="20"/>
  <c r="B693" i="20"/>
  <c r="B692" i="20"/>
  <c r="B691" i="20"/>
  <c r="B690" i="20"/>
  <c r="B689" i="20"/>
  <c r="B688" i="20"/>
  <c r="B687" i="20"/>
  <c r="B686" i="20"/>
  <c r="B685" i="20"/>
  <c r="B684" i="20"/>
  <c r="B683" i="20"/>
  <c r="B682" i="20"/>
  <c r="B681" i="20"/>
  <c r="B680" i="20"/>
  <c r="B679" i="20"/>
  <c r="B677" i="20" s="1"/>
  <c r="V677" i="20"/>
  <c r="U677" i="20"/>
  <c r="T677" i="20"/>
  <c r="S677" i="20"/>
  <c r="R677" i="20"/>
  <c r="Q677" i="20"/>
  <c r="P677" i="20"/>
  <c r="O677" i="20"/>
  <c r="N677" i="20"/>
  <c r="M677" i="20"/>
  <c r="L677" i="20"/>
  <c r="K677" i="20"/>
  <c r="J677" i="20"/>
  <c r="I677" i="20"/>
  <c r="H677" i="20"/>
  <c r="G677" i="20"/>
  <c r="F677" i="20"/>
  <c r="E677" i="20"/>
  <c r="D677" i="20"/>
  <c r="C677" i="20"/>
  <c r="B674" i="20"/>
  <c r="B673" i="20"/>
  <c r="B672" i="20"/>
  <c r="B671" i="20"/>
  <c r="B670" i="20"/>
  <c r="B669" i="20"/>
  <c r="B668" i="20"/>
  <c r="B667" i="20"/>
  <c r="B666" i="20"/>
  <c r="B665" i="20"/>
  <c r="B664" i="20"/>
  <c r="B663" i="20"/>
  <c r="B662" i="20"/>
  <c r="B661" i="20"/>
  <c r="B660" i="20"/>
  <c r="B659" i="20"/>
  <c r="B658" i="20"/>
  <c r="B657" i="20"/>
  <c r="B656" i="20"/>
  <c r="B655" i="20"/>
  <c r="B654" i="20"/>
  <c r="B653" i="20"/>
  <c r="B652" i="20"/>
  <c r="B651" i="20"/>
  <c r="B650" i="20"/>
  <c r="B649" i="20"/>
  <c r="B648" i="20"/>
  <c r="B647" i="20"/>
  <c r="B646" i="20"/>
  <c r="B645" i="20"/>
  <c r="B644" i="20"/>
  <c r="B643" i="20"/>
  <c r="B642" i="20"/>
  <c r="B641" i="20" s="1"/>
  <c r="V641" i="20"/>
  <c r="U641" i="20"/>
  <c r="T641" i="20"/>
  <c r="S641" i="20"/>
  <c r="R641" i="20"/>
  <c r="Q641" i="20"/>
  <c r="P641" i="20"/>
  <c r="O641" i="20"/>
  <c r="N641" i="20"/>
  <c r="M641" i="20"/>
  <c r="L641" i="20"/>
  <c r="K641" i="20"/>
  <c r="J641" i="20"/>
  <c r="I641" i="20"/>
  <c r="H641" i="20"/>
  <c r="G641" i="20"/>
  <c r="F641" i="20"/>
  <c r="E641" i="20"/>
  <c r="D641" i="20"/>
  <c r="C641" i="20"/>
  <c r="B638" i="20"/>
  <c r="B637" i="20"/>
  <c r="B636" i="20"/>
  <c r="B635" i="20"/>
  <c r="B634" i="20"/>
  <c r="B633" i="20"/>
  <c r="B632" i="20"/>
  <c r="B631" i="20"/>
  <c r="B630" i="20"/>
  <c r="B629" i="20"/>
  <c r="B628" i="20"/>
  <c r="B627" i="20"/>
  <c r="B626" i="20"/>
  <c r="B625" i="20"/>
  <c r="B624" i="20"/>
  <c r="B623" i="20"/>
  <c r="B622" i="20"/>
  <c r="B621" i="20"/>
  <c r="B620" i="20"/>
  <c r="B619" i="20"/>
  <c r="B618" i="20"/>
  <c r="B617" i="20"/>
  <c r="B616" i="20"/>
  <c r="B615" i="20"/>
  <c r="B614" i="20"/>
  <c r="B613" i="20"/>
  <c r="B612" i="20"/>
  <c r="B611" i="20"/>
  <c r="B610" i="20"/>
  <c r="B609" i="20"/>
  <c r="B608" i="20"/>
  <c r="B607" i="20"/>
  <c r="B606" i="20"/>
  <c r="V604" i="20"/>
  <c r="U604" i="20"/>
  <c r="T604" i="20"/>
  <c r="S604" i="20"/>
  <c r="R604" i="20"/>
  <c r="Q604" i="20"/>
  <c r="P604" i="20"/>
  <c r="O604" i="20"/>
  <c r="N604" i="20"/>
  <c r="M604" i="20"/>
  <c r="L604" i="20"/>
  <c r="K604" i="20"/>
  <c r="J604" i="20"/>
  <c r="I604" i="20"/>
  <c r="H604" i="20"/>
  <c r="G604" i="20"/>
  <c r="F604" i="20"/>
  <c r="E604" i="20"/>
  <c r="D604" i="20"/>
  <c r="C604" i="20"/>
  <c r="B601" i="20"/>
  <c r="B600" i="20"/>
  <c r="B599" i="20"/>
  <c r="B598" i="20"/>
  <c r="B597" i="20"/>
  <c r="B596" i="20"/>
  <c r="B595" i="20"/>
  <c r="B594" i="20"/>
  <c r="B593" i="20"/>
  <c r="B592" i="20"/>
  <c r="B591" i="20"/>
  <c r="B590" i="20"/>
  <c r="B589" i="20"/>
  <c r="B588" i="20"/>
  <c r="B587" i="20"/>
  <c r="B586" i="20"/>
  <c r="B585" i="20"/>
  <c r="B584" i="20"/>
  <c r="B583" i="20"/>
  <c r="B582" i="20"/>
  <c r="B581" i="20"/>
  <c r="B580" i="20"/>
  <c r="B579" i="20"/>
  <c r="B578" i="20"/>
  <c r="B577" i="20"/>
  <c r="B576" i="20"/>
  <c r="B575" i="20"/>
  <c r="B574" i="20"/>
  <c r="B573" i="20"/>
  <c r="B572" i="20"/>
  <c r="B571" i="20"/>
  <c r="B570" i="20"/>
  <c r="B569" i="20"/>
  <c r="V567" i="20"/>
  <c r="U567" i="20"/>
  <c r="T567" i="20"/>
  <c r="S567" i="20"/>
  <c r="R567" i="20"/>
  <c r="Q567" i="20"/>
  <c r="P567" i="20"/>
  <c r="O567" i="20"/>
  <c r="N567" i="20"/>
  <c r="M567" i="20"/>
  <c r="L567" i="20"/>
  <c r="K567" i="20"/>
  <c r="J567" i="20"/>
  <c r="I567" i="20"/>
  <c r="H567" i="20"/>
  <c r="G567" i="20"/>
  <c r="F567" i="20"/>
  <c r="E567" i="20"/>
  <c r="D567" i="20"/>
  <c r="C567" i="20"/>
  <c r="B567" i="20"/>
  <c r="B564" i="20"/>
  <c r="B563" i="20"/>
  <c r="B562" i="20"/>
  <c r="B561" i="20"/>
  <c r="B560" i="20"/>
  <c r="B559" i="20"/>
  <c r="B558" i="20"/>
  <c r="B557" i="20"/>
  <c r="B556" i="20"/>
  <c r="B555" i="20"/>
  <c r="B554" i="20"/>
  <c r="B553" i="20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29" i="20" s="1"/>
  <c r="B532" i="20"/>
  <c r="B531" i="20"/>
  <c r="V529" i="20"/>
  <c r="U529" i="20"/>
  <c r="T529" i="20"/>
  <c r="S529" i="20"/>
  <c r="R529" i="20"/>
  <c r="Q529" i="20"/>
  <c r="P529" i="20"/>
  <c r="O529" i="20"/>
  <c r="N529" i="20"/>
  <c r="M529" i="20"/>
  <c r="L529" i="20"/>
  <c r="K529" i="20"/>
  <c r="J529" i="20"/>
  <c r="I529" i="20"/>
  <c r="H529" i="20"/>
  <c r="G529" i="20"/>
  <c r="F529" i="20"/>
  <c r="E529" i="20"/>
  <c r="D529" i="20"/>
  <c r="C529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2" i="20" s="1"/>
  <c r="V492" i="20"/>
  <c r="U492" i="20"/>
  <c r="T492" i="20"/>
  <c r="S492" i="20"/>
  <c r="R492" i="20"/>
  <c r="Q492" i="20"/>
  <c r="P492" i="20"/>
  <c r="O492" i="20"/>
  <c r="N492" i="20"/>
  <c r="M492" i="20"/>
  <c r="L492" i="20"/>
  <c r="K492" i="20"/>
  <c r="J492" i="20"/>
  <c r="I492" i="20"/>
  <c r="H492" i="20"/>
  <c r="G492" i="20"/>
  <c r="F492" i="20"/>
  <c r="E492" i="20"/>
  <c r="D492" i="20"/>
  <c r="C492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B465" i="20"/>
  <c r="B464" i="20"/>
  <c r="B463" i="20"/>
  <c r="B462" i="20"/>
  <c r="B461" i="20"/>
  <c r="B460" i="20"/>
  <c r="B459" i="20"/>
  <c r="B455" i="20" s="1"/>
  <c r="B458" i="20"/>
  <c r="B457" i="20"/>
  <c r="V455" i="20"/>
  <c r="U455" i="20"/>
  <c r="T455" i="20"/>
  <c r="S455" i="20"/>
  <c r="R455" i="20"/>
  <c r="Q455" i="20"/>
  <c r="P455" i="20"/>
  <c r="O455" i="20"/>
  <c r="N455" i="20"/>
  <c r="M455" i="20"/>
  <c r="L455" i="20"/>
  <c r="K455" i="20"/>
  <c r="J455" i="20"/>
  <c r="I455" i="20"/>
  <c r="H455" i="20"/>
  <c r="G455" i="20"/>
  <c r="F455" i="20"/>
  <c r="E455" i="20"/>
  <c r="D455" i="20"/>
  <c r="C455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8" i="20" s="1"/>
  <c r="V418" i="20"/>
  <c r="U418" i="20"/>
  <c r="T418" i="20"/>
  <c r="S418" i="20"/>
  <c r="R418" i="20"/>
  <c r="Q418" i="20"/>
  <c r="P418" i="20"/>
  <c r="O418" i="20"/>
  <c r="N418" i="20"/>
  <c r="M418" i="20"/>
  <c r="L418" i="20"/>
  <c r="K418" i="20"/>
  <c r="J418" i="20"/>
  <c r="I418" i="20"/>
  <c r="H418" i="20"/>
  <c r="G418" i="20"/>
  <c r="F418" i="20"/>
  <c r="E418" i="20"/>
  <c r="D418" i="20"/>
  <c r="C418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1" i="20" s="1"/>
  <c r="B384" i="20"/>
  <c r="B383" i="20"/>
  <c r="V381" i="20"/>
  <c r="U381" i="20"/>
  <c r="T381" i="20"/>
  <c r="S381" i="20"/>
  <c r="R381" i="20"/>
  <c r="Q381" i="20"/>
  <c r="P381" i="20"/>
  <c r="O381" i="20"/>
  <c r="N381" i="20"/>
  <c r="M381" i="20"/>
  <c r="L381" i="20"/>
  <c r="K381" i="20"/>
  <c r="J381" i="20"/>
  <c r="I381" i="20"/>
  <c r="H381" i="20"/>
  <c r="G381" i="20"/>
  <c r="F381" i="20"/>
  <c r="E381" i="20"/>
  <c r="D381" i="20"/>
  <c r="C381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4" i="20" s="1"/>
  <c r="V344" i="20"/>
  <c r="U344" i="20"/>
  <c r="T344" i="20"/>
  <c r="S344" i="20"/>
  <c r="R344" i="20"/>
  <c r="Q344" i="20"/>
  <c r="P344" i="20"/>
  <c r="O344" i="20"/>
  <c r="N344" i="20"/>
  <c r="M344" i="20"/>
  <c r="L344" i="20"/>
  <c r="K344" i="20"/>
  <c r="J344" i="20"/>
  <c r="I344" i="20"/>
  <c r="H344" i="20"/>
  <c r="G344" i="20"/>
  <c r="F344" i="20"/>
  <c r="E344" i="20"/>
  <c r="D344" i="20"/>
  <c r="C344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V307" i="20"/>
  <c r="U307" i="20"/>
  <c r="T307" i="20"/>
  <c r="S307" i="20"/>
  <c r="R307" i="20"/>
  <c r="Q307" i="20"/>
  <c r="P307" i="20"/>
  <c r="O307" i="20"/>
  <c r="N307" i="20"/>
  <c r="M307" i="20"/>
  <c r="L307" i="20"/>
  <c r="K307" i="20"/>
  <c r="J307" i="20"/>
  <c r="I307" i="20"/>
  <c r="H307" i="20"/>
  <c r="G307" i="20"/>
  <c r="F307" i="20"/>
  <c r="E307" i="20"/>
  <c r="D307" i="20"/>
  <c r="C307" i="20"/>
  <c r="B307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3" i="20" s="1"/>
  <c r="B236" i="20"/>
  <c r="B235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6" i="20" s="1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59" i="20" s="1"/>
  <c r="B162" i="20"/>
  <c r="B161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2" i="20" s="1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8" i="20" s="1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N901" i="19"/>
  <c r="B901" i="19" s="1"/>
  <c r="I901" i="19"/>
  <c r="D901" i="19"/>
  <c r="N900" i="19"/>
  <c r="I900" i="19"/>
  <c r="D900" i="19"/>
  <c r="B900" i="19"/>
  <c r="N899" i="19"/>
  <c r="I899" i="19"/>
  <c r="D899" i="19"/>
  <c r="B899" i="19" s="1"/>
  <c r="N898" i="19"/>
  <c r="I898" i="19"/>
  <c r="D898" i="19"/>
  <c r="B898" i="19"/>
  <c r="N897" i="19"/>
  <c r="I897" i="19"/>
  <c r="D897" i="19"/>
  <c r="B897" i="19" s="1"/>
  <c r="N896" i="19"/>
  <c r="I896" i="19"/>
  <c r="D896" i="19"/>
  <c r="B896" i="19"/>
  <c r="N895" i="19"/>
  <c r="I895" i="19"/>
  <c r="D895" i="19"/>
  <c r="N894" i="19"/>
  <c r="I894" i="19"/>
  <c r="D894" i="19"/>
  <c r="B894" i="19"/>
  <c r="N893" i="19"/>
  <c r="I893" i="19"/>
  <c r="D893" i="19"/>
  <c r="N892" i="19"/>
  <c r="I892" i="19"/>
  <c r="D892" i="19"/>
  <c r="B892" i="19"/>
  <c r="N891" i="19"/>
  <c r="I891" i="19"/>
  <c r="D891" i="19"/>
  <c r="N890" i="19"/>
  <c r="I890" i="19"/>
  <c r="D890" i="19"/>
  <c r="B890" i="19"/>
  <c r="N889" i="19"/>
  <c r="I889" i="19"/>
  <c r="D889" i="19"/>
  <c r="N888" i="19"/>
  <c r="I888" i="19"/>
  <c r="D888" i="19"/>
  <c r="B888" i="19"/>
  <c r="N887" i="19"/>
  <c r="I887" i="19"/>
  <c r="D887" i="19"/>
  <c r="N886" i="19"/>
  <c r="I886" i="19"/>
  <c r="D886" i="19"/>
  <c r="B886" i="19"/>
  <c r="N885" i="19"/>
  <c r="I885" i="19"/>
  <c r="D885" i="19"/>
  <c r="B885" i="19" s="1"/>
  <c r="N884" i="19"/>
  <c r="I884" i="19"/>
  <c r="D884" i="19"/>
  <c r="B884" i="19" s="1"/>
  <c r="N883" i="19"/>
  <c r="I883" i="19"/>
  <c r="D883" i="19"/>
  <c r="B883" i="19" s="1"/>
  <c r="N882" i="19"/>
  <c r="I882" i="19"/>
  <c r="B882" i="19" s="1"/>
  <c r="D882" i="19"/>
  <c r="N881" i="19"/>
  <c r="I881" i="19"/>
  <c r="D881" i="19"/>
  <c r="B881" i="19" s="1"/>
  <c r="N880" i="19"/>
  <c r="I880" i="19"/>
  <c r="B880" i="19" s="1"/>
  <c r="D880" i="19"/>
  <c r="N879" i="19"/>
  <c r="I879" i="19"/>
  <c r="D879" i="19"/>
  <c r="N878" i="19"/>
  <c r="I878" i="19"/>
  <c r="B878" i="19" s="1"/>
  <c r="D878" i="19"/>
  <c r="N877" i="19"/>
  <c r="I877" i="19"/>
  <c r="D877" i="19"/>
  <c r="B877" i="19" s="1"/>
  <c r="N876" i="19"/>
  <c r="I876" i="19"/>
  <c r="B876" i="19" s="1"/>
  <c r="D876" i="19"/>
  <c r="N875" i="19"/>
  <c r="I875" i="19"/>
  <c r="D875" i="19"/>
  <c r="N874" i="19"/>
  <c r="I874" i="19"/>
  <c r="B874" i="19" s="1"/>
  <c r="D874" i="19"/>
  <c r="N873" i="19"/>
  <c r="I873" i="19"/>
  <c r="D873" i="19"/>
  <c r="N872" i="19"/>
  <c r="I872" i="19"/>
  <c r="B872" i="19" s="1"/>
  <c r="D872" i="19"/>
  <c r="N871" i="19"/>
  <c r="I871" i="19"/>
  <c r="D871" i="19"/>
  <c r="N870" i="19"/>
  <c r="I870" i="19"/>
  <c r="D870" i="19"/>
  <c r="N869" i="19"/>
  <c r="I869" i="19"/>
  <c r="D869" i="19"/>
  <c r="N868" i="19"/>
  <c r="I868" i="19"/>
  <c r="D868" i="19"/>
  <c r="B868" i="19"/>
  <c r="Q866" i="19"/>
  <c r="P866" i="19"/>
  <c r="O866" i="19"/>
  <c r="L866" i="19"/>
  <c r="K866" i="19"/>
  <c r="J866" i="19"/>
  <c r="G866" i="19"/>
  <c r="F866" i="19"/>
  <c r="E866" i="19"/>
  <c r="N863" i="19"/>
  <c r="I863" i="19"/>
  <c r="D863" i="19"/>
  <c r="B863" i="19"/>
  <c r="N862" i="19"/>
  <c r="I862" i="19"/>
  <c r="D862" i="19"/>
  <c r="B862" i="19" s="1"/>
  <c r="N861" i="19"/>
  <c r="I861" i="19"/>
  <c r="D861" i="19"/>
  <c r="B861" i="19"/>
  <c r="N860" i="19"/>
  <c r="I860" i="19"/>
  <c r="D860" i="19"/>
  <c r="B860" i="19" s="1"/>
  <c r="N859" i="19"/>
  <c r="I859" i="19"/>
  <c r="D859" i="19"/>
  <c r="B859" i="19"/>
  <c r="N858" i="19"/>
  <c r="I858" i="19"/>
  <c r="D858" i="19"/>
  <c r="N857" i="19"/>
  <c r="I857" i="19"/>
  <c r="D857" i="19"/>
  <c r="B857" i="19"/>
  <c r="N856" i="19"/>
  <c r="I856" i="19"/>
  <c r="D856" i="19"/>
  <c r="N855" i="19"/>
  <c r="I855" i="19"/>
  <c r="D855" i="19"/>
  <c r="B855" i="19"/>
  <c r="N854" i="19"/>
  <c r="I854" i="19"/>
  <c r="D854" i="19"/>
  <c r="N853" i="19"/>
  <c r="I853" i="19"/>
  <c r="D853" i="19"/>
  <c r="B853" i="19"/>
  <c r="N852" i="19"/>
  <c r="I852" i="19"/>
  <c r="D852" i="19"/>
  <c r="N851" i="19"/>
  <c r="I851" i="19"/>
  <c r="D851" i="19"/>
  <c r="B851" i="19"/>
  <c r="N850" i="19"/>
  <c r="I850" i="19"/>
  <c r="D850" i="19"/>
  <c r="N849" i="19"/>
  <c r="I849" i="19"/>
  <c r="D849" i="19"/>
  <c r="B849" i="19"/>
  <c r="N848" i="19"/>
  <c r="I848" i="19"/>
  <c r="D848" i="19"/>
  <c r="B848" i="19" s="1"/>
  <c r="N847" i="19"/>
  <c r="I847" i="19"/>
  <c r="D847" i="19"/>
  <c r="B847" i="19" s="1"/>
  <c r="N846" i="19"/>
  <c r="I846" i="19"/>
  <c r="D846" i="19"/>
  <c r="B846" i="19" s="1"/>
  <c r="N845" i="19"/>
  <c r="I845" i="19"/>
  <c r="B845" i="19" s="1"/>
  <c r="D845" i="19"/>
  <c r="N844" i="19"/>
  <c r="I844" i="19"/>
  <c r="D844" i="19"/>
  <c r="B844" i="19" s="1"/>
  <c r="N843" i="19"/>
  <c r="I843" i="19"/>
  <c r="B843" i="19" s="1"/>
  <c r="D843" i="19"/>
  <c r="N842" i="19"/>
  <c r="I842" i="19"/>
  <c r="D842" i="19"/>
  <c r="N841" i="19"/>
  <c r="I841" i="19"/>
  <c r="B841" i="19" s="1"/>
  <c r="D841" i="19"/>
  <c r="N840" i="19"/>
  <c r="I840" i="19"/>
  <c r="D840" i="19"/>
  <c r="B840" i="19" s="1"/>
  <c r="N839" i="19"/>
  <c r="I839" i="19"/>
  <c r="B839" i="19" s="1"/>
  <c r="D839" i="19"/>
  <c r="N838" i="19"/>
  <c r="I838" i="19"/>
  <c r="D838" i="19"/>
  <c r="N837" i="19"/>
  <c r="I837" i="19"/>
  <c r="B837" i="19" s="1"/>
  <c r="D837" i="19"/>
  <c r="N836" i="19"/>
  <c r="I836" i="19"/>
  <c r="D836" i="19"/>
  <c r="N835" i="19"/>
  <c r="I835" i="19"/>
  <c r="B835" i="19" s="1"/>
  <c r="D835" i="19"/>
  <c r="N834" i="19"/>
  <c r="I834" i="19"/>
  <c r="D834" i="19"/>
  <c r="N833" i="19"/>
  <c r="I833" i="19"/>
  <c r="D833" i="19"/>
  <c r="N832" i="19"/>
  <c r="B832" i="19" s="1"/>
  <c r="I832" i="19"/>
  <c r="D832" i="19"/>
  <c r="N831" i="19"/>
  <c r="I831" i="19"/>
  <c r="D831" i="19"/>
  <c r="B831" i="19"/>
  <c r="N830" i="19"/>
  <c r="I830" i="19"/>
  <c r="D830" i="19"/>
  <c r="B830" i="19" s="1"/>
  <c r="Q828" i="19"/>
  <c r="P828" i="19"/>
  <c r="O828" i="19"/>
  <c r="N828" i="19"/>
  <c r="L828" i="19"/>
  <c r="K828" i="19"/>
  <c r="J828" i="19"/>
  <c r="I828" i="19"/>
  <c r="G828" i="19"/>
  <c r="F828" i="19"/>
  <c r="E828" i="19"/>
  <c r="D828" i="19"/>
  <c r="N825" i="19"/>
  <c r="I825" i="19"/>
  <c r="D825" i="19"/>
  <c r="B825" i="19" s="1"/>
  <c r="N824" i="19"/>
  <c r="I824" i="19"/>
  <c r="D824" i="19"/>
  <c r="N823" i="19"/>
  <c r="I823" i="19"/>
  <c r="D823" i="19"/>
  <c r="N822" i="19"/>
  <c r="I822" i="19"/>
  <c r="D822" i="19"/>
  <c r="B822" i="19" s="1"/>
  <c r="N821" i="19"/>
  <c r="I821" i="19"/>
  <c r="D821" i="19"/>
  <c r="B821" i="19" s="1"/>
  <c r="N820" i="19"/>
  <c r="I820" i="19"/>
  <c r="D820" i="19"/>
  <c r="N819" i="19"/>
  <c r="I819" i="19"/>
  <c r="D819" i="19"/>
  <c r="N818" i="19"/>
  <c r="I818" i="19"/>
  <c r="D818" i="19"/>
  <c r="B818" i="19" s="1"/>
  <c r="N817" i="19"/>
  <c r="I817" i="19"/>
  <c r="D817" i="19"/>
  <c r="B817" i="19" s="1"/>
  <c r="N816" i="19"/>
  <c r="I816" i="19"/>
  <c r="D816" i="19"/>
  <c r="N815" i="19"/>
  <c r="I815" i="19"/>
  <c r="D815" i="19"/>
  <c r="N814" i="19"/>
  <c r="I814" i="19"/>
  <c r="D814" i="19"/>
  <c r="B814" i="19" s="1"/>
  <c r="N813" i="19"/>
  <c r="I813" i="19"/>
  <c r="D813" i="19"/>
  <c r="B813" i="19" s="1"/>
  <c r="N812" i="19"/>
  <c r="I812" i="19"/>
  <c r="D812" i="19"/>
  <c r="N811" i="19"/>
  <c r="I811" i="19"/>
  <c r="D811" i="19"/>
  <c r="N810" i="19"/>
  <c r="I810" i="19"/>
  <c r="D810" i="19"/>
  <c r="B810" i="19" s="1"/>
  <c r="N809" i="19"/>
  <c r="I809" i="19"/>
  <c r="D809" i="19"/>
  <c r="B809" i="19" s="1"/>
  <c r="N808" i="19"/>
  <c r="I808" i="19"/>
  <c r="D808" i="19"/>
  <c r="N807" i="19"/>
  <c r="I807" i="19"/>
  <c r="D807" i="19"/>
  <c r="N806" i="19"/>
  <c r="I806" i="19"/>
  <c r="D806" i="19"/>
  <c r="B806" i="19" s="1"/>
  <c r="N805" i="19"/>
  <c r="I805" i="19"/>
  <c r="D805" i="19"/>
  <c r="B805" i="19" s="1"/>
  <c r="N804" i="19"/>
  <c r="I804" i="19"/>
  <c r="D804" i="19"/>
  <c r="N803" i="19"/>
  <c r="I803" i="19"/>
  <c r="D803" i="19"/>
  <c r="N802" i="19"/>
  <c r="I802" i="19"/>
  <c r="D802" i="19"/>
  <c r="B802" i="19" s="1"/>
  <c r="N801" i="19"/>
  <c r="I801" i="19"/>
  <c r="D801" i="19"/>
  <c r="B801" i="19" s="1"/>
  <c r="N800" i="19"/>
  <c r="I800" i="19"/>
  <c r="D800" i="19"/>
  <c r="N799" i="19"/>
  <c r="I799" i="19"/>
  <c r="D799" i="19"/>
  <c r="N798" i="19"/>
  <c r="I798" i="19"/>
  <c r="D798" i="19"/>
  <c r="B798" i="19" s="1"/>
  <c r="N797" i="19"/>
  <c r="I797" i="19"/>
  <c r="D797" i="19"/>
  <c r="B797" i="19" s="1"/>
  <c r="N796" i="19"/>
  <c r="I796" i="19"/>
  <c r="D796" i="19"/>
  <c r="N795" i="19"/>
  <c r="I795" i="19"/>
  <c r="D795" i="19"/>
  <c r="N794" i="19"/>
  <c r="I794" i="19"/>
  <c r="D794" i="19"/>
  <c r="B794" i="19" s="1"/>
  <c r="N793" i="19"/>
  <c r="I793" i="19"/>
  <c r="D793" i="19"/>
  <c r="Q791" i="19"/>
  <c r="P791" i="19"/>
  <c r="O791" i="19"/>
  <c r="L791" i="19"/>
  <c r="K791" i="19"/>
  <c r="J791" i="19"/>
  <c r="I791" i="19"/>
  <c r="G791" i="19"/>
  <c r="F791" i="19"/>
  <c r="E791" i="19"/>
  <c r="N788" i="19"/>
  <c r="I788" i="19"/>
  <c r="B788" i="19" s="1"/>
  <c r="D788" i="19"/>
  <c r="N787" i="19"/>
  <c r="I787" i="19"/>
  <c r="B787" i="19" s="1"/>
  <c r="D787" i="19"/>
  <c r="N786" i="19"/>
  <c r="I786" i="19"/>
  <c r="B786" i="19" s="1"/>
  <c r="D786" i="19"/>
  <c r="N785" i="19"/>
  <c r="I785" i="19"/>
  <c r="B785" i="19" s="1"/>
  <c r="D785" i="19"/>
  <c r="N784" i="19"/>
  <c r="I784" i="19"/>
  <c r="B784" i="19" s="1"/>
  <c r="D784" i="19"/>
  <c r="N783" i="19"/>
  <c r="I783" i="19"/>
  <c r="B783" i="19" s="1"/>
  <c r="D783" i="19"/>
  <c r="N782" i="19"/>
  <c r="I782" i="19"/>
  <c r="B782" i="19" s="1"/>
  <c r="D782" i="19"/>
  <c r="N781" i="19"/>
  <c r="I781" i="19"/>
  <c r="B781" i="19" s="1"/>
  <c r="D781" i="19"/>
  <c r="N780" i="19"/>
  <c r="I780" i="19"/>
  <c r="B780" i="19" s="1"/>
  <c r="D780" i="19"/>
  <c r="N779" i="19"/>
  <c r="I779" i="19"/>
  <c r="B779" i="19" s="1"/>
  <c r="D779" i="19"/>
  <c r="N778" i="19"/>
  <c r="I778" i="19"/>
  <c r="B778" i="19" s="1"/>
  <c r="D778" i="19"/>
  <c r="N777" i="19"/>
  <c r="I777" i="19"/>
  <c r="B777" i="19" s="1"/>
  <c r="D777" i="19"/>
  <c r="N776" i="19"/>
  <c r="I776" i="19"/>
  <c r="B776" i="19" s="1"/>
  <c r="D776" i="19"/>
  <c r="N775" i="19"/>
  <c r="I775" i="19"/>
  <c r="B775" i="19" s="1"/>
  <c r="D775" i="19"/>
  <c r="N774" i="19"/>
  <c r="I774" i="19"/>
  <c r="B774" i="19" s="1"/>
  <c r="D774" i="19"/>
  <c r="N773" i="19"/>
  <c r="I773" i="19"/>
  <c r="B773" i="19" s="1"/>
  <c r="D773" i="19"/>
  <c r="N772" i="19"/>
  <c r="I772" i="19"/>
  <c r="B772" i="19" s="1"/>
  <c r="D772" i="19"/>
  <c r="N771" i="19"/>
  <c r="I771" i="19"/>
  <c r="B771" i="19" s="1"/>
  <c r="D771" i="19"/>
  <c r="N770" i="19"/>
  <c r="I770" i="19"/>
  <c r="B770" i="19" s="1"/>
  <c r="D770" i="19"/>
  <c r="N769" i="19"/>
  <c r="I769" i="19"/>
  <c r="B769" i="19" s="1"/>
  <c r="D769" i="19"/>
  <c r="N768" i="19"/>
  <c r="I768" i="19"/>
  <c r="B768" i="19" s="1"/>
  <c r="D768" i="19"/>
  <c r="N767" i="19"/>
  <c r="I767" i="19"/>
  <c r="B767" i="19" s="1"/>
  <c r="D767" i="19"/>
  <c r="N766" i="19"/>
  <c r="I766" i="19"/>
  <c r="B766" i="19" s="1"/>
  <c r="D766" i="19"/>
  <c r="N765" i="19"/>
  <c r="I765" i="19"/>
  <c r="B765" i="19" s="1"/>
  <c r="D765" i="19"/>
  <c r="N764" i="19"/>
  <c r="I764" i="19"/>
  <c r="B764" i="19" s="1"/>
  <c r="D764" i="19"/>
  <c r="N763" i="19"/>
  <c r="I763" i="19"/>
  <c r="B763" i="19" s="1"/>
  <c r="D763" i="19"/>
  <c r="N762" i="19"/>
  <c r="I762" i="19"/>
  <c r="B762" i="19" s="1"/>
  <c r="D762" i="19"/>
  <c r="N761" i="19"/>
  <c r="I761" i="19"/>
  <c r="B761" i="19" s="1"/>
  <c r="D761" i="19"/>
  <c r="N760" i="19"/>
  <c r="I760" i="19"/>
  <c r="B760" i="19" s="1"/>
  <c r="D760" i="19"/>
  <c r="N759" i="19"/>
  <c r="I759" i="19"/>
  <c r="B759" i="19" s="1"/>
  <c r="D759" i="19"/>
  <c r="N758" i="19"/>
  <c r="I758" i="19"/>
  <c r="B758" i="19" s="1"/>
  <c r="D758" i="19"/>
  <c r="N757" i="19"/>
  <c r="I757" i="19"/>
  <c r="B757" i="19" s="1"/>
  <c r="D757" i="19"/>
  <c r="N756" i="19"/>
  <c r="I756" i="19"/>
  <c r="D756" i="19"/>
  <c r="Q754" i="19"/>
  <c r="P754" i="19"/>
  <c r="O754" i="19"/>
  <c r="N754" i="19"/>
  <c r="L754" i="19"/>
  <c r="K754" i="19"/>
  <c r="J754" i="19"/>
  <c r="G754" i="19"/>
  <c r="F754" i="19"/>
  <c r="E754" i="19"/>
  <c r="D754" i="19"/>
  <c r="N751" i="19"/>
  <c r="I751" i="19"/>
  <c r="D751" i="19"/>
  <c r="N750" i="19"/>
  <c r="I750" i="19"/>
  <c r="D750" i="19"/>
  <c r="N749" i="19"/>
  <c r="I749" i="19"/>
  <c r="D749" i="19"/>
  <c r="B749" i="19" s="1"/>
  <c r="N748" i="19"/>
  <c r="I748" i="19"/>
  <c r="D748" i="19"/>
  <c r="N747" i="19"/>
  <c r="I747" i="19"/>
  <c r="D747" i="19"/>
  <c r="N746" i="19"/>
  <c r="I746" i="19"/>
  <c r="D746" i="19"/>
  <c r="N745" i="19"/>
  <c r="I745" i="19"/>
  <c r="D745" i="19"/>
  <c r="B745" i="19" s="1"/>
  <c r="N744" i="19"/>
  <c r="I744" i="19"/>
  <c r="D744" i="19"/>
  <c r="N743" i="19"/>
  <c r="I743" i="19"/>
  <c r="D743" i="19"/>
  <c r="N742" i="19"/>
  <c r="I742" i="19"/>
  <c r="D742" i="19"/>
  <c r="N741" i="19"/>
  <c r="I741" i="19"/>
  <c r="D741" i="19"/>
  <c r="B741" i="19" s="1"/>
  <c r="N740" i="19"/>
  <c r="I740" i="19"/>
  <c r="D740" i="19"/>
  <c r="N739" i="19"/>
  <c r="I739" i="19"/>
  <c r="D739" i="19"/>
  <c r="N738" i="19"/>
  <c r="I738" i="19"/>
  <c r="D738" i="19"/>
  <c r="N737" i="19"/>
  <c r="I737" i="19"/>
  <c r="D737" i="19"/>
  <c r="B737" i="19" s="1"/>
  <c r="N736" i="19"/>
  <c r="I736" i="19"/>
  <c r="D736" i="19"/>
  <c r="N735" i="19"/>
  <c r="I735" i="19"/>
  <c r="D735" i="19"/>
  <c r="N734" i="19"/>
  <c r="I734" i="19"/>
  <c r="D734" i="19"/>
  <c r="N733" i="19"/>
  <c r="I733" i="19"/>
  <c r="D733" i="19"/>
  <c r="B733" i="19" s="1"/>
  <c r="N732" i="19"/>
  <c r="I732" i="19"/>
  <c r="D732" i="19"/>
  <c r="N731" i="19"/>
  <c r="I731" i="19"/>
  <c r="D731" i="19"/>
  <c r="N730" i="19"/>
  <c r="I730" i="19"/>
  <c r="D730" i="19"/>
  <c r="N729" i="19"/>
  <c r="I729" i="19"/>
  <c r="D729" i="19"/>
  <c r="B729" i="19" s="1"/>
  <c r="N728" i="19"/>
  <c r="I728" i="19"/>
  <c r="D728" i="19"/>
  <c r="N727" i="19"/>
  <c r="I727" i="19"/>
  <c r="D727" i="19"/>
  <c r="N726" i="19"/>
  <c r="I726" i="19"/>
  <c r="D726" i="19"/>
  <c r="N725" i="19"/>
  <c r="I725" i="19"/>
  <c r="D725" i="19"/>
  <c r="B725" i="19" s="1"/>
  <c r="N724" i="19"/>
  <c r="I724" i="19"/>
  <c r="D724" i="19"/>
  <c r="N723" i="19"/>
  <c r="I723" i="19"/>
  <c r="D723" i="19"/>
  <c r="N722" i="19"/>
  <c r="I722" i="19"/>
  <c r="D722" i="19"/>
  <c r="N721" i="19"/>
  <c r="I721" i="19"/>
  <c r="D721" i="19"/>
  <c r="B721" i="19" s="1"/>
  <c r="N720" i="19"/>
  <c r="I720" i="19"/>
  <c r="D720" i="19"/>
  <c r="N719" i="19"/>
  <c r="N717" i="19" s="1"/>
  <c r="I719" i="19"/>
  <c r="D719" i="19"/>
  <c r="Q717" i="19"/>
  <c r="P717" i="19"/>
  <c r="O717" i="19"/>
  <c r="L717" i="19"/>
  <c r="K717" i="19"/>
  <c r="J717" i="19"/>
  <c r="G717" i="19"/>
  <c r="F717" i="19"/>
  <c r="E717" i="19"/>
  <c r="N714" i="19"/>
  <c r="I714" i="19"/>
  <c r="D714" i="19"/>
  <c r="B714" i="19"/>
  <c r="N713" i="19"/>
  <c r="I713" i="19"/>
  <c r="D713" i="19"/>
  <c r="B713" i="19"/>
  <c r="N712" i="19"/>
  <c r="I712" i="19"/>
  <c r="D712" i="19"/>
  <c r="B712" i="19"/>
  <c r="N711" i="19"/>
  <c r="I711" i="19"/>
  <c r="D711" i="19"/>
  <c r="B711" i="19"/>
  <c r="N710" i="19"/>
  <c r="I710" i="19"/>
  <c r="D710" i="19"/>
  <c r="B710" i="19"/>
  <c r="N709" i="19"/>
  <c r="I709" i="19"/>
  <c r="D709" i="19"/>
  <c r="B709" i="19"/>
  <c r="N708" i="19"/>
  <c r="I708" i="19"/>
  <c r="D708" i="19"/>
  <c r="B708" i="19"/>
  <c r="N707" i="19"/>
  <c r="I707" i="19"/>
  <c r="D707" i="19"/>
  <c r="B707" i="19"/>
  <c r="N706" i="19"/>
  <c r="I706" i="19"/>
  <c r="D706" i="19"/>
  <c r="B706" i="19"/>
  <c r="N705" i="19"/>
  <c r="I705" i="19"/>
  <c r="D705" i="19"/>
  <c r="B705" i="19"/>
  <c r="N704" i="19"/>
  <c r="I704" i="19"/>
  <c r="D704" i="19"/>
  <c r="B704" i="19"/>
  <c r="N703" i="19"/>
  <c r="I703" i="19"/>
  <c r="D703" i="19"/>
  <c r="B703" i="19"/>
  <c r="N702" i="19"/>
  <c r="I702" i="19"/>
  <c r="D702" i="19"/>
  <c r="B702" i="19"/>
  <c r="N701" i="19"/>
  <c r="I701" i="19"/>
  <c r="D701" i="19"/>
  <c r="B701" i="19"/>
  <c r="N700" i="19"/>
  <c r="I700" i="19"/>
  <c r="D700" i="19"/>
  <c r="B700" i="19"/>
  <c r="N699" i="19"/>
  <c r="I699" i="19"/>
  <c r="D699" i="19"/>
  <c r="B699" i="19"/>
  <c r="N698" i="19"/>
  <c r="I698" i="19"/>
  <c r="D698" i="19"/>
  <c r="B698" i="19"/>
  <c r="N697" i="19"/>
  <c r="I697" i="19"/>
  <c r="D697" i="19"/>
  <c r="B697" i="19"/>
  <c r="N696" i="19"/>
  <c r="I696" i="19"/>
  <c r="D696" i="19"/>
  <c r="B696" i="19"/>
  <c r="N695" i="19"/>
  <c r="I695" i="19"/>
  <c r="D695" i="19"/>
  <c r="B695" i="19"/>
  <c r="N694" i="19"/>
  <c r="I694" i="19"/>
  <c r="D694" i="19"/>
  <c r="B694" i="19"/>
  <c r="N693" i="19"/>
  <c r="I693" i="19"/>
  <c r="D693" i="19"/>
  <c r="B693" i="19"/>
  <c r="N692" i="19"/>
  <c r="I692" i="19"/>
  <c r="D692" i="19"/>
  <c r="B692" i="19"/>
  <c r="N691" i="19"/>
  <c r="I691" i="19"/>
  <c r="D691" i="19"/>
  <c r="B691" i="19"/>
  <c r="N690" i="19"/>
  <c r="I690" i="19"/>
  <c r="D690" i="19"/>
  <c r="B690" i="19"/>
  <c r="N689" i="19"/>
  <c r="I689" i="19"/>
  <c r="D689" i="19"/>
  <c r="B689" i="19"/>
  <c r="N688" i="19"/>
  <c r="I688" i="19"/>
  <c r="D688" i="19"/>
  <c r="B688" i="19"/>
  <c r="N687" i="19"/>
  <c r="I687" i="19"/>
  <c r="D687" i="19"/>
  <c r="B687" i="19"/>
  <c r="N686" i="19"/>
  <c r="I686" i="19"/>
  <c r="D686" i="19"/>
  <c r="B686" i="19"/>
  <c r="N685" i="19"/>
  <c r="I685" i="19"/>
  <c r="D685" i="19"/>
  <c r="B685" i="19"/>
  <c r="N684" i="19"/>
  <c r="I684" i="19"/>
  <c r="D684" i="19"/>
  <c r="B684" i="19"/>
  <c r="N683" i="19"/>
  <c r="I683" i="19"/>
  <c r="D683" i="19"/>
  <c r="B683" i="19"/>
  <c r="N682" i="19"/>
  <c r="I682" i="19"/>
  <c r="D682" i="19"/>
  <c r="B682" i="19"/>
  <c r="B680" i="19" s="1"/>
  <c r="Q680" i="19"/>
  <c r="P680" i="19"/>
  <c r="O680" i="19"/>
  <c r="N680" i="19"/>
  <c r="L680" i="19"/>
  <c r="K680" i="19"/>
  <c r="J680" i="19"/>
  <c r="I680" i="19"/>
  <c r="G680" i="19"/>
  <c r="F680" i="19"/>
  <c r="E680" i="19"/>
  <c r="D680" i="19"/>
  <c r="N677" i="19"/>
  <c r="I677" i="19"/>
  <c r="D677" i="19"/>
  <c r="B677" i="19" s="1"/>
  <c r="N676" i="19"/>
  <c r="I676" i="19"/>
  <c r="D676" i="19"/>
  <c r="B676" i="19" s="1"/>
  <c r="N675" i="19"/>
  <c r="I675" i="19"/>
  <c r="D675" i="19"/>
  <c r="B675" i="19" s="1"/>
  <c r="N674" i="19"/>
  <c r="I674" i="19"/>
  <c r="D674" i="19"/>
  <c r="B674" i="19" s="1"/>
  <c r="N673" i="19"/>
  <c r="I673" i="19"/>
  <c r="D673" i="19"/>
  <c r="B673" i="19" s="1"/>
  <c r="N672" i="19"/>
  <c r="I672" i="19"/>
  <c r="D672" i="19"/>
  <c r="B672" i="19" s="1"/>
  <c r="N671" i="19"/>
  <c r="I671" i="19"/>
  <c r="D671" i="19"/>
  <c r="B671" i="19" s="1"/>
  <c r="N670" i="19"/>
  <c r="I670" i="19"/>
  <c r="D670" i="19"/>
  <c r="B670" i="19" s="1"/>
  <c r="N669" i="19"/>
  <c r="I669" i="19"/>
  <c r="D669" i="19"/>
  <c r="B669" i="19" s="1"/>
  <c r="N668" i="19"/>
  <c r="I668" i="19"/>
  <c r="D668" i="19"/>
  <c r="B668" i="19" s="1"/>
  <c r="N667" i="19"/>
  <c r="I667" i="19"/>
  <c r="D667" i="19"/>
  <c r="B667" i="19" s="1"/>
  <c r="N666" i="19"/>
  <c r="I666" i="19"/>
  <c r="D666" i="19"/>
  <c r="B666" i="19" s="1"/>
  <c r="N665" i="19"/>
  <c r="I665" i="19"/>
  <c r="D665" i="19"/>
  <c r="B665" i="19" s="1"/>
  <c r="N664" i="19"/>
  <c r="I664" i="19"/>
  <c r="D664" i="19"/>
  <c r="B664" i="19" s="1"/>
  <c r="N663" i="19"/>
  <c r="I663" i="19"/>
  <c r="D663" i="19"/>
  <c r="B663" i="19" s="1"/>
  <c r="N662" i="19"/>
  <c r="I662" i="19"/>
  <c r="D662" i="19"/>
  <c r="B662" i="19" s="1"/>
  <c r="N661" i="19"/>
  <c r="I661" i="19"/>
  <c r="D661" i="19"/>
  <c r="B661" i="19" s="1"/>
  <c r="N660" i="19"/>
  <c r="I660" i="19"/>
  <c r="D660" i="19"/>
  <c r="B660" i="19" s="1"/>
  <c r="N659" i="19"/>
  <c r="I659" i="19"/>
  <c r="D659" i="19"/>
  <c r="B659" i="19" s="1"/>
  <c r="N658" i="19"/>
  <c r="I658" i="19"/>
  <c r="D658" i="19"/>
  <c r="B658" i="19" s="1"/>
  <c r="N657" i="19"/>
  <c r="I657" i="19"/>
  <c r="D657" i="19"/>
  <c r="B657" i="19" s="1"/>
  <c r="N656" i="19"/>
  <c r="I656" i="19"/>
  <c r="D656" i="19"/>
  <c r="B656" i="19" s="1"/>
  <c r="N655" i="19"/>
  <c r="I655" i="19"/>
  <c r="D655" i="19"/>
  <c r="B655" i="19" s="1"/>
  <c r="N654" i="19"/>
  <c r="I654" i="19"/>
  <c r="D654" i="19"/>
  <c r="B654" i="19" s="1"/>
  <c r="N653" i="19"/>
  <c r="I653" i="19"/>
  <c r="D653" i="19"/>
  <c r="B653" i="19" s="1"/>
  <c r="N652" i="19"/>
  <c r="I652" i="19"/>
  <c r="D652" i="19"/>
  <c r="B652" i="19" s="1"/>
  <c r="N651" i="19"/>
  <c r="I651" i="19"/>
  <c r="D651" i="19"/>
  <c r="B651" i="19" s="1"/>
  <c r="N650" i="19"/>
  <c r="I650" i="19"/>
  <c r="D650" i="19"/>
  <c r="B650" i="19" s="1"/>
  <c r="N649" i="19"/>
  <c r="I649" i="19"/>
  <c r="D649" i="19"/>
  <c r="B649" i="19" s="1"/>
  <c r="N648" i="19"/>
  <c r="I648" i="19"/>
  <c r="D648" i="19"/>
  <c r="B648" i="19" s="1"/>
  <c r="N647" i="19"/>
  <c r="I647" i="19"/>
  <c r="D647" i="19"/>
  <c r="B647" i="19" s="1"/>
  <c r="N646" i="19"/>
  <c r="I646" i="19"/>
  <c r="D646" i="19"/>
  <c r="B646" i="19" s="1"/>
  <c r="N645" i="19"/>
  <c r="I645" i="19"/>
  <c r="D645" i="19"/>
  <c r="B645" i="19" s="1"/>
  <c r="Q643" i="19"/>
  <c r="P643" i="19"/>
  <c r="O643" i="19"/>
  <c r="N643" i="19"/>
  <c r="L643" i="19"/>
  <c r="K643" i="19"/>
  <c r="J643" i="19"/>
  <c r="I643" i="19"/>
  <c r="G643" i="19"/>
  <c r="F643" i="19"/>
  <c r="E643" i="19"/>
  <c r="N640" i="19"/>
  <c r="I640" i="19"/>
  <c r="D640" i="19"/>
  <c r="B640" i="19" s="1"/>
  <c r="N639" i="19"/>
  <c r="I639" i="19"/>
  <c r="D639" i="19"/>
  <c r="B639" i="19" s="1"/>
  <c r="N638" i="19"/>
  <c r="I638" i="19"/>
  <c r="D638" i="19"/>
  <c r="N637" i="19"/>
  <c r="I637" i="19"/>
  <c r="D637" i="19"/>
  <c r="N636" i="19"/>
  <c r="I636" i="19"/>
  <c r="D636" i="19"/>
  <c r="B636" i="19" s="1"/>
  <c r="N635" i="19"/>
  <c r="I635" i="19"/>
  <c r="D635" i="19"/>
  <c r="B635" i="19" s="1"/>
  <c r="N634" i="19"/>
  <c r="I634" i="19"/>
  <c r="D634" i="19"/>
  <c r="N633" i="19"/>
  <c r="I633" i="19"/>
  <c r="D633" i="19"/>
  <c r="N632" i="19"/>
  <c r="I632" i="19"/>
  <c r="D632" i="19"/>
  <c r="B632" i="19" s="1"/>
  <c r="N631" i="19"/>
  <c r="I631" i="19"/>
  <c r="D631" i="19"/>
  <c r="B631" i="19" s="1"/>
  <c r="N630" i="19"/>
  <c r="I630" i="19"/>
  <c r="D630" i="19"/>
  <c r="N629" i="19"/>
  <c r="I629" i="19"/>
  <c r="D629" i="19"/>
  <c r="N628" i="19"/>
  <c r="I628" i="19"/>
  <c r="D628" i="19"/>
  <c r="B628" i="19" s="1"/>
  <c r="N627" i="19"/>
  <c r="I627" i="19"/>
  <c r="D627" i="19"/>
  <c r="B627" i="19" s="1"/>
  <c r="N626" i="19"/>
  <c r="I626" i="19"/>
  <c r="D626" i="19"/>
  <c r="N625" i="19"/>
  <c r="I625" i="19"/>
  <c r="D625" i="19"/>
  <c r="N624" i="19"/>
  <c r="I624" i="19"/>
  <c r="D624" i="19"/>
  <c r="B624" i="19" s="1"/>
  <c r="N623" i="19"/>
  <c r="I623" i="19"/>
  <c r="D623" i="19"/>
  <c r="B623" i="19" s="1"/>
  <c r="N622" i="19"/>
  <c r="I622" i="19"/>
  <c r="D622" i="19"/>
  <c r="N621" i="19"/>
  <c r="I621" i="19"/>
  <c r="D621" i="19"/>
  <c r="N620" i="19"/>
  <c r="I620" i="19"/>
  <c r="D620" i="19"/>
  <c r="B620" i="19" s="1"/>
  <c r="N619" i="19"/>
  <c r="I619" i="19"/>
  <c r="D619" i="19"/>
  <c r="B619" i="19" s="1"/>
  <c r="N618" i="19"/>
  <c r="I618" i="19"/>
  <c r="D618" i="19"/>
  <c r="N617" i="19"/>
  <c r="I617" i="19"/>
  <c r="D617" i="19"/>
  <c r="N616" i="19"/>
  <c r="I616" i="19"/>
  <c r="D616" i="19"/>
  <c r="B616" i="19" s="1"/>
  <c r="N615" i="19"/>
  <c r="I615" i="19"/>
  <c r="D615" i="19"/>
  <c r="B615" i="19" s="1"/>
  <c r="N614" i="19"/>
  <c r="I614" i="19"/>
  <c r="D614" i="19"/>
  <c r="N613" i="19"/>
  <c r="I613" i="19"/>
  <c r="D613" i="19"/>
  <c r="N612" i="19"/>
  <c r="I612" i="19"/>
  <c r="D612" i="19"/>
  <c r="B612" i="19" s="1"/>
  <c r="N611" i="19"/>
  <c r="I611" i="19"/>
  <c r="D611" i="19"/>
  <c r="B611" i="19" s="1"/>
  <c r="N610" i="19"/>
  <c r="I610" i="19"/>
  <c r="D610" i="19"/>
  <c r="N609" i="19"/>
  <c r="I609" i="19"/>
  <c r="D609" i="19"/>
  <c r="N608" i="19"/>
  <c r="I608" i="19"/>
  <c r="D608" i="19"/>
  <c r="Q606" i="19"/>
  <c r="P606" i="19"/>
  <c r="O606" i="19"/>
  <c r="N606" i="19"/>
  <c r="L606" i="19"/>
  <c r="K606" i="19"/>
  <c r="J606" i="19"/>
  <c r="G606" i="19"/>
  <c r="F606" i="19"/>
  <c r="E606" i="19"/>
  <c r="N603" i="19"/>
  <c r="I603" i="19"/>
  <c r="D603" i="19"/>
  <c r="N602" i="19"/>
  <c r="I602" i="19"/>
  <c r="D602" i="19"/>
  <c r="B602" i="19" s="1"/>
  <c r="N601" i="19"/>
  <c r="I601" i="19"/>
  <c r="D601" i="19"/>
  <c r="B601" i="19"/>
  <c r="N600" i="19"/>
  <c r="I600" i="19"/>
  <c r="D600" i="19"/>
  <c r="B600" i="19"/>
  <c r="N599" i="19"/>
  <c r="I599" i="19"/>
  <c r="D599" i="19"/>
  <c r="B599" i="19"/>
  <c r="N598" i="19"/>
  <c r="I598" i="19"/>
  <c r="D598" i="19"/>
  <c r="B598" i="19"/>
  <c r="N597" i="19"/>
  <c r="I597" i="19"/>
  <c r="D597" i="19"/>
  <c r="B597" i="19"/>
  <c r="N596" i="19"/>
  <c r="I596" i="19"/>
  <c r="D596" i="19"/>
  <c r="B596" i="19"/>
  <c r="N595" i="19"/>
  <c r="I595" i="19"/>
  <c r="D595" i="19"/>
  <c r="B595" i="19"/>
  <c r="N594" i="19"/>
  <c r="I594" i="19"/>
  <c r="D594" i="19"/>
  <c r="B594" i="19"/>
  <c r="N593" i="19"/>
  <c r="I593" i="19"/>
  <c r="D593" i="19"/>
  <c r="B593" i="19"/>
  <c r="N592" i="19"/>
  <c r="I592" i="19"/>
  <c r="D592" i="19"/>
  <c r="B592" i="19"/>
  <c r="N591" i="19"/>
  <c r="I591" i="19"/>
  <c r="D591" i="19"/>
  <c r="B591" i="19"/>
  <c r="N590" i="19"/>
  <c r="I590" i="19"/>
  <c r="D590" i="19"/>
  <c r="B590" i="19"/>
  <c r="N589" i="19"/>
  <c r="I589" i="19"/>
  <c r="D589" i="19"/>
  <c r="B589" i="19"/>
  <c r="N588" i="19"/>
  <c r="I588" i="19"/>
  <c r="D588" i="19"/>
  <c r="B588" i="19"/>
  <c r="N587" i="19"/>
  <c r="I587" i="19"/>
  <c r="D587" i="19"/>
  <c r="B587" i="19"/>
  <c r="N586" i="19"/>
  <c r="I586" i="19"/>
  <c r="D586" i="19"/>
  <c r="B586" i="19"/>
  <c r="N585" i="19"/>
  <c r="I585" i="19"/>
  <c r="D585" i="19"/>
  <c r="B585" i="19"/>
  <c r="N584" i="19"/>
  <c r="I584" i="19"/>
  <c r="D584" i="19"/>
  <c r="B584" i="19"/>
  <c r="N583" i="19"/>
  <c r="I583" i="19"/>
  <c r="D583" i="19"/>
  <c r="B583" i="19"/>
  <c r="N582" i="19"/>
  <c r="I582" i="19"/>
  <c r="D582" i="19"/>
  <c r="B582" i="19"/>
  <c r="N581" i="19"/>
  <c r="I581" i="19"/>
  <c r="D581" i="19"/>
  <c r="B581" i="19"/>
  <c r="N580" i="19"/>
  <c r="I580" i="19"/>
  <c r="D580" i="19"/>
  <c r="B580" i="19"/>
  <c r="N579" i="19"/>
  <c r="I579" i="19"/>
  <c r="D579" i="19"/>
  <c r="B579" i="19"/>
  <c r="N578" i="19"/>
  <c r="I578" i="19"/>
  <c r="D578" i="19"/>
  <c r="B578" i="19"/>
  <c r="N577" i="19"/>
  <c r="I577" i="19"/>
  <c r="D577" i="19"/>
  <c r="B577" i="19"/>
  <c r="N576" i="19"/>
  <c r="I576" i="19"/>
  <c r="D576" i="19"/>
  <c r="B576" i="19"/>
  <c r="N575" i="19"/>
  <c r="I575" i="19"/>
  <c r="D575" i="19"/>
  <c r="B575" i="19"/>
  <c r="N574" i="19"/>
  <c r="I574" i="19"/>
  <c r="D574" i="19"/>
  <c r="B574" i="19"/>
  <c r="N573" i="19"/>
  <c r="I573" i="19"/>
  <c r="D573" i="19"/>
  <c r="B573" i="19"/>
  <c r="N572" i="19"/>
  <c r="I572" i="19"/>
  <c r="D572" i="19"/>
  <c r="B572" i="19"/>
  <c r="N571" i="19"/>
  <c r="I571" i="19"/>
  <c r="D571" i="19"/>
  <c r="B571" i="19"/>
  <c r="Q569" i="19"/>
  <c r="P569" i="19"/>
  <c r="O569" i="19"/>
  <c r="N569" i="19"/>
  <c r="L569" i="19"/>
  <c r="K569" i="19"/>
  <c r="J569" i="19"/>
  <c r="I569" i="19"/>
  <c r="G569" i="19"/>
  <c r="F569" i="19"/>
  <c r="E569" i="19"/>
  <c r="D569" i="19"/>
  <c r="N566" i="19"/>
  <c r="I566" i="19"/>
  <c r="D566" i="19"/>
  <c r="B566" i="19" s="1"/>
  <c r="N565" i="19"/>
  <c r="I565" i="19"/>
  <c r="D565" i="19"/>
  <c r="B565" i="19" s="1"/>
  <c r="N564" i="19"/>
  <c r="I564" i="19"/>
  <c r="D564" i="19"/>
  <c r="B564" i="19" s="1"/>
  <c r="N563" i="19"/>
  <c r="I563" i="19"/>
  <c r="D563" i="19"/>
  <c r="B563" i="19" s="1"/>
  <c r="N562" i="19"/>
  <c r="I562" i="19"/>
  <c r="D562" i="19"/>
  <c r="B562" i="19" s="1"/>
  <c r="N561" i="19"/>
  <c r="I561" i="19"/>
  <c r="D561" i="19"/>
  <c r="B561" i="19" s="1"/>
  <c r="N560" i="19"/>
  <c r="I560" i="19"/>
  <c r="D560" i="19"/>
  <c r="B560" i="19" s="1"/>
  <c r="N559" i="19"/>
  <c r="I559" i="19"/>
  <c r="D559" i="19"/>
  <c r="B559" i="19" s="1"/>
  <c r="N558" i="19"/>
  <c r="I558" i="19"/>
  <c r="D558" i="19"/>
  <c r="B558" i="19" s="1"/>
  <c r="N557" i="19"/>
  <c r="I557" i="19"/>
  <c r="D557" i="19"/>
  <c r="B557" i="19" s="1"/>
  <c r="N556" i="19"/>
  <c r="I556" i="19"/>
  <c r="D556" i="19"/>
  <c r="B556" i="19" s="1"/>
  <c r="N555" i="19"/>
  <c r="I555" i="19"/>
  <c r="D555" i="19"/>
  <c r="B555" i="19" s="1"/>
  <c r="N554" i="19"/>
  <c r="I554" i="19"/>
  <c r="D554" i="19"/>
  <c r="B554" i="19" s="1"/>
  <c r="N553" i="19"/>
  <c r="I553" i="19"/>
  <c r="D553" i="19"/>
  <c r="B553" i="19" s="1"/>
  <c r="N552" i="19"/>
  <c r="I552" i="19"/>
  <c r="D552" i="19"/>
  <c r="B552" i="19" s="1"/>
  <c r="N551" i="19"/>
  <c r="I551" i="19"/>
  <c r="D551" i="19"/>
  <c r="B551" i="19" s="1"/>
  <c r="N550" i="19"/>
  <c r="I550" i="19"/>
  <c r="D550" i="19"/>
  <c r="B550" i="19" s="1"/>
  <c r="N549" i="19"/>
  <c r="I549" i="19"/>
  <c r="D549" i="19"/>
  <c r="B549" i="19" s="1"/>
  <c r="N548" i="19"/>
  <c r="I548" i="19"/>
  <c r="D548" i="19"/>
  <c r="B548" i="19" s="1"/>
  <c r="N547" i="19"/>
  <c r="I547" i="19"/>
  <c r="D547" i="19"/>
  <c r="B547" i="19" s="1"/>
  <c r="N546" i="19"/>
  <c r="I546" i="19"/>
  <c r="D546" i="19"/>
  <c r="B546" i="19" s="1"/>
  <c r="N545" i="19"/>
  <c r="I545" i="19"/>
  <c r="D545" i="19"/>
  <c r="B545" i="19" s="1"/>
  <c r="N544" i="19"/>
  <c r="I544" i="19"/>
  <c r="D544" i="19"/>
  <c r="B544" i="19" s="1"/>
  <c r="N543" i="19"/>
  <c r="I543" i="19"/>
  <c r="D543" i="19"/>
  <c r="B543" i="19" s="1"/>
  <c r="N542" i="19"/>
  <c r="I542" i="19"/>
  <c r="D542" i="19"/>
  <c r="B542" i="19" s="1"/>
  <c r="N541" i="19"/>
  <c r="I541" i="19"/>
  <c r="D541" i="19"/>
  <c r="B541" i="19" s="1"/>
  <c r="N540" i="19"/>
  <c r="I540" i="19"/>
  <c r="D540" i="19"/>
  <c r="B540" i="19" s="1"/>
  <c r="N539" i="19"/>
  <c r="I539" i="19"/>
  <c r="D539" i="19"/>
  <c r="B539" i="19" s="1"/>
  <c r="N538" i="19"/>
  <c r="I538" i="19"/>
  <c r="D538" i="19"/>
  <c r="B538" i="19" s="1"/>
  <c r="N537" i="19"/>
  <c r="I537" i="19"/>
  <c r="D537" i="19"/>
  <c r="B537" i="19" s="1"/>
  <c r="N536" i="19"/>
  <c r="I536" i="19"/>
  <c r="D536" i="19"/>
  <c r="B536" i="19" s="1"/>
  <c r="N535" i="19"/>
  <c r="I535" i="19"/>
  <c r="D535" i="19"/>
  <c r="B535" i="19" s="1"/>
  <c r="N534" i="19"/>
  <c r="I534" i="19"/>
  <c r="D534" i="19"/>
  <c r="B534" i="19" s="1"/>
  <c r="N533" i="19"/>
  <c r="I533" i="19"/>
  <c r="D533" i="19"/>
  <c r="B533" i="19" s="1"/>
  <c r="Q531" i="19"/>
  <c r="P531" i="19"/>
  <c r="O531" i="19"/>
  <c r="N531" i="19"/>
  <c r="L531" i="19"/>
  <c r="K531" i="19"/>
  <c r="J531" i="19"/>
  <c r="I531" i="19"/>
  <c r="G531" i="19"/>
  <c r="F531" i="19"/>
  <c r="E531" i="19"/>
  <c r="N528" i="19"/>
  <c r="I528" i="19"/>
  <c r="D528" i="19"/>
  <c r="B528" i="19" s="1"/>
  <c r="N527" i="19"/>
  <c r="I527" i="19"/>
  <c r="D527" i="19"/>
  <c r="N526" i="19"/>
  <c r="I526" i="19"/>
  <c r="D526" i="19"/>
  <c r="N525" i="19"/>
  <c r="I525" i="19"/>
  <c r="D525" i="19"/>
  <c r="N524" i="19"/>
  <c r="I524" i="19"/>
  <c r="D524" i="19"/>
  <c r="B524" i="19" s="1"/>
  <c r="N523" i="19"/>
  <c r="I523" i="19"/>
  <c r="D523" i="19"/>
  <c r="N522" i="19"/>
  <c r="I522" i="19"/>
  <c r="D522" i="19"/>
  <c r="N521" i="19"/>
  <c r="I521" i="19"/>
  <c r="D521" i="19"/>
  <c r="N520" i="19"/>
  <c r="I520" i="19"/>
  <c r="D520" i="19"/>
  <c r="B520" i="19" s="1"/>
  <c r="N519" i="19"/>
  <c r="I519" i="19"/>
  <c r="D519" i="19"/>
  <c r="N518" i="19"/>
  <c r="I518" i="19"/>
  <c r="D518" i="19"/>
  <c r="N517" i="19"/>
  <c r="I517" i="19"/>
  <c r="D517" i="19"/>
  <c r="N516" i="19"/>
  <c r="I516" i="19"/>
  <c r="D516" i="19"/>
  <c r="B516" i="19" s="1"/>
  <c r="N515" i="19"/>
  <c r="I515" i="19"/>
  <c r="D515" i="19"/>
  <c r="N514" i="19"/>
  <c r="I514" i="19"/>
  <c r="D514" i="19"/>
  <c r="N513" i="19"/>
  <c r="I513" i="19"/>
  <c r="D513" i="19"/>
  <c r="N512" i="19"/>
  <c r="I512" i="19"/>
  <c r="D512" i="19"/>
  <c r="B512" i="19" s="1"/>
  <c r="N511" i="19"/>
  <c r="I511" i="19"/>
  <c r="D511" i="19"/>
  <c r="N510" i="19"/>
  <c r="N494" i="19" s="1"/>
  <c r="I510" i="19"/>
  <c r="D510" i="19"/>
  <c r="N509" i="19"/>
  <c r="I509" i="19"/>
  <c r="I494" i="19" s="1"/>
  <c r="D509" i="19"/>
  <c r="N508" i="19"/>
  <c r="I508" i="19"/>
  <c r="D508" i="19"/>
  <c r="B508" i="19" s="1"/>
  <c r="N507" i="19"/>
  <c r="I507" i="19"/>
  <c r="D507" i="19"/>
  <c r="B507" i="19" s="1"/>
  <c r="N506" i="19"/>
  <c r="I506" i="19"/>
  <c r="D506" i="19"/>
  <c r="B506" i="19" s="1"/>
  <c r="N505" i="19"/>
  <c r="I505" i="19"/>
  <c r="D505" i="19"/>
  <c r="B505" i="19" s="1"/>
  <c r="N504" i="19"/>
  <c r="I504" i="19"/>
  <c r="D504" i="19"/>
  <c r="B504" i="19" s="1"/>
  <c r="N503" i="19"/>
  <c r="I503" i="19"/>
  <c r="D503" i="19"/>
  <c r="B503" i="19" s="1"/>
  <c r="N502" i="19"/>
  <c r="I502" i="19"/>
  <c r="D502" i="19"/>
  <c r="B502" i="19" s="1"/>
  <c r="N501" i="19"/>
  <c r="I501" i="19"/>
  <c r="D501" i="19"/>
  <c r="B501" i="19" s="1"/>
  <c r="N500" i="19"/>
  <c r="I500" i="19"/>
  <c r="D500" i="19"/>
  <c r="B500" i="19" s="1"/>
  <c r="N499" i="19"/>
  <c r="I499" i="19"/>
  <c r="D499" i="19"/>
  <c r="B499" i="19" s="1"/>
  <c r="N498" i="19"/>
  <c r="I498" i="19"/>
  <c r="D498" i="19"/>
  <c r="B498" i="19" s="1"/>
  <c r="N497" i="19"/>
  <c r="I497" i="19"/>
  <c r="D497" i="19"/>
  <c r="B497" i="19" s="1"/>
  <c r="N496" i="19"/>
  <c r="I496" i="19"/>
  <c r="D496" i="19"/>
  <c r="B496" i="19" s="1"/>
  <c r="Q494" i="19"/>
  <c r="P494" i="19"/>
  <c r="O494" i="19"/>
  <c r="L494" i="19"/>
  <c r="K494" i="19"/>
  <c r="J494" i="19"/>
  <c r="G494" i="19"/>
  <c r="F494" i="19"/>
  <c r="E494" i="19"/>
  <c r="N491" i="19"/>
  <c r="I491" i="19"/>
  <c r="D491" i="19"/>
  <c r="N490" i="19"/>
  <c r="I490" i="19"/>
  <c r="D490" i="19"/>
  <c r="N489" i="19"/>
  <c r="I489" i="19"/>
  <c r="D489" i="19"/>
  <c r="B489" i="19" s="1"/>
  <c r="N488" i="19"/>
  <c r="I488" i="19"/>
  <c r="D488" i="19"/>
  <c r="N487" i="19"/>
  <c r="I487" i="19"/>
  <c r="D487" i="19"/>
  <c r="N486" i="19"/>
  <c r="I486" i="19"/>
  <c r="D486" i="19"/>
  <c r="N485" i="19"/>
  <c r="I485" i="19"/>
  <c r="D485" i="19"/>
  <c r="B485" i="19" s="1"/>
  <c r="N484" i="19"/>
  <c r="I484" i="19"/>
  <c r="D484" i="19"/>
  <c r="N483" i="19"/>
  <c r="I483" i="19"/>
  <c r="D483" i="19"/>
  <c r="N482" i="19"/>
  <c r="I482" i="19"/>
  <c r="D482" i="19"/>
  <c r="N481" i="19"/>
  <c r="I481" i="19"/>
  <c r="D481" i="19"/>
  <c r="B481" i="19" s="1"/>
  <c r="N480" i="19"/>
  <c r="I480" i="19"/>
  <c r="D480" i="19"/>
  <c r="N479" i="19"/>
  <c r="I479" i="19"/>
  <c r="D479" i="19"/>
  <c r="N478" i="19"/>
  <c r="I478" i="19"/>
  <c r="D478" i="19"/>
  <c r="N477" i="19"/>
  <c r="I477" i="19"/>
  <c r="D477" i="19"/>
  <c r="B477" i="19" s="1"/>
  <c r="N476" i="19"/>
  <c r="I476" i="19"/>
  <c r="D476" i="19"/>
  <c r="N475" i="19"/>
  <c r="I475" i="19"/>
  <c r="D475" i="19"/>
  <c r="N474" i="19"/>
  <c r="I474" i="19"/>
  <c r="D474" i="19"/>
  <c r="N473" i="19"/>
  <c r="I473" i="19"/>
  <c r="D473" i="19"/>
  <c r="B473" i="19" s="1"/>
  <c r="N472" i="19"/>
  <c r="I472" i="19"/>
  <c r="D472" i="19"/>
  <c r="N471" i="19"/>
  <c r="I471" i="19"/>
  <c r="D471" i="19"/>
  <c r="N470" i="19"/>
  <c r="I470" i="19"/>
  <c r="D470" i="19"/>
  <c r="N469" i="19"/>
  <c r="I469" i="19"/>
  <c r="D469" i="19"/>
  <c r="B469" i="19" s="1"/>
  <c r="N468" i="19"/>
  <c r="I468" i="19"/>
  <c r="D468" i="19"/>
  <c r="N467" i="19"/>
  <c r="I467" i="19"/>
  <c r="D467" i="19"/>
  <c r="N466" i="19"/>
  <c r="I466" i="19"/>
  <c r="D466" i="19"/>
  <c r="N465" i="19"/>
  <c r="I465" i="19"/>
  <c r="D465" i="19"/>
  <c r="B465" i="19" s="1"/>
  <c r="N464" i="19"/>
  <c r="I464" i="19"/>
  <c r="D464" i="19"/>
  <c r="N463" i="19"/>
  <c r="I463" i="19"/>
  <c r="D463" i="19"/>
  <c r="N462" i="19"/>
  <c r="I462" i="19"/>
  <c r="D462" i="19"/>
  <c r="N461" i="19"/>
  <c r="I461" i="19"/>
  <c r="D461" i="19"/>
  <c r="B461" i="19" s="1"/>
  <c r="N460" i="19"/>
  <c r="I460" i="19"/>
  <c r="D460" i="19"/>
  <c r="N459" i="19"/>
  <c r="N457" i="19" s="1"/>
  <c r="I459" i="19"/>
  <c r="D459" i="19"/>
  <c r="Q457" i="19"/>
  <c r="P457" i="19"/>
  <c r="O457" i="19"/>
  <c r="L457" i="19"/>
  <c r="K457" i="19"/>
  <c r="J457" i="19"/>
  <c r="G457" i="19"/>
  <c r="F457" i="19"/>
  <c r="E457" i="19"/>
  <c r="N454" i="19"/>
  <c r="I454" i="19"/>
  <c r="D454" i="19"/>
  <c r="B454" i="19"/>
  <c r="N453" i="19"/>
  <c r="I453" i="19"/>
  <c r="D453" i="19"/>
  <c r="B453" i="19"/>
  <c r="N452" i="19"/>
  <c r="I452" i="19"/>
  <c r="D452" i="19"/>
  <c r="B452" i="19"/>
  <c r="N451" i="19"/>
  <c r="I451" i="19"/>
  <c r="D451" i="19"/>
  <c r="B451" i="19"/>
  <c r="N450" i="19"/>
  <c r="I450" i="19"/>
  <c r="D450" i="19"/>
  <c r="B450" i="19"/>
  <c r="N449" i="19"/>
  <c r="I449" i="19"/>
  <c r="D449" i="19"/>
  <c r="B449" i="19"/>
  <c r="N448" i="19"/>
  <c r="I448" i="19"/>
  <c r="D448" i="19"/>
  <c r="B448" i="19"/>
  <c r="N447" i="19"/>
  <c r="I447" i="19"/>
  <c r="D447" i="19"/>
  <c r="B447" i="19"/>
  <c r="N446" i="19"/>
  <c r="I446" i="19"/>
  <c r="D446" i="19"/>
  <c r="B446" i="19"/>
  <c r="N445" i="19"/>
  <c r="I445" i="19"/>
  <c r="D445" i="19"/>
  <c r="B445" i="19"/>
  <c r="N444" i="19"/>
  <c r="I444" i="19"/>
  <c r="D444" i="19"/>
  <c r="B444" i="19"/>
  <c r="N443" i="19"/>
  <c r="I443" i="19"/>
  <c r="D443" i="19"/>
  <c r="B443" i="19"/>
  <c r="N442" i="19"/>
  <c r="I442" i="19"/>
  <c r="D442" i="19"/>
  <c r="B442" i="19"/>
  <c r="N441" i="19"/>
  <c r="I441" i="19"/>
  <c r="D441" i="19"/>
  <c r="B441" i="19"/>
  <c r="N440" i="19"/>
  <c r="I440" i="19"/>
  <c r="D440" i="19"/>
  <c r="B440" i="19"/>
  <c r="N439" i="19"/>
  <c r="I439" i="19"/>
  <c r="D439" i="19"/>
  <c r="B439" i="19"/>
  <c r="N438" i="19"/>
  <c r="I438" i="19"/>
  <c r="D438" i="19"/>
  <c r="B438" i="19"/>
  <c r="N437" i="19"/>
  <c r="I437" i="19"/>
  <c r="D437" i="19"/>
  <c r="B437" i="19"/>
  <c r="N436" i="19"/>
  <c r="I436" i="19"/>
  <c r="D436" i="19"/>
  <c r="B436" i="19"/>
  <c r="N435" i="19"/>
  <c r="I435" i="19"/>
  <c r="D435" i="19"/>
  <c r="B435" i="19"/>
  <c r="N434" i="19"/>
  <c r="I434" i="19"/>
  <c r="D434" i="19"/>
  <c r="B434" i="19"/>
  <c r="N433" i="19"/>
  <c r="I433" i="19"/>
  <c r="D433" i="19"/>
  <c r="B433" i="19"/>
  <c r="N432" i="19"/>
  <c r="I432" i="19"/>
  <c r="D432" i="19"/>
  <c r="B432" i="19"/>
  <c r="N431" i="19"/>
  <c r="I431" i="19"/>
  <c r="D431" i="19"/>
  <c r="B431" i="19"/>
  <c r="N430" i="19"/>
  <c r="I430" i="19"/>
  <c r="D430" i="19"/>
  <c r="B430" i="19"/>
  <c r="N429" i="19"/>
  <c r="I429" i="19"/>
  <c r="D429" i="19"/>
  <c r="B429" i="19"/>
  <c r="N428" i="19"/>
  <c r="I428" i="19"/>
  <c r="D428" i="19"/>
  <c r="B428" i="19"/>
  <c r="N427" i="19"/>
  <c r="I427" i="19"/>
  <c r="D427" i="19"/>
  <c r="B427" i="19"/>
  <c r="N426" i="19"/>
  <c r="I426" i="19"/>
  <c r="D426" i="19"/>
  <c r="B426" i="19"/>
  <c r="N425" i="19"/>
  <c r="I425" i="19"/>
  <c r="D425" i="19"/>
  <c r="B425" i="19"/>
  <c r="N424" i="19"/>
  <c r="I424" i="19"/>
  <c r="D424" i="19"/>
  <c r="B424" i="19"/>
  <c r="N423" i="19"/>
  <c r="I423" i="19"/>
  <c r="D423" i="19"/>
  <c r="B423" i="19"/>
  <c r="N422" i="19"/>
  <c r="I422" i="19"/>
  <c r="D422" i="19"/>
  <c r="B422" i="19"/>
  <c r="B420" i="19" s="1"/>
  <c r="Q420" i="19"/>
  <c r="P420" i="19"/>
  <c r="O420" i="19"/>
  <c r="N420" i="19"/>
  <c r="L420" i="19"/>
  <c r="K420" i="19"/>
  <c r="J420" i="19"/>
  <c r="I420" i="19"/>
  <c r="G420" i="19"/>
  <c r="F420" i="19"/>
  <c r="E420" i="19"/>
  <c r="D420" i="19"/>
  <c r="N417" i="19"/>
  <c r="I417" i="19"/>
  <c r="D417" i="19"/>
  <c r="N416" i="19"/>
  <c r="I416" i="19"/>
  <c r="D416" i="19"/>
  <c r="N415" i="19"/>
  <c r="I415" i="19"/>
  <c r="D415" i="19"/>
  <c r="B415" i="19" s="1"/>
  <c r="N414" i="19"/>
  <c r="I414" i="19"/>
  <c r="D414" i="19"/>
  <c r="B414" i="19" s="1"/>
  <c r="N413" i="19"/>
  <c r="I413" i="19"/>
  <c r="D413" i="19"/>
  <c r="N412" i="19"/>
  <c r="I412" i="19"/>
  <c r="D412" i="19"/>
  <c r="N411" i="19"/>
  <c r="I411" i="19"/>
  <c r="D411" i="19"/>
  <c r="B411" i="19" s="1"/>
  <c r="N410" i="19"/>
  <c r="I410" i="19"/>
  <c r="D410" i="19"/>
  <c r="B410" i="19" s="1"/>
  <c r="N409" i="19"/>
  <c r="I409" i="19"/>
  <c r="D409" i="19"/>
  <c r="N408" i="19"/>
  <c r="I408" i="19"/>
  <c r="D408" i="19"/>
  <c r="N407" i="19"/>
  <c r="I407" i="19"/>
  <c r="D407" i="19"/>
  <c r="B407" i="19" s="1"/>
  <c r="N406" i="19"/>
  <c r="I406" i="19"/>
  <c r="D406" i="19"/>
  <c r="B406" i="19" s="1"/>
  <c r="N405" i="19"/>
  <c r="I405" i="19"/>
  <c r="D405" i="19"/>
  <c r="N404" i="19"/>
  <c r="I404" i="19"/>
  <c r="D404" i="19"/>
  <c r="N403" i="19"/>
  <c r="I403" i="19"/>
  <c r="D403" i="19"/>
  <c r="B403" i="19" s="1"/>
  <c r="N402" i="19"/>
  <c r="I402" i="19"/>
  <c r="D402" i="19"/>
  <c r="B402" i="19" s="1"/>
  <c r="N401" i="19"/>
  <c r="I401" i="19"/>
  <c r="D401" i="19"/>
  <c r="N400" i="19"/>
  <c r="I400" i="19"/>
  <c r="D400" i="19"/>
  <c r="N399" i="19"/>
  <c r="I399" i="19"/>
  <c r="D399" i="19"/>
  <c r="B399" i="19" s="1"/>
  <c r="N398" i="19"/>
  <c r="I398" i="19"/>
  <c r="D398" i="19"/>
  <c r="B398" i="19" s="1"/>
  <c r="N397" i="19"/>
  <c r="I397" i="19"/>
  <c r="D397" i="19"/>
  <c r="N396" i="19"/>
  <c r="I396" i="19"/>
  <c r="D396" i="19"/>
  <c r="N395" i="19"/>
  <c r="I395" i="19"/>
  <c r="D395" i="19"/>
  <c r="B395" i="19" s="1"/>
  <c r="N394" i="19"/>
  <c r="I394" i="19"/>
  <c r="D394" i="19"/>
  <c r="B394" i="19" s="1"/>
  <c r="N393" i="19"/>
  <c r="I393" i="19"/>
  <c r="D393" i="19"/>
  <c r="N392" i="19"/>
  <c r="I392" i="19"/>
  <c r="D392" i="19"/>
  <c r="N391" i="19"/>
  <c r="I391" i="19"/>
  <c r="D391" i="19"/>
  <c r="B391" i="19" s="1"/>
  <c r="N390" i="19"/>
  <c r="I390" i="19"/>
  <c r="D390" i="19"/>
  <c r="B390" i="19" s="1"/>
  <c r="N389" i="19"/>
  <c r="I389" i="19"/>
  <c r="D389" i="19"/>
  <c r="N388" i="19"/>
  <c r="I388" i="19"/>
  <c r="D388" i="19"/>
  <c r="N387" i="19"/>
  <c r="I387" i="19"/>
  <c r="D387" i="19"/>
  <c r="B387" i="19" s="1"/>
  <c r="N386" i="19"/>
  <c r="I386" i="19"/>
  <c r="D386" i="19"/>
  <c r="B386" i="19" s="1"/>
  <c r="N385" i="19"/>
  <c r="I385" i="19"/>
  <c r="D385" i="19"/>
  <c r="Q383" i="19"/>
  <c r="P383" i="19"/>
  <c r="O383" i="19"/>
  <c r="L383" i="19"/>
  <c r="K383" i="19"/>
  <c r="J383" i="19"/>
  <c r="I383" i="19"/>
  <c r="G383" i="19"/>
  <c r="F383" i="19"/>
  <c r="E383" i="19"/>
  <c r="N380" i="19"/>
  <c r="I380" i="19"/>
  <c r="B380" i="19" s="1"/>
  <c r="D380" i="19"/>
  <c r="N379" i="19"/>
  <c r="I379" i="19"/>
  <c r="B379" i="19" s="1"/>
  <c r="D379" i="19"/>
  <c r="N378" i="19"/>
  <c r="I378" i="19"/>
  <c r="B378" i="19" s="1"/>
  <c r="D378" i="19"/>
  <c r="N377" i="19"/>
  <c r="I377" i="19"/>
  <c r="B377" i="19" s="1"/>
  <c r="D377" i="19"/>
  <c r="N376" i="19"/>
  <c r="I376" i="19"/>
  <c r="B376" i="19" s="1"/>
  <c r="D376" i="19"/>
  <c r="N375" i="19"/>
  <c r="I375" i="19"/>
  <c r="B375" i="19" s="1"/>
  <c r="D375" i="19"/>
  <c r="N374" i="19"/>
  <c r="I374" i="19"/>
  <c r="B374" i="19" s="1"/>
  <c r="D374" i="19"/>
  <c r="N373" i="19"/>
  <c r="I373" i="19"/>
  <c r="B373" i="19" s="1"/>
  <c r="D373" i="19"/>
  <c r="N372" i="19"/>
  <c r="I372" i="19"/>
  <c r="B372" i="19" s="1"/>
  <c r="D372" i="19"/>
  <c r="N371" i="19"/>
  <c r="I371" i="19"/>
  <c r="B371" i="19" s="1"/>
  <c r="D371" i="19"/>
  <c r="N370" i="19"/>
  <c r="I370" i="19"/>
  <c r="B370" i="19" s="1"/>
  <c r="D370" i="19"/>
  <c r="N369" i="19"/>
  <c r="I369" i="19"/>
  <c r="B369" i="19" s="1"/>
  <c r="D369" i="19"/>
  <c r="N368" i="19"/>
  <c r="I368" i="19"/>
  <c r="B368" i="19" s="1"/>
  <c r="D368" i="19"/>
  <c r="N367" i="19"/>
  <c r="I367" i="19"/>
  <c r="B367" i="19" s="1"/>
  <c r="D367" i="19"/>
  <c r="N366" i="19"/>
  <c r="I366" i="19"/>
  <c r="B366" i="19" s="1"/>
  <c r="D366" i="19"/>
  <c r="N365" i="19"/>
  <c r="I365" i="19"/>
  <c r="B365" i="19" s="1"/>
  <c r="D365" i="19"/>
  <c r="N364" i="19"/>
  <c r="I364" i="19"/>
  <c r="B364" i="19" s="1"/>
  <c r="D364" i="19"/>
  <c r="N363" i="19"/>
  <c r="I363" i="19"/>
  <c r="B363" i="19" s="1"/>
  <c r="D363" i="19"/>
  <c r="N362" i="19"/>
  <c r="I362" i="19"/>
  <c r="B362" i="19" s="1"/>
  <c r="D362" i="19"/>
  <c r="N361" i="19"/>
  <c r="I361" i="19"/>
  <c r="B361" i="19" s="1"/>
  <c r="D361" i="19"/>
  <c r="N360" i="19"/>
  <c r="I360" i="19"/>
  <c r="B360" i="19" s="1"/>
  <c r="D360" i="19"/>
  <c r="N359" i="19"/>
  <c r="I359" i="19"/>
  <c r="B359" i="19" s="1"/>
  <c r="D359" i="19"/>
  <c r="N358" i="19"/>
  <c r="I358" i="19"/>
  <c r="B358" i="19" s="1"/>
  <c r="D358" i="19"/>
  <c r="N357" i="19"/>
  <c r="I357" i="19"/>
  <c r="B357" i="19" s="1"/>
  <c r="D357" i="19"/>
  <c r="N356" i="19"/>
  <c r="I356" i="19"/>
  <c r="B356" i="19" s="1"/>
  <c r="D356" i="19"/>
  <c r="N355" i="19"/>
  <c r="I355" i="19"/>
  <c r="B355" i="19" s="1"/>
  <c r="D355" i="19"/>
  <c r="N354" i="19"/>
  <c r="I354" i="19"/>
  <c r="B354" i="19" s="1"/>
  <c r="D354" i="19"/>
  <c r="N353" i="19"/>
  <c r="I353" i="19"/>
  <c r="B353" i="19" s="1"/>
  <c r="D353" i="19"/>
  <c r="N352" i="19"/>
  <c r="I352" i="19"/>
  <c r="B352" i="19" s="1"/>
  <c r="D352" i="19"/>
  <c r="N351" i="19"/>
  <c r="I351" i="19"/>
  <c r="B351" i="19" s="1"/>
  <c r="D351" i="19"/>
  <c r="N350" i="19"/>
  <c r="I350" i="19"/>
  <c r="B350" i="19" s="1"/>
  <c r="D350" i="19"/>
  <c r="N349" i="19"/>
  <c r="I349" i="19"/>
  <c r="B349" i="19" s="1"/>
  <c r="D349" i="19"/>
  <c r="N348" i="19"/>
  <c r="I348" i="19"/>
  <c r="B348" i="19" s="1"/>
  <c r="D348" i="19"/>
  <c r="Q346" i="19"/>
  <c r="P346" i="19"/>
  <c r="O346" i="19"/>
  <c r="N346" i="19"/>
  <c r="L346" i="19"/>
  <c r="K346" i="19"/>
  <c r="J346" i="19"/>
  <c r="G346" i="19"/>
  <c r="F346" i="19"/>
  <c r="E346" i="19"/>
  <c r="D346" i="19"/>
  <c r="N343" i="19"/>
  <c r="I343" i="19"/>
  <c r="D343" i="19"/>
  <c r="N342" i="19"/>
  <c r="I342" i="19"/>
  <c r="D342" i="19"/>
  <c r="B342" i="19" s="1"/>
  <c r="N341" i="19"/>
  <c r="I341" i="19"/>
  <c r="D341" i="19"/>
  <c r="N340" i="19"/>
  <c r="I340" i="19"/>
  <c r="D340" i="19"/>
  <c r="N339" i="19"/>
  <c r="I339" i="19"/>
  <c r="D339" i="19"/>
  <c r="N338" i="19"/>
  <c r="I338" i="19"/>
  <c r="D338" i="19"/>
  <c r="B338" i="19" s="1"/>
  <c r="N337" i="19"/>
  <c r="I337" i="19"/>
  <c r="D337" i="19"/>
  <c r="N336" i="19"/>
  <c r="I336" i="19"/>
  <c r="D336" i="19"/>
  <c r="N335" i="19"/>
  <c r="I335" i="19"/>
  <c r="D335" i="19"/>
  <c r="N334" i="19"/>
  <c r="I334" i="19"/>
  <c r="D334" i="19"/>
  <c r="B334" i="19" s="1"/>
  <c r="N333" i="19"/>
  <c r="I333" i="19"/>
  <c r="D333" i="19"/>
  <c r="N332" i="19"/>
  <c r="I332" i="19"/>
  <c r="D332" i="19"/>
  <c r="N331" i="19"/>
  <c r="I331" i="19"/>
  <c r="D331" i="19"/>
  <c r="N330" i="19"/>
  <c r="I330" i="19"/>
  <c r="D330" i="19"/>
  <c r="B330" i="19" s="1"/>
  <c r="N329" i="19"/>
  <c r="I329" i="19"/>
  <c r="D329" i="19"/>
  <c r="N328" i="19"/>
  <c r="I328" i="19"/>
  <c r="D328" i="19"/>
  <c r="N327" i="19"/>
  <c r="I327" i="19"/>
  <c r="D327" i="19"/>
  <c r="N326" i="19"/>
  <c r="I326" i="19"/>
  <c r="D326" i="19"/>
  <c r="B326" i="19" s="1"/>
  <c r="N325" i="19"/>
  <c r="I325" i="19"/>
  <c r="D325" i="19"/>
  <c r="N324" i="19"/>
  <c r="I324" i="19"/>
  <c r="D324" i="19"/>
  <c r="N323" i="19"/>
  <c r="I323" i="19"/>
  <c r="D323" i="19"/>
  <c r="N322" i="19"/>
  <c r="I322" i="19"/>
  <c r="D322" i="19"/>
  <c r="B322" i="19" s="1"/>
  <c r="N321" i="19"/>
  <c r="I321" i="19"/>
  <c r="D321" i="19"/>
  <c r="N320" i="19"/>
  <c r="I320" i="19"/>
  <c r="D320" i="19"/>
  <c r="N319" i="19"/>
  <c r="I319" i="19"/>
  <c r="D319" i="19"/>
  <c r="N318" i="19"/>
  <c r="I318" i="19"/>
  <c r="D318" i="19"/>
  <c r="B318" i="19" s="1"/>
  <c r="N317" i="19"/>
  <c r="I317" i="19"/>
  <c r="D317" i="19"/>
  <c r="N316" i="19"/>
  <c r="I316" i="19"/>
  <c r="D316" i="19"/>
  <c r="N315" i="19"/>
  <c r="I315" i="19"/>
  <c r="D315" i="19"/>
  <c r="N314" i="19"/>
  <c r="I314" i="19"/>
  <c r="D314" i="19"/>
  <c r="B314" i="19" s="1"/>
  <c r="N313" i="19"/>
  <c r="I313" i="19"/>
  <c r="D313" i="19"/>
  <c r="N312" i="19"/>
  <c r="I312" i="19"/>
  <c r="D312" i="19"/>
  <c r="N311" i="19"/>
  <c r="I311" i="19"/>
  <c r="I309" i="19" s="1"/>
  <c r="D311" i="19"/>
  <c r="Q309" i="19"/>
  <c r="P309" i="19"/>
  <c r="O309" i="19"/>
  <c r="L309" i="19"/>
  <c r="K309" i="19"/>
  <c r="J309" i="19"/>
  <c r="G309" i="19"/>
  <c r="F309" i="19"/>
  <c r="E309" i="19"/>
  <c r="N306" i="19"/>
  <c r="B306" i="19" s="1"/>
  <c r="I306" i="19"/>
  <c r="D306" i="19"/>
  <c r="N305" i="19"/>
  <c r="B305" i="19" s="1"/>
  <c r="I305" i="19"/>
  <c r="D305" i="19"/>
  <c r="N304" i="19"/>
  <c r="B304" i="19" s="1"/>
  <c r="I304" i="19"/>
  <c r="D304" i="19"/>
  <c r="N303" i="19"/>
  <c r="B303" i="19" s="1"/>
  <c r="I303" i="19"/>
  <c r="D303" i="19"/>
  <c r="N302" i="19"/>
  <c r="B302" i="19" s="1"/>
  <c r="I302" i="19"/>
  <c r="D302" i="19"/>
  <c r="N301" i="19"/>
  <c r="B301" i="19" s="1"/>
  <c r="I301" i="19"/>
  <c r="D301" i="19"/>
  <c r="N300" i="19"/>
  <c r="B300" i="19" s="1"/>
  <c r="I300" i="19"/>
  <c r="D300" i="19"/>
  <c r="N299" i="19"/>
  <c r="B299" i="19" s="1"/>
  <c r="I299" i="19"/>
  <c r="D299" i="19"/>
  <c r="N298" i="19"/>
  <c r="B298" i="19" s="1"/>
  <c r="I298" i="19"/>
  <c r="D298" i="19"/>
  <c r="N297" i="19"/>
  <c r="B297" i="19" s="1"/>
  <c r="I297" i="19"/>
  <c r="D297" i="19"/>
  <c r="N296" i="19"/>
  <c r="B296" i="19" s="1"/>
  <c r="I296" i="19"/>
  <c r="D296" i="19"/>
  <c r="N295" i="19"/>
  <c r="B295" i="19" s="1"/>
  <c r="I295" i="19"/>
  <c r="D295" i="19"/>
  <c r="N294" i="19"/>
  <c r="B294" i="19" s="1"/>
  <c r="I294" i="19"/>
  <c r="D294" i="19"/>
  <c r="N293" i="19"/>
  <c r="B293" i="19" s="1"/>
  <c r="I293" i="19"/>
  <c r="D293" i="19"/>
  <c r="N292" i="19"/>
  <c r="B292" i="19" s="1"/>
  <c r="I292" i="19"/>
  <c r="D292" i="19"/>
  <c r="N291" i="19"/>
  <c r="B291" i="19" s="1"/>
  <c r="I291" i="19"/>
  <c r="D291" i="19"/>
  <c r="N290" i="19"/>
  <c r="B290" i="19" s="1"/>
  <c r="I290" i="19"/>
  <c r="D290" i="19"/>
  <c r="N289" i="19"/>
  <c r="B289" i="19" s="1"/>
  <c r="I289" i="19"/>
  <c r="D289" i="19"/>
  <c r="N288" i="19"/>
  <c r="B288" i="19" s="1"/>
  <c r="I288" i="19"/>
  <c r="D288" i="19"/>
  <c r="N287" i="19"/>
  <c r="B287" i="19" s="1"/>
  <c r="I287" i="19"/>
  <c r="D287" i="19"/>
  <c r="N286" i="19"/>
  <c r="B286" i="19" s="1"/>
  <c r="I286" i="19"/>
  <c r="D286" i="19"/>
  <c r="N285" i="19"/>
  <c r="B285" i="19" s="1"/>
  <c r="I285" i="19"/>
  <c r="D285" i="19"/>
  <c r="N284" i="19"/>
  <c r="B284" i="19" s="1"/>
  <c r="I284" i="19"/>
  <c r="D284" i="19"/>
  <c r="N283" i="19"/>
  <c r="B283" i="19" s="1"/>
  <c r="I283" i="19"/>
  <c r="D283" i="19"/>
  <c r="N282" i="19"/>
  <c r="B282" i="19" s="1"/>
  <c r="I282" i="19"/>
  <c r="D282" i="19"/>
  <c r="N281" i="19"/>
  <c r="B281" i="19" s="1"/>
  <c r="I281" i="19"/>
  <c r="D281" i="19"/>
  <c r="N280" i="19"/>
  <c r="B280" i="19" s="1"/>
  <c r="I280" i="19"/>
  <c r="D280" i="19"/>
  <c r="N279" i="19"/>
  <c r="B279" i="19" s="1"/>
  <c r="I279" i="19"/>
  <c r="D279" i="19"/>
  <c r="N278" i="19"/>
  <c r="B278" i="19" s="1"/>
  <c r="I278" i="19"/>
  <c r="D278" i="19"/>
  <c r="N277" i="19"/>
  <c r="B277" i="19" s="1"/>
  <c r="I277" i="19"/>
  <c r="D277" i="19"/>
  <c r="N276" i="19"/>
  <c r="B276" i="19" s="1"/>
  <c r="I276" i="19"/>
  <c r="D276" i="19"/>
  <c r="N275" i="19"/>
  <c r="B275" i="19" s="1"/>
  <c r="I275" i="19"/>
  <c r="D275" i="19"/>
  <c r="N274" i="19"/>
  <c r="I274" i="19"/>
  <c r="D274" i="19"/>
  <c r="Q272" i="19"/>
  <c r="P272" i="19"/>
  <c r="O272" i="19"/>
  <c r="L272" i="19"/>
  <c r="K272" i="19"/>
  <c r="J272" i="19"/>
  <c r="I272" i="19"/>
  <c r="G272" i="19"/>
  <c r="F272" i="19"/>
  <c r="E272" i="19"/>
  <c r="D272" i="19"/>
  <c r="N269" i="19"/>
  <c r="I269" i="19"/>
  <c r="D269" i="19"/>
  <c r="B269" i="19"/>
  <c r="N268" i="19"/>
  <c r="I268" i="19"/>
  <c r="D268" i="19"/>
  <c r="B268" i="19"/>
  <c r="N267" i="19"/>
  <c r="I267" i="19"/>
  <c r="D267" i="19"/>
  <c r="B267" i="19"/>
  <c r="N266" i="19"/>
  <c r="I266" i="19"/>
  <c r="D266" i="19"/>
  <c r="B266" i="19"/>
  <c r="N265" i="19"/>
  <c r="I265" i="19"/>
  <c r="D265" i="19"/>
  <c r="B265" i="19"/>
  <c r="N264" i="19"/>
  <c r="I264" i="19"/>
  <c r="D264" i="19"/>
  <c r="B264" i="19"/>
  <c r="N263" i="19"/>
  <c r="I263" i="19"/>
  <c r="D263" i="19"/>
  <c r="B263" i="19"/>
  <c r="N262" i="19"/>
  <c r="I262" i="19"/>
  <c r="D262" i="19"/>
  <c r="B262" i="19"/>
  <c r="N261" i="19"/>
  <c r="I261" i="19"/>
  <c r="D261" i="19"/>
  <c r="B261" i="19"/>
  <c r="N260" i="19"/>
  <c r="I260" i="19"/>
  <c r="D260" i="19"/>
  <c r="B260" i="19"/>
  <c r="N259" i="19"/>
  <c r="I259" i="19"/>
  <c r="D259" i="19"/>
  <c r="B259" i="19"/>
  <c r="N258" i="19"/>
  <c r="I258" i="19"/>
  <c r="D258" i="19"/>
  <c r="B258" i="19"/>
  <c r="N257" i="19"/>
  <c r="I257" i="19"/>
  <c r="D257" i="19"/>
  <c r="B257" i="19"/>
  <c r="N256" i="19"/>
  <c r="I256" i="19"/>
  <c r="D256" i="19"/>
  <c r="B256" i="19"/>
  <c r="N255" i="19"/>
  <c r="I255" i="19"/>
  <c r="D255" i="19"/>
  <c r="B255" i="19"/>
  <c r="N254" i="19"/>
  <c r="I254" i="19"/>
  <c r="D254" i="19"/>
  <c r="B254" i="19"/>
  <c r="N253" i="19"/>
  <c r="I253" i="19"/>
  <c r="D253" i="19"/>
  <c r="B253" i="19"/>
  <c r="N252" i="19"/>
  <c r="I252" i="19"/>
  <c r="D252" i="19"/>
  <c r="B252" i="19"/>
  <c r="N251" i="19"/>
  <c r="I251" i="19"/>
  <c r="D251" i="19"/>
  <c r="B251" i="19"/>
  <c r="N250" i="19"/>
  <c r="I250" i="19"/>
  <c r="D250" i="19"/>
  <c r="B250" i="19"/>
  <c r="N249" i="19"/>
  <c r="I249" i="19"/>
  <c r="D249" i="19"/>
  <c r="B249" i="19"/>
  <c r="N248" i="19"/>
  <c r="I248" i="19"/>
  <c r="D248" i="19"/>
  <c r="B248" i="19"/>
  <c r="N247" i="19"/>
  <c r="I247" i="19"/>
  <c r="D247" i="19"/>
  <c r="B247" i="19"/>
  <c r="N246" i="19"/>
  <c r="I246" i="19"/>
  <c r="D246" i="19"/>
  <c r="B246" i="19"/>
  <c r="N245" i="19"/>
  <c r="I245" i="19"/>
  <c r="D245" i="19"/>
  <c r="B245" i="19"/>
  <c r="N244" i="19"/>
  <c r="I244" i="19"/>
  <c r="D244" i="19"/>
  <c r="B244" i="19"/>
  <c r="N243" i="19"/>
  <c r="I243" i="19"/>
  <c r="D243" i="19"/>
  <c r="B243" i="19"/>
  <c r="N242" i="19"/>
  <c r="I242" i="19"/>
  <c r="D242" i="19"/>
  <c r="B242" i="19"/>
  <c r="N241" i="19"/>
  <c r="I241" i="19"/>
  <c r="D241" i="19"/>
  <c r="B241" i="19"/>
  <c r="N240" i="19"/>
  <c r="I240" i="19"/>
  <c r="D240" i="19"/>
  <c r="B240" i="19"/>
  <c r="N239" i="19"/>
  <c r="I239" i="19"/>
  <c r="D239" i="19"/>
  <c r="B239" i="19"/>
  <c r="N238" i="19"/>
  <c r="I238" i="19"/>
  <c r="D238" i="19"/>
  <c r="B238" i="19"/>
  <c r="N237" i="19"/>
  <c r="I237" i="19"/>
  <c r="D237" i="19"/>
  <c r="B237" i="19"/>
  <c r="B235" i="19" s="1"/>
  <c r="Q235" i="19"/>
  <c r="P235" i="19"/>
  <c r="O235" i="19"/>
  <c r="N235" i="19"/>
  <c r="L235" i="19"/>
  <c r="K235" i="19"/>
  <c r="J235" i="19"/>
  <c r="I235" i="19"/>
  <c r="G235" i="19"/>
  <c r="F235" i="19"/>
  <c r="E235" i="19"/>
  <c r="D235" i="19"/>
  <c r="N232" i="19"/>
  <c r="I232" i="19"/>
  <c r="D232" i="19"/>
  <c r="B232" i="19" s="1"/>
  <c r="N231" i="19"/>
  <c r="I231" i="19"/>
  <c r="D231" i="19"/>
  <c r="B231" i="19" s="1"/>
  <c r="N230" i="19"/>
  <c r="I230" i="19"/>
  <c r="D230" i="19"/>
  <c r="B230" i="19" s="1"/>
  <c r="N229" i="19"/>
  <c r="I229" i="19"/>
  <c r="D229" i="19"/>
  <c r="B229" i="19" s="1"/>
  <c r="N228" i="19"/>
  <c r="I228" i="19"/>
  <c r="D228" i="19"/>
  <c r="B228" i="19" s="1"/>
  <c r="N227" i="19"/>
  <c r="I227" i="19"/>
  <c r="D227" i="19"/>
  <c r="B227" i="19" s="1"/>
  <c r="N226" i="19"/>
  <c r="I226" i="19"/>
  <c r="D226" i="19"/>
  <c r="B226" i="19" s="1"/>
  <c r="N225" i="19"/>
  <c r="I225" i="19"/>
  <c r="D225" i="19"/>
  <c r="B225" i="19" s="1"/>
  <c r="N224" i="19"/>
  <c r="I224" i="19"/>
  <c r="D224" i="19"/>
  <c r="B224" i="19" s="1"/>
  <c r="N223" i="19"/>
  <c r="I223" i="19"/>
  <c r="D223" i="19"/>
  <c r="B223" i="19" s="1"/>
  <c r="N222" i="19"/>
  <c r="I222" i="19"/>
  <c r="D222" i="19"/>
  <c r="B222" i="19" s="1"/>
  <c r="N221" i="19"/>
  <c r="I221" i="19"/>
  <c r="D221" i="19"/>
  <c r="B221" i="19" s="1"/>
  <c r="N220" i="19"/>
  <c r="I220" i="19"/>
  <c r="D220" i="19"/>
  <c r="B220" i="19" s="1"/>
  <c r="N219" i="19"/>
  <c r="I219" i="19"/>
  <c r="D219" i="19"/>
  <c r="B219" i="19" s="1"/>
  <c r="N218" i="19"/>
  <c r="I218" i="19"/>
  <c r="D218" i="19"/>
  <c r="B218" i="19" s="1"/>
  <c r="N217" i="19"/>
  <c r="I217" i="19"/>
  <c r="D217" i="19"/>
  <c r="B217" i="19" s="1"/>
  <c r="N216" i="19"/>
  <c r="I216" i="19"/>
  <c r="D216" i="19"/>
  <c r="B216" i="19" s="1"/>
  <c r="N215" i="19"/>
  <c r="I215" i="19"/>
  <c r="D215" i="19"/>
  <c r="B215" i="19" s="1"/>
  <c r="N214" i="19"/>
  <c r="I214" i="19"/>
  <c r="D214" i="19"/>
  <c r="B214" i="19" s="1"/>
  <c r="N213" i="19"/>
  <c r="I213" i="19"/>
  <c r="D213" i="19"/>
  <c r="B213" i="19" s="1"/>
  <c r="N212" i="19"/>
  <c r="I212" i="19"/>
  <c r="D212" i="19"/>
  <c r="B212" i="19" s="1"/>
  <c r="N211" i="19"/>
  <c r="I211" i="19"/>
  <c r="D211" i="19"/>
  <c r="B211" i="19" s="1"/>
  <c r="N210" i="19"/>
  <c r="I210" i="19"/>
  <c r="D210" i="19"/>
  <c r="B210" i="19" s="1"/>
  <c r="N209" i="19"/>
  <c r="I209" i="19"/>
  <c r="D209" i="19"/>
  <c r="B209" i="19" s="1"/>
  <c r="N208" i="19"/>
  <c r="I208" i="19"/>
  <c r="D208" i="19"/>
  <c r="B208" i="19" s="1"/>
  <c r="N207" i="19"/>
  <c r="I207" i="19"/>
  <c r="D207" i="19"/>
  <c r="B207" i="19" s="1"/>
  <c r="N206" i="19"/>
  <c r="I206" i="19"/>
  <c r="D206" i="19"/>
  <c r="B206" i="19" s="1"/>
  <c r="N205" i="19"/>
  <c r="I205" i="19"/>
  <c r="D205" i="19"/>
  <c r="B205" i="19" s="1"/>
  <c r="N204" i="19"/>
  <c r="I204" i="19"/>
  <c r="D204" i="19"/>
  <c r="B204" i="19" s="1"/>
  <c r="N203" i="19"/>
  <c r="I203" i="19"/>
  <c r="D203" i="19"/>
  <c r="B203" i="19" s="1"/>
  <c r="N202" i="19"/>
  <c r="I202" i="19"/>
  <c r="D202" i="19"/>
  <c r="B202" i="19" s="1"/>
  <c r="N201" i="19"/>
  <c r="I201" i="19"/>
  <c r="D201" i="19"/>
  <c r="B201" i="19" s="1"/>
  <c r="N200" i="19"/>
  <c r="I200" i="19"/>
  <c r="I198" i="19" s="1"/>
  <c r="D200" i="19"/>
  <c r="Q198" i="19"/>
  <c r="P198" i="19"/>
  <c r="O198" i="19"/>
  <c r="N198" i="19"/>
  <c r="L198" i="19"/>
  <c r="K198" i="19"/>
  <c r="J198" i="19"/>
  <c r="G198" i="19"/>
  <c r="F198" i="19"/>
  <c r="E198" i="19"/>
  <c r="N195" i="19"/>
  <c r="I195" i="19"/>
  <c r="D195" i="19"/>
  <c r="B195" i="19" s="1"/>
  <c r="N194" i="19"/>
  <c r="I194" i="19"/>
  <c r="D194" i="19"/>
  <c r="N193" i="19"/>
  <c r="I193" i="19"/>
  <c r="D193" i="19"/>
  <c r="N192" i="19"/>
  <c r="I192" i="19"/>
  <c r="D192" i="19"/>
  <c r="N191" i="19"/>
  <c r="I191" i="19"/>
  <c r="D191" i="19"/>
  <c r="B191" i="19" s="1"/>
  <c r="N190" i="19"/>
  <c r="I190" i="19"/>
  <c r="D190" i="19"/>
  <c r="N189" i="19"/>
  <c r="I189" i="19"/>
  <c r="D189" i="19"/>
  <c r="N188" i="19"/>
  <c r="I188" i="19"/>
  <c r="D188" i="19"/>
  <c r="N187" i="19"/>
  <c r="I187" i="19"/>
  <c r="D187" i="19"/>
  <c r="B187" i="19" s="1"/>
  <c r="N186" i="19"/>
  <c r="I186" i="19"/>
  <c r="D186" i="19"/>
  <c r="N185" i="19"/>
  <c r="I185" i="19"/>
  <c r="D185" i="19"/>
  <c r="N184" i="19"/>
  <c r="I184" i="19"/>
  <c r="D184" i="19"/>
  <c r="N183" i="19"/>
  <c r="I183" i="19"/>
  <c r="D183" i="19"/>
  <c r="B183" i="19" s="1"/>
  <c r="N182" i="19"/>
  <c r="I182" i="19"/>
  <c r="D182" i="19"/>
  <c r="B182" i="19" s="1"/>
  <c r="N181" i="19"/>
  <c r="I181" i="19"/>
  <c r="D181" i="19"/>
  <c r="N180" i="19"/>
  <c r="I180" i="19"/>
  <c r="D180" i="19"/>
  <c r="N179" i="19"/>
  <c r="I179" i="19"/>
  <c r="D179" i="19"/>
  <c r="B179" i="19" s="1"/>
  <c r="N178" i="19"/>
  <c r="I178" i="19"/>
  <c r="D178" i="19"/>
  <c r="B178" i="19" s="1"/>
  <c r="N177" i="19"/>
  <c r="I177" i="19"/>
  <c r="D177" i="19"/>
  <c r="N176" i="19"/>
  <c r="I176" i="19"/>
  <c r="D176" i="19"/>
  <c r="N175" i="19"/>
  <c r="I175" i="19"/>
  <c r="D175" i="19"/>
  <c r="B175" i="19" s="1"/>
  <c r="N174" i="19"/>
  <c r="I174" i="19"/>
  <c r="D174" i="19"/>
  <c r="B174" i="19" s="1"/>
  <c r="N173" i="19"/>
  <c r="I173" i="19"/>
  <c r="D173" i="19"/>
  <c r="N172" i="19"/>
  <c r="I172" i="19"/>
  <c r="D172" i="19"/>
  <c r="N171" i="19"/>
  <c r="I171" i="19"/>
  <c r="D171" i="19"/>
  <c r="B171" i="19" s="1"/>
  <c r="N170" i="19"/>
  <c r="I170" i="19"/>
  <c r="D170" i="19"/>
  <c r="B170" i="19" s="1"/>
  <c r="N169" i="19"/>
  <c r="I169" i="19"/>
  <c r="D169" i="19"/>
  <c r="N168" i="19"/>
  <c r="I168" i="19"/>
  <c r="D168" i="19"/>
  <c r="N167" i="19"/>
  <c r="I167" i="19"/>
  <c r="D167" i="19"/>
  <c r="B167" i="19" s="1"/>
  <c r="N166" i="19"/>
  <c r="I166" i="19"/>
  <c r="D166" i="19"/>
  <c r="B166" i="19" s="1"/>
  <c r="N165" i="19"/>
  <c r="I165" i="19"/>
  <c r="D165" i="19"/>
  <c r="N164" i="19"/>
  <c r="I164" i="19"/>
  <c r="D164" i="19"/>
  <c r="N163" i="19"/>
  <c r="I163" i="19"/>
  <c r="D163" i="19"/>
  <c r="Q161" i="19"/>
  <c r="P161" i="19"/>
  <c r="O161" i="19"/>
  <c r="L161" i="19"/>
  <c r="K161" i="19"/>
  <c r="J161" i="19"/>
  <c r="G161" i="19"/>
  <c r="F161" i="19"/>
  <c r="E161" i="19"/>
  <c r="N158" i="19"/>
  <c r="I158" i="19"/>
  <c r="B158" i="19" s="1"/>
  <c r="D158" i="19"/>
  <c r="N157" i="19"/>
  <c r="I157" i="19"/>
  <c r="B157" i="19" s="1"/>
  <c r="D157" i="19"/>
  <c r="N156" i="19"/>
  <c r="I156" i="19"/>
  <c r="B156" i="19" s="1"/>
  <c r="D156" i="19"/>
  <c r="N155" i="19"/>
  <c r="I155" i="19"/>
  <c r="B155" i="19" s="1"/>
  <c r="D155" i="19"/>
  <c r="N154" i="19"/>
  <c r="I154" i="19"/>
  <c r="B154" i="19" s="1"/>
  <c r="D154" i="19"/>
  <c r="N153" i="19"/>
  <c r="I153" i="19"/>
  <c r="B153" i="19" s="1"/>
  <c r="D153" i="19"/>
  <c r="N152" i="19"/>
  <c r="I152" i="19"/>
  <c r="B152" i="19" s="1"/>
  <c r="D152" i="19"/>
  <c r="N151" i="19"/>
  <c r="I151" i="19"/>
  <c r="B151" i="19" s="1"/>
  <c r="D151" i="19"/>
  <c r="N150" i="19"/>
  <c r="I150" i="19"/>
  <c r="B150" i="19" s="1"/>
  <c r="D150" i="19"/>
  <c r="N149" i="19"/>
  <c r="I149" i="19"/>
  <c r="B149" i="19" s="1"/>
  <c r="D149" i="19"/>
  <c r="N148" i="19"/>
  <c r="I148" i="19"/>
  <c r="B148" i="19" s="1"/>
  <c r="D148" i="19"/>
  <c r="N147" i="19"/>
  <c r="I147" i="19"/>
  <c r="B147" i="19" s="1"/>
  <c r="D147" i="19"/>
  <c r="N146" i="19"/>
  <c r="I146" i="19"/>
  <c r="B146" i="19" s="1"/>
  <c r="D146" i="19"/>
  <c r="N145" i="19"/>
  <c r="I145" i="19"/>
  <c r="B145" i="19" s="1"/>
  <c r="D145" i="19"/>
  <c r="N144" i="19"/>
  <c r="I144" i="19"/>
  <c r="B144" i="19" s="1"/>
  <c r="D144" i="19"/>
  <c r="N143" i="19"/>
  <c r="I143" i="19"/>
  <c r="B143" i="19" s="1"/>
  <c r="D143" i="19"/>
  <c r="N142" i="19"/>
  <c r="I142" i="19"/>
  <c r="B142" i="19" s="1"/>
  <c r="D142" i="19"/>
  <c r="N141" i="19"/>
  <c r="I141" i="19"/>
  <c r="B141" i="19" s="1"/>
  <c r="D141" i="19"/>
  <c r="N140" i="19"/>
  <c r="I140" i="19"/>
  <c r="B140" i="19" s="1"/>
  <c r="D140" i="19"/>
  <c r="N139" i="19"/>
  <c r="I139" i="19"/>
  <c r="B139" i="19" s="1"/>
  <c r="D139" i="19"/>
  <c r="N138" i="19"/>
  <c r="I138" i="19"/>
  <c r="B138" i="19" s="1"/>
  <c r="D138" i="19"/>
  <c r="N137" i="19"/>
  <c r="I137" i="19"/>
  <c r="B137" i="19" s="1"/>
  <c r="D137" i="19"/>
  <c r="N136" i="19"/>
  <c r="I136" i="19"/>
  <c r="B136" i="19" s="1"/>
  <c r="D136" i="19"/>
  <c r="N135" i="19"/>
  <c r="I135" i="19"/>
  <c r="B135" i="19" s="1"/>
  <c r="D135" i="19"/>
  <c r="N134" i="19"/>
  <c r="I134" i="19"/>
  <c r="B134" i="19" s="1"/>
  <c r="D134" i="19"/>
  <c r="N133" i="19"/>
  <c r="I133" i="19"/>
  <c r="B133" i="19" s="1"/>
  <c r="D133" i="19"/>
  <c r="N132" i="19"/>
  <c r="I132" i="19"/>
  <c r="B132" i="19" s="1"/>
  <c r="D132" i="19"/>
  <c r="N131" i="19"/>
  <c r="I131" i="19"/>
  <c r="B131" i="19" s="1"/>
  <c r="D131" i="19"/>
  <c r="N130" i="19"/>
  <c r="I130" i="19"/>
  <c r="B130" i="19" s="1"/>
  <c r="D130" i="19"/>
  <c r="N129" i="19"/>
  <c r="I129" i="19"/>
  <c r="B129" i="19" s="1"/>
  <c r="D129" i="19"/>
  <c r="N128" i="19"/>
  <c r="I128" i="19"/>
  <c r="B128" i="19" s="1"/>
  <c r="D128" i="19"/>
  <c r="N127" i="19"/>
  <c r="I127" i="19"/>
  <c r="B127" i="19" s="1"/>
  <c r="D127" i="19"/>
  <c r="N126" i="19"/>
  <c r="N124" i="19" s="1"/>
  <c r="I126" i="19"/>
  <c r="B126" i="19" s="1"/>
  <c r="D126" i="19"/>
  <c r="Q124" i="19"/>
  <c r="P124" i="19"/>
  <c r="O124" i="19"/>
  <c r="L124" i="19"/>
  <c r="K124" i="19"/>
  <c r="J124" i="19"/>
  <c r="G124" i="19"/>
  <c r="F124" i="19"/>
  <c r="E124" i="19"/>
  <c r="D124" i="19"/>
  <c r="N121" i="19"/>
  <c r="B121" i="19" s="1"/>
  <c r="I121" i="19"/>
  <c r="N120" i="19"/>
  <c r="I120" i="19"/>
  <c r="B120" i="19" s="1"/>
  <c r="N119" i="19"/>
  <c r="I119" i="19"/>
  <c r="B119" i="19"/>
  <c r="N118" i="19"/>
  <c r="I118" i="19"/>
  <c r="B118" i="19"/>
  <c r="N117" i="19"/>
  <c r="B117" i="19" s="1"/>
  <c r="I117" i="19"/>
  <c r="N116" i="19"/>
  <c r="I116" i="19"/>
  <c r="N115" i="19"/>
  <c r="B115" i="19" s="1"/>
  <c r="I115" i="19"/>
  <c r="N114" i="19"/>
  <c r="I114" i="19"/>
  <c r="B114" i="19" s="1"/>
  <c r="N113" i="19"/>
  <c r="B113" i="19" s="1"/>
  <c r="I113" i="19"/>
  <c r="N112" i="19"/>
  <c r="I112" i="19"/>
  <c r="B112" i="19" s="1"/>
  <c r="N111" i="19"/>
  <c r="I111" i="19"/>
  <c r="N110" i="19"/>
  <c r="I110" i="19"/>
  <c r="B110" i="19" s="1"/>
  <c r="N109" i="19"/>
  <c r="I109" i="19"/>
  <c r="B109" i="19"/>
  <c r="N108" i="19"/>
  <c r="I108" i="19"/>
  <c r="N107" i="19"/>
  <c r="I107" i="19"/>
  <c r="B107" i="19" s="1"/>
  <c r="N106" i="19"/>
  <c r="I106" i="19"/>
  <c r="B106" i="19"/>
  <c r="N105" i="19"/>
  <c r="I105" i="19"/>
  <c r="B105" i="19"/>
  <c r="N104" i="19"/>
  <c r="I104" i="19"/>
  <c r="N103" i="19"/>
  <c r="I103" i="19"/>
  <c r="B103" i="19"/>
  <c r="N102" i="19"/>
  <c r="I102" i="19"/>
  <c r="B102" i="19"/>
  <c r="N101" i="19"/>
  <c r="B101" i="19" s="1"/>
  <c r="I101" i="19"/>
  <c r="N100" i="19"/>
  <c r="I100" i="19"/>
  <c r="B100" i="19" s="1"/>
  <c r="N99" i="19"/>
  <c r="B99" i="19" s="1"/>
  <c r="I99" i="19"/>
  <c r="N98" i="19"/>
  <c r="I98" i="19"/>
  <c r="B98" i="19" s="1"/>
  <c r="N97" i="19"/>
  <c r="I97" i="19"/>
  <c r="B97" i="19"/>
  <c r="N96" i="19"/>
  <c r="I96" i="19"/>
  <c r="B96" i="19" s="1"/>
  <c r="N95" i="19"/>
  <c r="I95" i="19"/>
  <c r="B95" i="19" s="1"/>
  <c r="N94" i="19"/>
  <c r="I94" i="19"/>
  <c r="B94" i="19" s="1"/>
  <c r="N93" i="19"/>
  <c r="I93" i="19"/>
  <c r="B93" i="19"/>
  <c r="N92" i="19"/>
  <c r="I92" i="19"/>
  <c r="N91" i="19"/>
  <c r="I91" i="19"/>
  <c r="B91" i="19" s="1"/>
  <c r="N90" i="19"/>
  <c r="I90" i="19"/>
  <c r="B90" i="19" s="1"/>
  <c r="N89" i="19"/>
  <c r="I89" i="19"/>
  <c r="B89" i="19"/>
  <c r="Q87" i="19"/>
  <c r="P87" i="19"/>
  <c r="O87" i="19"/>
  <c r="N87" i="19"/>
  <c r="L87" i="19"/>
  <c r="K87" i="19"/>
  <c r="J87" i="19"/>
  <c r="I87" i="19"/>
  <c r="G87" i="19"/>
  <c r="F87" i="19"/>
  <c r="E87" i="19"/>
  <c r="D87" i="19"/>
  <c r="N84" i="19"/>
  <c r="I84" i="19"/>
  <c r="D84" i="19"/>
  <c r="B84" i="19" s="1"/>
  <c r="N83" i="19"/>
  <c r="I83" i="19"/>
  <c r="D83" i="19"/>
  <c r="B83" i="19" s="1"/>
  <c r="N82" i="19"/>
  <c r="I82" i="19"/>
  <c r="D82" i="19"/>
  <c r="B82" i="19" s="1"/>
  <c r="N81" i="19"/>
  <c r="I81" i="19"/>
  <c r="D81" i="19"/>
  <c r="B81" i="19" s="1"/>
  <c r="N80" i="19"/>
  <c r="I80" i="19"/>
  <c r="D80" i="19"/>
  <c r="B80" i="19" s="1"/>
  <c r="N79" i="19"/>
  <c r="I79" i="19"/>
  <c r="D79" i="19"/>
  <c r="B79" i="19" s="1"/>
  <c r="N78" i="19"/>
  <c r="I78" i="19"/>
  <c r="D78" i="19"/>
  <c r="B78" i="19" s="1"/>
  <c r="N77" i="19"/>
  <c r="I77" i="19"/>
  <c r="D77" i="19"/>
  <c r="B77" i="19" s="1"/>
  <c r="N76" i="19"/>
  <c r="I76" i="19"/>
  <c r="D76" i="19"/>
  <c r="B76" i="19" s="1"/>
  <c r="N75" i="19"/>
  <c r="I75" i="19"/>
  <c r="D75" i="19"/>
  <c r="B75" i="19" s="1"/>
  <c r="N74" i="19"/>
  <c r="I74" i="19"/>
  <c r="D74" i="19"/>
  <c r="B74" i="19" s="1"/>
  <c r="N73" i="19"/>
  <c r="I73" i="19"/>
  <c r="D73" i="19"/>
  <c r="B73" i="19" s="1"/>
  <c r="N72" i="19"/>
  <c r="I72" i="19"/>
  <c r="D72" i="19"/>
  <c r="B72" i="19" s="1"/>
  <c r="N71" i="19"/>
  <c r="I71" i="19"/>
  <c r="D71" i="19"/>
  <c r="B71" i="19" s="1"/>
  <c r="N70" i="19"/>
  <c r="I70" i="19"/>
  <c r="D70" i="19"/>
  <c r="B70" i="19" s="1"/>
  <c r="N69" i="19"/>
  <c r="I69" i="19"/>
  <c r="D69" i="19"/>
  <c r="B69" i="19" s="1"/>
  <c r="N68" i="19"/>
  <c r="I68" i="19"/>
  <c r="D68" i="19"/>
  <c r="B68" i="19" s="1"/>
  <c r="N67" i="19"/>
  <c r="I67" i="19"/>
  <c r="D67" i="19"/>
  <c r="B67" i="19" s="1"/>
  <c r="N66" i="19"/>
  <c r="I66" i="19"/>
  <c r="D66" i="19"/>
  <c r="B66" i="19" s="1"/>
  <c r="N65" i="19"/>
  <c r="I65" i="19"/>
  <c r="D65" i="19"/>
  <c r="B65" i="19" s="1"/>
  <c r="N64" i="19"/>
  <c r="I64" i="19"/>
  <c r="D64" i="19"/>
  <c r="B64" i="19" s="1"/>
  <c r="N63" i="19"/>
  <c r="I63" i="19"/>
  <c r="D63" i="19"/>
  <c r="B63" i="19" s="1"/>
  <c r="N62" i="19"/>
  <c r="I62" i="19"/>
  <c r="D62" i="19"/>
  <c r="B62" i="19" s="1"/>
  <c r="N61" i="19"/>
  <c r="I61" i="19"/>
  <c r="D61" i="19"/>
  <c r="B61" i="19" s="1"/>
  <c r="N60" i="19"/>
  <c r="I60" i="19"/>
  <c r="D60" i="19"/>
  <c r="B60" i="19" s="1"/>
  <c r="N59" i="19"/>
  <c r="I59" i="19"/>
  <c r="D59" i="19"/>
  <c r="B59" i="19" s="1"/>
  <c r="N58" i="19"/>
  <c r="I58" i="19"/>
  <c r="D58" i="19"/>
  <c r="B58" i="19" s="1"/>
  <c r="N57" i="19"/>
  <c r="I57" i="19"/>
  <c r="D57" i="19"/>
  <c r="B57" i="19" s="1"/>
  <c r="N56" i="19"/>
  <c r="I56" i="19"/>
  <c r="D56" i="19"/>
  <c r="B56" i="19" s="1"/>
  <c r="N55" i="19"/>
  <c r="I55" i="19"/>
  <c r="D55" i="19"/>
  <c r="B55" i="19" s="1"/>
  <c r="N54" i="19"/>
  <c r="I54" i="19"/>
  <c r="D54" i="19"/>
  <c r="B54" i="19" s="1"/>
  <c r="N53" i="19"/>
  <c r="I53" i="19"/>
  <c r="D53" i="19"/>
  <c r="B53" i="19" s="1"/>
  <c r="N52" i="19"/>
  <c r="I52" i="19"/>
  <c r="D52" i="19"/>
  <c r="B52" i="19" s="1"/>
  <c r="B50" i="19" s="1"/>
  <c r="Q50" i="19"/>
  <c r="P50" i="19"/>
  <c r="O50" i="19"/>
  <c r="N50" i="19"/>
  <c r="L50" i="19"/>
  <c r="K50" i="19"/>
  <c r="J50" i="19"/>
  <c r="I50" i="19"/>
  <c r="G50" i="19"/>
  <c r="F50" i="19"/>
  <c r="E50" i="19"/>
  <c r="N47" i="19"/>
  <c r="I47" i="19"/>
  <c r="B47" i="19" s="1"/>
  <c r="D47" i="19"/>
  <c r="N46" i="19"/>
  <c r="I46" i="19"/>
  <c r="B46" i="19" s="1"/>
  <c r="D46" i="19"/>
  <c r="N45" i="19"/>
  <c r="I45" i="19"/>
  <c r="B45" i="19" s="1"/>
  <c r="D45" i="19"/>
  <c r="N44" i="19"/>
  <c r="I44" i="19"/>
  <c r="B44" i="19" s="1"/>
  <c r="D44" i="19"/>
  <c r="N43" i="19"/>
  <c r="I43" i="19"/>
  <c r="B43" i="19" s="1"/>
  <c r="D43" i="19"/>
  <c r="N42" i="19"/>
  <c r="I42" i="19"/>
  <c r="B42" i="19" s="1"/>
  <c r="D42" i="19"/>
  <c r="N41" i="19"/>
  <c r="I41" i="19"/>
  <c r="B41" i="19" s="1"/>
  <c r="D41" i="19"/>
  <c r="N40" i="19"/>
  <c r="I40" i="19"/>
  <c r="B40" i="19" s="1"/>
  <c r="D40" i="19"/>
  <c r="N39" i="19"/>
  <c r="I39" i="19"/>
  <c r="B39" i="19" s="1"/>
  <c r="D39" i="19"/>
  <c r="N38" i="19"/>
  <c r="I38" i="19"/>
  <c r="B38" i="19" s="1"/>
  <c r="D38" i="19"/>
  <c r="N37" i="19"/>
  <c r="I37" i="19"/>
  <c r="B37" i="19" s="1"/>
  <c r="D37" i="19"/>
  <c r="N36" i="19"/>
  <c r="I36" i="19"/>
  <c r="B36" i="19" s="1"/>
  <c r="D36" i="19"/>
  <c r="N35" i="19"/>
  <c r="I35" i="19"/>
  <c r="B35" i="19" s="1"/>
  <c r="D35" i="19"/>
  <c r="N34" i="19"/>
  <c r="I34" i="19"/>
  <c r="B34" i="19" s="1"/>
  <c r="D34" i="19"/>
  <c r="N33" i="19"/>
  <c r="I33" i="19"/>
  <c r="B33" i="19" s="1"/>
  <c r="D33" i="19"/>
  <c r="N32" i="19"/>
  <c r="I32" i="19"/>
  <c r="B32" i="19" s="1"/>
  <c r="D32" i="19"/>
  <c r="N31" i="19"/>
  <c r="I31" i="19"/>
  <c r="B31" i="19" s="1"/>
  <c r="D31" i="19"/>
  <c r="N30" i="19"/>
  <c r="I30" i="19"/>
  <c r="B30" i="19" s="1"/>
  <c r="D30" i="19"/>
  <c r="N29" i="19"/>
  <c r="I29" i="19"/>
  <c r="B29" i="19" s="1"/>
  <c r="D29" i="19"/>
  <c r="N28" i="19"/>
  <c r="I28" i="19"/>
  <c r="B28" i="19" s="1"/>
  <c r="D28" i="19"/>
  <c r="N27" i="19"/>
  <c r="I27" i="19"/>
  <c r="B27" i="19" s="1"/>
  <c r="D27" i="19"/>
  <c r="N26" i="19"/>
  <c r="I26" i="19"/>
  <c r="B26" i="19" s="1"/>
  <c r="D26" i="19"/>
  <c r="N25" i="19"/>
  <c r="I25" i="19"/>
  <c r="B25" i="19" s="1"/>
  <c r="D25" i="19"/>
  <c r="N24" i="19"/>
  <c r="I24" i="19"/>
  <c r="B24" i="19" s="1"/>
  <c r="D24" i="19"/>
  <c r="N23" i="19"/>
  <c r="I23" i="19"/>
  <c r="B23" i="19" s="1"/>
  <c r="D23" i="19"/>
  <c r="N22" i="19"/>
  <c r="I22" i="19"/>
  <c r="B22" i="19" s="1"/>
  <c r="D22" i="19"/>
  <c r="N21" i="19"/>
  <c r="I21" i="19"/>
  <c r="B21" i="19" s="1"/>
  <c r="D21" i="19"/>
  <c r="N20" i="19"/>
  <c r="I20" i="19"/>
  <c r="B20" i="19" s="1"/>
  <c r="D20" i="19"/>
  <c r="N19" i="19"/>
  <c r="I19" i="19"/>
  <c r="B19" i="19" s="1"/>
  <c r="D19" i="19"/>
  <c r="N18" i="19"/>
  <c r="I18" i="19"/>
  <c r="B18" i="19" s="1"/>
  <c r="D18" i="19"/>
  <c r="N17" i="19"/>
  <c r="I17" i="19"/>
  <c r="B17" i="19" s="1"/>
  <c r="D17" i="19"/>
  <c r="N16" i="19"/>
  <c r="I16" i="19"/>
  <c r="B16" i="19" s="1"/>
  <c r="D16" i="19"/>
  <c r="N15" i="19"/>
  <c r="I15" i="19"/>
  <c r="B15" i="19" s="1"/>
  <c r="D15" i="19"/>
  <c r="D13" i="19" s="1"/>
  <c r="Q13" i="19"/>
  <c r="P13" i="19"/>
  <c r="O13" i="19"/>
  <c r="N13" i="19"/>
  <c r="L13" i="19"/>
  <c r="K13" i="19"/>
  <c r="J13" i="19"/>
  <c r="G13" i="19"/>
  <c r="F13" i="19"/>
  <c r="E13" i="19"/>
  <c r="B900" i="18"/>
  <c r="B899" i="18"/>
  <c r="B898" i="18"/>
  <c r="B897" i="18"/>
  <c r="B896" i="18"/>
  <c r="B895" i="18"/>
  <c r="B894" i="18"/>
  <c r="B893" i="18"/>
  <c r="B892" i="18"/>
  <c r="B891" i="18"/>
  <c r="B890" i="18"/>
  <c r="B889" i="18"/>
  <c r="B888" i="18"/>
  <c r="B887" i="18"/>
  <c r="B886" i="18"/>
  <c r="B885" i="18"/>
  <c r="B884" i="18"/>
  <c r="B883" i="18"/>
  <c r="B882" i="18"/>
  <c r="B881" i="18"/>
  <c r="B880" i="18"/>
  <c r="B879" i="18"/>
  <c r="B878" i="18"/>
  <c r="B877" i="18"/>
  <c r="B876" i="18"/>
  <c r="B875" i="18"/>
  <c r="B874" i="18"/>
  <c r="B873" i="18"/>
  <c r="B872" i="18"/>
  <c r="B871" i="18"/>
  <c r="B870" i="18"/>
  <c r="B865" i="18" s="1"/>
  <c r="B869" i="18"/>
  <c r="B868" i="18"/>
  <c r="B867" i="18"/>
  <c r="E865" i="18"/>
  <c r="D865" i="18"/>
  <c r="C865" i="18"/>
  <c r="B862" i="18"/>
  <c r="B861" i="18"/>
  <c r="B860" i="18"/>
  <c r="B859" i="18"/>
  <c r="B858" i="18"/>
  <c r="B857" i="18"/>
  <c r="B856" i="18"/>
  <c r="B855" i="18"/>
  <c r="B854" i="18"/>
  <c r="B853" i="18"/>
  <c r="B852" i="18"/>
  <c r="B851" i="18"/>
  <c r="B850" i="18"/>
  <c r="B849" i="18"/>
  <c r="B848" i="18"/>
  <c r="B847" i="18"/>
  <c r="B846" i="18"/>
  <c r="B845" i="18"/>
  <c r="B844" i="18"/>
  <c r="B843" i="18"/>
  <c r="B842" i="18"/>
  <c r="B841" i="18"/>
  <c r="B840" i="18"/>
  <c r="B839" i="18"/>
  <c r="B838" i="18"/>
  <c r="B837" i="18"/>
  <c r="B836" i="18"/>
  <c r="B835" i="18"/>
  <c r="B834" i="18"/>
  <c r="B833" i="18"/>
  <c r="B832" i="18"/>
  <c r="B831" i="18"/>
  <c r="B830" i="18"/>
  <c r="B829" i="18"/>
  <c r="E827" i="18"/>
  <c r="D827" i="18"/>
  <c r="C827" i="18"/>
  <c r="B824" i="18"/>
  <c r="B823" i="18"/>
  <c r="B822" i="18"/>
  <c r="B821" i="18"/>
  <c r="B820" i="18"/>
  <c r="B819" i="18"/>
  <c r="B818" i="18"/>
  <c r="B817" i="18"/>
  <c r="B816" i="18"/>
  <c r="B815" i="18"/>
  <c r="B814" i="18"/>
  <c r="B813" i="18"/>
  <c r="B812" i="18"/>
  <c r="B811" i="18"/>
  <c r="B810" i="18"/>
  <c r="B809" i="18"/>
  <c r="B808" i="18"/>
  <c r="B807" i="18"/>
  <c r="B806" i="18"/>
  <c r="B805" i="18"/>
  <c r="B804" i="18"/>
  <c r="B803" i="18"/>
  <c r="B802" i="18"/>
  <c r="B801" i="18"/>
  <c r="B800" i="18"/>
  <c r="B799" i="18"/>
  <c r="B798" i="18"/>
  <c r="B797" i="18"/>
  <c r="B796" i="18"/>
  <c r="B795" i="18"/>
  <c r="B794" i="18"/>
  <c r="B790" i="18" s="1"/>
  <c r="B793" i="18"/>
  <c r="B792" i="18"/>
  <c r="E790" i="18"/>
  <c r="D790" i="18"/>
  <c r="C790" i="18"/>
  <c r="B787" i="18"/>
  <c r="B786" i="18"/>
  <c r="B785" i="18"/>
  <c r="B784" i="18"/>
  <c r="B783" i="18"/>
  <c r="B782" i="18"/>
  <c r="B781" i="18"/>
  <c r="B780" i="18"/>
  <c r="B779" i="18"/>
  <c r="B778" i="18"/>
  <c r="B777" i="18"/>
  <c r="B776" i="18"/>
  <c r="B775" i="18"/>
  <c r="B774" i="18"/>
  <c r="B773" i="18"/>
  <c r="B772" i="18"/>
  <c r="B771" i="18"/>
  <c r="B770" i="18"/>
  <c r="B769" i="18"/>
  <c r="B768" i="18"/>
  <c r="B767" i="18"/>
  <c r="B766" i="18"/>
  <c r="B765" i="18"/>
  <c r="B764" i="18"/>
  <c r="B763" i="18"/>
  <c r="B762" i="18"/>
  <c r="B761" i="18"/>
  <c r="B760" i="18"/>
  <c r="B759" i="18"/>
  <c r="B758" i="18"/>
  <c r="B753" i="18" s="1"/>
  <c r="B757" i="18"/>
  <c r="B756" i="18"/>
  <c r="B755" i="18"/>
  <c r="E753" i="18"/>
  <c r="D753" i="18"/>
  <c r="C753" i="18"/>
  <c r="B750" i="18"/>
  <c r="B749" i="18"/>
  <c r="B748" i="18"/>
  <c r="B747" i="18"/>
  <c r="B746" i="18"/>
  <c r="B745" i="18"/>
  <c r="B744" i="18"/>
  <c r="B743" i="18"/>
  <c r="B742" i="18"/>
  <c r="B741" i="18"/>
  <c r="B740" i="18"/>
  <c r="B739" i="18"/>
  <c r="B738" i="18"/>
  <c r="B737" i="18"/>
  <c r="B736" i="18"/>
  <c r="B735" i="18"/>
  <c r="B734" i="18"/>
  <c r="B733" i="18"/>
  <c r="B732" i="18"/>
  <c r="B731" i="18"/>
  <c r="B730" i="18"/>
  <c r="B729" i="18"/>
  <c r="B728" i="18"/>
  <c r="B727" i="18"/>
  <c r="B726" i="18"/>
  <c r="B725" i="18"/>
  <c r="B724" i="18"/>
  <c r="B723" i="18"/>
  <c r="B722" i="18"/>
  <c r="B721" i="18"/>
  <c r="B720" i="18"/>
  <c r="B719" i="18"/>
  <c r="B718" i="18"/>
  <c r="E716" i="18"/>
  <c r="D716" i="18"/>
  <c r="C716" i="18"/>
  <c r="B716" i="18"/>
  <c r="B713" i="18"/>
  <c r="B712" i="18"/>
  <c r="B711" i="18"/>
  <c r="B710" i="18"/>
  <c r="B709" i="18"/>
  <c r="B708" i="18"/>
  <c r="B707" i="18"/>
  <c r="B706" i="18"/>
  <c r="B705" i="18"/>
  <c r="B704" i="18"/>
  <c r="B703" i="18"/>
  <c r="B702" i="18"/>
  <c r="B701" i="18"/>
  <c r="B700" i="18"/>
  <c r="B699" i="18"/>
  <c r="B698" i="18"/>
  <c r="B697" i="18"/>
  <c r="B696" i="18"/>
  <c r="B695" i="18"/>
  <c r="B694" i="18"/>
  <c r="B693" i="18"/>
  <c r="B692" i="18"/>
  <c r="B691" i="18"/>
  <c r="B690" i="18"/>
  <c r="B689" i="18"/>
  <c r="B688" i="18"/>
  <c r="B687" i="18"/>
  <c r="B686" i="18"/>
  <c r="B685" i="18"/>
  <c r="B684" i="18"/>
  <c r="B683" i="18"/>
  <c r="B682" i="18"/>
  <c r="B679" i="18" s="1"/>
  <c r="B681" i="18"/>
  <c r="E679" i="18"/>
  <c r="D679" i="18"/>
  <c r="C679" i="18"/>
  <c r="B676" i="18"/>
  <c r="B675" i="18"/>
  <c r="B674" i="18"/>
  <c r="B673" i="18"/>
  <c r="B672" i="18"/>
  <c r="B671" i="18"/>
  <c r="B670" i="18"/>
  <c r="B669" i="18"/>
  <c r="B668" i="18"/>
  <c r="B667" i="18"/>
  <c r="B666" i="18"/>
  <c r="B665" i="18"/>
  <c r="B664" i="18"/>
  <c r="B663" i="18"/>
  <c r="B662" i="18"/>
  <c r="B661" i="18"/>
  <c r="B660" i="18"/>
  <c r="B659" i="18"/>
  <c r="B658" i="18"/>
  <c r="B657" i="18"/>
  <c r="B656" i="18"/>
  <c r="B655" i="18"/>
  <c r="B654" i="18"/>
  <c r="B653" i="18"/>
  <c r="B652" i="18"/>
  <c r="B651" i="18"/>
  <c r="B650" i="18"/>
  <c r="B649" i="18"/>
  <c r="B648" i="18"/>
  <c r="B647" i="18"/>
  <c r="B646" i="18"/>
  <c r="B645" i="18"/>
  <c r="B644" i="18"/>
  <c r="B642" i="18" s="1"/>
  <c r="E642" i="18"/>
  <c r="D642" i="18"/>
  <c r="C642" i="18"/>
  <c r="B639" i="18"/>
  <c r="B638" i="18"/>
  <c r="B637" i="18"/>
  <c r="B636" i="18"/>
  <c r="B635" i="18"/>
  <c r="B634" i="18"/>
  <c r="B633" i="18"/>
  <c r="B632" i="18"/>
  <c r="B631" i="18"/>
  <c r="B630" i="18"/>
  <c r="B629" i="18"/>
  <c r="B628" i="18"/>
  <c r="B627" i="18"/>
  <c r="B626" i="18"/>
  <c r="B625" i="18"/>
  <c r="B624" i="18"/>
  <c r="B623" i="18"/>
  <c r="B622" i="18"/>
  <c r="B621" i="18"/>
  <c r="B620" i="18"/>
  <c r="B619" i="18"/>
  <c r="B618" i="18"/>
  <c r="B617" i="18"/>
  <c r="B616" i="18"/>
  <c r="B615" i="18"/>
  <c r="B614" i="18"/>
  <c r="B613" i="18"/>
  <c r="B612" i="18"/>
  <c r="B611" i="18"/>
  <c r="B610" i="18"/>
  <c r="B609" i="18"/>
  <c r="B608" i="18"/>
  <c r="B605" i="18" s="1"/>
  <c r="B607" i="18"/>
  <c r="E605" i="18"/>
  <c r="D605" i="18"/>
  <c r="C605" i="18"/>
  <c r="B602" i="18"/>
  <c r="B601" i="18"/>
  <c r="B600" i="18"/>
  <c r="B599" i="18"/>
  <c r="B598" i="18"/>
  <c r="B597" i="18"/>
  <c r="B596" i="18"/>
  <c r="B595" i="18"/>
  <c r="B594" i="18"/>
  <c r="B593" i="18"/>
  <c r="B592" i="18"/>
  <c r="B591" i="18"/>
  <c r="B590" i="18"/>
  <c r="B589" i="18"/>
  <c r="B588" i="18"/>
  <c r="B587" i="18"/>
  <c r="B586" i="18"/>
  <c r="B585" i="18"/>
  <c r="B584" i="18"/>
  <c r="B583" i="18"/>
  <c r="B582" i="18"/>
  <c r="B581" i="18"/>
  <c r="B580" i="18"/>
  <c r="B579" i="18"/>
  <c r="B578" i="18"/>
  <c r="B577" i="18"/>
  <c r="B576" i="18"/>
  <c r="B575" i="18"/>
  <c r="B574" i="18"/>
  <c r="B573" i="18"/>
  <c r="B572" i="18"/>
  <c r="B568" i="18" s="1"/>
  <c r="B571" i="18"/>
  <c r="B570" i="18"/>
  <c r="E568" i="18"/>
  <c r="D568" i="18"/>
  <c r="C568" i="18"/>
  <c r="B565" i="18"/>
  <c r="B564" i="18"/>
  <c r="B563" i="18"/>
  <c r="B562" i="18"/>
  <c r="B561" i="18"/>
  <c r="B560" i="18"/>
  <c r="B559" i="18"/>
  <c r="B558" i="18"/>
  <c r="B557" i="18"/>
  <c r="B556" i="18"/>
  <c r="B555" i="18"/>
  <c r="B554" i="18"/>
  <c r="B553" i="18"/>
  <c r="B552" i="18"/>
  <c r="B551" i="18"/>
  <c r="B550" i="18"/>
  <c r="B549" i="18"/>
  <c r="B548" i="18"/>
  <c r="B547" i="18"/>
  <c r="B546" i="18"/>
  <c r="B545" i="18"/>
  <c r="B544" i="18"/>
  <c r="B543" i="18"/>
  <c r="B542" i="18"/>
  <c r="B541" i="18"/>
  <c r="B540" i="18"/>
  <c r="B539" i="18"/>
  <c r="B538" i="18"/>
  <c r="B537" i="18"/>
  <c r="B536" i="18"/>
  <c r="B535" i="18"/>
  <c r="B534" i="18"/>
  <c r="B533" i="18"/>
  <c r="B532" i="18"/>
  <c r="E530" i="18"/>
  <c r="D530" i="18"/>
  <c r="C530" i="18"/>
  <c r="B530" i="18"/>
  <c r="B527" i="18"/>
  <c r="B526" i="18"/>
  <c r="B525" i="18"/>
  <c r="B524" i="18"/>
  <c r="B523" i="18"/>
  <c r="B522" i="18"/>
  <c r="B521" i="18"/>
  <c r="B520" i="18"/>
  <c r="B519" i="18"/>
  <c r="B518" i="18"/>
  <c r="B517" i="18"/>
  <c r="B516" i="18"/>
  <c r="B515" i="18"/>
  <c r="B514" i="18"/>
  <c r="B513" i="18"/>
  <c r="B512" i="18"/>
  <c r="B511" i="18"/>
  <c r="B510" i="18"/>
  <c r="B509" i="18"/>
  <c r="B508" i="18"/>
  <c r="B507" i="18"/>
  <c r="B506" i="18"/>
  <c r="B505" i="18"/>
  <c r="B504" i="18"/>
  <c r="B503" i="18"/>
  <c r="B502" i="18"/>
  <c r="B501" i="18"/>
  <c r="B500" i="18"/>
  <c r="B499" i="18"/>
  <c r="B498" i="18"/>
  <c r="B497" i="18"/>
  <c r="B496" i="18"/>
  <c r="B493" i="18" s="1"/>
  <c r="B495" i="18"/>
  <c r="E493" i="18"/>
  <c r="D493" i="18"/>
  <c r="C493" i="18"/>
  <c r="B490" i="18"/>
  <c r="B489" i="18"/>
  <c r="B488" i="18"/>
  <c r="B487" i="18"/>
  <c r="B486" i="18"/>
  <c r="B485" i="18"/>
  <c r="B484" i="18"/>
  <c r="B483" i="18"/>
  <c r="B482" i="18"/>
  <c r="B481" i="18"/>
  <c r="B480" i="18"/>
  <c r="B479" i="18"/>
  <c r="B478" i="18"/>
  <c r="B477" i="18"/>
  <c r="B476" i="18"/>
  <c r="B475" i="18"/>
  <c r="B474" i="18"/>
  <c r="B473" i="18"/>
  <c r="B472" i="18"/>
  <c r="B471" i="18"/>
  <c r="B470" i="18"/>
  <c r="B469" i="18"/>
  <c r="B468" i="18"/>
  <c r="B467" i="18"/>
  <c r="B466" i="18"/>
  <c r="B465" i="18"/>
  <c r="B464" i="18"/>
  <c r="B463" i="18"/>
  <c r="B462" i="18"/>
  <c r="B461" i="18"/>
  <c r="B460" i="18"/>
  <c r="B459" i="18"/>
  <c r="B458" i="18"/>
  <c r="B456" i="18" s="1"/>
  <c r="E456" i="18"/>
  <c r="D456" i="18"/>
  <c r="C456" i="18"/>
  <c r="B453" i="18"/>
  <c r="B452" i="18"/>
  <c r="B451" i="18"/>
  <c r="B450" i="18"/>
  <c r="B449" i="18"/>
  <c r="B448" i="18"/>
  <c r="B447" i="18"/>
  <c r="B446" i="18"/>
  <c r="B445" i="18"/>
  <c r="B444" i="18"/>
  <c r="B443" i="18"/>
  <c r="B442" i="18"/>
  <c r="B441" i="18"/>
  <c r="B440" i="18"/>
  <c r="B439" i="18"/>
  <c r="B438" i="18"/>
  <c r="B437" i="18"/>
  <c r="B436" i="18"/>
  <c r="B435" i="18"/>
  <c r="B434" i="18"/>
  <c r="B433" i="18"/>
  <c r="B432" i="18"/>
  <c r="B431" i="18"/>
  <c r="B430" i="18"/>
  <c r="B429" i="18"/>
  <c r="B428" i="18"/>
  <c r="B427" i="18"/>
  <c r="B426" i="18"/>
  <c r="B425" i="18"/>
  <c r="B424" i="18"/>
  <c r="B423" i="18"/>
  <c r="B422" i="18"/>
  <c r="B419" i="18" s="1"/>
  <c r="B421" i="18"/>
  <c r="E419" i="18"/>
  <c r="D419" i="18"/>
  <c r="C419" i="18"/>
  <c r="B416" i="18"/>
  <c r="B415" i="18"/>
  <c r="B414" i="18"/>
  <c r="B413" i="18"/>
  <c r="B412" i="18"/>
  <c r="B411" i="18"/>
  <c r="B410" i="18"/>
  <c r="B409" i="18"/>
  <c r="B408" i="18"/>
  <c r="B407" i="18"/>
  <c r="B406" i="18"/>
  <c r="B405" i="18"/>
  <c r="B404" i="18"/>
  <c r="B403" i="18"/>
  <c r="B402" i="18"/>
  <c r="B401" i="18"/>
  <c r="B400" i="18"/>
  <c r="B399" i="18"/>
  <c r="B398" i="18"/>
  <c r="B397" i="18"/>
  <c r="B396" i="18"/>
  <c r="B395" i="18"/>
  <c r="B394" i="18"/>
  <c r="B393" i="18"/>
  <c r="B392" i="18"/>
  <c r="B391" i="18"/>
  <c r="B390" i="18"/>
  <c r="B389" i="18"/>
  <c r="B388" i="18"/>
  <c r="B387" i="18"/>
  <c r="B386" i="18"/>
  <c r="B385" i="18"/>
  <c r="B384" i="18"/>
  <c r="E382" i="18"/>
  <c r="D382" i="18"/>
  <c r="C382" i="18"/>
  <c r="B382" i="18"/>
  <c r="B379" i="18"/>
  <c r="B378" i="18"/>
  <c r="B377" i="18"/>
  <c r="B376" i="18"/>
  <c r="B375" i="18"/>
  <c r="B374" i="18"/>
  <c r="B373" i="18"/>
  <c r="B372" i="18"/>
  <c r="B371" i="18"/>
  <c r="B370" i="18"/>
  <c r="B369" i="18"/>
  <c r="B368" i="18"/>
  <c r="B367" i="18"/>
  <c r="B366" i="18"/>
  <c r="B365" i="18"/>
  <c r="B364" i="18"/>
  <c r="B363" i="18"/>
  <c r="B362" i="18"/>
  <c r="B361" i="18"/>
  <c r="B360" i="18"/>
  <c r="B359" i="18"/>
  <c r="B358" i="18"/>
  <c r="B357" i="18"/>
  <c r="B356" i="18"/>
  <c r="B355" i="18"/>
  <c r="B354" i="18"/>
  <c r="B353" i="18"/>
  <c r="B352" i="18"/>
  <c r="B351" i="18"/>
  <c r="B350" i="18"/>
  <c r="B349" i="18"/>
  <c r="B348" i="18"/>
  <c r="B345" i="18" s="1"/>
  <c r="B347" i="18"/>
  <c r="E345" i="18"/>
  <c r="D345" i="18"/>
  <c r="C345" i="18"/>
  <c r="B342" i="18"/>
  <c r="B341" i="18"/>
  <c r="B340" i="18"/>
  <c r="B339" i="18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E308" i="18"/>
  <c r="D308" i="18"/>
  <c r="C308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E271" i="18"/>
  <c r="D271" i="18"/>
  <c r="C271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6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4" i="18" s="1"/>
  <c r="B238" i="18"/>
  <c r="B237" i="18"/>
  <c r="B236" i="18"/>
  <c r="E234" i="18"/>
  <c r="D234" i="18"/>
  <c r="C234" i="18"/>
  <c r="B231" i="18"/>
  <c r="B230" i="18"/>
  <c r="B229" i="18"/>
  <c r="B228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200" i="18"/>
  <c r="B199" i="18"/>
  <c r="E197" i="18"/>
  <c r="D197" i="18"/>
  <c r="C197" i="18"/>
  <c r="B197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0" i="18" s="1"/>
  <c r="B162" i="18"/>
  <c r="E160" i="18"/>
  <c r="D160" i="18"/>
  <c r="C160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E123" i="18"/>
  <c r="D123" i="18"/>
  <c r="C123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6" i="18" s="1"/>
  <c r="B89" i="18"/>
  <c r="B88" i="18"/>
  <c r="E86" i="18"/>
  <c r="D86" i="18"/>
  <c r="C86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49" i="18" s="1"/>
  <c r="B53" i="18"/>
  <c r="B52" i="18"/>
  <c r="B51" i="18"/>
  <c r="E49" i="18"/>
  <c r="D49" i="18"/>
  <c r="C49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2" i="18" s="1"/>
  <c r="E12" i="18"/>
  <c r="D12" i="18"/>
  <c r="C12" i="18"/>
  <c r="D865" i="17"/>
  <c r="C865" i="17"/>
  <c r="B865" i="17"/>
  <c r="D827" i="17"/>
  <c r="C827" i="17"/>
  <c r="B827" i="17"/>
  <c r="D790" i="17"/>
  <c r="C790" i="17"/>
  <c r="B790" i="17"/>
  <c r="D753" i="17"/>
  <c r="C753" i="17"/>
  <c r="B753" i="17"/>
  <c r="D716" i="17"/>
  <c r="C716" i="17"/>
  <c r="B716" i="17"/>
  <c r="D679" i="17"/>
  <c r="C679" i="17"/>
  <c r="B679" i="17"/>
  <c r="D642" i="17"/>
  <c r="C642" i="17"/>
  <c r="B642" i="17"/>
  <c r="D605" i="17"/>
  <c r="C605" i="17"/>
  <c r="B605" i="17"/>
  <c r="D568" i="17"/>
  <c r="C568" i="17"/>
  <c r="B568" i="17"/>
  <c r="D530" i="17"/>
  <c r="C530" i="17"/>
  <c r="B530" i="17"/>
  <c r="D493" i="17"/>
  <c r="C493" i="17"/>
  <c r="B493" i="17"/>
  <c r="D456" i="17"/>
  <c r="C456" i="17"/>
  <c r="B456" i="17"/>
  <c r="D419" i="17"/>
  <c r="C419" i="17"/>
  <c r="B419" i="17"/>
  <c r="D382" i="17"/>
  <c r="C382" i="17"/>
  <c r="B382" i="17"/>
  <c r="D345" i="17"/>
  <c r="C345" i="17"/>
  <c r="B345" i="17"/>
  <c r="D308" i="17"/>
  <c r="C308" i="17"/>
  <c r="B308" i="17"/>
  <c r="D271" i="17"/>
  <c r="C271" i="17"/>
  <c r="B271" i="17"/>
  <c r="D234" i="17"/>
  <c r="C234" i="17"/>
  <c r="B234" i="17"/>
  <c r="D197" i="17"/>
  <c r="C197" i="17"/>
  <c r="B197" i="17"/>
  <c r="D160" i="17"/>
  <c r="C160" i="17"/>
  <c r="B160" i="17"/>
  <c r="D123" i="17"/>
  <c r="C123" i="17"/>
  <c r="B123" i="17"/>
  <c r="D86" i="17"/>
  <c r="C86" i="17"/>
  <c r="B86" i="17"/>
  <c r="D49" i="17"/>
  <c r="C49" i="17"/>
  <c r="B49" i="17"/>
  <c r="D12" i="17"/>
  <c r="C12" i="17"/>
  <c r="B12" i="17"/>
  <c r="E878" i="16"/>
  <c r="B878" i="16" s="1"/>
  <c r="E877" i="16"/>
  <c r="B877" i="16" s="1"/>
  <c r="E876" i="16"/>
  <c r="B876" i="16"/>
  <c r="E875" i="16"/>
  <c r="E874" i="16"/>
  <c r="B874" i="16" s="1"/>
  <c r="E873" i="16"/>
  <c r="B873" i="16" s="1"/>
  <c r="E872" i="16"/>
  <c r="B872" i="16"/>
  <c r="E871" i="16"/>
  <c r="B871" i="16"/>
  <c r="E870" i="16"/>
  <c r="B870" i="16" s="1"/>
  <c r="E869" i="16"/>
  <c r="B869" i="16" s="1"/>
  <c r="E868" i="16"/>
  <c r="B868" i="16"/>
  <c r="E867" i="16"/>
  <c r="B867" i="16"/>
  <c r="E866" i="16"/>
  <c r="B866" i="16" s="1"/>
  <c r="E865" i="16"/>
  <c r="B865" i="16" s="1"/>
  <c r="E864" i="16"/>
  <c r="B864" i="16"/>
  <c r="E863" i="16"/>
  <c r="B863" i="16"/>
  <c r="E862" i="16"/>
  <c r="B862" i="16" s="1"/>
  <c r="E861" i="16"/>
  <c r="B861" i="16" s="1"/>
  <c r="E860" i="16"/>
  <c r="B860" i="16"/>
  <c r="E859" i="16"/>
  <c r="E858" i="16"/>
  <c r="B858" i="16" s="1"/>
  <c r="E857" i="16"/>
  <c r="B857" i="16" s="1"/>
  <c r="E856" i="16"/>
  <c r="B856" i="16"/>
  <c r="E855" i="16"/>
  <c r="B855" i="16"/>
  <c r="E854" i="16"/>
  <c r="B854" i="16" s="1"/>
  <c r="E853" i="16"/>
  <c r="B853" i="16" s="1"/>
  <c r="E852" i="16"/>
  <c r="B852" i="16"/>
  <c r="E851" i="16"/>
  <c r="B851" i="16"/>
  <c r="E850" i="16"/>
  <c r="B850" i="16" s="1"/>
  <c r="E849" i="16"/>
  <c r="B849" i="16" s="1"/>
  <c r="E848" i="16"/>
  <c r="B848" i="16"/>
  <c r="E847" i="16"/>
  <c r="B847" i="16"/>
  <c r="N845" i="16"/>
  <c r="M845" i="16"/>
  <c r="L845" i="16"/>
  <c r="K845" i="16"/>
  <c r="J845" i="16"/>
  <c r="I845" i="16"/>
  <c r="H845" i="16"/>
  <c r="G845" i="16"/>
  <c r="F845" i="16"/>
  <c r="C845" i="16"/>
  <c r="E842" i="16"/>
  <c r="B842" i="16"/>
  <c r="E841" i="16"/>
  <c r="B841" i="16"/>
  <c r="E840" i="16"/>
  <c r="B840" i="16"/>
  <c r="E839" i="16"/>
  <c r="B839" i="16"/>
  <c r="E838" i="16"/>
  <c r="B838" i="16"/>
  <c r="E837" i="16"/>
  <c r="B837" i="16"/>
  <c r="E836" i="16"/>
  <c r="B836" i="16"/>
  <c r="E835" i="16"/>
  <c r="B835" i="16"/>
  <c r="E834" i="16"/>
  <c r="B834" i="16"/>
  <c r="E833" i="16"/>
  <c r="B833" i="16"/>
  <c r="E832" i="16"/>
  <c r="B832" i="16"/>
  <c r="E831" i="16"/>
  <c r="B831" i="16"/>
  <c r="E830" i="16"/>
  <c r="B830" i="16"/>
  <c r="E829" i="16"/>
  <c r="B829" i="16"/>
  <c r="E828" i="16"/>
  <c r="B828" i="16"/>
  <c r="E827" i="16"/>
  <c r="B827" i="16"/>
  <c r="E826" i="16"/>
  <c r="B826" i="16"/>
  <c r="E825" i="16"/>
  <c r="B825" i="16"/>
  <c r="E824" i="16"/>
  <c r="B824" i="16"/>
  <c r="E823" i="16"/>
  <c r="B823" i="16"/>
  <c r="E822" i="16"/>
  <c r="B822" i="16"/>
  <c r="E821" i="16"/>
  <c r="B821" i="16"/>
  <c r="E820" i="16"/>
  <c r="B820" i="16"/>
  <c r="E819" i="16"/>
  <c r="B819" i="16"/>
  <c r="E818" i="16"/>
  <c r="B818" i="16"/>
  <c r="E817" i="16"/>
  <c r="B817" i="16"/>
  <c r="E816" i="16"/>
  <c r="B816" i="16"/>
  <c r="E815" i="16"/>
  <c r="B815" i="16"/>
  <c r="E814" i="16"/>
  <c r="B814" i="16"/>
  <c r="E813" i="16"/>
  <c r="B813" i="16"/>
  <c r="E812" i="16"/>
  <c r="B812" i="16"/>
  <c r="E811" i="16"/>
  <c r="B811" i="16"/>
  <c r="N809" i="16"/>
  <c r="M809" i="16"/>
  <c r="L809" i="16"/>
  <c r="K809" i="16"/>
  <c r="J809" i="16"/>
  <c r="I809" i="16"/>
  <c r="H809" i="16"/>
  <c r="G809" i="16"/>
  <c r="F809" i="16"/>
  <c r="E809" i="16"/>
  <c r="C809" i="16"/>
  <c r="E806" i="16"/>
  <c r="B806" i="16"/>
  <c r="E805" i="16"/>
  <c r="B805" i="16"/>
  <c r="E804" i="16"/>
  <c r="B804" i="16"/>
  <c r="E803" i="16"/>
  <c r="B803" i="16"/>
  <c r="E802" i="16"/>
  <c r="B802" i="16"/>
  <c r="E801" i="16"/>
  <c r="B801" i="16"/>
  <c r="E800" i="16"/>
  <c r="B800" i="16"/>
  <c r="E799" i="16"/>
  <c r="B799" i="16"/>
  <c r="E798" i="16"/>
  <c r="B798" i="16"/>
  <c r="E797" i="16"/>
  <c r="B797" i="16"/>
  <c r="E796" i="16"/>
  <c r="B796" i="16"/>
  <c r="E795" i="16"/>
  <c r="B795" i="16"/>
  <c r="E794" i="16"/>
  <c r="B794" i="16"/>
  <c r="E793" i="16"/>
  <c r="B793" i="16"/>
  <c r="E792" i="16"/>
  <c r="B792" i="16"/>
  <c r="E791" i="16"/>
  <c r="B791" i="16"/>
  <c r="E790" i="16"/>
  <c r="B790" i="16"/>
  <c r="E789" i="16"/>
  <c r="B789" i="16"/>
  <c r="E788" i="16"/>
  <c r="B788" i="16"/>
  <c r="E787" i="16"/>
  <c r="B787" i="16"/>
  <c r="E786" i="16"/>
  <c r="B786" i="16"/>
  <c r="E785" i="16"/>
  <c r="B785" i="16"/>
  <c r="E784" i="16"/>
  <c r="B784" i="16"/>
  <c r="E783" i="16"/>
  <c r="B783" i="16"/>
  <c r="E782" i="16"/>
  <c r="B782" i="16"/>
  <c r="E781" i="16"/>
  <c r="B781" i="16"/>
  <c r="E780" i="16"/>
  <c r="B780" i="16"/>
  <c r="E779" i="16"/>
  <c r="B779" i="16"/>
  <c r="E778" i="16"/>
  <c r="E773" i="16" s="1"/>
  <c r="B778" i="16"/>
  <c r="E777" i="16"/>
  <c r="B777" i="16" s="1"/>
  <c r="E776" i="16"/>
  <c r="B776" i="16"/>
  <c r="E775" i="16"/>
  <c r="B775" i="16" s="1"/>
  <c r="B773" i="16" s="1"/>
  <c r="N773" i="16"/>
  <c r="M773" i="16"/>
  <c r="L773" i="16"/>
  <c r="K773" i="16"/>
  <c r="J773" i="16"/>
  <c r="I773" i="16"/>
  <c r="H773" i="16"/>
  <c r="G773" i="16"/>
  <c r="F773" i="16"/>
  <c r="C773" i="16"/>
  <c r="E770" i="16"/>
  <c r="B770" i="16" s="1"/>
  <c r="E769" i="16"/>
  <c r="B769" i="16" s="1"/>
  <c r="E768" i="16"/>
  <c r="B768" i="16"/>
  <c r="E767" i="16"/>
  <c r="B767" i="16" s="1"/>
  <c r="E766" i="16"/>
  <c r="B766" i="16"/>
  <c r="E765" i="16"/>
  <c r="B765" i="16" s="1"/>
  <c r="E764" i="16"/>
  <c r="B764" i="16"/>
  <c r="E763" i="16"/>
  <c r="B763" i="16" s="1"/>
  <c r="E762" i="16"/>
  <c r="B762" i="16" s="1"/>
  <c r="E761" i="16"/>
  <c r="B761" i="16" s="1"/>
  <c r="E760" i="16"/>
  <c r="B760" i="16"/>
  <c r="E759" i="16"/>
  <c r="B759" i="16" s="1"/>
  <c r="E758" i="16"/>
  <c r="B758" i="16"/>
  <c r="E757" i="16"/>
  <c r="B757" i="16" s="1"/>
  <c r="E756" i="16"/>
  <c r="B756" i="16"/>
  <c r="E755" i="16"/>
  <c r="B755" i="16" s="1"/>
  <c r="E754" i="16"/>
  <c r="B754" i="16" s="1"/>
  <c r="E753" i="16"/>
  <c r="B753" i="16" s="1"/>
  <c r="E752" i="16"/>
  <c r="B752" i="16"/>
  <c r="E751" i="16"/>
  <c r="B751" i="16" s="1"/>
  <c r="E750" i="16"/>
  <c r="B750" i="16"/>
  <c r="E749" i="16"/>
  <c r="B749" i="16" s="1"/>
  <c r="E748" i="16"/>
  <c r="B748" i="16"/>
  <c r="E747" i="16"/>
  <c r="B747" i="16" s="1"/>
  <c r="E746" i="16"/>
  <c r="B746" i="16" s="1"/>
  <c r="E745" i="16"/>
  <c r="B745" i="16" s="1"/>
  <c r="E744" i="16"/>
  <c r="B744" i="16"/>
  <c r="E743" i="16"/>
  <c r="B743" i="16" s="1"/>
  <c r="E742" i="16"/>
  <c r="E737" i="16" s="1"/>
  <c r="B742" i="16"/>
  <c r="E741" i="16"/>
  <c r="B741" i="16" s="1"/>
  <c r="E740" i="16"/>
  <c r="B740" i="16"/>
  <c r="E739" i="16"/>
  <c r="B739" i="16" s="1"/>
  <c r="N737" i="16"/>
  <c r="M737" i="16"/>
  <c r="L737" i="16"/>
  <c r="K737" i="16"/>
  <c r="J737" i="16"/>
  <c r="I737" i="16"/>
  <c r="H737" i="16"/>
  <c r="G737" i="16"/>
  <c r="F737" i="16"/>
  <c r="C737" i="16"/>
  <c r="E734" i="16"/>
  <c r="B734" i="16"/>
  <c r="E733" i="16"/>
  <c r="B733" i="16" s="1"/>
  <c r="E732" i="16"/>
  <c r="B732" i="16"/>
  <c r="E731" i="16"/>
  <c r="B731" i="16" s="1"/>
  <c r="E730" i="16"/>
  <c r="B730" i="16"/>
  <c r="E729" i="16"/>
  <c r="B729" i="16" s="1"/>
  <c r="E728" i="16"/>
  <c r="B728" i="16" s="1"/>
  <c r="E727" i="16"/>
  <c r="B727" i="16" s="1"/>
  <c r="E726" i="16"/>
  <c r="B726" i="16"/>
  <c r="E725" i="16"/>
  <c r="B725" i="16" s="1"/>
  <c r="E724" i="16"/>
  <c r="B724" i="16"/>
  <c r="E723" i="16"/>
  <c r="B723" i="16" s="1"/>
  <c r="E722" i="16"/>
  <c r="B722" i="16"/>
  <c r="E721" i="16"/>
  <c r="B721" i="16" s="1"/>
  <c r="E720" i="16"/>
  <c r="B720" i="16" s="1"/>
  <c r="E719" i="16"/>
  <c r="B719" i="16" s="1"/>
  <c r="E718" i="16"/>
  <c r="B718" i="16"/>
  <c r="E717" i="16"/>
  <c r="B717" i="16" s="1"/>
  <c r="E716" i="16"/>
  <c r="B716" i="16"/>
  <c r="E715" i="16"/>
  <c r="B715" i="16" s="1"/>
  <c r="E714" i="16"/>
  <c r="B714" i="16"/>
  <c r="E713" i="16"/>
  <c r="B713" i="16" s="1"/>
  <c r="E712" i="16"/>
  <c r="B712" i="16" s="1"/>
  <c r="E711" i="16"/>
  <c r="B711" i="16" s="1"/>
  <c r="E710" i="16"/>
  <c r="B710" i="16"/>
  <c r="E709" i="16"/>
  <c r="B709" i="16" s="1"/>
  <c r="E708" i="16"/>
  <c r="B708" i="16"/>
  <c r="E707" i="16"/>
  <c r="B707" i="16" s="1"/>
  <c r="E706" i="16"/>
  <c r="B706" i="16"/>
  <c r="E705" i="16"/>
  <c r="B705" i="16" s="1"/>
  <c r="E704" i="16"/>
  <c r="B704" i="16" s="1"/>
  <c r="E703" i="16"/>
  <c r="B703" i="16" s="1"/>
  <c r="N701" i="16"/>
  <c r="M701" i="16"/>
  <c r="L701" i="16"/>
  <c r="K701" i="16"/>
  <c r="J701" i="16"/>
  <c r="I701" i="16"/>
  <c r="H701" i="16"/>
  <c r="G701" i="16"/>
  <c r="F701" i="16"/>
  <c r="E701" i="16"/>
  <c r="C701" i="16"/>
  <c r="E698" i="16"/>
  <c r="B698" i="16"/>
  <c r="E697" i="16"/>
  <c r="B697" i="16" s="1"/>
  <c r="E696" i="16"/>
  <c r="B696" i="16"/>
  <c r="E695" i="16"/>
  <c r="B695" i="16" s="1"/>
  <c r="E694" i="16"/>
  <c r="B694" i="16" s="1"/>
  <c r="E693" i="16"/>
  <c r="B693" i="16" s="1"/>
  <c r="E692" i="16"/>
  <c r="B692" i="16"/>
  <c r="E691" i="16"/>
  <c r="B691" i="16" s="1"/>
  <c r="E690" i="16"/>
  <c r="B690" i="16"/>
  <c r="E689" i="16"/>
  <c r="B689" i="16" s="1"/>
  <c r="E688" i="16"/>
  <c r="B688" i="16"/>
  <c r="E687" i="16"/>
  <c r="B687" i="16" s="1"/>
  <c r="E686" i="16"/>
  <c r="B686" i="16" s="1"/>
  <c r="E685" i="16"/>
  <c r="B685" i="16" s="1"/>
  <c r="E684" i="16"/>
  <c r="B684" i="16"/>
  <c r="E683" i="16"/>
  <c r="B683" i="16" s="1"/>
  <c r="E682" i="16"/>
  <c r="B682" i="16"/>
  <c r="E681" i="16"/>
  <c r="B681" i="16" s="1"/>
  <c r="E680" i="16"/>
  <c r="B680" i="16"/>
  <c r="E679" i="16"/>
  <c r="B679" i="16" s="1"/>
  <c r="E678" i="16"/>
  <c r="B678" i="16" s="1"/>
  <c r="E677" i="16"/>
  <c r="B677" i="16" s="1"/>
  <c r="E676" i="16"/>
  <c r="B676" i="16"/>
  <c r="E675" i="16"/>
  <c r="B675" i="16" s="1"/>
  <c r="E674" i="16"/>
  <c r="B674" i="16"/>
  <c r="E673" i="16"/>
  <c r="B673" i="16" s="1"/>
  <c r="E672" i="16"/>
  <c r="B672" i="16"/>
  <c r="E671" i="16"/>
  <c r="B671" i="16"/>
  <c r="E670" i="16"/>
  <c r="B670" i="16"/>
  <c r="E669" i="16"/>
  <c r="B669" i="16"/>
  <c r="E668" i="16"/>
  <c r="B668" i="16"/>
  <c r="E667" i="16"/>
  <c r="E665" i="16" s="1"/>
  <c r="B667" i="16"/>
  <c r="N665" i="16"/>
  <c r="M665" i="16"/>
  <c r="L665" i="16"/>
  <c r="K665" i="16"/>
  <c r="J665" i="16"/>
  <c r="I665" i="16"/>
  <c r="H665" i="16"/>
  <c r="G665" i="16"/>
  <c r="F665" i="16"/>
  <c r="C665" i="16"/>
  <c r="E662" i="16"/>
  <c r="B662" i="16"/>
  <c r="E661" i="16"/>
  <c r="B661" i="16"/>
  <c r="E660" i="16"/>
  <c r="B660" i="16"/>
  <c r="E659" i="16"/>
  <c r="B659" i="16"/>
  <c r="E658" i="16"/>
  <c r="B658" i="16"/>
  <c r="E657" i="16"/>
  <c r="B657" i="16"/>
  <c r="E656" i="16"/>
  <c r="B656" i="16"/>
  <c r="E655" i="16"/>
  <c r="B655" i="16"/>
  <c r="E654" i="16"/>
  <c r="B654" i="16"/>
  <c r="E653" i="16"/>
  <c r="B653" i="16"/>
  <c r="E652" i="16"/>
  <c r="B652" i="16"/>
  <c r="E651" i="16"/>
  <c r="B651" i="16"/>
  <c r="E650" i="16"/>
  <c r="B650" i="16"/>
  <c r="E649" i="16"/>
  <c r="B649" i="16"/>
  <c r="E648" i="16"/>
  <c r="B648" i="16"/>
  <c r="E647" i="16"/>
  <c r="B647" i="16"/>
  <c r="E646" i="16"/>
  <c r="B646" i="16"/>
  <c r="E645" i="16"/>
  <c r="B645" i="16"/>
  <c r="E644" i="16"/>
  <c r="B644" i="16"/>
  <c r="E643" i="16"/>
  <c r="B643" i="16"/>
  <c r="E642" i="16"/>
  <c r="B642" i="16"/>
  <c r="E641" i="16"/>
  <c r="B641" i="16"/>
  <c r="E640" i="16"/>
  <c r="B640" i="16"/>
  <c r="E639" i="16"/>
  <c r="B639" i="16"/>
  <c r="E638" i="16"/>
  <c r="B638" i="16"/>
  <c r="E637" i="16"/>
  <c r="B637" i="16"/>
  <c r="E636" i="16"/>
  <c r="B636" i="16"/>
  <c r="E635" i="16"/>
  <c r="B635" i="16"/>
  <c r="E634" i="16"/>
  <c r="B634" i="16"/>
  <c r="E633" i="16"/>
  <c r="B633" i="16"/>
  <c r="E632" i="16"/>
  <c r="B632" i="16"/>
  <c r="E631" i="16"/>
  <c r="E629" i="16" s="1"/>
  <c r="B631" i="16"/>
  <c r="N629" i="16"/>
  <c r="M629" i="16"/>
  <c r="L629" i="16"/>
  <c r="K629" i="16"/>
  <c r="J629" i="16"/>
  <c r="I629" i="16"/>
  <c r="H629" i="16"/>
  <c r="G629" i="16"/>
  <c r="F629" i="16"/>
  <c r="C629" i="16"/>
  <c r="B629" i="16"/>
  <c r="E626" i="16"/>
  <c r="B626" i="16"/>
  <c r="E625" i="16"/>
  <c r="B625" i="16"/>
  <c r="E624" i="16"/>
  <c r="B624" i="16"/>
  <c r="E623" i="16"/>
  <c r="B623" i="16"/>
  <c r="E622" i="16"/>
  <c r="B622" i="16"/>
  <c r="E621" i="16"/>
  <c r="B621" i="16"/>
  <c r="E620" i="16"/>
  <c r="B620" i="16"/>
  <c r="E619" i="16"/>
  <c r="B619" i="16"/>
  <c r="E618" i="16"/>
  <c r="B618" i="16"/>
  <c r="E617" i="16"/>
  <c r="B617" i="16"/>
  <c r="E616" i="16"/>
  <c r="B616" i="16"/>
  <c r="E615" i="16"/>
  <c r="B615" i="16"/>
  <c r="E614" i="16"/>
  <c r="B614" i="16"/>
  <c r="E613" i="16"/>
  <c r="B613" i="16"/>
  <c r="E612" i="16"/>
  <c r="B612" i="16"/>
  <c r="E611" i="16"/>
  <c r="B611" i="16"/>
  <c r="E610" i="16"/>
  <c r="B610" i="16"/>
  <c r="E609" i="16"/>
  <c r="B609" i="16"/>
  <c r="E608" i="16"/>
  <c r="B608" i="16"/>
  <c r="E607" i="16"/>
  <c r="B607" i="16"/>
  <c r="E606" i="16"/>
  <c r="B606" i="16"/>
  <c r="E605" i="16"/>
  <c r="B605" i="16"/>
  <c r="E604" i="16"/>
  <c r="B604" i="16"/>
  <c r="E603" i="16"/>
  <c r="B603" i="16"/>
  <c r="E602" i="16"/>
  <c r="B602" i="16"/>
  <c r="E601" i="16"/>
  <c r="B601" i="16"/>
  <c r="E600" i="16"/>
  <c r="B600" i="16"/>
  <c r="E599" i="16"/>
  <c r="B599" i="16"/>
  <c r="E598" i="16"/>
  <c r="B598" i="16"/>
  <c r="E597" i="16"/>
  <c r="B597" i="16"/>
  <c r="E596" i="16"/>
  <c r="B596" i="16"/>
  <c r="E595" i="16"/>
  <c r="E593" i="16" s="1"/>
  <c r="B595" i="16"/>
  <c r="N593" i="16"/>
  <c r="M593" i="16"/>
  <c r="L593" i="16"/>
  <c r="K593" i="16"/>
  <c r="J593" i="16"/>
  <c r="I593" i="16"/>
  <c r="H593" i="16"/>
  <c r="G593" i="16"/>
  <c r="F593" i="16"/>
  <c r="C593" i="16"/>
  <c r="B593" i="16"/>
  <c r="E590" i="16"/>
  <c r="B590" i="16"/>
  <c r="E589" i="16"/>
  <c r="B589" i="16"/>
  <c r="E588" i="16"/>
  <c r="B588" i="16"/>
  <c r="E587" i="16"/>
  <c r="B587" i="16"/>
  <c r="E586" i="16"/>
  <c r="B586" i="16"/>
  <c r="E585" i="16"/>
  <c r="B585" i="16"/>
  <c r="E584" i="16"/>
  <c r="B584" i="16"/>
  <c r="E583" i="16"/>
  <c r="B583" i="16"/>
  <c r="E582" i="16"/>
  <c r="B582" i="16"/>
  <c r="E581" i="16"/>
  <c r="B581" i="16"/>
  <c r="E580" i="16"/>
  <c r="B580" i="16"/>
  <c r="E579" i="16"/>
  <c r="B579" i="16"/>
  <c r="E578" i="16"/>
  <c r="B578" i="16"/>
  <c r="E577" i="16"/>
  <c r="B577" i="16"/>
  <c r="E576" i="16"/>
  <c r="B576" i="16"/>
  <c r="E575" i="16"/>
  <c r="B575" i="16"/>
  <c r="E574" i="16"/>
  <c r="B574" i="16"/>
  <c r="E573" i="16"/>
  <c r="B573" i="16"/>
  <c r="E572" i="16"/>
  <c r="B572" i="16"/>
  <c r="E571" i="16"/>
  <c r="B571" i="16"/>
  <c r="E570" i="16"/>
  <c r="B570" i="16"/>
  <c r="E569" i="16"/>
  <c r="B569" i="16"/>
  <c r="E568" i="16"/>
  <c r="B568" i="16"/>
  <c r="E567" i="16"/>
  <c r="B567" i="16"/>
  <c r="E566" i="16"/>
  <c r="B566" i="16"/>
  <c r="E565" i="16"/>
  <c r="B565" i="16"/>
  <c r="E564" i="16"/>
  <c r="B564" i="16"/>
  <c r="E563" i="16"/>
  <c r="B563" i="16"/>
  <c r="E562" i="16"/>
  <c r="B562" i="16"/>
  <c r="E561" i="16"/>
  <c r="B561" i="16"/>
  <c r="E560" i="16"/>
  <c r="B560" i="16"/>
  <c r="E559" i="16"/>
  <c r="E557" i="16" s="1"/>
  <c r="B559" i="16"/>
  <c r="N557" i="16"/>
  <c r="M557" i="16"/>
  <c r="L557" i="16"/>
  <c r="K557" i="16"/>
  <c r="J557" i="16"/>
  <c r="I557" i="16"/>
  <c r="H557" i="16"/>
  <c r="G557" i="16"/>
  <c r="F557" i="16"/>
  <c r="C557" i="16"/>
  <c r="B557" i="16"/>
  <c r="E554" i="16"/>
  <c r="B554" i="16"/>
  <c r="E553" i="16"/>
  <c r="B553" i="16"/>
  <c r="E552" i="16"/>
  <c r="B552" i="16"/>
  <c r="E551" i="16"/>
  <c r="B551" i="16"/>
  <c r="E550" i="16"/>
  <c r="B550" i="16"/>
  <c r="E549" i="16"/>
  <c r="B549" i="16"/>
  <c r="E548" i="16"/>
  <c r="B548" i="16"/>
  <c r="E547" i="16"/>
  <c r="B547" i="16"/>
  <c r="E546" i="16"/>
  <c r="B546" i="16"/>
  <c r="E545" i="16"/>
  <c r="B545" i="16"/>
  <c r="E544" i="16"/>
  <c r="B544" i="16"/>
  <c r="E543" i="16"/>
  <c r="B543" i="16"/>
  <c r="E542" i="16"/>
  <c r="B542" i="16"/>
  <c r="E541" i="16"/>
  <c r="B541" i="16"/>
  <c r="E540" i="16"/>
  <c r="B540" i="16"/>
  <c r="E539" i="16"/>
  <c r="B539" i="16"/>
  <c r="E538" i="16"/>
  <c r="B538" i="16"/>
  <c r="E537" i="16"/>
  <c r="B537" i="16"/>
  <c r="E536" i="16"/>
  <c r="B536" i="16"/>
  <c r="E535" i="16"/>
  <c r="B535" i="16"/>
  <c r="E534" i="16"/>
  <c r="B534" i="16"/>
  <c r="E533" i="16"/>
  <c r="B533" i="16"/>
  <c r="E532" i="16"/>
  <c r="B532" i="16"/>
  <c r="E531" i="16"/>
  <c r="B531" i="16"/>
  <c r="E530" i="16"/>
  <c r="B530" i="16"/>
  <c r="E529" i="16"/>
  <c r="B529" i="16"/>
  <c r="E528" i="16"/>
  <c r="B528" i="16"/>
  <c r="E527" i="16"/>
  <c r="B527" i="16"/>
  <c r="E526" i="16"/>
  <c r="B526" i="16"/>
  <c r="E525" i="16"/>
  <c r="B525" i="16"/>
  <c r="E524" i="16"/>
  <c r="B524" i="16"/>
  <c r="E523" i="16"/>
  <c r="E521" i="16" s="1"/>
  <c r="B523" i="16"/>
  <c r="N521" i="16"/>
  <c r="M521" i="16"/>
  <c r="L521" i="16"/>
  <c r="K521" i="16"/>
  <c r="J521" i="16"/>
  <c r="I521" i="16"/>
  <c r="H521" i="16"/>
  <c r="G521" i="16"/>
  <c r="F521" i="16"/>
  <c r="C521" i="16"/>
  <c r="B521" i="16"/>
  <c r="E518" i="16"/>
  <c r="B518" i="16"/>
  <c r="E517" i="16"/>
  <c r="B517" i="16"/>
  <c r="E516" i="16"/>
  <c r="B516" i="16"/>
  <c r="E515" i="16"/>
  <c r="B515" i="16"/>
  <c r="E514" i="16"/>
  <c r="B514" i="16"/>
  <c r="E513" i="16"/>
  <c r="B513" i="16"/>
  <c r="E512" i="16"/>
  <c r="B512" i="16"/>
  <c r="E511" i="16"/>
  <c r="B511" i="16"/>
  <c r="E510" i="16"/>
  <c r="B510" i="16"/>
  <c r="E509" i="16"/>
  <c r="B509" i="16"/>
  <c r="E508" i="16"/>
  <c r="B508" i="16"/>
  <c r="E507" i="16"/>
  <c r="B507" i="16"/>
  <c r="E506" i="16"/>
  <c r="B506" i="16"/>
  <c r="E505" i="16"/>
  <c r="B505" i="16"/>
  <c r="E504" i="16"/>
  <c r="B504" i="16"/>
  <c r="E503" i="16"/>
  <c r="B503" i="16"/>
  <c r="E502" i="16"/>
  <c r="B502" i="16"/>
  <c r="E501" i="16"/>
  <c r="B501" i="16"/>
  <c r="E500" i="16"/>
  <c r="B500" i="16"/>
  <c r="E499" i="16"/>
  <c r="B499" i="16"/>
  <c r="E498" i="16"/>
  <c r="B498" i="16"/>
  <c r="E497" i="16"/>
  <c r="B497" i="16"/>
  <c r="E496" i="16"/>
  <c r="B496" i="16"/>
  <c r="E495" i="16"/>
  <c r="B495" i="16"/>
  <c r="E494" i="16"/>
  <c r="B494" i="16"/>
  <c r="E493" i="16"/>
  <c r="B493" i="16"/>
  <c r="E492" i="16"/>
  <c r="B492" i="16"/>
  <c r="E491" i="16"/>
  <c r="B491" i="16"/>
  <c r="E490" i="16"/>
  <c r="B490" i="16"/>
  <c r="E489" i="16"/>
  <c r="B489" i="16"/>
  <c r="E488" i="16"/>
  <c r="B488" i="16"/>
  <c r="E487" i="16"/>
  <c r="E485" i="16" s="1"/>
  <c r="B487" i="16"/>
  <c r="N485" i="16"/>
  <c r="M485" i="16"/>
  <c r="L485" i="16"/>
  <c r="K485" i="16"/>
  <c r="J485" i="16"/>
  <c r="I485" i="16"/>
  <c r="H485" i="16"/>
  <c r="G485" i="16"/>
  <c r="F485" i="16"/>
  <c r="C485" i="16"/>
  <c r="B485" i="16"/>
  <c r="E482" i="16"/>
  <c r="B482" i="16"/>
  <c r="E481" i="16"/>
  <c r="B481" i="16"/>
  <c r="E480" i="16"/>
  <c r="B480" i="16"/>
  <c r="E479" i="16"/>
  <c r="B479" i="16"/>
  <c r="E478" i="16"/>
  <c r="B478" i="16"/>
  <c r="E477" i="16"/>
  <c r="B477" i="16"/>
  <c r="E476" i="16"/>
  <c r="B476" i="16"/>
  <c r="E475" i="16"/>
  <c r="B475" i="16"/>
  <c r="E474" i="16"/>
  <c r="B474" i="16"/>
  <c r="E473" i="16"/>
  <c r="B473" i="16"/>
  <c r="E472" i="16"/>
  <c r="B472" i="16"/>
  <c r="E471" i="16"/>
  <c r="B471" i="16"/>
  <c r="E470" i="16"/>
  <c r="B470" i="16"/>
  <c r="E469" i="16"/>
  <c r="B469" i="16"/>
  <c r="E468" i="16"/>
  <c r="B468" i="16"/>
  <c r="E467" i="16"/>
  <c r="B467" i="16"/>
  <c r="E466" i="16"/>
  <c r="B466" i="16"/>
  <c r="E465" i="16"/>
  <c r="B465" i="16"/>
  <c r="E464" i="16"/>
  <c r="B464" i="16"/>
  <c r="E463" i="16"/>
  <c r="B463" i="16"/>
  <c r="E462" i="16"/>
  <c r="B462" i="16"/>
  <c r="E461" i="16"/>
  <c r="B461" i="16"/>
  <c r="E460" i="16"/>
  <c r="B460" i="16"/>
  <c r="E459" i="16"/>
  <c r="B459" i="16"/>
  <c r="E458" i="16"/>
  <c r="B458" i="16"/>
  <c r="E457" i="16"/>
  <c r="B457" i="16"/>
  <c r="E456" i="16"/>
  <c r="B456" i="16"/>
  <c r="E455" i="16"/>
  <c r="B455" i="16"/>
  <c r="E454" i="16"/>
  <c r="B454" i="16"/>
  <c r="E453" i="16"/>
  <c r="B453" i="16"/>
  <c r="E452" i="16"/>
  <c r="B452" i="16"/>
  <c r="E451" i="16"/>
  <c r="E449" i="16" s="1"/>
  <c r="B451" i="16"/>
  <c r="N449" i="16"/>
  <c r="M449" i="16"/>
  <c r="L449" i="16"/>
  <c r="K449" i="16"/>
  <c r="J449" i="16"/>
  <c r="I449" i="16"/>
  <c r="H449" i="16"/>
  <c r="G449" i="16"/>
  <c r="F449" i="16"/>
  <c r="C449" i="16"/>
  <c r="B449" i="16"/>
  <c r="B446" i="16"/>
  <c r="B445" i="16"/>
  <c r="B444" i="16"/>
  <c r="B443" i="16"/>
  <c r="B442" i="16"/>
  <c r="B441" i="16"/>
  <c r="B440" i="16"/>
  <c r="B439" i="16"/>
  <c r="B438" i="16"/>
  <c r="B437" i="16"/>
  <c r="B436" i="16"/>
  <c r="B435" i="16"/>
  <c r="B434" i="16"/>
  <c r="B433" i="16"/>
  <c r="B432" i="16"/>
  <c r="B431" i="16"/>
  <c r="B430" i="16"/>
  <c r="B429" i="16"/>
  <c r="B428" i="16"/>
  <c r="B427" i="16"/>
  <c r="B426" i="16"/>
  <c r="B425" i="16"/>
  <c r="B424" i="16"/>
  <c r="B423" i="16"/>
  <c r="B422" i="16"/>
  <c r="B421" i="16"/>
  <c r="B420" i="16"/>
  <c r="B419" i="16"/>
  <c r="B418" i="16"/>
  <c r="B417" i="16"/>
  <c r="B416" i="16"/>
  <c r="B415" i="16"/>
  <c r="N413" i="16"/>
  <c r="M413" i="16"/>
  <c r="L413" i="16"/>
  <c r="K413" i="16"/>
  <c r="J413" i="16"/>
  <c r="I413" i="16"/>
  <c r="H413" i="16"/>
  <c r="G413" i="16"/>
  <c r="F413" i="16"/>
  <c r="E413" i="16"/>
  <c r="C413" i="16"/>
  <c r="B413" i="16"/>
  <c r="B410" i="16"/>
  <c r="B409" i="16"/>
  <c r="B408" i="16"/>
  <c r="B407" i="16"/>
  <c r="B406" i="16"/>
  <c r="B405" i="16"/>
  <c r="B404" i="16"/>
  <c r="B403" i="16"/>
  <c r="B402" i="16"/>
  <c r="B401" i="16"/>
  <c r="B400" i="16"/>
  <c r="B399" i="16"/>
  <c r="B398" i="16"/>
  <c r="B397" i="16"/>
  <c r="B396" i="16"/>
  <c r="B395" i="16"/>
  <c r="B394" i="16"/>
  <c r="B393" i="16"/>
  <c r="B392" i="16"/>
  <c r="B391" i="16"/>
  <c r="B390" i="16"/>
  <c r="B389" i="16"/>
  <c r="B388" i="16"/>
  <c r="B387" i="16"/>
  <c r="B386" i="16"/>
  <c r="B385" i="16"/>
  <c r="B384" i="16"/>
  <c r="B383" i="16"/>
  <c r="B382" i="16"/>
  <c r="B381" i="16"/>
  <c r="B380" i="16"/>
  <c r="B379" i="16"/>
  <c r="N377" i="16"/>
  <c r="M377" i="16"/>
  <c r="L377" i="16"/>
  <c r="K377" i="16"/>
  <c r="J377" i="16"/>
  <c r="I377" i="16"/>
  <c r="H377" i="16"/>
  <c r="G377" i="16"/>
  <c r="F377" i="16"/>
  <c r="E377" i="16"/>
  <c r="C377" i="16"/>
  <c r="B377" i="16"/>
  <c r="E374" i="16"/>
  <c r="B374" i="16"/>
  <c r="E373" i="16"/>
  <c r="B373" i="16"/>
  <c r="E372" i="16"/>
  <c r="B372" i="16"/>
  <c r="E371" i="16"/>
  <c r="B371" i="16"/>
  <c r="E370" i="16"/>
  <c r="B370" i="16"/>
  <c r="E369" i="16"/>
  <c r="B369" i="16"/>
  <c r="E368" i="16"/>
  <c r="B368" i="16"/>
  <c r="E367" i="16"/>
  <c r="B367" i="16"/>
  <c r="E366" i="16"/>
  <c r="B366" i="16"/>
  <c r="E365" i="16"/>
  <c r="B365" i="16"/>
  <c r="E364" i="16"/>
  <c r="B364" i="16"/>
  <c r="E363" i="16"/>
  <c r="B363" i="16"/>
  <c r="E362" i="16"/>
  <c r="B362" i="16"/>
  <c r="E361" i="16"/>
  <c r="B361" i="16"/>
  <c r="E360" i="16"/>
  <c r="B360" i="16"/>
  <c r="E359" i="16"/>
  <c r="B359" i="16"/>
  <c r="E358" i="16"/>
  <c r="B358" i="16"/>
  <c r="E357" i="16"/>
  <c r="B357" i="16"/>
  <c r="E356" i="16"/>
  <c r="B356" i="16"/>
  <c r="E355" i="16"/>
  <c r="B355" i="16"/>
  <c r="E354" i="16"/>
  <c r="B354" i="16"/>
  <c r="E353" i="16"/>
  <c r="B353" i="16"/>
  <c r="E352" i="16"/>
  <c r="B352" i="16"/>
  <c r="E351" i="16"/>
  <c r="B351" i="16"/>
  <c r="E350" i="16"/>
  <c r="B350" i="16"/>
  <c r="E349" i="16"/>
  <c r="B349" i="16"/>
  <c r="E348" i="16"/>
  <c r="B348" i="16"/>
  <c r="E347" i="16"/>
  <c r="B347" i="16"/>
  <c r="E346" i="16"/>
  <c r="B346" i="16"/>
  <c r="E345" i="16"/>
  <c r="B345" i="16"/>
  <c r="E344" i="16"/>
  <c r="B344" i="16"/>
  <c r="E343" i="16"/>
  <c r="E341" i="16" s="1"/>
  <c r="B343" i="16"/>
  <c r="N341" i="16"/>
  <c r="M341" i="16"/>
  <c r="L341" i="16"/>
  <c r="K341" i="16"/>
  <c r="J341" i="16"/>
  <c r="I341" i="16"/>
  <c r="H341" i="16"/>
  <c r="G341" i="16"/>
  <c r="F341" i="16"/>
  <c r="C341" i="16"/>
  <c r="B341" i="16"/>
  <c r="E338" i="16"/>
  <c r="B338" i="16"/>
  <c r="E337" i="16"/>
  <c r="B337" i="16"/>
  <c r="E336" i="16"/>
  <c r="B336" i="16"/>
  <c r="E335" i="16"/>
  <c r="B335" i="16"/>
  <c r="E334" i="16"/>
  <c r="B334" i="16"/>
  <c r="E333" i="16"/>
  <c r="B333" i="16"/>
  <c r="E332" i="16"/>
  <c r="B332" i="16"/>
  <c r="E331" i="16"/>
  <c r="B331" i="16"/>
  <c r="E330" i="16"/>
  <c r="B330" i="16"/>
  <c r="E329" i="16"/>
  <c r="B329" i="16"/>
  <c r="E328" i="16"/>
  <c r="B328" i="16"/>
  <c r="E327" i="16"/>
  <c r="B327" i="16"/>
  <c r="E326" i="16"/>
  <c r="B326" i="16"/>
  <c r="E325" i="16"/>
  <c r="B325" i="16"/>
  <c r="E324" i="16"/>
  <c r="B324" i="16"/>
  <c r="E323" i="16"/>
  <c r="B323" i="16"/>
  <c r="E322" i="16"/>
  <c r="B322" i="16"/>
  <c r="E321" i="16"/>
  <c r="B321" i="16"/>
  <c r="E320" i="16"/>
  <c r="B320" i="16"/>
  <c r="E319" i="16"/>
  <c r="B319" i="16"/>
  <c r="E318" i="16"/>
  <c r="B318" i="16"/>
  <c r="E317" i="16"/>
  <c r="B317" i="16"/>
  <c r="E316" i="16"/>
  <c r="B316" i="16"/>
  <c r="E315" i="16"/>
  <c r="B315" i="16"/>
  <c r="E314" i="16"/>
  <c r="B314" i="16"/>
  <c r="E313" i="16"/>
  <c r="B313" i="16"/>
  <c r="E312" i="16"/>
  <c r="B312" i="16"/>
  <c r="E311" i="16"/>
  <c r="B311" i="16"/>
  <c r="E310" i="16"/>
  <c r="B310" i="16"/>
  <c r="E309" i="16"/>
  <c r="B309" i="16"/>
  <c r="E308" i="16"/>
  <c r="B308" i="16"/>
  <c r="E307" i="16"/>
  <c r="E305" i="16" s="1"/>
  <c r="B307" i="16"/>
  <c r="N305" i="16"/>
  <c r="M305" i="16"/>
  <c r="L305" i="16"/>
  <c r="K305" i="16"/>
  <c r="J305" i="16"/>
  <c r="I305" i="16"/>
  <c r="H305" i="16"/>
  <c r="G305" i="16"/>
  <c r="F305" i="16"/>
  <c r="C305" i="16"/>
  <c r="B305" i="16"/>
  <c r="E302" i="16"/>
  <c r="B302" i="16"/>
  <c r="E301" i="16"/>
  <c r="B301" i="16"/>
  <c r="E300" i="16"/>
  <c r="B300" i="16"/>
  <c r="E299" i="16"/>
  <c r="B299" i="16"/>
  <c r="E298" i="16"/>
  <c r="B298" i="16"/>
  <c r="E297" i="16"/>
  <c r="B297" i="16"/>
  <c r="E296" i="16"/>
  <c r="B296" i="16"/>
  <c r="E295" i="16"/>
  <c r="B295" i="16"/>
  <c r="E294" i="16"/>
  <c r="B294" i="16"/>
  <c r="E293" i="16"/>
  <c r="B293" i="16"/>
  <c r="E292" i="16"/>
  <c r="B292" i="16"/>
  <c r="E291" i="16"/>
  <c r="B291" i="16"/>
  <c r="E290" i="16"/>
  <c r="B290" i="16"/>
  <c r="E289" i="16"/>
  <c r="B289" i="16"/>
  <c r="E288" i="16"/>
  <c r="B288" i="16"/>
  <c r="E287" i="16"/>
  <c r="B287" i="16"/>
  <c r="E286" i="16"/>
  <c r="B286" i="16"/>
  <c r="E285" i="16"/>
  <c r="B285" i="16"/>
  <c r="E284" i="16"/>
  <c r="B284" i="16"/>
  <c r="E283" i="16"/>
  <c r="B283" i="16"/>
  <c r="E282" i="16"/>
  <c r="B282" i="16"/>
  <c r="E281" i="16"/>
  <c r="B281" i="16"/>
  <c r="E280" i="16"/>
  <c r="B280" i="16"/>
  <c r="E279" i="16"/>
  <c r="B279" i="16"/>
  <c r="E278" i="16"/>
  <c r="B278" i="16"/>
  <c r="E277" i="16"/>
  <c r="B277" i="16"/>
  <c r="E276" i="16"/>
  <c r="B276" i="16"/>
  <c r="E275" i="16"/>
  <c r="B275" i="16"/>
  <c r="E274" i="16"/>
  <c r="B274" i="16"/>
  <c r="E273" i="16"/>
  <c r="B273" i="16"/>
  <c r="E272" i="16"/>
  <c r="B272" i="16"/>
  <c r="E271" i="16"/>
  <c r="E269" i="16" s="1"/>
  <c r="B271" i="16"/>
  <c r="N269" i="16"/>
  <c r="M269" i="16"/>
  <c r="L269" i="16"/>
  <c r="K269" i="16"/>
  <c r="J269" i="16"/>
  <c r="I269" i="16"/>
  <c r="H269" i="16"/>
  <c r="G269" i="16"/>
  <c r="F269" i="16"/>
  <c r="C269" i="16"/>
  <c r="B269" i="16"/>
  <c r="E266" i="16"/>
  <c r="B266" i="16"/>
  <c r="E265" i="16"/>
  <c r="B265" i="16"/>
  <c r="E264" i="16"/>
  <c r="B264" i="16"/>
  <c r="E263" i="16"/>
  <c r="B263" i="16"/>
  <c r="E262" i="16"/>
  <c r="B262" i="16"/>
  <c r="E261" i="16"/>
  <c r="B261" i="16"/>
  <c r="E260" i="16"/>
  <c r="B260" i="16"/>
  <c r="E259" i="16"/>
  <c r="B259" i="16"/>
  <c r="E258" i="16"/>
  <c r="B258" i="16"/>
  <c r="E257" i="16"/>
  <c r="B257" i="16"/>
  <c r="E256" i="16"/>
  <c r="B256" i="16"/>
  <c r="E255" i="16"/>
  <c r="B255" i="16"/>
  <c r="E254" i="16"/>
  <c r="B254" i="16"/>
  <c r="E253" i="16"/>
  <c r="B253" i="16"/>
  <c r="E252" i="16"/>
  <c r="B252" i="16"/>
  <c r="E251" i="16"/>
  <c r="B251" i="16"/>
  <c r="E250" i="16"/>
  <c r="B250" i="16"/>
  <c r="E249" i="16"/>
  <c r="B249" i="16"/>
  <c r="E248" i="16"/>
  <c r="B248" i="16"/>
  <c r="E247" i="16"/>
  <c r="B247" i="16"/>
  <c r="E246" i="16"/>
  <c r="B246" i="16"/>
  <c r="E245" i="16"/>
  <c r="B245" i="16"/>
  <c r="E244" i="16"/>
  <c r="B244" i="16"/>
  <c r="E243" i="16"/>
  <c r="B243" i="16"/>
  <c r="E242" i="16"/>
  <c r="B242" i="16"/>
  <c r="E241" i="16"/>
  <c r="B241" i="16"/>
  <c r="E240" i="16"/>
  <c r="B240" i="16"/>
  <c r="E239" i="16"/>
  <c r="B239" i="16"/>
  <c r="E238" i="16"/>
  <c r="B238" i="16"/>
  <c r="E237" i="16"/>
  <c r="B237" i="16"/>
  <c r="E236" i="16"/>
  <c r="B236" i="16"/>
  <c r="E235" i="16"/>
  <c r="E233" i="16" s="1"/>
  <c r="B235" i="16"/>
  <c r="N233" i="16"/>
  <c r="M233" i="16"/>
  <c r="L233" i="16"/>
  <c r="K233" i="16"/>
  <c r="J233" i="16"/>
  <c r="I233" i="16"/>
  <c r="H233" i="16"/>
  <c r="G233" i="16"/>
  <c r="F233" i="16"/>
  <c r="C233" i="16"/>
  <c r="B233" i="16"/>
  <c r="E230" i="16"/>
  <c r="B230" i="16"/>
  <c r="E229" i="16"/>
  <c r="B229" i="16"/>
  <c r="E228" i="16"/>
  <c r="B228" i="16"/>
  <c r="E227" i="16"/>
  <c r="B227" i="16"/>
  <c r="E226" i="16"/>
  <c r="B226" i="16"/>
  <c r="E225" i="16"/>
  <c r="B225" i="16"/>
  <c r="E224" i="16"/>
  <c r="B224" i="16"/>
  <c r="E223" i="16"/>
  <c r="B223" i="16"/>
  <c r="E222" i="16"/>
  <c r="B222" i="16"/>
  <c r="E221" i="16"/>
  <c r="B221" i="16"/>
  <c r="E220" i="16"/>
  <c r="B220" i="16"/>
  <c r="E219" i="16"/>
  <c r="B219" i="16"/>
  <c r="E218" i="16"/>
  <c r="B218" i="16"/>
  <c r="E217" i="16"/>
  <c r="B217" i="16"/>
  <c r="E216" i="16"/>
  <c r="B216" i="16"/>
  <c r="E215" i="16"/>
  <c r="B215" i="16"/>
  <c r="E214" i="16"/>
  <c r="B214" i="16"/>
  <c r="E213" i="16"/>
  <c r="B213" i="16"/>
  <c r="E212" i="16"/>
  <c r="B212" i="16"/>
  <c r="E211" i="16"/>
  <c r="B211" i="16"/>
  <c r="E210" i="16"/>
  <c r="B210" i="16"/>
  <c r="E209" i="16"/>
  <c r="B209" i="16"/>
  <c r="E208" i="16"/>
  <c r="B208" i="16"/>
  <c r="E207" i="16"/>
  <c r="B207" i="16"/>
  <c r="E206" i="16"/>
  <c r="B206" i="16"/>
  <c r="E205" i="16"/>
  <c r="B205" i="16"/>
  <c r="E204" i="16"/>
  <c r="B204" i="16"/>
  <c r="E203" i="16"/>
  <c r="B203" i="16"/>
  <c r="E202" i="16"/>
  <c r="B202" i="16"/>
  <c r="E201" i="16"/>
  <c r="B201" i="16"/>
  <c r="E200" i="16"/>
  <c r="B200" i="16"/>
  <c r="E199" i="16"/>
  <c r="E197" i="16" s="1"/>
  <c r="B199" i="16"/>
  <c r="N197" i="16"/>
  <c r="M197" i="16"/>
  <c r="L197" i="16"/>
  <c r="K197" i="16"/>
  <c r="J197" i="16"/>
  <c r="I197" i="16"/>
  <c r="H197" i="16"/>
  <c r="G197" i="16"/>
  <c r="F197" i="16"/>
  <c r="C197" i="16"/>
  <c r="B197" i="16"/>
  <c r="M194" i="16"/>
  <c r="B194" i="16"/>
  <c r="M193" i="16"/>
  <c r="B193" i="16"/>
  <c r="M192" i="16"/>
  <c r="B192" i="16"/>
  <c r="M191" i="16"/>
  <c r="B191" i="16"/>
  <c r="M190" i="16"/>
  <c r="B190" i="16"/>
  <c r="M189" i="16"/>
  <c r="B189" i="16"/>
  <c r="M188" i="16"/>
  <c r="B188" i="16"/>
  <c r="M187" i="16"/>
  <c r="B187" i="16"/>
  <c r="M186" i="16"/>
  <c r="B186" i="16"/>
  <c r="M185" i="16"/>
  <c r="B185" i="16"/>
  <c r="M184" i="16"/>
  <c r="B184" i="16"/>
  <c r="M183" i="16"/>
  <c r="B183" i="16"/>
  <c r="M182" i="16"/>
  <c r="B182" i="16"/>
  <c r="M181" i="16"/>
  <c r="B181" i="16"/>
  <c r="M180" i="16"/>
  <c r="B180" i="16"/>
  <c r="M179" i="16"/>
  <c r="B179" i="16"/>
  <c r="M178" i="16"/>
  <c r="B178" i="16"/>
  <c r="M177" i="16"/>
  <c r="B177" i="16"/>
  <c r="M176" i="16"/>
  <c r="B176" i="16"/>
  <c r="M175" i="16"/>
  <c r="B175" i="16"/>
  <c r="M174" i="16"/>
  <c r="B174" i="16"/>
  <c r="M173" i="16"/>
  <c r="B173" i="16"/>
  <c r="M172" i="16"/>
  <c r="B172" i="16"/>
  <c r="M171" i="16"/>
  <c r="B171" i="16"/>
  <c r="M170" i="16"/>
  <c r="B170" i="16"/>
  <c r="M169" i="16"/>
  <c r="B169" i="16"/>
  <c r="M168" i="16"/>
  <c r="B168" i="16"/>
  <c r="M167" i="16"/>
  <c r="B167" i="16"/>
  <c r="M166" i="16"/>
  <c r="B166" i="16"/>
  <c r="M165" i="16"/>
  <c r="B165" i="16"/>
  <c r="M164" i="16"/>
  <c r="B164" i="16"/>
  <c r="M163" i="16"/>
  <c r="M161" i="16" s="1"/>
  <c r="B163" i="16"/>
  <c r="N161" i="16"/>
  <c r="L161" i="16"/>
  <c r="K161" i="16"/>
  <c r="J161" i="16"/>
  <c r="I161" i="16"/>
  <c r="H161" i="16"/>
  <c r="G161" i="16"/>
  <c r="F161" i="16"/>
  <c r="E161" i="16" s="1"/>
  <c r="C161" i="16"/>
  <c r="B161" i="16"/>
  <c r="M158" i="16"/>
  <c r="B158" i="16"/>
  <c r="M157" i="16"/>
  <c r="B157" i="16"/>
  <c r="M156" i="16"/>
  <c r="B156" i="16"/>
  <c r="M155" i="16"/>
  <c r="B155" i="16"/>
  <c r="M154" i="16"/>
  <c r="B154" i="16"/>
  <c r="M153" i="16"/>
  <c r="B153" i="16"/>
  <c r="M152" i="16"/>
  <c r="B152" i="16"/>
  <c r="M151" i="16"/>
  <c r="B151" i="16"/>
  <c r="M150" i="16"/>
  <c r="B150" i="16"/>
  <c r="M149" i="16"/>
  <c r="B149" i="16"/>
  <c r="M148" i="16"/>
  <c r="B148" i="16"/>
  <c r="M147" i="16"/>
  <c r="B147" i="16"/>
  <c r="M146" i="16"/>
  <c r="B146" i="16"/>
  <c r="M145" i="16"/>
  <c r="B145" i="16"/>
  <c r="M144" i="16"/>
  <c r="B144" i="16"/>
  <c r="M143" i="16"/>
  <c r="B143" i="16"/>
  <c r="M142" i="16"/>
  <c r="B142" i="16"/>
  <c r="M141" i="16"/>
  <c r="B141" i="16"/>
  <c r="M140" i="16"/>
  <c r="B140" i="16"/>
  <c r="M139" i="16"/>
  <c r="B139" i="16"/>
  <c r="M138" i="16"/>
  <c r="B138" i="16"/>
  <c r="M137" i="16"/>
  <c r="B137" i="16"/>
  <c r="M136" i="16"/>
  <c r="B136" i="16"/>
  <c r="M135" i="16"/>
  <c r="B135" i="16"/>
  <c r="M134" i="16"/>
  <c r="B134" i="16"/>
  <c r="M133" i="16"/>
  <c r="B133" i="16"/>
  <c r="M132" i="16"/>
  <c r="B132" i="16"/>
  <c r="M131" i="16"/>
  <c r="B131" i="16"/>
  <c r="M130" i="16"/>
  <c r="B130" i="16"/>
  <c r="M129" i="16"/>
  <c r="B129" i="16"/>
  <c r="M128" i="16"/>
  <c r="B128" i="16"/>
  <c r="M127" i="16"/>
  <c r="M125" i="16" s="1"/>
  <c r="B127" i="16"/>
  <c r="N125" i="16"/>
  <c r="L125" i="16"/>
  <c r="K125" i="16"/>
  <c r="J125" i="16"/>
  <c r="I125" i="16"/>
  <c r="H125" i="16"/>
  <c r="G125" i="16"/>
  <c r="F125" i="16"/>
  <c r="C125" i="16"/>
  <c r="M122" i="16"/>
  <c r="B122" i="16"/>
  <c r="M121" i="16"/>
  <c r="B121" i="16"/>
  <c r="M120" i="16"/>
  <c r="B120" i="16"/>
  <c r="M119" i="16"/>
  <c r="B119" i="16"/>
  <c r="M118" i="16"/>
  <c r="B118" i="16"/>
  <c r="M117" i="16"/>
  <c r="B117" i="16"/>
  <c r="M116" i="16"/>
  <c r="B116" i="16"/>
  <c r="M115" i="16"/>
  <c r="B115" i="16"/>
  <c r="M114" i="16"/>
  <c r="B114" i="16"/>
  <c r="M113" i="16"/>
  <c r="B113" i="16"/>
  <c r="M112" i="16"/>
  <c r="B112" i="16"/>
  <c r="M111" i="16"/>
  <c r="B111" i="16"/>
  <c r="M110" i="16"/>
  <c r="B110" i="16"/>
  <c r="M109" i="16"/>
  <c r="B109" i="16"/>
  <c r="M108" i="16"/>
  <c r="B108" i="16"/>
  <c r="M107" i="16"/>
  <c r="B107" i="16"/>
  <c r="M106" i="16"/>
  <c r="B106" i="16"/>
  <c r="M105" i="16"/>
  <c r="B105" i="16"/>
  <c r="M104" i="16"/>
  <c r="B104" i="16"/>
  <c r="M103" i="16"/>
  <c r="B103" i="16"/>
  <c r="M102" i="16"/>
  <c r="B102" i="16"/>
  <c r="M101" i="16"/>
  <c r="B101" i="16"/>
  <c r="M100" i="16"/>
  <c r="B100" i="16"/>
  <c r="M99" i="16"/>
  <c r="B99" i="16"/>
  <c r="M98" i="16"/>
  <c r="B98" i="16"/>
  <c r="M97" i="16"/>
  <c r="B97" i="16"/>
  <c r="M96" i="16"/>
  <c r="B96" i="16"/>
  <c r="M95" i="16"/>
  <c r="B95" i="16"/>
  <c r="M94" i="16"/>
  <c r="B94" i="16"/>
  <c r="M93" i="16"/>
  <c r="B93" i="16"/>
  <c r="M92" i="16"/>
  <c r="B92" i="16"/>
  <c r="M91" i="16"/>
  <c r="M89" i="16" s="1"/>
  <c r="B91" i="16"/>
  <c r="N89" i="16"/>
  <c r="L89" i="16"/>
  <c r="K89" i="16"/>
  <c r="J89" i="16"/>
  <c r="I89" i="16"/>
  <c r="H89" i="16"/>
  <c r="G89" i="16"/>
  <c r="F89" i="16"/>
  <c r="E89" i="16"/>
  <c r="C89" i="16"/>
  <c r="B89" i="16"/>
  <c r="M86" i="16"/>
  <c r="B86" i="16"/>
  <c r="M85" i="16"/>
  <c r="B85" i="16"/>
  <c r="M84" i="16"/>
  <c r="B84" i="16"/>
  <c r="M83" i="16"/>
  <c r="B83" i="16"/>
  <c r="M82" i="16"/>
  <c r="B82" i="16"/>
  <c r="M81" i="16"/>
  <c r="B81" i="16"/>
  <c r="M80" i="16"/>
  <c r="B80" i="16"/>
  <c r="M79" i="16"/>
  <c r="B79" i="16"/>
  <c r="M78" i="16"/>
  <c r="B78" i="16"/>
  <c r="M77" i="16"/>
  <c r="B77" i="16"/>
  <c r="M76" i="16"/>
  <c r="B76" i="16"/>
  <c r="M75" i="16"/>
  <c r="B75" i="16"/>
  <c r="M74" i="16"/>
  <c r="B74" i="16"/>
  <c r="M73" i="16"/>
  <c r="B73" i="16"/>
  <c r="M72" i="16"/>
  <c r="B72" i="16"/>
  <c r="M71" i="16"/>
  <c r="B71" i="16"/>
  <c r="M70" i="16"/>
  <c r="B70" i="16"/>
  <c r="M69" i="16"/>
  <c r="B69" i="16"/>
  <c r="M68" i="16"/>
  <c r="B68" i="16"/>
  <c r="M67" i="16"/>
  <c r="B67" i="16"/>
  <c r="M66" i="16"/>
  <c r="B66" i="16"/>
  <c r="M65" i="16"/>
  <c r="B65" i="16"/>
  <c r="M64" i="16"/>
  <c r="B64" i="16"/>
  <c r="M63" i="16"/>
  <c r="B63" i="16"/>
  <c r="M62" i="16"/>
  <c r="B62" i="16"/>
  <c r="M61" i="16"/>
  <c r="B61" i="16"/>
  <c r="M60" i="16"/>
  <c r="B60" i="16"/>
  <c r="M59" i="16"/>
  <c r="B59" i="16"/>
  <c r="M58" i="16"/>
  <c r="B58" i="16"/>
  <c r="M57" i="16"/>
  <c r="B57" i="16"/>
  <c r="M56" i="16"/>
  <c r="B56" i="16"/>
  <c r="M55" i="16"/>
  <c r="M53" i="16" s="1"/>
  <c r="B55" i="16"/>
  <c r="N53" i="16"/>
  <c r="L53" i="16"/>
  <c r="K53" i="16"/>
  <c r="J53" i="16"/>
  <c r="I53" i="16"/>
  <c r="H53" i="16"/>
  <c r="G53" i="16"/>
  <c r="F53" i="16"/>
  <c r="E53" i="16"/>
  <c r="C53" i="16"/>
  <c r="B53" i="16"/>
  <c r="M50" i="16"/>
  <c r="B50" i="16"/>
  <c r="M49" i="16"/>
  <c r="B49" i="16"/>
  <c r="M48" i="16"/>
  <c r="B48" i="16"/>
  <c r="M47" i="16"/>
  <c r="B47" i="16"/>
  <c r="M46" i="16"/>
  <c r="B46" i="16"/>
  <c r="M45" i="16"/>
  <c r="B45" i="16"/>
  <c r="M44" i="16"/>
  <c r="B44" i="16"/>
  <c r="M43" i="16"/>
  <c r="B43" i="16"/>
  <c r="M42" i="16"/>
  <c r="B42" i="16"/>
  <c r="M41" i="16"/>
  <c r="B41" i="16"/>
  <c r="M40" i="16"/>
  <c r="B40" i="16"/>
  <c r="M39" i="16"/>
  <c r="B39" i="16"/>
  <c r="M38" i="16"/>
  <c r="B38" i="16"/>
  <c r="M37" i="16"/>
  <c r="B37" i="16"/>
  <c r="M36" i="16"/>
  <c r="B36" i="16"/>
  <c r="M35" i="16"/>
  <c r="B35" i="16"/>
  <c r="M34" i="16"/>
  <c r="B34" i="16"/>
  <c r="M33" i="16"/>
  <c r="B33" i="16"/>
  <c r="M32" i="16"/>
  <c r="B32" i="16"/>
  <c r="M31" i="16"/>
  <c r="B31" i="16"/>
  <c r="M30" i="16"/>
  <c r="B30" i="16"/>
  <c r="M29" i="16"/>
  <c r="B29" i="16"/>
  <c r="M28" i="16"/>
  <c r="B28" i="16"/>
  <c r="M27" i="16"/>
  <c r="B27" i="16"/>
  <c r="M26" i="16"/>
  <c r="B26" i="16"/>
  <c r="M25" i="16"/>
  <c r="B25" i="16"/>
  <c r="M24" i="16"/>
  <c r="B24" i="16"/>
  <c r="M23" i="16"/>
  <c r="B23" i="16"/>
  <c r="M22" i="16"/>
  <c r="B22" i="16"/>
  <c r="M21" i="16"/>
  <c r="B21" i="16"/>
  <c r="M20" i="16"/>
  <c r="B20" i="16"/>
  <c r="M19" i="16"/>
  <c r="M17" i="16" s="1"/>
  <c r="B19" i="16"/>
  <c r="N17" i="16"/>
  <c r="L17" i="16"/>
  <c r="K17" i="16"/>
  <c r="J17" i="16"/>
  <c r="I17" i="16"/>
  <c r="H17" i="16"/>
  <c r="G17" i="16"/>
  <c r="F17" i="16"/>
  <c r="E17" i="16" s="1"/>
  <c r="C17" i="16"/>
  <c r="B17" i="16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G838" i="15"/>
  <c r="F838" i="15"/>
  <c r="E838" i="15"/>
  <c r="D838" i="15"/>
  <c r="C838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2" i="15" s="1"/>
  <c r="G802" i="15"/>
  <c r="F802" i="15"/>
  <c r="E802" i="15"/>
  <c r="D802" i="15"/>
  <c r="C802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6" i="15" s="1"/>
  <c r="B768" i="15"/>
  <c r="G766" i="15"/>
  <c r="F766" i="15"/>
  <c r="E766" i="15"/>
  <c r="D766" i="15"/>
  <c r="C766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0" i="15" s="1"/>
  <c r="G730" i="15"/>
  <c r="F730" i="15"/>
  <c r="E730" i="15"/>
  <c r="D730" i="15"/>
  <c r="C730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4" i="15" s="1"/>
  <c r="B696" i="15"/>
  <c r="G694" i="15"/>
  <c r="F694" i="15"/>
  <c r="E694" i="15"/>
  <c r="D694" i="15"/>
  <c r="C694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8" i="15" s="1"/>
  <c r="G658" i="15"/>
  <c r="F658" i="15"/>
  <c r="E658" i="15"/>
  <c r="D658" i="15"/>
  <c r="C658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2" i="15" s="1"/>
  <c r="B624" i="15"/>
  <c r="G622" i="15"/>
  <c r="F622" i="15"/>
  <c r="E622" i="15"/>
  <c r="D622" i="15"/>
  <c r="C622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6" i="15" s="1"/>
  <c r="G586" i="15"/>
  <c r="F586" i="15"/>
  <c r="E586" i="15"/>
  <c r="D586" i="15"/>
  <c r="C586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0" i="15" s="1"/>
  <c r="B552" i="15"/>
  <c r="G550" i="15"/>
  <c r="F550" i="15"/>
  <c r="E550" i="15"/>
  <c r="D550" i="15"/>
  <c r="C550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4" i="15" s="1"/>
  <c r="G514" i="15"/>
  <c r="F514" i="15"/>
  <c r="E514" i="15"/>
  <c r="D514" i="15"/>
  <c r="C514" i="15"/>
  <c r="B511" i="15"/>
  <c r="B510" i="15"/>
  <c r="B509" i="15"/>
  <c r="B508" i="15"/>
  <c r="B507" i="15"/>
  <c r="B506" i="15"/>
  <c r="B505" i="15"/>
  <c r="B504" i="15"/>
  <c r="B503" i="15"/>
  <c r="B502" i="15"/>
  <c r="B501" i="15"/>
  <c r="B500" i="15"/>
  <c r="B499" i="15"/>
  <c r="B498" i="15"/>
  <c r="B497" i="15"/>
  <c r="B496" i="15"/>
  <c r="B495" i="15"/>
  <c r="B494" i="15"/>
  <c r="B493" i="15"/>
  <c r="B492" i="15"/>
  <c r="B491" i="15"/>
  <c r="B490" i="15"/>
  <c r="B489" i="15"/>
  <c r="B488" i="15"/>
  <c r="B487" i="15"/>
  <c r="B486" i="15"/>
  <c r="B485" i="15"/>
  <c r="B484" i="15"/>
  <c r="B483" i="15"/>
  <c r="B482" i="15"/>
  <c r="B481" i="15"/>
  <c r="B478" i="15" s="1"/>
  <c r="B480" i="15"/>
  <c r="G478" i="15"/>
  <c r="F478" i="15"/>
  <c r="E478" i="15"/>
  <c r="D478" i="15"/>
  <c r="C478" i="15"/>
  <c r="B475" i="15"/>
  <c r="B474" i="15"/>
  <c r="B473" i="15"/>
  <c r="B472" i="15"/>
  <c r="B471" i="15"/>
  <c r="B470" i="15"/>
  <c r="B469" i="15"/>
  <c r="B468" i="15"/>
  <c r="B467" i="15"/>
  <c r="B466" i="15"/>
  <c r="B465" i="15"/>
  <c r="B464" i="15"/>
  <c r="B463" i="15"/>
  <c r="B462" i="15"/>
  <c r="B461" i="15"/>
  <c r="B460" i="15"/>
  <c r="B459" i="15"/>
  <c r="B458" i="15"/>
  <c r="B457" i="15"/>
  <c r="B456" i="15"/>
  <c r="B455" i="15"/>
  <c r="B454" i="15"/>
  <c r="B453" i="15"/>
  <c r="B452" i="15"/>
  <c r="B451" i="15"/>
  <c r="B450" i="15"/>
  <c r="B449" i="15"/>
  <c r="B448" i="15"/>
  <c r="B447" i="15"/>
  <c r="B446" i="15"/>
  <c r="B445" i="15"/>
  <c r="B444" i="15"/>
  <c r="B442" i="15" s="1"/>
  <c r="G442" i="15"/>
  <c r="F442" i="15"/>
  <c r="E442" i="15"/>
  <c r="D442" i="15"/>
  <c r="C442" i="15"/>
  <c r="B439" i="15"/>
  <c r="B438" i="15"/>
  <c r="B437" i="15"/>
  <c r="B436" i="15"/>
  <c r="B435" i="15"/>
  <c r="B434" i="15"/>
  <c r="B433" i="15"/>
  <c r="B432" i="15"/>
  <c r="B431" i="15"/>
  <c r="B430" i="15"/>
  <c r="B429" i="15"/>
  <c r="B428" i="15"/>
  <c r="B427" i="15"/>
  <c r="B426" i="15"/>
  <c r="B425" i="15"/>
  <c r="B424" i="15"/>
  <c r="B423" i="15"/>
  <c r="B422" i="15"/>
  <c r="B421" i="15"/>
  <c r="B420" i="15"/>
  <c r="B419" i="15"/>
  <c r="B418" i="15"/>
  <c r="B417" i="15"/>
  <c r="B416" i="15"/>
  <c r="B415" i="15"/>
  <c r="B414" i="15"/>
  <c r="B413" i="15"/>
  <c r="B412" i="15"/>
  <c r="B411" i="15"/>
  <c r="B410" i="15"/>
  <c r="B409" i="15"/>
  <c r="B406" i="15" s="1"/>
  <c r="B408" i="15"/>
  <c r="G406" i="15"/>
  <c r="F406" i="15"/>
  <c r="E406" i="15"/>
  <c r="D406" i="15"/>
  <c r="C406" i="15"/>
  <c r="B403" i="15"/>
  <c r="B402" i="15"/>
  <c r="B401" i="15"/>
  <c r="B400" i="15"/>
  <c r="B399" i="15"/>
  <c r="B398" i="15"/>
  <c r="B397" i="15"/>
  <c r="B396" i="15"/>
  <c r="B395" i="15"/>
  <c r="B394" i="15"/>
  <c r="B393" i="15"/>
  <c r="B392" i="15"/>
  <c r="B391" i="15"/>
  <c r="B390" i="15"/>
  <c r="B389" i="15"/>
  <c r="B388" i="15"/>
  <c r="B387" i="15"/>
  <c r="B386" i="15"/>
  <c r="B385" i="15"/>
  <c r="B384" i="15"/>
  <c r="B383" i="15"/>
  <c r="B382" i="15"/>
  <c r="B381" i="15"/>
  <c r="B380" i="15"/>
  <c r="B379" i="15"/>
  <c r="B378" i="15"/>
  <c r="B377" i="15"/>
  <c r="B376" i="15"/>
  <c r="B375" i="15"/>
  <c r="B374" i="15"/>
  <c r="B373" i="15"/>
  <c r="B372" i="15"/>
  <c r="B370" i="15" s="1"/>
  <c r="G370" i="15"/>
  <c r="F370" i="15"/>
  <c r="E370" i="15"/>
  <c r="D370" i="15"/>
  <c r="C370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4" i="15" s="1"/>
  <c r="B336" i="15"/>
  <c r="G334" i="15"/>
  <c r="F334" i="15"/>
  <c r="E334" i="15"/>
  <c r="D334" i="15"/>
  <c r="C334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8" i="15" s="1"/>
  <c r="G298" i="15"/>
  <c r="F298" i="15"/>
  <c r="E298" i="15"/>
  <c r="D298" i="15"/>
  <c r="C298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2" i="15" s="1"/>
  <c r="B264" i="15"/>
  <c r="G262" i="15"/>
  <c r="F262" i="15"/>
  <c r="E262" i="15"/>
  <c r="D262" i="15"/>
  <c r="C262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6" i="15" s="1"/>
  <c r="G226" i="15"/>
  <c r="F226" i="15"/>
  <c r="E226" i="15"/>
  <c r="D226" i="15"/>
  <c r="C226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0" i="15" s="1"/>
  <c r="B192" i="15"/>
  <c r="G190" i="15"/>
  <c r="F190" i="15"/>
  <c r="E190" i="15"/>
  <c r="D190" i="15"/>
  <c r="C190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4" i="15" s="1"/>
  <c r="G154" i="15"/>
  <c r="F154" i="15"/>
  <c r="E154" i="15"/>
  <c r="D154" i="15"/>
  <c r="C154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18" i="15" s="1"/>
  <c r="B120" i="15"/>
  <c r="G118" i="15"/>
  <c r="F118" i="15"/>
  <c r="E118" i="15"/>
  <c r="D118" i="15"/>
  <c r="C118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2" i="15" s="1"/>
  <c r="G82" i="15"/>
  <c r="F82" i="15"/>
  <c r="E82" i="15"/>
  <c r="D82" i="15"/>
  <c r="C82" i="15"/>
  <c r="E79" i="15"/>
  <c r="D79" i="15"/>
  <c r="B79" i="15"/>
  <c r="E78" i="15"/>
  <c r="D78" i="15"/>
  <c r="B78" i="15"/>
  <c r="E77" i="15"/>
  <c r="B77" i="15" s="1"/>
  <c r="D77" i="15"/>
  <c r="E76" i="15"/>
  <c r="D76" i="15"/>
  <c r="B76" i="15" s="1"/>
  <c r="E75" i="15"/>
  <c r="D75" i="15"/>
  <c r="B75" i="15"/>
  <c r="E74" i="15"/>
  <c r="D74" i="15"/>
  <c r="B74" i="15"/>
  <c r="E73" i="15"/>
  <c r="B73" i="15" s="1"/>
  <c r="D73" i="15"/>
  <c r="E72" i="15"/>
  <c r="D72" i="15"/>
  <c r="B72" i="15" s="1"/>
  <c r="E71" i="15"/>
  <c r="D71" i="15"/>
  <c r="B71" i="15"/>
  <c r="E70" i="15"/>
  <c r="D70" i="15"/>
  <c r="B70" i="15"/>
  <c r="E69" i="15"/>
  <c r="B69" i="15" s="1"/>
  <c r="D69" i="15"/>
  <c r="E68" i="15"/>
  <c r="D68" i="15"/>
  <c r="B68" i="15" s="1"/>
  <c r="E67" i="15"/>
  <c r="D67" i="15"/>
  <c r="B67" i="15"/>
  <c r="E66" i="15"/>
  <c r="D66" i="15"/>
  <c r="B66" i="15"/>
  <c r="E65" i="15"/>
  <c r="B65" i="15" s="1"/>
  <c r="D65" i="15"/>
  <c r="E64" i="15"/>
  <c r="D64" i="15"/>
  <c r="B64" i="15" s="1"/>
  <c r="E63" i="15"/>
  <c r="D63" i="15"/>
  <c r="B63" i="15"/>
  <c r="E62" i="15"/>
  <c r="D62" i="15"/>
  <c r="B62" i="15"/>
  <c r="E61" i="15"/>
  <c r="B61" i="15" s="1"/>
  <c r="D61" i="15"/>
  <c r="E60" i="15"/>
  <c r="D60" i="15"/>
  <c r="B60" i="15" s="1"/>
  <c r="E59" i="15"/>
  <c r="D59" i="15"/>
  <c r="B59" i="15"/>
  <c r="E58" i="15"/>
  <c r="D58" i="15"/>
  <c r="B58" i="15"/>
  <c r="E57" i="15"/>
  <c r="B57" i="15" s="1"/>
  <c r="D57" i="15"/>
  <c r="E56" i="15"/>
  <c r="D56" i="15"/>
  <c r="B56" i="15" s="1"/>
  <c r="E55" i="15"/>
  <c r="D55" i="15"/>
  <c r="B55" i="15"/>
  <c r="E54" i="15"/>
  <c r="D54" i="15"/>
  <c r="B54" i="15"/>
  <c r="E53" i="15"/>
  <c r="B53" i="15" s="1"/>
  <c r="D53" i="15"/>
  <c r="E52" i="15"/>
  <c r="D52" i="15"/>
  <c r="B52" i="15" s="1"/>
  <c r="E51" i="15"/>
  <c r="D51" i="15"/>
  <c r="B51" i="15"/>
  <c r="E50" i="15"/>
  <c r="D50" i="15"/>
  <c r="B50" i="15"/>
  <c r="E49" i="15"/>
  <c r="B49" i="15" s="1"/>
  <c r="D49" i="15"/>
  <c r="E48" i="15"/>
  <c r="D48" i="15"/>
  <c r="B48" i="15" s="1"/>
  <c r="B46" i="15" s="1"/>
  <c r="G46" i="15"/>
  <c r="F46" i="15"/>
  <c r="E46" i="15"/>
  <c r="C46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0" i="15" s="1"/>
  <c r="G10" i="15"/>
  <c r="F10" i="15"/>
  <c r="E10" i="15"/>
  <c r="D10" i="15"/>
  <c r="C10" i="15"/>
  <c r="B124" i="19" l="1"/>
  <c r="B13" i="19"/>
  <c r="B346" i="19"/>
  <c r="I161" i="19"/>
  <c r="B200" i="19"/>
  <c r="B198" i="19" s="1"/>
  <c r="D198" i="19"/>
  <c r="B531" i="19"/>
  <c r="B643" i="19"/>
  <c r="B308" i="18"/>
  <c r="I13" i="19"/>
  <c r="B111" i="19"/>
  <c r="B116" i="19"/>
  <c r="I124" i="19"/>
  <c r="N161" i="19"/>
  <c r="B165" i="19"/>
  <c r="B169" i="19"/>
  <c r="B173" i="19"/>
  <c r="B177" i="19"/>
  <c r="B181" i="19"/>
  <c r="B185" i="19"/>
  <c r="B189" i="19"/>
  <c r="B193" i="19"/>
  <c r="B274" i="19"/>
  <c r="B272" i="19" s="1"/>
  <c r="N272" i="19"/>
  <c r="B385" i="19"/>
  <c r="D383" i="19"/>
  <c r="B389" i="19"/>
  <c r="B393" i="19"/>
  <c r="B397" i="19"/>
  <c r="B401" i="19"/>
  <c r="B405" i="19"/>
  <c r="B409" i="19"/>
  <c r="B413" i="19"/>
  <c r="B417" i="19"/>
  <c r="B163" i="19"/>
  <c r="D161" i="19"/>
  <c r="B123" i="18"/>
  <c r="D50" i="19"/>
  <c r="B104" i="19"/>
  <c r="B312" i="19"/>
  <c r="B316" i="19"/>
  <c r="B320" i="19"/>
  <c r="B324" i="19"/>
  <c r="B328" i="19"/>
  <c r="B332" i="19"/>
  <c r="B336" i="19"/>
  <c r="B340" i="19"/>
  <c r="I346" i="19"/>
  <c r="N383" i="19"/>
  <c r="B388" i="19"/>
  <c r="B392" i="19"/>
  <c r="B396" i="19"/>
  <c r="B400" i="19"/>
  <c r="B404" i="19"/>
  <c r="B408" i="19"/>
  <c r="B412" i="19"/>
  <c r="B416" i="19"/>
  <c r="B459" i="19"/>
  <c r="D457" i="19"/>
  <c r="B463" i="19"/>
  <c r="B467" i="19"/>
  <c r="B471" i="19"/>
  <c r="B475" i="19"/>
  <c r="B479" i="19"/>
  <c r="B483" i="19"/>
  <c r="B487" i="19"/>
  <c r="B491" i="19"/>
  <c r="B608" i="19"/>
  <c r="D606" i="19"/>
  <c r="B825" i="20"/>
  <c r="B863" i="20"/>
  <c r="B271" i="18"/>
  <c r="B827" i="18"/>
  <c r="B92" i="19"/>
  <c r="B87" i="19" s="1"/>
  <c r="B108" i="19"/>
  <c r="B164" i="19"/>
  <c r="B168" i="19"/>
  <c r="B172" i="19"/>
  <c r="B176" i="19"/>
  <c r="B180" i="19"/>
  <c r="B184" i="19"/>
  <c r="B188" i="19"/>
  <c r="B192" i="19"/>
  <c r="B311" i="19"/>
  <c r="D309" i="19"/>
  <c r="B315" i="19"/>
  <c r="B319" i="19"/>
  <c r="B323" i="19"/>
  <c r="B327" i="19"/>
  <c r="B331" i="19"/>
  <c r="B335" i="19"/>
  <c r="B339" i="19"/>
  <c r="B343" i="19"/>
  <c r="I457" i="19"/>
  <c r="B462" i="19"/>
  <c r="B466" i="19"/>
  <c r="B470" i="19"/>
  <c r="B474" i="19"/>
  <c r="B478" i="19"/>
  <c r="B482" i="19"/>
  <c r="B486" i="19"/>
  <c r="B490" i="19"/>
  <c r="B511" i="19"/>
  <c r="B515" i="19"/>
  <c r="B519" i="19"/>
  <c r="B523" i="19"/>
  <c r="B527" i="19"/>
  <c r="I606" i="19"/>
  <c r="B720" i="19"/>
  <c r="B724" i="19"/>
  <c r="B728" i="19"/>
  <c r="B732" i="19"/>
  <c r="B736" i="19"/>
  <c r="B756" i="19"/>
  <c r="B754" i="19" s="1"/>
  <c r="I754" i="19"/>
  <c r="B793" i="19"/>
  <c r="D791" i="19"/>
  <c r="B856" i="19"/>
  <c r="B870" i="19"/>
  <c r="I866" i="19"/>
  <c r="B186" i="19"/>
  <c r="B190" i="19"/>
  <c r="B194" i="19"/>
  <c r="N309" i="19"/>
  <c r="B313" i="19"/>
  <c r="B317" i="19"/>
  <c r="B321" i="19"/>
  <c r="B325" i="19"/>
  <c r="B329" i="19"/>
  <c r="B333" i="19"/>
  <c r="B337" i="19"/>
  <c r="B341" i="19"/>
  <c r="B460" i="19"/>
  <c r="B464" i="19"/>
  <c r="B468" i="19"/>
  <c r="B472" i="19"/>
  <c r="B476" i="19"/>
  <c r="B480" i="19"/>
  <c r="B484" i="19"/>
  <c r="B488" i="19"/>
  <c r="D494" i="19"/>
  <c r="B509" i="19"/>
  <c r="B494" i="19" s="1"/>
  <c r="B513" i="19"/>
  <c r="B517" i="19"/>
  <c r="B521" i="19"/>
  <c r="B525" i="19"/>
  <c r="D531" i="19"/>
  <c r="B603" i="19"/>
  <c r="B569" i="19" s="1"/>
  <c r="B609" i="19"/>
  <c r="B613" i="19"/>
  <c r="B617" i="19"/>
  <c r="B621" i="19"/>
  <c r="B625" i="19"/>
  <c r="B629" i="19"/>
  <c r="B633" i="19"/>
  <c r="B637" i="19"/>
  <c r="D643" i="19"/>
  <c r="I717" i="19"/>
  <c r="B722" i="19"/>
  <c r="B726" i="19"/>
  <c r="B730" i="19"/>
  <c r="B734" i="19"/>
  <c r="B738" i="19"/>
  <c r="B742" i="19"/>
  <c r="B746" i="19"/>
  <c r="B750" i="19"/>
  <c r="B833" i="19"/>
  <c r="N866" i="19"/>
  <c r="B869" i="19"/>
  <c r="B11" i="20"/>
  <c r="D866" i="19"/>
  <c r="B893" i="19"/>
  <c r="B510" i="19"/>
  <c r="B514" i="19"/>
  <c r="B518" i="19"/>
  <c r="B522" i="19"/>
  <c r="B526" i="19"/>
  <c r="B610" i="19"/>
  <c r="B614" i="19"/>
  <c r="B618" i="19"/>
  <c r="B622" i="19"/>
  <c r="B626" i="19"/>
  <c r="B630" i="19"/>
  <c r="B634" i="19"/>
  <c r="B638" i="19"/>
  <c r="B85" i="20"/>
  <c r="B740" i="19"/>
  <c r="B744" i="19"/>
  <c r="B748" i="19"/>
  <c r="B796" i="19"/>
  <c r="B800" i="19"/>
  <c r="B804" i="19"/>
  <c r="B808" i="19"/>
  <c r="B812" i="19"/>
  <c r="B816" i="19"/>
  <c r="B820" i="19"/>
  <c r="B824" i="19"/>
  <c r="B719" i="19"/>
  <c r="D717" i="19"/>
  <c r="N791" i="19"/>
  <c r="B795" i="19"/>
  <c r="B799" i="19"/>
  <c r="B803" i="19"/>
  <c r="B807" i="19"/>
  <c r="B811" i="19"/>
  <c r="B815" i="19"/>
  <c r="B819" i="19"/>
  <c r="B823" i="19"/>
  <c r="B836" i="19"/>
  <c r="B838" i="19"/>
  <c r="B852" i="19"/>
  <c r="B854" i="19"/>
  <c r="B873" i="19"/>
  <c r="B875" i="19"/>
  <c r="B889" i="19"/>
  <c r="B891" i="19"/>
  <c r="B270" i="20"/>
  <c r="B723" i="19"/>
  <c r="B727" i="19"/>
  <c r="B731" i="19"/>
  <c r="B735" i="19"/>
  <c r="B739" i="19"/>
  <c r="B743" i="19"/>
  <c r="B747" i="19"/>
  <c r="B751" i="19"/>
  <c r="B834" i="19"/>
  <c r="B842" i="19"/>
  <c r="B850" i="19"/>
  <c r="B858" i="19"/>
  <c r="B871" i="19"/>
  <c r="B879" i="19"/>
  <c r="B887" i="19"/>
  <c r="B895" i="19"/>
  <c r="B604" i="20"/>
  <c r="E125" i="16"/>
  <c r="B125" i="16" s="1"/>
  <c r="B665" i="16"/>
  <c r="B838" i="15"/>
  <c r="B737" i="16"/>
  <c r="B701" i="16"/>
  <c r="B809" i="16"/>
  <c r="D46" i="15"/>
  <c r="E845" i="16"/>
  <c r="B859" i="16"/>
  <c r="B845" i="16" s="1"/>
  <c r="B875" i="16"/>
  <c r="K191" i="14"/>
  <c r="H191" i="14"/>
  <c r="E191" i="14"/>
  <c r="B191" i="14"/>
  <c r="K155" i="14"/>
  <c r="H155" i="14"/>
  <c r="E155" i="14"/>
  <c r="B155" i="14"/>
  <c r="K119" i="14"/>
  <c r="H119" i="14"/>
  <c r="E119" i="14"/>
  <c r="B119" i="14"/>
  <c r="K83" i="14"/>
  <c r="H83" i="14"/>
  <c r="E83" i="14"/>
  <c r="B83" i="14"/>
  <c r="K47" i="14"/>
  <c r="H47" i="14"/>
  <c r="E47" i="14"/>
  <c r="B47" i="14"/>
  <c r="K11" i="14"/>
  <c r="H11" i="14"/>
  <c r="E11" i="14"/>
  <c r="B11" i="14"/>
  <c r="B457" i="19" l="1"/>
  <c r="B717" i="19"/>
  <c r="B791" i="19"/>
  <c r="B309" i="19"/>
  <c r="B383" i="19"/>
  <c r="B828" i="19"/>
  <c r="B606" i="19"/>
  <c r="B161" i="19"/>
  <c r="B866" i="19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8" i="13" s="1"/>
  <c r="H838" i="13"/>
  <c r="G838" i="13"/>
  <c r="F838" i="13"/>
  <c r="E838" i="13"/>
  <c r="D838" i="13"/>
  <c r="C838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2" i="13" s="1"/>
  <c r="B806" i="13"/>
  <c r="B805" i="13"/>
  <c r="B804" i="13"/>
  <c r="H802" i="13"/>
  <c r="G802" i="13"/>
  <c r="F802" i="13"/>
  <c r="E802" i="13"/>
  <c r="D802" i="13"/>
  <c r="C802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6" i="13" s="1"/>
  <c r="B769" i="13"/>
  <c r="B768" i="13"/>
  <c r="H766" i="13"/>
  <c r="G766" i="13"/>
  <c r="F766" i="13"/>
  <c r="E766" i="13"/>
  <c r="D766" i="13"/>
  <c r="C766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H730" i="13"/>
  <c r="G730" i="13"/>
  <c r="F730" i="13"/>
  <c r="E730" i="13"/>
  <c r="D730" i="13"/>
  <c r="C730" i="13"/>
  <c r="B730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4" i="13" s="1"/>
  <c r="H694" i="13"/>
  <c r="G694" i="13"/>
  <c r="F694" i="13"/>
  <c r="E694" i="13"/>
  <c r="D694" i="13"/>
  <c r="C694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58" i="13" s="1"/>
  <c r="B662" i="13"/>
  <c r="B661" i="13"/>
  <c r="B660" i="13"/>
  <c r="H658" i="13"/>
  <c r="G658" i="13"/>
  <c r="F658" i="13"/>
  <c r="E658" i="13"/>
  <c r="D658" i="13"/>
  <c r="C658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2" i="13" s="1"/>
  <c r="B625" i="13"/>
  <c r="B624" i="13"/>
  <c r="H622" i="13"/>
  <c r="G622" i="13"/>
  <c r="F622" i="13"/>
  <c r="E622" i="13"/>
  <c r="D622" i="13"/>
  <c r="C622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H586" i="13"/>
  <c r="G586" i="13"/>
  <c r="F586" i="13"/>
  <c r="E586" i="13"/>
  <c r="D586" i="13"/>
  <c r="C586" i="13"/>
  <c r="B586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0" i="13" s="1"/>
  <c r="H550" i="13"/>
  <c r="G550" i="13"/>
  <c r="F550" i="13"/>
  <c r="E550" i="13"/>
  <c r="D550" i="13"/>
  <c r="C550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4" i="13" s="1"/>
  <c r="B518" i="13"/>
  <c r="B517" i="13"/>
  <c r="B516" i="13"/>
  <c r="H514" i="13"/>
  <c r="G514" i="13"/>
  <c r="F514" i="13"/>
  <c r="E514" i="13"/>
  <c r="D514" i="13"/>
  <c r="C514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78" i="13" s="1"/>
  <c r="B481" i="13"/>
  <c r="B480" i="13"/>
  <c r="H478" i="13"/>
  <c r="G478" i="13"/>
  <c r="F478" i="13"/>
  <c r="E478" i="13"/>
  <c r="D478" i="13"/>
  <c r="C478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H442" i="13"/>
  <c r="G442" i="13"/>
  <c r="F442" i="13"/>
  <c r="E442" i="13"/>
  <c r="D442" i="13"/>
  <c r="C442" i="13"/>
  <c r="B442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6" i="13" s="1"/>
  <c r="H406" i="13"/>
  <c r="G406" i="13"/>
  <c r="F406" i="13"/>
  <c r="E406" i="13"/>
  <c r="D406" i="13"/>
  <c r="C406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0" i="13" s="1"/>
  <c r="B374" i="13"/>
  <c r="B373" i="13"/>
  <c r="B372" i="13"/>
  <c r="H370" i="13"/>
  <c r="G370" i="13"/>
  <c r="F370" i="13"/>
  <c r="E370" i="13"/>
  <c r="D370" i="13"/>
  <c r="C370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4" i="13" s="1"/>
  <c r="B337" i="13"/>
  <c r="B336" i="13"/>
  <c r="H334" i="13"/>
  <c r="G334" i="13"/>
  <c r="F334" i="13"/>
  <c r="E334" i="13"/>
  <c r="D334" i="13"/>
  <c r="C334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H298" i="13"/>
  <c r="G298" i="13"/>
  <c r="F298" i="13"/>
  <c r="E298" i="13"/>
  <c r="D298" i="13"/>
  <c r="C298" i="13"/>
  <c r="B298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2" i="13" s="1"/>
  <c r="H262" i="13"/>
  <c r="G262" i="13"/>
  <c r="F262" i="13"/>
  <c r="E262" i="13"/>
  <c r="D262" i="13"/>
  <c r="C262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26" i="13" s="1"/>
  <c r="B230" i="13"/>
  <c r="B229" i="13"/>
  <c r="B228" i="13"/>
  <c r="H226" i="13"/>
  <c r="G226" i="13"/>
  <c r="F226" i="13"/>
  <c r="E226" i="13"/>
  <c r="D226" i="13"/>
  <c r="C226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0" i="13" s="1"/>
  <c r="B193" i="13"/>
  <c r="B192" i="13"/>
  <c r="H190" i="13"/>
  <c r="G190" i="13"/>
  <c r="F190" i="13"/>
  <c r="E190" i="13"/>
  <c r="D190" i="13"/>
  <c r="C190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H154" i="13"/>
  <c r="G154" i="13"/>
  <c r="F154" i="13"/>
  <c r="E154" i="13"/>
  <c r="D154" i="13"/>
  <c r="C154" i="13"/>
  <c r="B154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8" i="13" s="1"/>
  <c r="H118" i="13"/>
  <c r="G118" i="13"/>
  <c r="F118" i="13"/>
  <c r="E118" i="13"/>
  <c r="D118" i="13"/>
  <c r="C118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2" i="13" s="1"/>
  <c r="B86" i="13"/>
  <c r="B85" i="13"/>
  <c r="B84" i="13"/>
  <c r="H82" i="13"/>
  <c r="G82" i="13"/>
  <c r="F82" i="13"/>
  <c r="E82" i="13"/>
  <c r="D82" i="13"/>
  <c r="C82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6" i="13" s="1"/>
  <c r="B49" i="13"/>
  <c r="B48" i="13"/>
  <c r="H46" i="13"/>
  <c r="G46" i="13"/>
  <c r="F46" i="13"/>
  <c r="E46" i="13"/>
  <c r="D46" i="13"/>
  <c r="C46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H10" i="13"/>
  <c r="G10" i="13"/>
  <c r="F10" i="13"/>
  <c r="E10" i="13"/>
  <c r="D10" i="13"/>
  <c r="C10" i="13"/>
  <c r="B10" i="13"/>
  <c r="B871" i="12"/>
  <c r="B870" i="12"/>
  <c r="B869" i="12"/>
  <c r="B868" i="12"/>
  <c r="B867" i="12"/>
  <c r="B866" i="12"/>
  <c r="B865" i="12"/>
  <c r="B864" i="12"/>
  <c r="B863" i="12"/>
  <c r="B862" i="12"/>
  <c r="B861" i="12"/>
  <c r="B860" i="12"/>
  <c r="B859" i="12"/>
  <c r="B858" i="12"/>
  <c r="B857" i="12"/>
  <c r="B856" i="12"/>
  <c r="B855" i="12"/>
  <c r="B854" i="12"/>
  <c r="B853" i="12"/>
  <c r="B852" i="12"/>
  <c r="B851" i="12"/>
  <c r="B850" i="12"/>
  <c r="B849" i="12"/>
  <c r="B848" i="12"/>
  <c r="B847" i="12"/>
  <c r="B846" i="12"/>
  <c r="B845" i="12"/>
  <c r="B844" i="12"/>
  <c r="B843" i="12"/>
  <c r="B842" i="12"/>
  <c r="B841" i="12"/>
  <c r="B840" i="12"/>
  <c r="B838" i="12" s="1"/>
  <c r="H838" i="12"/>
  <c r="G838" i="12"/>
  <c r="F838" i="12"/>
  <c r="E838" i="12"/>
  <c r="D838" i="12"/>
  <c r="C838" i="12"/>
  <c r="B835" i="12"/>
  <c r="B834" i="12"/>
  <c r="B833" i="12"/>
  <c r="B832" i="12"/>
  <c r="B831" i="12"/>
  <c r="B830" i="12"/>
  <c r="B829" i="12"/>
  <c r="B828" i="12"/>
  <c r="B827" i="12"/>
  <c r="B826" i="12"/>
  <c r="B825" i="12"/>
  <c r="B824" i="12"/>
  <c r="B823" i="12"/>
  <c r="B822" i="12"/>
  <c r="B821" i="12"/>
  <c r="B820" i="12"/>
  <c r="B819" i="12"/>
  <c r="B818" i="12"/>
  <c r="B817" i="12"/>
  <c r="B816" i="12"/>
  <c r="B815" i="12"/>
  <c r="B814" i="12"/>
  <c r="B813" i="12"/>
  <c r="B812" i="12"/>
  <c r="B811" i="12"/>
  <c r="B810" i="12"/>
  <c r="B809" i="12"/>
  <c r="B808" i="12"/>
  <c r="B807" i="12"/>
  <c r="B802" i="12" s="1"/>
  <c r="B806" i="12"/>
  <c r="B805" i="12"/>
  <c r="B804" i="12"/>
  <c r="H802" i="12"/>
  <c r="G802" i="12"/>
  <c r="F802" i="12"/>
  <c r="E802" i="12"/>
  <c r="D802" i="12"/>
  <c r="C802" i="12"/>
  <c r="B799" i="12"/>
  <c r="B798" i="12"/>
  <c r="B797" i="12"/>
  <c r="B796" i="12"/>
  <c r="B795" i="12"/>
  <c r="B794" i="12"/>
  <c r="B793" i="12"/>
  <c r="B792" i="12"/>
  <c r="B791" i="12"/>
  <c r="B790" i="12"/>
  <c r="B789" i="12"/>
  <c r="B788" i="12"/>
  <c r="B787" i="12"/>
  <c r="B786" i="12"/>
  <c r="B785" i="12"/>
  <c r="B784" i="12"/>
  <c r="B783" i="12"/>
  <c r="B782" i="12"/>
  <c r="B781" i="12"/>
  <c r="B780" i="12"/>
  <c r="B779" i="12"/>
  <c r="B778" i="12"/>
  <c r="B777" i="12"/>
  <c r="B776" i="12"/>
  <c r="B775" i="12"/>
  <c r="B774" i="12"/>
  <c r="B773" i="12"/>
  <c r="B772" i="12"/>
  <c r="B771" i="12"/>
  <c r="B770" i="12"/>
  <c r="B766" i="12" s="1"/>
  <c r="B769" i="12"/>
  <c r="B768" i="12"/>
  <c r="H766" i="12"/>
  <c r="G766" i="12"/>
  <c r="F766" i="12"/>
  <c r="E766" i="12"/>
  <c r="D766" i="12"/>
  <c r="C766" i="12"/>
  <c r="B763" i="12"/>
  <c r="B762" i="12"/>
  <c r="B761" i="12"/>
  <c r="B760" i="12"/>
  <c r="B759" i="12"/>
  <c r="B758" i="12"/>
  <c r="B757" i="12"/>
  <c r="B756" i="12"/>
  <c r="B755" i="12"/>
  <c r="B754" i="12"/>
  <c r="B753" i="12"/>
  <c r="B752" i="12"/>
  <c r="B751" i="12"/>
  <c r="B750" i="12"/>
  <c r="B749" i="12"/>
  <c r="B748" i="12"/>
  <c r="B747" i="12"/>
  <c r="B746" i="12"/>
  <c r="B745" i="12"/>
  <c r="B744" i="12"/>
  <c r="B743" i="12"/>
  <c r="B742" i="12"/>
  <c r="B741" i="12"/>
  <c r="B740" i="12"/>
  <c r="B739" i="12"/>
  <c r="B738" i="12"/>
  <c r="B737" i="12"/>
  <c r="B736" i="12"/>
  <c r="B735" i="12"/>
  <c r="B734" i="12"/>
  <c r="B733" i="12"/>
  <c r="B732" i="12"/>
  <c r="H730" i="12"/>
  <c r="G730" i="12"/>
  <c r="F730" i="12"/>
  <c r="E730" i="12"/>
  <c r="D730" i="12"/>
  <c r="C730" i="12"/>
  <c r="B730" i="12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4" i="12" s="1"/>
  <c r="H694" i="12"/>
  <c r="G694" i="12"/>
  <c r="F694" i="12"/>
  <c r="E694" i="12"/>
  <c r="D694" i="12"/>
  <c r="C694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58" i="12" s="1"/>
  <c r="B662" i="12"/>
  <c r="B661" i="12"/>
  <c r="B660" i="12"/>
  <c r="H658" i="12"/>
  <c r="G658" i="12"/>
  <c r="F658" i="12"/>
  <c r="E658" i="12"/>
  <c r="D658" i="12"/>
  <c r="C658" i="12"/>
  <c r="B655" i="12"/>
  <c r="B654" i="12"/>
  <c r="B653" i="12"/>
  <c r="B652" i="12"/>
  <c r="B651" i="12"/>
  <c r="B650" i="12"/>
  <c r="B649" i="12"/>
  <c r="B648" i="12"/>
  <c r="B647" i="12"/>
  <c r="B646" i="12"/>
  <c r="B645" i="12"/>
  <c r="B644" i="12"/>
  <c r="B643" i="12"/>
  <c r="B642" i="12"/>
  <c r="B641" i="12"/>
  <c r="B640" i="12"/>
  <c r="B639" i="12"/>
  <c r="B638" i="12"/>
  <c r="B637" i="12"/>
  <c r="B636" i="12"/>
  <c r="B635" i="12"/>
  <c r="B634" i="12"/>
  <c r="B633" i="12"/>
  <c r="B632" i="12"/>
  <c r="B631" i="12"/>
  <c r="B630" i="12"/>
  <c r="B629" i="12"/>
  <c r="B628" i="12"/>
  <c r="B627" i="12"/>
  <c r="B626" i="12"/>
  <c r="B622" i="12" s="1"/>
  <c r="B625" i="12"/>
  <c r="B624" i="12"/>
  <c r="H622" i="12"/>
  <c r="G622" i="12"/>
  <c r="F622" i="12"/>
  <c r="E622" i="12"/>
  <c r="D622" i="12"/>
  <c r="C622" i="12"/>
  <c r="B619" i="12"/>
  <c r="B618" i="12"/>
  <c r="B617" i="12"/>
  <c r="B616" i="12"/>
  <c r="B615" i="12"/>
  <c r="B614" i="12"/>
  <c r="B613" i="12"/>
  <c r="B612" i="12"/>
  <c r="B611" i="12"/>
  <c r="B610" i="12"/>
  <c r="B609" i="12"/>
  <c r="B608" i="12"/>
  <c r="B607" i="12"/>
  <c r="B606" i="12"/>
  <c r="B605" i="12"/>
  <c r="B604" i="12"/>
  <c r="B603" i="12"/>
  <c r="B602" i="12"/>
  <c r="B601" i="12"/>
  <c r="B600" i="12"/>
  <c r="B599" i="12"/>
  <c r="B598" i="12"/>
  <c r="B597" i="12"/>
  <c r="B596" i="12"/>
  <c r="B595" i="12"/>
  <c r="B594" i="12"/>
  <c r="B593" i="12"/>
  <c r="B592" i="12"/>
  <c r="B591" i="12"/>
  <c r="B590" i="12"/>
  <c r="B589" i="12"/>
  <c r="B588" i="12"/>
  <c r="H586" i="12"/>
  <c r="G586" i="12"/>
  <c r="F586" i="12"/>
  <c r="E586" i="12"/>
  <c r="D586" i="12"/>
  <c r="C586" i="12"/>
  <c r="B586" i="12"/>
  <c r="B583" i="12"/>
  <c r="B582" i="12"/>
  <c r="B581" i="12"/>
  <c r="B580" i="12"/>
  <c r="B579" i="12"/>
  <c r="B578" i="12"/>
  <c r="B577" i="12"/>
  <c r="B576" i="12"/>
  <c r="B575" i="12"/>
  <c r="B574" i="12"/>
  <c r="B573" i="12"/>
  <c r="B572" i="12"/>
  <c r="B571" i="12"/>
  <c r="B570" i="12"/>
  <c r="B569" i="12"/>
  <c r="B568" i="12"/>
  <c r="B567" i="12"/>
  <c r="B566" i="12"/>
  <c r="B565" i="12"/>
  <c r="B564" i="12"/>
  <c r="B563" i="12"/>
  <c r="B562" i="12"/>
  <c r="B561" i="12"/>
  <c r="B560" i="12"/>
  <c r="B559" i="12"/>
  <c r="B558" i="12"/>
  <c r="B557" i="12"/>
  <c r="B556" i="12"/>
  <c r="B555" i="12"/>
  <c r="B554" i="12"/>
  <c r="B553" i="12"/>
  <c r="B552" i="12"/>
  <c r="B550" i="12" s="1"/>
  <c r="H550" i="12"/>
  <c r="G550" i="12"/>
  <c r="F550" i="12"/>
  <c r="E550" i="12"/>
  <c r="D550" i="12"/>
  <c r="C550" i="12"/>
  <c r="I547" i="12"/>
  <c r="B547" i="12"/>
  <c r="I546" i="12"/>
  <c r="B546" i="12"/>
  <c r="I545" i="12"/>
  <c r="B545" i="12"/>
  <c r="I544" i="12"/>
  <c r="B544" i="12"/>
  <c r="I543" i="12"/>
  <c r="B543" i="12"/>
  <c r="I542" i="12"/>
  <c r="B542" i="12"/>
  <c r="I541" i="12"/>
  <c r="B541" i="12"/>
  <c r="I540" i="12"/>
  <c r="B540" i="12"/>
  <c r="I539" i="12"/>
  <c r="B539" i="12"/>
  <c r="I538" i="12"/>
  <c r="B538" i="12"/>
  <c r="I537" i="12"/>
  <c r="B537" i="12"/>
  <c r="I536" i="12"/>
  <c r="B536" i="12"/>
  <c r="I535" i="12"/>
  <c r="B535" i="12"/>
  <c r="I534" i="12"/>
  <c r="B534" i="12"/>
  <c r="I533" i="12"/>
  <c r="B533" i="12"/>
  <c r="I532" i="12"/>
  <c r="B532" i="12"/>
  <c r="I531" i="12"/>
  <c r="B531" i="12"/>
  <c r="I530" i="12"/>
  <c r="B530" i="12"/>
  <c r="I529" i="12"/>
  <c r="B529" i="12"/>
  <c r="I528" i="12"/>
  <c r="B528" i="12"/>
  <c r="I527" i="12"/>
  <c r="B527" i="12"/>
  <c r="I526" i="12"/>
  <c r="B526" i="12"/>
  <c r="I525" i="12"/>
  <c r="B525" i="12"/>
  <c r="I524" i="12"/>
  <c r="B524" i="12"/>
  <c r="I523" i="12"/>
  <c r="B523" i="12"/>
  <c r="I522" i="12"/>
  <c r="B522" i="12"/>
  <c r="I521" i="12"/>
  <c r="B521" i="12"/>
  <c r="I520" i="12"/>
  <c r="B520" i="12"/>
  <c r="I519" i="12"/>
  <c r="B519" i="12"/>
  <c r="I518" i="12"/>
  <c r="B518" i="12"/>
  <c r="I517" i="12"/>
  <c r="B517" i="12"/>
  <c r="I516" i="12"/>
  <c r="B516" i="12"/>
  <c r="B514" i="12" s="1"/>
  <c r="H514" i="12"/>
  <c r="G514" i="12"/>
  <c r="F514" i="12"/>
  <c r="E514" i="12"/>
  <c r="D514" i="12"/>
  <c r="C514" i="12"/>
  <c r="B511" i="12"/>
  <c r="B510" i="12"/>
  <c r="B509" i="12"/>
  <c r="B508" i="12"/>
  <c r="B507" i="12"/>
  <c r="B506" i="12"/>
  <c r="B505" i="12"/>
  <c r="B504" i="12"/>
  <c r="B503" i="12"/>
  <c r="B502" i="12"/>
  <c r="B501" i="12"/>
  <c r="B500" i="12"/>
  <c r="B499" i="12"/>
  <c r="B498" i="12"/>
  <c r="B497" i="12"/>
  <c r="B496" i="12"/>
  <c r="B495" i="12"/>
  <c r="B494" i="12"/>
  <c r="B493" i="12"/>
  <c r="B492" i="12"/>
  <c r="B491" i="12"/>
  <c r="B490" i="12"/>
  <c r="B489" i="12"/>
  <c r="B488" i="12"/>
  <c r="B487" i="12"/>
  <c r="B486" i="12"/>
  <c r="B485" i="12"/>
  <c r="B484" i="12"/>
  <c r="B483" i="12"/>
  <c r="B482" i="12"/>
  <c r="B478" i="12" s="1"/>
  <c r="B481" i="12"/>
  <c r="B480" i="12"/>
  <c r="H478" i="12"/>
  <c r="G478" i="12"/>
  <c r="F478" i="12"/>
  <c r="E478" i="12"/>
  <c r="D478" i="12"/>
  <c r="C478" i="12"/>
  <c r="B475" i="12"/>
  <c r="B474" i="12"/>
  <c r="B473" i="12"/>
  <c r="B472" i="12"/>
  <c r="B471" i="12"/>
  <c r="B470" i="12"/>
  <c r="B469" i="12"/>
  <c r="B468" i="12"/>
  <c r="B467" i="12"/>
  <c r="B466" i="12"/>
  <c r="B465" i="12"/>
  <c r="B464" i="12"/>
  <c r="B463" i="12"/>
  <c r="B462" i="12"/>
  <c r="B461" i="12"/>
  <c r="B460" i="12"/>
  <c r="B459" i="12"/>
  <c r="B458" i="12"/>
  <c r="B457" i="12"/>
  <c r="B456" i="12"/>
  <c r="B455" i="12"/>
  <c r="B454" i="12"/>
  <c r="B453" i="12"/>
  <c r="B452" i="12"/>
  <c r="B451" i="12"/>
  <c r="B450" i="12"/>
  <c r="B449" i="12"/>
  <c r="B448" i="12"/>
  <c r="B447" i="12"/>
  <c r="B446" i="12"/>
  <c r="B445" i="12"/>
  <c r="B444" i="12"/>
  <c r="H442" i="12"/>
  <c r="G442" i="12"/>
  <c r="F442" i="12"/>
  <c r="E442" i="12"/>
  <c r="D442" i="12"/>
  <c r="C442" i="12"/>
  <c r="B442" i="12"/>
  <c r="B439" i="12"/>
  <c r="B438" i="12"/>
  <c r="B437" i="12"/>
  <c r="B436" i="12"/>
  <c r="B435" i="12"/>
  <c r="B434" i="12"/>
  <c r="B433" i="12"/>
  <c r="B432" i="12"/>
  <c r="B431" i="12"/>
  <c r="B430" i="12"/>
  <c r="B429" i="12"/>
  <c r="B428" i="12"/>
  <c r="B427" i="12"/>
  <c r="B426" i="12"/>
  <c r="B425" i="12"/>
  <c r="B424" i="12"/>
  <c r="B423" i="12"/>
  <c r="B422" i="12"/>
  <c r="B421" i="12"/>
  <c r="B420" i="12"/>
  <c r="B419" i="12"/>
  <c r="B418" i="12"/>
  <c r="B417" i="12"/>
  <c r="B416" i="12"/>
  <c r="B415" i="12"/>
  <c r="B414" i="12"/>
  <c r="B413" i="12"/>
  <c r="B412" i="12"/>
  <c r="B411" i="12"/>
  <c r="B410" i="12"/>
  <c r="B409" i="12"/>
  <c r="B408" i="12"/>
  <c r="B406" i="12" s="1"/>
  <c r="H406" i="12"/>
  <c r="G406" i="12"/>
  <c r="F406" i="12"/>
  <c r="E406" i="12"/>
  <c r="D406" i="12"/>
  <c r="C406" i="12"/>
  <c r="B403" i="12"/>
  <c r="B402" i="12"/>
  <c r="B401" i="12"/>
  <c r="B400" i="12"/>
  <c r="B399" i="12"/>
  <c r="B398" i="12"/>
  <c r="B397" i="12"/>
  <c r="B396" i="12"/>
  <c r="B395" i="12"/>
  <c r="B394" i="12"/>
  <c r="B393" i="12"/>
  <c r="B392" i="12"/>
  <c r="B391" i="12"/>
  <c r="B390" i="12"/>
  <c r="B389" i="12"/>
  <c r="B388" i="12"/>
  <c r="B387" i="12"/>
  <c r="B386" i="12"/>
  <c r="B385" i="12"/>
  <c r="B384" i="12"/>
  <c r="B383" i="12"/>
  <c r="B382" i="12"/>
  <c r="B381" i="12"/>
  <c r="B380" i="12"/>
  <c r="B379" i="12"/>
  <c r="B378" i="12"/>
  <c r="B377" i="12"/>
  <c r="B376" i="12"/>
  <c r="B375" i="12"/>
  <c r="B370" i="12" s="1"/>
  <c r="B374" i="12"/>
  <c r="B373" i="12"/>
  <c r="B372" i="12"/>
  <c r="H370" i="12"/>
  <c r="G370" i="12"/>
  <c r="F370" i="12"/>
  <c r="E370" i="12"/>
  <c r="D370" i="12"/>
  <c r="C370" i="12"/>
  <c r="B367" i="12"/>
  <c r="B366" i="12"/>
  <c r="B365" i="12"/>
  <c r="B364" i="12"/>
  <c r="B363" i="12"/>
  <c r="B362" i="12"/>
  <c r="B361" i="12"/>
  <c r="B360" i="12"/>
  <c r="B359" i="12"/>
  <c r="B358" i="12"/>
  <c r="B357" i="12"/>
  <c r="B356" i="12"/>
  <c r="B355" i="12"/>
  <c r="B354" i="12"/>
  <c r="B353" i="12"/>
  <c r="B352" i="12"/>
  <c r="B351" i="12"/>
  <c r="B350" i="12"/>
  <c r="B349" i="12"/>
  <c r="B348" i="12"/>
  <c r="B347" i="12"/>
  <c r="B346" i="12"/>
  <c r="B345" i="12"/>
  <c r="B344" i="12"/>
  <c r="B343" i="12"/>
  <c r="B342" i="12"/>
  <c r="B341" i="12"/>
  <c r="B340" i="12"/>
  <c r="B339" i="12"/>
  <c r="B338" i="12"/>
  <c r="B334" i="12" s="1"/>
  <c r="B337" i="12"/>
  <c r="B336" i="12"/>
  <c r="H334" i="12"/>
  <c r="G334" i="12"/>
  <c r="F334" i="12"/>
  <c r="E334" i="12"/>
  <c r="D334" i="12"/>
  <c r="C334" i="12"/>
  <c r="B331" i="12"/>
  <c r="B330" i="12"/>
  <c r="B329" i="12"/>
  <c r="B328" i="12"/>
  <c r="B327" i="12"/>
  <c r="B326" i="12"/>
  <c r="B325" i="12"/>
  <c r="B324" i="12"/>
  <c r="B323" i="12"/>
  <c r="B322" i="12"/>
  <c r="B321" i="12"/>
  <c r="B320" i="12"/>
  <c r="B319" i="12"/>
  <c r="B318" i="12"/>
  <c r="B317" i="12"/>
  <c r="B316" i="12"/>
  <c r="B315" i="12"/>
  <c r="B314" i="12"/>
  <c r="B313" i="12"/>
  <c r="B312" i="12"/>
  <c r="B311" i="12"/>
  <c r="B310" i="12"/>
  <c r="B309" i="12"/>
  <c r="B308" i="12"/>
  <c r="B307" i="12"/>
  <c r="B306" i="12"/>
  <c r="B305" i="12"/>
  <c r="B304" i="12"/>
  <c r="B303" i="12"/>
  <c r="B302" i="12"/>
  <c r="B301" i="12"/>
  <c r="B300" i="12"/>
  <c r="H298" i="12"/>
  <c r="G298" i="12"/>
  <c r="F298" i="12"/>
  <c r="E298" i="12"/>
  <c r="D298" i="12"/>
  <c r="C298" i="12"/>
  <c r="B298" i="12"/>
  <c r="B295" i="12"/>
  <c r="B294" i="12"/>
  <c r="B293" i="12"/>
  <c r="B292" i="12"/>
  <c r="B291" i="12"/>
  <c r="B290" i="12"/>
  <c r="B289" i="12"/>
  <c r="B288" i="12"/>
  <c r="B287" i="12"/>
  <c r="B286" i="12"/>
  <c r="B285" i="12"/>
  <c r="B284" i="12"/>
  <c r="B283" i="12"/>
  <c r="B282" i="12"/>
  <c r="B281" i="12"/>
  <c r="B280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2" i="12" s="1"/>
  <c r="H262" i="12"/>
  <c r="G262" i="12"/>
  <c r="F262" i="12"/>
  <c r="E262" i="12"/>
  <c r="D262" i="12"/>
  <c r="C262" i="12"/>
  <c r="B259" i="12"/>
  <c r="B258" i="12"/>
  <c r="B257" i="12"/>
  <c r="B256" i="12"/>
  <c r="B255" i="12"/>
  <c r="B254" i="12"/>
  <c r="B253" i="12"/>
  <c r="B252" i="12"/>
  <c r="B251" i="12"/>
  <c r="B250" i="12"/>
  <c r="B249" i="12"/>
  <c r="B248" i="12"/>
  <c r="B247" i="12"/>
  <c r="B246" i="12"/>
  <c r="B245" i="12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26" i="12" s="1"/>
  <c r="B230" i="12"/>
  <c r="B229" i="12"/>
  <c r="B228" i="12"/>
  <c r="H226" i="12"/>
  <c r="G226" i="12"/>
  <c r="F226" i="12"/>
  <c r="E226" i="12"/>
  <c r="D226" i="12"/>
  <c r="C226" i="12"/>
  <c r="B223" i="12"/>
  <c r="B222" i="12"/>
  <c r="B221" i="12"/>
  <c r="B220" i="12"/>
  <c r="B219" i="12"/>
  <c r="B218" i="12"/>
  <c r="B217" i="12"/>
  <c r="B216" i="12"/>
  <c r="B215" i="12"/>
  <c r="B214" i="12"/>
  <c r="B213" i="12"/>
  <c r="B212" i="12"/>
  <c r="B211" i="12"/>
  <c r="B21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0" i="12" s="1"/>
  <c r="B193" i="12"/>
  <c r="B192" i="12"/>
  <c r="H190" i="12"/>
  <c r="G190" i="12"/>
  <c r="F190" i="12"/>
  <c r="E190" i="12"/>
  <c r="D190" i="12"/>
  <c r="C190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H154" i="12"/>
  <c r="G154" i="12"/>
  <c r="F154" i="12"/>
  <c r="E154" i="12"/>
  <c r="D154" i="12"/>
  <c r="C154" i="12"/>
  <c r="B154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8" i="12" s="1"/>
  <c r="H118" i="12"/>
  <c r="G118" i="12"/>
  <c r="F118" i="12"/>
  <c r="E118" i="12"/>
  <c r="D118" i="12"/>
  <c r="C118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2" i="12" s="1"/>
  <c r="B86" i="12"/>
  <c r="B85" i="12"/>
  <c r="B84" i="12"/>
  <c r="H82" i="12"/>
  <c r="G82" i="12"/>
  <c r="F82" i="12"/>
  <c r="E82" i="12"/>
  <c r="D82" i="12"/>
  <c r="C82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6" i="12" s="1"/>
  <c r="B49" i="12"/>
  <c r="B48" i="12"/>
  <c r="H46" i="12"/>
  <c r="G46" i="12"/>
  <c r="F46" i="12"/>
  <c r="E46" i="12"/>
  <c r="D46" i="12"/>
  <c r="C46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H10" i="12"/>
  <c r="G10" i="12"/>
  <c r="F10" i="12"/>
  <c r="E10" i="12"/>
  <c r="D10" i="12"/>
  <c r="C10" i="12"/>
  <c r="B10" i="12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39" i="11" s="1"/>
  <c r="L839" i="11"/>
  <c r="K839" i="11"/>
  <c r="J839" i="11"/>
  <c r="I839" i="11"/>
  <c r="H839" i="11"/>
  <c r="G839" i="11"/>
  <c r="F839" i="11"/>
  <c r="E839" i="11"/>
  <c r="D839" i="11"/>
  <c r="C839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3" i="11" s="1"/>
  <c r="B807" i="11"/>
  <c r="B806" i="11"/>
  <c r="B805" i="11"/>
  <c r="L803" i="11"/>
  <c r="K803" i="11"/>
  <c r="J803" i="11"/>
  <c r="I803" i="11"/>
  <c r="H803" i="11"/>
  <c r="G803" i="11"/>
  <c r="F803" i="11"/>
  <c r="E803" i="11"/>
  <c r="D803" i="11"/>
  <c r="C803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67" i="11" s="1"/>
  <c r="B770" i="11"/>
  <c r="B769" i="11"/>
  <c r="L767" i="11"/>
  <c r="K767" i="11"/>
  <c r="J767" i="11"/>
  <c r="I767" i="11"/>
  <c r="H767" i="11"/>
  <c r="G767" i="11"/>
  <c r="F767" i="11"/>
  <c r="E767" i="11"/>
  <c r="D767" i="11"/>
  <c r="C767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L731" i="11"/>
  <c r="K731" i="11"/>
  <c r="J731" i="11"/>
  <c r="I731" i="11"/>
  <c r="H731" i="11"/>
  <c r="G731" i="11"/>
  <c r="F731" i="11"/>
  <c r="E731" i="11"/>
  <c r="D731" i="11"/>
  <c r="C731" i="11"/>
  <c r="B731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5" i="11" s="1"/>
  <c r="L695" i="11"/>
  <c r="K695" i="11"/>
  <c r="J695" i="11"/>
  <c r="I695" i="11"/>
  <c r="H695" i="11"/>
  <c r="G695" i="11"/>
  <c r="F695" i="11"/>
  <c r="E695" i="11"/>
  <c r="D695" i="11"/>
  <c r="C695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59" i="11" s="1"/>
  <c r="B663" i="11"/>
  <c r="B662" i="11"/>
  <c r="B661" i="11"/>
  <c r="L659" i="11"/>
  <c r="K659" i="11"/>
  <c r="J659" i="11"/>
  <c r="I659" i="11"/>
  <c r="H659" i="11"/>
  <c r="G659" i="11"/>
  <c r="F659" i="11"/>
  <c r="E659" i="11"/>
  <c r="D659" i="11"/>
  <c r="C659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3" i="11" s="1"/>
  <c r="B626" i="11"/>
  <c r="B625" i="11"/>
  <c r="L623" i="11"/>
  <c r="K623" i="11"/>
  <c r="J623" i="11"/>
  <c r="I623" i="11"/>
  <c r="H623" i="11"/>
  <c r="G623" i="11"/>
  <c r="F623" i="11"/>
  <c r="E623" i="11"/>
  <c r="D623" i="11"/>
  <c r="C623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L587" i="11"/>
  <c r="K587" i="11"/>
  <c r="J587" i="11"/>
  <c r="I587" i="11"/>
  <c r="H587" i="11"/>
  <c r="G587" i="11"/>
  <c r="F587" i="11"/>
  <c r="E587" i="11"/>
  <c r="D587" i="11"/>
  <c r="C587" i="11"/>
  <c r="B587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1" i="11" s="1"/>
  <c r="L551" i="11"/>
  <c r="K551" i="11"/>
  <c r="J551" i="11"/>
  <c r="I551" i="11"/>
  <c r="H551" i="11"/>
  <c r="G551" i="11"/>
  <c r="F551" i="11"/>
  <c r="E551" i="11"/>
  <c r="D551" i="11"/>
  <c r="C551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5" i="11" s="1"/>
  <c r="B519" i="11"/>
  <c r="B518" i="11"/>
  <c r="B517" i="11"/>
  <c r="L515" i="11"/>
  <c r="K515" i="11"/>
  <c r="J515" i="11"/>
  <c r="I515" i="11"/>
  <c r="H515" i="11"/>
  <c r="G515" i="11"/>
  <c r="F515" i="11"/>
  <c r="E515" i="11"/>
  <c r="D515" i="11"/>
  <c r="C515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79" i="11" s="1"/>
  <c r="B482" i="11"/>
  <c r="B481" i="11"/>
  <c r="L479" i="11"/>
  <c r="K479" i="11"/>
  <c r="J479" i="11"/>
  <c r="I479" i="11"/>
  <c r="H479" i="11"/>
  <c r="G479" i="11"/>
  <c r="F479" i="11"/>
  <c r="E479" i="11"/>
  <c r="D479" i="11"/>
  <c r="C479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L443" i="11"/>
  <c r="K443" i="11"/>
  <c r="J443" i="11"/>
  <c r="I443" i="11"/>
  <c r="H443" i="11"/>
  <c r="G443" i="11"/>
  <c r="F443" i="11"/>
  <c r="E443" i="11"/>
  <c r="D443" i="11"/>
  <c r="C443" i="11"/>
  <c r="B443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7" i="11" s="1"/>
  <c r="L407" i="11"/>
  <c r="K407" i="11"/>
  <c r="J407" i="11"/>
  <c r="I407" i="11"/>
  <c r="H407" i="11"/>
  <c r="G407" i="11"/>
  <c r="F407" i="11"/>
  <c r="E407" i="11"/>
  <c r="D407" i="11"/>
  <c r="C407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1" i="11" s="1"/>
  <c r="B375" i="11"/>
  <c r="B374" i="11"/>
  <c r="B373" i="11"/>
  <c r="L371" i="11"/>
  <c r="K371" i="11"/>
  <c r="J371" i="11"/>
  <c r="I371" i="11"/>
  <c r="H371" i="11"/>
  <c r="G371" i="11"/>
  <c r="F371" i="11"/>
  <c r="E371" i="11"/>
  <c r="D371" i="11"/>
  <c r="C371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K335" i="11"/>
  <c r="J335" i="11"/>
  <c r="I335" i="11"/>
  <c r="H335" i="11"/>
  <c r="G335" i="11"/>
  <c r="F335" i="11"/>
  <c r="E335" i="11"/>
  <c r="D335" i="11"/>
  <c r="C335" i="11"/>
  <c r="B335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299" i="11" s="1"/>
  <c r="K299" i="11"/>
  <c r="J299" i="11"/>
  <c r="I299" i="11"/>
  <c r="H299" i="11"/>
  <c r="G299" i="11"/>
  <c r="F299" i="11"/>
  <c r="E299" i="11"/>
  <c r="D299" i="11"/>
  <c r="C299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K263" i="11"/>
  <c r="J263" i="11"/>
  <c r="I263" i="11"/>
  <c r="H263" i="11"/>
  <c r="G263" i="11"/>
  <c r="F263" i="11"/>
  <c r="E263" i="11"/>
  <c r="D263" i="11"/>
  <c r="C263" i="11"/>
  <c r="B263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7" i="11" s="1"/>
  <c r="K227" i="11"/>
  <c r="J227" i="11"/>
  <c r="I227" i="11"/>
  <c r="H227" i="11"/>
  <c r="G227" i="11"/>
  <c r="F227" i="11"/>
  <c r="E227" i="11"/>
  <c r="D227" i="11"/>
  <c r="C227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K191" i="11"/>
  <c r="J191" i="11"/>
  <c r="I191" i="11"/>
  <c r="H191" i="11"/>
  <c r="G191" i="11"/>
  <c r="F191" i="11"/>
  <c r="E191" i="11"/>
  <c r="D191" i="11"/>
  <c r="C191" i="11"/>
  <c r="B191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5" i="11" s="1"/>
  <c r="K155" i="11"/>
  <c r="J155" i="11"/>
  <c r="I155" i="11"/>
  <c r="H155" i="11"/>
  <c r="G155" i="11"/>
  <c r="F155" i="11"/>
  <c r="E155" i="11"/>
  <c r="D155" i="11"/>
  <c r="C155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K119" i="11"/>
  <c r="J119" i="11"/>
  <c r="I119" i="11"/>
  <c r="H119" i="11"/>
  <c r="G119" i="11"/>
  <c r="F119" i="11"/>
  <c r="E119" i="11"/>
  <c r="D119" i="11"/>
  <c r="C119" i="11"/>
  <c r="B119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3" i="11" s="1"/>
  <c r="K83" i="11"/>
  <c r="J83" i="11"/>
  <c r="I83" i="11"/>
  <c r="H83" i="11"/>
  <c r="G83" i="11"/>
  <c r="F83" i="11"/>
  <c r="E83" i="11"/>
  <c r="D83" i="11"/>
  <c r="C83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K47" i="11"/>
  <c r="J47" i="11"/>
  <c r="I47" i="11"/>
  <c r="H47" i="11"/>
  <c r="G47" i="11"/>
  <c r="F47" i="11"/>
  <c r="E47" i="11"/>
  <c r="D47" i="11"/>
  <c r="C47" i="11"/>
  <c r="B47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1" i="11" s="1"/>
  <c r="K11" i="11"/>
  <c r="J11" i="11"/>
  <c r="I11" i="11"/>
  <c r="H11" i="11"/>
  <c r="G11" i="11"/>
  <c r="F11" i="11"/>
  <c r="E11" i="11"/>
  <c r="D11" i="11"/>
  <c r="C11" i="11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39" i="10" s="1"/>
  <c r="B842" i="10"/>
  <c r="B841" i="10"/>
  <c r="L839" i="10"/>
  <c r="K839" i="10"/>
  <c r="J839" i="10"/>
  <c r="I839" i="10"/>
  <c r="H839" i="10"/>
  <c r="G839" i="10"/>
  <c r="F839" i="10"/>
  <c r="E839" i="10"/>
  <c r="D839" i="10"/>
  <c r="C839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L803" i="10"/>
  <c r="K803" i="10"/>
  <c r="J803" i="10"/>
  <c r="I803" i="10"/>
  <c r="H803" i="10"/>
  <c r="G803" i="10"/>
  <c r="F803" i="10"/>
  <c r="E803" i="10"/>
  <c r="D803" i="10"/>
  <c r="C803" i="10"/>
  <c r="B803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7" i="10" s="1"/>
  <c r="L767" i="10"/>
  <c r="K767" i="10"/>
  <c r="J767" i="10"/>
  <c r="I767" i="10"/>
  <c r="H767" i="10"/>
  <c r="G767" i="10"/>
  <c r="F767" i="10"/>
  <c r="E767" i="10"/>
  <c r="D767" i="10"/>
  <c r="C767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1" i="10" s="1"/>
  <c r="B735" i="10"/>
  <c r="B734" i="10"/>
  <c r="B733" i="10"/>
  <c r="L731" i="10"/>
  <c r="K731" i="10"/>
  <c r="J731" i="10"/>
  <c r="I731" i="10"/>
  <c r="H731" i="10"/>
  <c r="G731" i="10"/>
  <c r="F731" i="10"/>
  <c r="E731" i="10"/>
  <c r="D731" i="10"/>
  <c r="C731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5" i="10" s="1"/>
  <c r="B698" i="10"/>
  <c r="B697" i="10"/>
  <c r="L695" i="10"/>
  <c r="K695" i="10"/>
  <c r="J695" i="10"/>
  <c r="I695" i="10"/>
  <c r="H695" i="10"/>
  <c r="G695" i="10"/>
  <c r="F695" i="10"/>
  <c r="E695" i="10"/>
  <c r="D695" i="10"/>
  <c r="C695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L659" i="10"/>
  <c r="K659" i="10"/>
  <c r="J659" i="10"/>
  <c r="I659" i="10"/>
  <c r="H659" i="10"/>
  <c r="G659" i="10"/>
  <c r="F659" i="10"/>
  <c r="E659" i="10"/>
  <c r="D659" i="10"/>
  <c r="C659" i="10"/>
  <c r="B659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3" i="10" s="1"/>
  <c r="L623" i="10"/>
  <c r="K623" i="10"/>
  <c r="J623" i="10"/>
  <c r="I623" i="10"/>
  <c r="H623" i="10"/>
  <c r="G623" i="10"/>
  <c r="F623" i="10"/>
  <c r="E623" i="10"/>
  <c r="D623" i="10"/>
  <c r="C623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87" i="10" s="1"/>
  <c r="B591" i="10"/>
  <c r="B590" i="10"/>
  <c r="B589" i="10"/>
  <c r="L587" i="10"/>
  <c r="K587" i="10"/>
  <c r="J587" i="10"/>
  <c r="I587" i="10"/>
  <c r="H587" i="10"/>
  <c r="G587" i="10"/>
  <c r="F587" i="10"/>
  <c r="E587" i="10"/>
  <c r="D587" i="10"/>
  <c r="C587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1" i="10" s="1"/>
  <c r="B554" i="10"/>
  <c r="B553" i="10"/>
  <c r="L551" i="10"/>
  <c r="K551" i="10"/>
  <c r="J551" i="10"/>
  <c r="I551" i="10"/>
  <c r="H551" i="10"/>
  <c r="G551" i="10"/>
  <c r="F551" i="10"/>
  <c r="E551" i="10"/>
  <c r="D551" i="10"/>
  <c r="C551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L515" i="10"/>
  <c r="K515" i="10"/>
  <c r="J515" i="10"/>
  <c r="I515" i="10"/>
  <c r="H515" i="10"/>
  <c r="G515" i="10"/>
  <c r="F515" i="10"/>
  <c r="E515" i="10"/>
  <c r="D515" i="10"/>
  <c r="C515" i="10"/>
  <c r="B515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79" i="10" s="1"/>
  <c r="L479" i="10"/>
  <c r="K479" i="10"/>
  <c r="J479" i="10"/>
  <c r="I479" i="10"/>
  <c r="H479" i="10"/>
  <c r="G479" i="10"/>
  <c r="F479" i="10"/>
  <c r="E479" i="10"/>
  <c r="D479" i="10"/>
  <c r="C479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3" i="10" s="1"/>
  <c r="B447" i="10"/>
  <c r="B446" i="10"/>
  <c r="B445" i="10"/>
  <c r="L443" i="10"/>
  <c r="K443" i="10"/>
  <c r="J443" i="10"/>
  <c r="I443" i="10"/>
  <c r="H443" i="10"/>
  <c r="G443" i="10"/>
  <c r="F443" i="10"/>
  <c r="E443" i="10"/>
  <c r="D443" i="10"/>
  <c r="C443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07" i="10" s="1"/>
  <c r="B410" i="10"/>
  <c r="B409" i="10"/>
  <c r="L407" i="10"/>
  <c r="K407" i="10"/>
  <c r="J407" i="10"/>
  <c r="I407" i="10"/>
  <c r="H407" i="10"/>
  <c r="G407" i="10"/>
  <c r="F407" i="10"/>
  <c r="E407" i="10"/>
  <c r="D407" i="10"/>
  <c r="C407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L371" i="10"/>
  <c r="K371" i="10"/>
  <c r="J371" i="10"/>
  <c r="I371" i="10"/>
  <c r="H371" i="10"/>
  <c r="G371" i="10"/>
  <c r="F371" i="10"/>
  <c r="E371" i="10"/>
  <c r="D371" i="10"/>
  <c r="C371" i="10"/>
  <c r="B371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5" i="10" s="1"/>
  <c r="K335" i="10"/>
  <c r="J335" i="10"/>
  <c r="I335" i="10"/>
  <c r="H335" i="10"/>
  <c r="G335" i="10"/>
  <c r="F335" i="10"/>
  <c r="E335" i="10"/>
  <c r="D335" i="10"/>
  <c r="C335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K299" i="10"/>
  <c r="J299" i="10"/>
  <c r="I299" i="10"/>
  <c r="H299" i="10"/>
  <c r="G299" i="10"/>
  <c r="F299" i="10"/>
  <c r="E299" i="10"/>
  <c r="D299" i="10"/>
  <c r="C299" i="10"/>
  <c r="B299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3" i="10" s="1"/>
  <c r="K263" i="10"/>
  <c r="J263" i="10"/>
  <c r="I263" i="10"/>
  <c r="H263" i="10"/>
  <c r="G263" i="10"/>
  <c r="F263" i="10"/>
  <c r="E263" i="10"/>
  <c r="D263" i="10"/>
  <c r="C263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K227" i="10"/>
  <c r="J227" i="10"/>
  <c r="I227" i="10"/>
  <c r="H227" i="10"/>
  <c r="G227" i="10"/>
  <c r="F227" i="10"/>
  <c r="E227" i="10"/>
  <c r="D227" i="10"/>
  <c r="C227" i="10"/>
  <c r="B227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1" i="10" s="1"/>
  <c r="K191" i="10"/>
  <c r="J191" i="10"/>
  <c r="I191" i="10"/>
  <c r="H191" i="10"/>
  <c r="G191" i="10"/>
  <c r="F191" i="10"/>
  <c r="E191" i="10"/>
  <c r="D191" i="10"/>
  <c r="C191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K155" i="10"/>
  <c r="J155" i="10"/>
  <c r="I155" i="10"/>
  <c r="H155" i="10"/>
  <c r="G155" i="10"/>
  <c r="F155" i="10"/>
  <c r="E155" i="10"/>
  <c r="D155" i="10"/>
  <c r="C155" i="10"/>
  <c r="B155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19" i="10" s="1"/>
  <c r="K119" i="10"/>
  <c r="J119" i="10"/>
  <c r="I119" i="10"/>
  <c r="H119" i="10"/>
  <c r="G119" i="10"/>
  <c r="F119" i="10"/>
  <c r="E119" i="10"/>
  <c r="D119" i="10"/>
  <c r="C119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K83" i="10"/>
  <c r="J83" i="10"/>
  <c r="I83" i="10"/>
  <c r="H83" i="10"/>
  <c r="G83" i="10"/>
  <c r="F83" i="10"/>
  <c r="E83" i="10"/>
  <c r="D83" i="10"/>
  <c r="C83" i="10"/>
  <c r="B83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7" i="10" s="1"/>
  <c r="K47" i="10"/>
  <c r="J47" i="10"/>
  <c r="I47" i="10"/>
  <c r="H47" i="10"/>
  <c r="G47" i="10"/>
  <c r="F47" i="10"/>
  <c r="E47" i="10"/>
  <c r="D47" i="10"/>
  <c r="C47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K11" i="10"/>
  <c r="J11" i="10"/>
  <c r="I11" i="10"/>
  <c r="H11" i="10"/>
  <c r="G11" i="10"/>
  <c r="F11" i="10"/>
  <c r="E11" i="10"/>
  <c r="D11" i="10"/>
  <c r="C11" i="10"/>
  <c r="B11" i="10"/>
  <c r="B896" i="9" l="1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2" i="9" s="1"/>
  <c r="B864" i="9"/>
  <c r="I862" i="9"/>
  <c r="H862" i="9"/>
  <c r="G862" i="9"/>
  <c r="F862" i="9"/>
  <c r="E862" i="9"/>
  <c r="D862" i="9"/>
  <c r="C862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5" i="9" s="1"/>
  <c r="B828" i="9"/>
  <c r="B827" i="9"/>
  <c r="I825" i="9"/>
  <c r="H825" i="9"/>
  <c r="G825" i="9"/>
  <c r="F825" i="9"/>
  <c r="E825" i="9"/>
  <c r="D825" i="9"/>
  <c r="C825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88" i="9" s="1"/>
  <c r="B792" i="9"/>
  <c r="B791" i="9"/>
  <c r="B790" i="9"/>
  <c r="I788" i="9"/>
  <c r="H788" i="9"/>
  <c r="G788" i="9"/>
  <c r="F788" i="9"/>
  <c r="E788" i="9"/>
  <c r="D788" i="9"/>
  <c r="C788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I751" i="9"/>
  <c r="H751" i="9"/>
  <c r="G751" i="9"/>
  <c r="F751" i="9"/>
  <c r="E751" i="9"/>
  <c r="D751" i="9"/>
  <c r="C751" i="9"/>
  <c r="B751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4" i="9" s="1"/>
  <c r="B716" i="9"/>
  <c r="I714" i="9"/>
  <c r="H714" i="9"/>
  <c r="G714" i="9"/>
  <c r="F714" i="9"/>
  <c r="E714" i="9"/>
  <c r="D714" i="9"/>
  <c r="C714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77" i="9" s="1"/>
  <c r="B680" i="9"/>
  <c r="B679" i="9"/>
  <c r="I677" i="9"/>
  <c r="H677" i="9"/>
  <c r="G677" i="9"/>
  <c r="F677" i="9"/>
  <c r="E677" i="9"/>
  <c r="D677" i="9"/>
  <c r="C677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0" i="9" s="1"/>
  <c r="B644" i="9"/>
  <c r="B643" i="9"/>
  <c r="B642" i="9"/>
  <c r="I640" i="9"/>
  <c r="H640" i="9"/>
  <c r="G640" i="9"/>
  <c r="F640" i="9"/>
  <c r="E640" i="9"/>
  <c r="D640" i="9"/>
  <c r="C640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I603" i="9"/>
  <c r="H603" i="9"/>
  <c r="G603" i="9"/>
  <c r="F603" i="9"/>
  <c r="E603" i="9"/>
  <c r="D603" i="9"/>
  <c r="C603" i="9"/>
  <c r="B603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6" i="9" s="1"/>
  <c r="B568" i="9"/>
  <c r="I566" i="9"/>
  <c r="H566" i="9"/>
  <c r="G566" i="9"/>
  <c r="F566" i="9"/>
  <c r="E566" i="9"/>
  <c r="D566" i="9"/>
  <c r="C566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29" i="9" s="1"/>
  <c r="B532" i="9"/>
  <c r="B531" i="9"/>
  <c r="I529" i="9"/>
  <c r="H529" i="9"/>
  <c r="G529" i="9"/>
  <c r="F529" i="9"/>
  <c r="E529" i="9"/>
  <c r="D529" i="9"/>
  <c r="C529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2" i="9" s="1"/>
  <c r="B496" i="9"/>
  <c r="B495" i="9"/>
  <c r="B494" i="9"/>
  <c r="I492" i="9"/>
  <c r="H492" i="9"/>
  <c r="G492" i="9"/>
  <c r="F492" i="9"/>
  <c r="E492" i="9"/>
  <c r="D492" i="9"/>
  <c r="C492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I455" i="9"/>
  <c r="H455" i="9"/>
  <c r="G455" i="9"/>
  <c r="F455" i="9"/>
  <c r="E455" i="9"/>
  <c r="D455" i="9"/>
  <c r="C455" i="9"/>
  <c r="B455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18" i="9" s="1"/>
  <c r="B420" i="9"/>
  <c r="I418" i="9"/>
  <c r="H418" i="9"/>
  <c r="G418" i="9"/>
  <c r="F418" i="9"/>
  <c r="E418" i="9"/>
  <c r="D418" i="9"/>
  <c r="C418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1" i="9" s="1"/>
  <c r="B384" i="9"/>
  <c r="B383" i="9"/>
  <c r="I381" i="9"/>
  <c r="H381" i="9"/>
  <c r="G381" i="9"/>
  <c r="F381" i="9"/>
  <c r="E381" i="9"/>
  <c r="D381" i="9"/>
  <c r="C381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4" i="9" s="1"/>
  <c r="B348" i="9"/>
  <c r="B347" i="9"/>
  <c r="B346" i="9"/>
  <c r="I344" i="9"/>
  <c r="H344" i="9"/>
  <c r="G344" i="9"/>
  <c r="F344" i="9"/>
  <c r="E344" i="9"/>
  <c r="D344" i="9"/>
  <c r="C344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I307" i="9"/>
  <c r="H307" i="9"/>
  <c r="G307" i="9"/>
  <c r="F307" i="9"/>
  <c r="E307" i="9"/>
  <c r="D307" i="9"/>
  <c r="C307" i="9"/>
  <c r="B307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0" i="9" s="1"/>
  <c r="B272" i="9"/>
  <c r="I270" i="9"/>
  <c r="H270" i="9"/>
  <c r="G270" i="9"/>
  <c r="F270" i="9"/>
  <c r="E270" i="9"/>
  <c r="D270" i="9"/>
  <c r="C270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3" i="9" s="1"/>
  <c r="B236" i="9"/>
  <c r="B235" i="9"/>
  <c r="I233" i="9"/>
  <c r="H233" i="9"/>
  <c r="G233" i="9"/>
  <c r="F233" i="9"/>
  <c r="E233" i="9"/>
  <c r="D233" i="9"/>
  <c r="C233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196" i="9" s="1"/>
  <c r="B200" i="9"/>
  <c r="B199" i="9"/>
  <c r="B198" i="9"/>
  <c r="I196" i="9"/>
  <c r="H196" i="9"/>
  <c r="G196" i="9"/>
  <c r="F196" i="9"/>
  <c r="E196" i="9"/>
  <c r="D196" i="9"/>
  <c r="C196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I159" i="9"/>
  <c r="H159" i="9"/>
  <c r="G159" i="9"/>
  <c r="F159" i="9"/>
  <c r="E159" i="9"/>
  <c r="D159" i="9"/>
  <c r="C159" i="9"/>
  <c r="B159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2" i="9" s="1"/>
  <c r="B124" i="9"/>
  <c r="I122" i="9"/>
  <c r="H122" i="9"/>
  <c r="G122" i="9"/>
  <c r="F122" i="9"/>
  <c r="E122" i="9"/>
  <c r="D122" i="9"/>
  <c r="C122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5" i="9" s="1"/>
  <c r="B88" i="9"/>
  <c r="B87" i="9"/>
  <c r="I85" i="9"/>
  <c r="H85" i="9"/>
  <c r="G85" i="9"/>
  <c r="F85" i="9"/>
  <c r="E85" i="9"/>
  <c r="D85" i="9"/>
  <c r="C85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48" i="9" s="1"/>
  <c r="B52" i="9"/>
  <c r="B51" i="9"/>
  <c r="B50" i="9"/>
  <c r="I48" i="9"/>
  <c r="H48" i="9"/>
  <c r="G48" i="9"/>
  <c r="F48" i="9"/>
  <c r="E48" i="9"/>
  <c r="D48" i="9"/>
  <c r="C48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I11" i="9"/>
  <c r="H11" i="9"/>
  <c r="G11" i="9"/>
  <c r="F11" i="9"/>
  <c r="E11" i="9"/>
  <c r="D11" i="9"/>
  <c r="C11" i="9"/>
  <c r="B11" i="9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2" i="8" s="1"/>
  <c r="B864" i="8"/>
  <c r="I862" i="8"/>
  <c r="H862" i="8"/>
  <c r="G862" i="8"/>
  <c r="F862" i="8"/>
  <c r="E862" i="8"/>
  <c r="D862" i="8"/>
  <c r="C862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5" i="8" s="1"/>
  <c r="B828" i="8"/>
  <c r="B827" i="8"/>
  <c r="I825" i="8"/>
  <c r="H825" i="8"/>
  <c r="G825" i="8"/>
  <c r="F825" i="8"/>
  <c r="E825" i="8"/>
  <c r="D825" i="8"/>
  <c r="C825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88" i="8" s="1"/>
  <c r="B792" i="8"/>
  <c r="B791" i="8"/>
  <c r="B790" i="8"/>
  <c r="I788" i="8"/>
  <c r="H788" i="8"/>
  <c r="G788" i="8"/>
  <c r="F788" i="8"/>
  <c r="E788" i="8"/>
  <c r="D788" i="8"/>
  <c r="C788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I751" i="8"/>
  <c r="H751" i="8"/>
  <c r="G751" i="8"/>
  <c r="F751" i="8"/>
  <c r="E751" i="8"/>
  <c r="D751" i="8"/>
  <c r="C751" i="8"/>
  <c r="B751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4" i="8" s="1"/>
  <c r="B716" i="8"/>
  <c r="I714" i="8"/>
  <c r="H714" i="8"/>
  <c r="G714" i="8"/>
  <c r="F714" i="8"/>
  <c r="E714" i="8"/>
  <c r="D714" i="8"/>
  <c r="C714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77" i="8" s="1"/>
  <c r="B680" i="8"/>
  <c r="B679" i="8"/>
  <c r="I677" i="8"/>
  <c r="H677" i="8"/>
  <c r="G677" i="8"/>
  <c r="F677" i="8"/>
  <c r="E677" i="8"/>
  <c r="D677" i="8"/>
  <c r="C677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0" i="8" s="1"/>
  <c r="B644" i="8"/>
  <c r="B643" i="8"/>
  <c r="B642" i="8"/>
  <c r="I640" i="8"/>
  <c r="H640" i="8"/>
  <c r="G640" i="8"/>
  <c r="F640" i="8"/>
  <c r="E640" i="8"/>
  <c r="D640" i="8"/>
  <c r="C640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I603" i="8"/>
  <c r="H603" i="8"/>
  <c r="G603" i="8"/>
  <c r="F603" i="8"/>
  <c r="E603" i="8"/>
  <c r="D603" i="8"/>
  <c r="C603" i="8"/>
  <c r="B603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6" i="8" s="1"/>
  <c r="B568" i="8"/>
  <c r="I566" i="8"/>
  <c r="H566" i="8"/>
  <c r="G566" i="8"/>
  <c r="F566" i="8"/>
  <c r="E566" i="8"/>
  <c r="D566" i="8"/>
  <c r="C566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29" i="8" s="1"/>
  <c r="B532" i="8"/>
  <c r="B531" i="8"/>
  <c r="I529" i="8"/>
  <c r="H529" i="8"/>
  <c r="G529" i="8"/>
  <c r="F529" i="8"/>
  <c r="E529" i="8"/>
  <c r="D529" i="8"/>
  <c r="C529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2" i="8" s="1"/>
  <c r="B496" i="8"/>
  <c r="B495" i="8"/>
  <c r="B494" i="8"/>
  <c r="I492" i="8"/>
  <c r="H492" i="8"/>
  <c r="G492" i="8"/>
  <c r="F492" i="8"/>
  <c r="E492" i="8"/>
  <c r="D492" i="8"/>
  <c r="C492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I455" i="8"/>
  <c r="H455" i="8"/>
  <c r="G455" i="8"/>
  <c r="F455" i="8"/>
  <c r="E455" i="8"/>
  <c r="D455" i="8"/>
  <c r="C455" i="8"/>
  <c r="B455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18" i="8" s="1"/>
  <c r="B420" i="8"/>
  <c r="I418" i="8"/>
  <c r="H418" i="8"/>
  <c r="G418" i="8"/>
  <c r="F418" i="8"/>
  <c r="E418" i="8"/>
  <c r="D418" i="8"/>
  <c r="C418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1" i="8" s="1"/>
  <c r="B384" i="8"/>
  <c r="B383" i="8"/>
  <c r="I381" i="8"/>
  <c r="H381" i="8"/>
  <c r="G381" i="8"/>
  <c r="F381" i="8"/>
  <c r="E381" i="8"/>
  <c r="D381" i="8"/>
  <c r="C381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4" i="8" s="1"/>
  <c r="B348" i="8"/>
  <c r="B347" i="8"/>
  <c r="B346" i="8"/>
  <c r="I344" i="8"/>
  <c r="H344" i="8"/>
  <c r="G344" i="8"/>
  <c r="F344" i="8"/>
  <c r="E344" i="8"/>
  <c r="D344" i="8"/>
  <c r="C344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I307" i="8"/>
  <c r="H307" i="8"/>
  <c r="G307" i="8"/>
  <c r="F307" i="8"/>
  <c r="E307" i="8"/>
  <c r="D307" i="8"/>
  <c r="C307" i="8"/>
  <c r="B307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0" i="8" s="1"/>
  <c r="B272" i="8"/>
  <c r="I270" i="8"/>
  <c r="H270" i="8"/>
  <c r="G270" i="8"/>
  <c r="F270" i="8"/>
  <c r="E270" i="8"/>
  <c r="D270" i="8"/>
  <c r="C270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3" i="8" s="1"/>
  <c r="B236" i="8"/>
  <c r="B235" i="8"/>
  <c r="I233" i="8"/>
  <c r="H233" i="8"/>
  <c r="G233" i="8"/>
  <c r="F233" i="8"/>
  <c r="E233" i="8"/>
  <c r="D233" i="8"/>
  <c r="C233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196" i="8" s="1"/>
  <c r="B200" i="8"/>
  <c r="B199" i="8"/>
  <c r="B198" i="8"/>
  <c r="I196" i="8"/>
  <c r="H196" i="8"/>
  <c r="G196" i="8"/>
  <c r="F196" i="8"/>
  <c r="E196" i="8"/>
  <c r="D196" i="8"/>
  <c r="C196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I159" i="8"/>
  <c r="H159" i="8"/>
  <c r="G159" i="8"/>
  <c r="F159" i="8"/>
  <c r="E159" i="8"/>
  <c r="D159" i="8"/>
  <c r="C159" i="8"/>
  <c r="B159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2" i="8" s="1"/>
  <c r="B124" i="8"/>
  <c r="I122" i="8"/>
  <c r="H122" i="8"/>
  <c r="G122" i="8"/>
  <c r="F122" i="8"/>
  <c r="E122" i="8"/>
  <c r="D122" i="8"/>
  <c r="C122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5" i="8" s="1"/>
  <c r="B88" i="8"/>
  <c r="B87" i="8"/>
  <c r="I85" i="8"/>
  <c r="H85" i="8"/>
  <c r="G85" i="8"/>
  <c r="F85" i="8"/>
  <c r="E85" i="8"/>
  <c r="D85" i="8"/>
  <c r="C85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48" i="8" s="1"/>
  <c r="B52" i="8"/>
  <c r="B51" i="8"/>
  <c r="B50" i="8"/>
  <c r="I48" i="8"/>
  <c r="H48" i="8"/>
  <c r="G48" i="8"/>
  <c r="F48" i="8"/>
  <c r="E48" i="8"/>
  <c r="D48" i="8"/>
  <c r="C48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I11" i="8"/>
  <c r="H11" i="8"/>
  <c r="G11" i="8"/>
  <c r="F11" i="8"/>
  <c r="E11" i="8"/>
  <c r="D11" i="8"/>
  <c r="C11" i="8"/>
  <c r="B11" i="8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3" i="7" s="1"/>
  <c r="B865" i="7"/>
  <c r="E863" i="7"/>
  <c r="D863" i="7"/>
  <c r="C863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6" i="7" s="1"/>
  <c r="B829" i="7"/>
  <c r="B828" i="7"/>
  <c r="E826" i="7"/>
  <c r="D826" i="7"/>
  <c r="C826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89" i="7" s="1"/>
  <c r="B793" i="7"/>
  <c r="B792" i="7"/>
  <c r="B791" i="7"/>
  <c r="E789" i="7"/>
  <c r="D789" i="7"/>
  <c r="C789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E752" i="7"/>
  <c r="D752" i="7"/>
  <c r="C752" i="7"/>
  <c r="B752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5" i="7" s="1"/>
  <c r="B717" i="7"/>
  <c r="E715" i="7"/>
  <c r="D715" i="7"/>
  <c r="C715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78" i="7" s="1"/>
  <c r="B681" i="7"/>
  <c r="B680" i="7"/>
  <c r="E678" i="7"/>
  <c r="D678" i="7"/>
  <c r="C678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1" i="7" s="1"/>
  <c r="B645" i="7"/>
  <c r="B644" i="7"/>
  <c r="B643" i="7"/>
  <c r="E641" i="7"/>
  <c r="D641" i="7"/>
  <c r="C641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E604" i="7"/>
  <c r="D604" i="7"/>
  <c r="C604" i="7"/>
  <c r="B604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7" i="7" s="1"/>
  <c r="B569" i="7"/>
  <c r="E567" i="7"/>
  <c r="D567" i="7"/>
  <c r="C567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0" i="7" s="1"/>
  <c r="B533" i="7"/>
  <c r="B532" i="7"/>
  <c r="E530" i="7"/>
  <c r="D530" i="7"/>
  <c r="C530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3" i="7" s="1"/>
  <c r="B497" i="7"/>
  <c r="B496" i="7"/>
  <c r="B495" i="7"/>
  <c r="E493" i="7"/>
  <c r="D493" i="7"/>
  <c r="C493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6" i="7" s="1"/>
  <c r="E456" i="7"/>
  <c r="D456" i="7"/>
  <c r="C456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19" i="7" s="1"/>
  <c r="B421" i="7"/>
  <c r="E419" i="7"/>
  <c r="D419" i="7"/>
  <c r="C419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2" i="7" s="1"/>
  <c r="B385" i="7"/>
  <c r="B384" i="7"/>
  <c r="E382" i="7"/>
  <c r="D382" i="7"/>
  <c r="C382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5" i="7" s="1"/>
  <c r="B349" i="7"/>
  <c r="B348" i="7"/>
  <c r="B347" i="7"/>
  <c r="E345" i="7"/>
  <c r="D345" i="7"/>
  <c r="C345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8" i="7" s="1"/>
  <c r="E308" i="7"/>
  <c r="D308" i="7"/>
  <c r="C308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1" i="7" s="1"/>
  <c r="B273" i="7"/>
  <c r="E271" i="7"/>
  <c r="D271" i="7"/>
  <c r="C271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4" i="7" s="1"/>
  <c r="B236" i="7"/>
  <c r="E234" i="7"/>
  <c r="D234" i="7"/>
  <c r="C234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197" i="7" s="1"/>
  <c r="B200" i="7"/>
  <c r="B199" i="7"/>
  <c r="E197" i="7"/>
  <c r="D197" i="7"/>
  <c r="C197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0" i="7" s="1"/>
  <c r="B164" i="7"/>
  <c r="B163" i="7"/>
  <c r="B162" i="7"/>
  <c r="E160" i="7"/>
  <c r="D160" i="7"/>
  <c r="C160" i="7"/>
  <c r="E157" i="7"/>
  <c r="B157" i="7" s="1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3" i="7" s="1"/>
  <c r="B125" i="7"/>
  <c r="D123" i="7"/>
  <c r="C123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6" i="7" s="1"/>
  <c r="B89" i="7"/>
  <c r="B88" i="7"/>
  <c r="E86" i="7"/>
  <c r="D86" i="7"/>
  <c r="C86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49" i="7" s="1"/>
  <c r="B53" i="7"/>
  <c r="B52" i="7"/>
  <c r="B51" i="7"/>
  <c r="E49" i="7"/>
  <c r="D49" i="7"/>
  <c r="C49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E12" i="7"/>
  <c r="D12" i="7"/>
  <c r="C12" i="7"/>
  <c r="B12" i="7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1" i="6" s="1"/>
  <c r="B863" i="6"/>
  <c r="E861" i="6"/>
  <c r="D861" i="6"/>
  <c r="C861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4" i="6" s="1"/>
  <c r="B827" i="6"/>
  <c r="B826" i="6"/>
  <c r="E824" i="6"/>
  <c r="D824" i="6"/>
  <c r="C824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87" i="6" s="1"/>
  <c r="B791" i="6"/>
  <c r="B790" i="6"/>
  <c r="B789" i="6"/>
  <c r="E787" i="6"/>
  <c r="D787" i="6"/>
  <c r="C787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0" i="6" s="1"/>
  <c r="E750" i="6"/>
  <c r="D750" i="6"/>
  <c r="C750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3" i="6" s="1"/>
  <c r="B715" i="6"/>
  <c r="E713" i="6"/>
  <c r="D713" i="6"/>
  <c r="C713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6" i="6" s="1"/>
  <c r="B679" i="6"/>
  <c r="B678" i="6"/>
  <c r="E676" i="6"/>
  <c r="D676" i="6"/>
  <c r="C676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39" i="6" s="1"/>
  <c r="B643" i="6"/>
  <c r="B642" i="6"/>
  <c r="B641" i="6"/>
  <c r="E639" i="6"/>
  <c r="D639" i="6"/>
  <c r="C639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2" i="6" s="1"/>
  <c r="E602" i="6"/>
  <c r="D602" i="6"/>
  <c r="C602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5" i="6" s="1"/>
  <c r="B567" i="6"/>
  <c r="E565" i="6"/>
  <c r="D565" i="6"/>
  <c r="C565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28" i="6" s="1"/>
  <c r="B531" i="6"/>
  <c r="B530" i="6"/>
  <c r="E528" i="6"/>
  <c r="D528" i="6"/>
  <c r="C528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1" i="6" s="1"/>
  <c r="B495" i="6"/>
  <c r="B494" i="6"/>
  <c r="B493" i="6"/>
  <c r="E491" i="6"/>
  <c r="D491" i="6"/>
  <c r="C491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E454" i="6"/>
  <c r="D454" i="6"/>
  <c r="C454" i="6"/>
  <c r="B454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7" i="6" s="1"/>
  <c r="B419" i="6"/>
  <c r="E417" i="6"/>
  <c r="D417" i="6"/>
  <c r="C417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0" i="6" s="1"/>
  <c r="B383" i="6"/>
  <c r="B382" i="6"/>
  <c r="E380" i="6"/>
  <c r="D380" i="6"/>
  <c r="C380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3" i="6" s="1"/>
  <c r="B347" i="6"/>
  <c r="B346" i="6"/>
  <c r="B345" i="6"/>
  <c r="E343" i="6"/>
  <c r="D343" i="6"/>
  <c r="C343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E306" i="6"/>
  <c r="D306" i="6"/>
  <c r="C306" i="6"/>
  <c r="B306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69" i="6" s="1"/>
  <c r="B271" i="6"/>
  <c r="E269" i="6"/>
  <c r="D269" i="6"/>
  <c r="C269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2" i="6" s="1"/>
  <c r="B235" i="6"/>
  <c r="B234" i="6"/>
  <c r="E232" i="6"/>
  <c r="D232" i="6"/>
  <c r="C232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5" i="6" s="1"/>
  <c r="B199" i="6"/>
  <c r="B198" i="6"/>
  <c r="B197" i="6"/>
  <c r="E195" i="6"/>
  <c r="D195" i="6"/>
  <c r="C195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E158" i="6"/>
  <c r="D158" i="6"/>
  <c r="C158" i="6"/>
  <c r="B158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1" i="6" s="1"/>
  <c r="B123" i="6"/>
  <c r="E121" i="6"/>
  <c r="D121" i="6"/>
  <c r="C121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4" i="6" s="1"/>
  <c r="B87" i="6"/>
  <c r="B86" i="6"/>
  <c r="E84" i="6"/>
  <c r="D84" i="6"/>
  <c r="C84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47" i="6" s="1"/>
  <c r="B51" i="6"/>
  <c r="B50" i="6"/>
  <c r="B49" i="6"/>
  <c r="E47" i="6"/>
  <c r="D47" i="6"/>
  <c r="C47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E10" i="6"/>
  <c r="D10" i="6"/>
  <c r="C10" i="6"/>
  <c r="B10" i="6"/>
  <c r="D862" i="5"/>
  <c r="C862" i="5"/>
  <c r="B862" i="5"/>
  <c r="D825" i="5"/>
  <c r="C825" i="5"/>
  <c r="B825" i="5"/>
  <c r="D788" i="5"/>
  <c r="C788" i="5"/>
  <c r="B788" i="5"/>
  <c r="D751" i="5"/>
  <c r="C751" i="5"/>
  <c r="B751" i="5"/>
  <c r="D714" i="5"/>
  <c r="C714" i="5"/>
  <c r="B714" i="5"/>
  <c r="D677" i="5"/>
  <c r="C677" i="5"/>
  <c r="B677" i="5"/>
  <c r="D640" i="5"/>
  <c r="C640" i="5"/>
  <c r="B640" i="5"/>
  <c r="D603" i="5"/>
  <c r="C603" i="5"/>
  <c r="B603" i="5"/>
  <c r="D566" i="5"/>
  <c r="C566" i="5"/>
  <c r="B566" i="5"/>
  <c r="D529" i="5"/>
  <c r="C529" i="5"/>
  <c r="B529" i="5"/>
  <c r="D492" i="5"/>
  <c r="C492" i="5"/>
  <c r="B492" i="5"/>
  <c r="D455" i="5"/>
  <c r="C455" i="5"/>
  <c r="B455" i="5"/>
  <c r="D418" i="5"/>
  <c r="C418" i="5"/>
  <c r="B418" i="5"/>
  <c r="D381" i="5"/>
  <c r="C381" i="5"/>
  <c r="B381" i="5"/>
  <c r="D344" i="5"/>
  <c r="C344" i="5"/>
  <c r="B344" i="5"/>
  <c r="D307" i="5"/>
  <c r="C307" i="5"/>
  <c r="B307" i="5"/>
  <c r="D270" i="5"/>
  <c r="C270" i="5"/>
  <c r="B270" i="5"/>
  <c r="D233" i="5"/>
  <c r="C233" i="5"/>
  <c r="B233" i="5"/>
  <c r="D196" i="5"/>
  <c r="C196" i="5"/>
  <c r="B196" i="5"/>
  <c r="D159" i="5"/>
  <c r="C159" i="5"/>
  <c r="B159" i="5"/>
  <c r="D122" i="5"/>
  <c r="C122" i="5"/>
  <c r="B122" i="5"/>
  <c r="D85" i="5"/>
  <c r="C85" i="5"/>
  <c r="B85" i="5"/>
  <c r="D48" i="5"/>
  <c r="C48" i="5"/>
  <c r="B48" i="5"/>
  <c r="D11" i="5"/>
  <c r="C11" i="5"/>
  <c r="B11" i="5"/>
  <c r="E123" i="7" l="1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5" i="2" s="1"/>
  <c r="B337" i="2"/>
  <c r="I335" i="2"/>
  <c r="H335" i="2"/>
  <c r="G335" i="2"/>
  <c r="E335" i="2"/>
  <c r="D335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299" i="2" s="1"/>
  <c r="B301" i="2"/>
  <c r="I299" i="2"/>
  <c r="H299" i="2"/>
  <c r="G299" i="2"/>
  <c r="E299" i="2"/>
  <c r="D299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3" i="2" s="1"/>
  <c r="B265" i="2"/>
  <c r="I263" i="2"/>
  <c r="H263" i="2"/>
  <c r="G263" i="2"/>
  <c r="E263" i="2"/>
  <c r="D263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7" i="2" s="1"/>
  <c r="B229" i="2"/>
  <c r="I227" i="2"/>
  <c r="H227" i="2"/>
  <c r="G227" i="2"/>
  <c r="E227" i="2"/>
  <c r="D227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1" i="2" s="1"/>
  <c r="B193" i="2"/>
  <c r="I191" i="2"/>
  <c r="H191" i="2"/>
  <c r="G191" i="2"/>
  <c r="E191" i="2"/>
  <c r="D191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5" i="2" s="1"/>
  <c r="B157" i="2"/>
  <c r="I155" i="2"/>
  <c r="H155" i="2"/>
  <c r="G155" i="2"/>
  <c r="E155" i="2"/>
  <c r="D155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19" i="2" s="1"/>
  <c r="B121" i="2"/>
  <c r="I119" i="2"/>
  <c r="H119" i="2"/>
  <c r="G119" i="2"/>
  <c r="E119" i="2"/>
  <c r="D119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3" i="2" s="1"/>
  <c r="B85" i="2"/>
  <c r="I83" i="2"/>
  <c r="H83" i="2"/>
  <c r="G83" i="2"/>
  <c r="E83" i="2"/>
  <c r="D83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7" i="2" s="1"/>
  <c r="B49" i="2"/>
  <c r="I47" i="2"/>
  <c r="H47" i="2"/>
  <c r="G47" i="2"/>
  <c r="E47" i="2"/>
  <c r="D47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1" i="2" s="1"/>
  <c r="B13" i="2"/>
  <c r="I11" i="2"/>
  <c r="H11" i="2"/>
  <c r="G11" i="2"/>
  <c r="E11" i="2"/>
  <c r="D11" i="2"/>
</calcChain>
</file>

<file path=xl/sharedStrings.xml><?xml version="1.0" encoding="utf-8"?>
<sst xmlns="http://schemas.openxmlformats.org/spreadsheetml/2006/main" count="15144" uniqueCount="351">
  <si>
    <t>2. Población</t>
  </si>
  <si>
    <t>2.1</t>
  </si>
  <si>
    <t>Proyecciones de la población total a mitad de año por entidad federativa</t>
  </si>
  <si>
    <t>Cuadro 2.1</t>
  </si>
  <si>
    <t>según sexo y grandes grupos de edad</t>
  </si>
  <si>
    <t>Serie anual de 2010 a 2019</t>
  </si>
  <si>
    <t>Entidad
federativa</t>
  </si>
  <si>
    <t>Total</t>
  </si>
  <si>
    <t>Sexo</t>
  </si>
  <si>
    <t>Grandes grupos de edad</t>
  </si>
  <si>
    <t>Hombres</t>
  </si>
  <si>
    <t>Mujeres</t>
  </si>
  <si>
    <t>0 a 14 años</t>
  </si>
  <si>
    <t>15 a 64 años</t>
  </si>
  <si>
    <t>65 y más años</t>
  </si>
  <si>
    <t>Estados Unidos Mexicanos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</si>
  <si>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</si>
  <si>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</si>
  <si>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</si>
  <si>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</si>
  <si>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</si>
  <si>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</si>
  <si>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</si>
  <si>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</si>
  <si>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</si>
  <si>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</si>
  <si>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</si>
  <si>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</si>
  <si>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</si>
  <si>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</si>
  <si>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</si>
  <si>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</si>
  <si>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</si>
  <si>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</si>
  <si>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</si>
  <si>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</si>
  <si>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</si>
  <si>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</si>
  <si>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</si>
  <si>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</si>
  <si>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</si>
  <si>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</si>
  <si>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</si>
  <si>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</si>
  <si>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</si>
  <si>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</si>
  <si>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</si>
  <si>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</si>
  <si>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Relación de dependencia por entidad federativa</t>
  </si>
  <si>
    <t>Cuadro 2.21</t>
  </si>
  <si>
    <t>Por ciento</t>
  </si>
  <si>
    <t>Entidad federativa</t>
  </si>
  <si>
    <t>Indicadores demográficos seleccionados por entidad federativa</t>
  </si>
  <si>
    <t>Cuadro 2.22</t>
  </si>
  <si>
    <t>Tasa bruta
de nata-
lidad (Por
cada 1 000
habitantes)</t>
  </si>
  <si>
    <t>Tasa bruta
de morta-
lidad (Por
cada 1 000
habitantes)</t>
  </si>
  <si>
    <t>Tasa global
de fecun-
didad a/</t>
  </si>
  <si>
    <t>Esperanza de
vida al nacer
(Años)</t>
  </si>
  <si>
    <t>Relación
divorcios/
matrimonios
(Por cada 100
matrimonios)</t>
  </si>
  <si>
    <t>ND</t>
  </si>
  <si>
    <t>Nota: Estimaciones con base en la población total a mitad de año.</t>
  </si>
  <si>
    <t>a/ Número medio de hijos que espera tener una mujer al final de su vida reproductiva de acuerdo con las tasas de fecundidad por edad observadas en un año dado.</t>
  </si>
  <si>
    <r>
      <t xml:space="preserve">              INEGI. </t>
    </r>
    <r>
      <rPr>
        <i/>
        <sz val="6"/>
        <rFont val="Arial"/>
        <family val="2"/>
      </rPr>
      <t>Estadísticas de Nupcialidad.</t>
    </r>
  </si>
  <si>
    <t>2.21</t>
  </si>
  <si>
    <t>2.22</t>
  </si>
  <si>
    <t xml:space="preserve">Proyecciones de la población total a mitad de año por entidad federativa según sexo y grandes grupos de edad
Serie anual de 2010 a 2019
</t>
  </si>
  <si>
    <t xml:space="preserve">Relación de dependencia por entidad federativa
Serie anual de 2010 a 2019
Por ciento
</t>
  </si>
  <si>
    <t xml:space="preserve">Indicadores demográficos seleccionados por entidad federativa
Serie anual de 2010 a 2019
</t>
  </si>
  <si>
    <t xml:space="preserve">Nacimientos por ámbito geográfico de registro, de ocurrencia </t>
  </si>
  <si>
    <t>Cuadro 2.6</t>
  </si>
  <si>
    <t>y de residencia habitual de la madre</t>
  </si>
  <si>
    <t>Serie anual de 1995 a 2018</t>
  </si>
  <si>
    <t>Ámbito
geográfico</t>
  </si>
  <si>
    <t>Registrados</t>
  </si>
  <si>
    <t>Ocurridos</t>
  </si>
  <si>
    <t>Residencia habi-
tual de la madre</t>
  </si>
  <si>
    <t>En el extranjero</t>
  </si>
  <si>
    <t>NA</t>
  </si>
  <si>
    <t xml:space="preserve">Total                           </t>
  </si>
  <si>
    <t xml:space="preserve">Aguascalientes                  </t>
  </si>
  <si>
    <t xml:space="preserve">Baja California                 </t>
  </si>
  <si>
    <t xml:space="preserve">Baja California Sur             </t>
  </si>
  <si>
    <t xml:space="preserve">Campeche                        </t>
  </si>
  <si>
    <t xml:space="preserve">Coahuila de Zaragoza            </t>
  </si>
  <si>
    <t xml:space="preserve">Colima                          </t>
  </si>
  <si>
    <t xml:space="preserve">Chiapas                         </t>
  </si>
  <si>
    <t xml:space="preserve">Chihuahua                       </t>
  </si>
  <si>
    <t xml:space="preserve">Durango                         </t>
  </si>
  <si>
    <t xml:space="preserve">Guanajuato                      </t>
  </si>
  <si>
    <t xml:space="preserve">Guerrero                        </t>
  </si>
  <si>
    <t xml:space="preserve">Hidalgo                         </t>
  </si>
  <si>
    <t xml:space="preserve">Jalisco                         </t>
  </si>
  <si>
    <t xml:space="preserve">México                          </t>
  </si>
  <si>
    <t xml:space="preserve">Michoacán de Ocampo             </t>
  </si>
  <si>
    <t xml:space="preserve">Morelos                         </t>
  </si>
  <si>
    <t xml:space="preserve">Nayarit                         </t>
  </si>
  <si>
    <t xml:space="preserve">Nuevo León                      </t>
  </si>
  <si>
    <t xml:space="preserve">Oaxaca                          </t>
  </si>
  <si>
    <t xml:space="preserve">Puebla                          </t>
  </si>
  <si>
    <t xml:space="preserve">Querétaro            </t>
  </si>
  <si>
    <t xml:space="preserve">Quintana Roo                    </t>
  </si>
  <si>
    <t xml:space="preserve">San Luis Potosí                 </t>
  </si>
  <si>
    <t xml:space="preserve">Sinaloa                         </t>
  </si>
  <si>
    <t xml:space="preserve">Sonora                          </t>
  </si>
  <si>
    <t xml:space="preserve">Tabasco                         </t>
  </si>
  <si>
    <t xml:space="preserve">Tamaulipas                      </t>
  </si>
  <si>
    <t xml:space="preserve">Tlaxcala                        </t>
  </si>
  <si>
    <t xml:space="preserve">Veracruz de Ignacio de la Llave </t>
  </si>
  <si>
    <t xml:space="preserve">Yucatán                         </t>
  </si>
  <si>
    <t xml:space="preserve">Zacatecas                       </t>
  </si>
  <si>
    <t xml:space="preserve">En el extranjero                </t>
  </si>
  <si>
    <t>2006</t>
  </si>
  <si>
    <t xml:space="preserve">                                                           </t>
  </si>
  <si>
    <t xml:space="preserve">     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</si>
  <si>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</si>
  <si>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</si>
  <si>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</si>
  <si>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</si>
  <si>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</si>
  <si>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</si>
  <si>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</si>
  <si>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</si>
  <si>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</si>
  <si>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</si>
  <si>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 P/</t>
  </si>
  <si>
    <r>
      <t xml:space="preserve">Fuente: INEGI. </t>
    </r>
    <r>
      <rPr>
        <i/>
        <sz val="6"/>
        <rFont val="Arial"/>
        <family val="2"/>
      </rPr>
      <t>Estadísticas de Natalidad.</t>
    </r>
  </si>
  <si>
    <t>&amp;</t>
  </si>
  <si>
    <t>Nacimientos por ámbito geográfico de residencia habitual de la madre según sexo</t>
  </si>
  <si>
    <t>Cuadro 2.7</t>
  </si>
  <si>
    <t>No espe-
cificado</t>
  </si>
  <si>
    <t xml:space="preserve">                                                                   </t>
  </si>
  <si>
    <t xml:space="preserve">2014 </t>
  </si>
  <si>
    <t xml:space="preserve">Nacimientos por ámbito geográfico de residencia habitual de la madre </t>
  </si>
  <si>
    <t>Cuadro 2.8</t>
  </si>
  <si>
    <t>según tamaño de localidad</t>
  </si>
  <si>
    <t>Localidades de
2 500 y más
habitantes</t>
  </si>
  <si>
    <t>Localidades
menores de 2 500
habitantes</t>
  </si>
  <si>
    <t>Nota: Las localidades de 2 500 y más habitantes se refieren al medio urbano; las de menos de 2 500 habitantes, al medio rural.</t>
  </si>
  <si>
    <t>Nacimientos por ámbito geográfico de residencia habitual de la madre</t>
  </si>
  <si>
    <t>Cuadro 2.9</t>
  </si>
  <si>
    <t>según nivel de escolaridad de la misma</t>
  </si>
  <si>
    <t>Sin esco-
laridad</t>
  </si>
  <si>
    <t>Primaria
incompleta</t>
  </si>
  <si>
    <t>Primaria
completa</t>
  </si>
  <si>
    <t>Secundaria o
equivalente</t>
  </si>
  <si>
    <t>Preparatoria
o equivalente</t>
  </si>
  <si>
    <t>Profesional</t>
  </si>
  <si>
    <t>No espe-
cificado a/</t>
  </si>
  <si>
    <t xml:space="preserve">                                                                                                   </t>
  </si>
  <si>
    <t>a/ A partir de 2009 incluye otro nivel de escolaridad.</t>
  </si>
  <si>
    <t>Cuadro 2.10</t>
  </si>
  <si>
    <t>según estado civil de la misma</t>
  </si>
  <si>
    <t>Soltera</t>
  </si>
  <si>
    <t>Casada</t>
  </si>
  <si>
    <t>Unión
libre</t>
  </si>
  <si>
    <t>Separada</t>
  </si>
  <si>
    <t>Divorciada</t>
  </si>
  <si>
    <t>Viuda</t>
  </si>
  <si>
    <t xml:space="preserve">Ciudad de México </t>
  </si>
  <si>
    <t>2.6</t>
  </si>
  <si>
    <t>2.7</t>
  </si>
  <si>
    <t>2.8</t>
  </si>
  <si>
    <t>2.9</t>
  </si>
  <si>
    <t>2.10</t>
  </si>
  <si>
    <t xml:space="preserve">Nacimientos por ámbito geográfico de registro, de ocurrencia y de residencia habitual de la madre
Serie anual de 1995 a 2018
</t>
  </si>
  <si>
    <t xml:space="preserve">Nacimientos por ámbito geográfico de residencia habitual de la madre según sexo
Serie anual de 1995 a 2018
</t>
  </si>
  <si>
    <t xml:space="preserve">Nacimientos por ámbito geográfico de residencia habitual de la madre según tamaño de localidad
Serie anual de 1995 a 2018
</t>
  </si>
  <si>
    <t xml:space="preserve">Nacimientos por ámbito geográfico de residencia habitual de la madre según nivel de escolaridad de la misma
Serie anual de 1995 a 2018
</t>
  </si>
  <si>
    <t xml:space="preserve">Nacimientos por ámbito geográfico de residencia habitual de la madre según estado civil de la misma
Serie anual de 1995 a 2018
</t>
  </si>
  <si>
    <t xml:space="preserve">Matrimonios por entidad federativa de registro según grupo quinquenal de edad </t>
  </si>
  <si>
    <t>Cuadro 2.11</t>
  </si>
  <si>
    <t>del contrayente</t>
  </si>
  <si>
    <t>Menores
de 15 años</t>
  </si>
  <si>
    <t>15 a 19
años</t>
  </si>
  <si>
    <t>20 a 24
años</t>
  </si>
  <si>
    <t>25 a 29
años</t>
  </si>
  <si>
    <t>30 a 34
años</t>
  </si>
  <si>
    <t>35 a 39
años</t>
  </si>
  <si>
    <t>40 a 44
años</t>
  </si>
  <si>
    <t xml:space="preserve"> 45 a 49
años</t>
  </si>
  <si>
    <t>50 y más
años</t>
  </si>
  <si>
    <t xml:space="preserve">Estados Unidos Mexicanos        </t>
  </si>
  <si>
    <t xml:space="preserve">                                                                                                                                    </t>
  </si>
  <si>
    <t>2017 P/</t>
  </si>
  <si>
    <r>
      <t xml:space="preserve">Fuente: INEGI. </t>
    </r>
    <r>
      <rPr>
        <i/>
        <sz val="6"/>
        <rFont val="Arial"/>
        <family val="2"/>
      </rPr>
      <t>Estadísticas de Nupcialidad.</t>
    </r>
  </si>
  <si>
    <t>Matrimonios por entidad federativa de registro según grupo quinquenal de edad</t>
  </si>
  <si>
    <t>Cuadro 2.12</t>
  </si>
  <si>
    <t>de la contrayente</t>
  </si>
  <si>
    <t xml:space="preserve">2012 </t>
  </si>
  <si>
    <t>Matrimonios por entidad federativa de registro según nivel de escolaridad del contrayente</t>
  </si>
  <si>
    <t>Cuadro 2.13</t>
  </si>
  <si>
    <t xml:space="preserve">Total 
</t>
  </si>
  <si>
    <t>Sin  escola-
ridad</t>
  </si>
  <si>
    <t xml:space="preserve">Primaria
</t>
  </si>
  <si>
    <t xml:space="preserve">Profesional
</t>
  </si>
  <si>
    <t xml:space="preserve">                                                                                                </t>
  </si>
  <si>
    <t>Matrimonios por entidad federativa de registro según nivel de escolaridad de la contrayente</t>
  </si>
  <si>
    <t>Cuadro 2.14</t>
  </si>
  <si>
    <t>2.11</t>
  </si>
  <si>
    <t>2.12</t>
  </si>
  <si>
    <t>2.13</t>
  </si>
  <si>
    <t>2.14</t>
  </si>
  <si>
    <t xml:space="preserve">Matrimonios por entidad federativa de registro según grupo quinquenal de edad del contrayente
Serie anual de 1995 a 2018
</t>
  </si>
  <si>
    <t xml:space="preserve">Matrimonios por entidad federativa de registro según grupo quinquenal de edad de la contrayente
Serie anual de 1995 a 2018
</t>
  </si>
  <si>
    <t xml:space="preserve">Matrimonios por entidad federativa de registro según nivel de escolaridad del contrayente
Serie anual de 1995 a 2018
</t>
  </si>
  <si>
    <t xml:space="preserve">Matrimonios por entidad federativa de registro según nivel de escolaridad de la contrayente
Serie anual de 1995 a 2018
</t>
  </si>
  <si>
    <t>Indicadores seleccionados de pobreza por entidad federativa</t>
  </si>
  <si>
    <t>Cuadro 2.23</t>
  </si>
  <si>
    <t>Años seleccionados de 2008 a 2018</t>
  </si>
  <si>
    <t>Pobreza</t>
  </si>
  <si>
    <t>Pobreza moderada</t>
  </si>
  <si>
    <t>Pobreza extrema</t>
  </si>
  <si>
    <t>Población no pobre y no vulnerable</t>
  </si>
  <si>
    <t>Personas</t>
  </si>
  <si>
    <t>(Miles de personas)</t>
  </si>
  <si>
    <t>Nota: La información se refiere a estimaciones realizadas por el Consejo Nacional de Evaluación de la Política de Desa-</t>
  </si>
  <si>
    <t xml:space="preserve">          rrollo Social, con base en el módulo de condiciones socioeconómicas de la Encuesta Nacional de Ingresos y Gas-</t>
  </si>
  <si>
    <t xml:space="preserve">          tos de los Hogares.</t>
  </si>
  <si>
    <t xml:space="preserve">          Las estimaciones fueron realizadas de acuerdo con la metodología de pobreza publicada en el Diario Oficial de la Fe-</t>
  </si>
  <si>
    <t xml:space="preserve">         deración el 16 de junio de 2010.</t>
  </si>
  <si>
    <r>
      <t xml:space="preserve">Fuente: CONEVAL. </t>
    </r>
    <r>
      <rPr>
        <i/>
        <sz val="6"/>
        <rFont val="Arial"/>
        <family val="2"/>
      </rPr>
      <t>Medición de pobreza.</t>
    </r>
    <r>
      <rPr>
        <sz val="6"/>
        <rFont val="Arial"/>
        <family val="2"/>
      </rPr>
      <t xml:space="preserve"> www.coneval.gob.mx (9 de octubre de 2019).</t>
    </r>
  </si>
  <si>
    <t>2.23</t>
  </si>
  <si>
    <t xml:space="preserve">Indicadores seleccionados de pobreza por entidad federativa
Años seleccionados de 2008 a 2018
</t>
  </si>
  <si>
    <r>
      <t xml:space="preserve">Fuente: CONAPO. </t>
    </r>
    <r>
      <rPr>
        <i/>
        <sz val="6"/>
        <rFont val="Arial"/>
        <family val="2"/>
      </rPr>
      <t>Proyecciones de la población de México y de las entidades federativas, 2016-2050.</t>
    </r>
    <r>
      <rPr>
        <sz val="6"/>
        <rFont val="Arial"/>
        <family val="2"/>
      </rPr>
      <t xml:space="preserve"> En: www.gob.mx/conapo (6 de junio de 2019).</t>
    </r>
  </si>
  <si>
    <t>2.15</t>
  </si>
  <si>
    <t>2.16</t>
  </si>
  <si>
    <t>2.17</t>
  </si>
  <si>
    <t>2.18</t>
  </si>
  <si>
    <t>2.19</t>
  </si>
  <si>
    <t>2.20</t>
  </si>
  <si>
    <t>Divorcios por entidad federativa de registro según duración legal del matrimonio</t>
  </si>
  <si>
    <t>Cuadro 2.15</t>
  </si>
  <si>
    <t xml:space="preserve">Total
</t>
  </si>
  <si>
    <t>Menos
de 1 año</t>
  </si>
  <si>
    <t>1 a 5
años</t>
  </si>
  <si>
    <t>6 a 9
años</t>
  </si>
  <si>
    <t>10 y más
años</t>
  </si>
  <si>
    <t xml:space="preserve">                                                                                       </t>
  </si>
  <si>
    <t>Nota: Se refiere a los divorcios en que el trámite corresponde al judicial.</t>
  </si>
  <si>
    <t>Divorcios por entidad federativa de registro según tipo de trámite</t>
  </si>
  <si>
    <t>Cuadro 2.16</t>
  </si>
  <si>
    <t>Adminis-
trativo</t>
  </si>
  <si>
    <t>Judicial</t>
  </si>
  <si>
    <t xml:space="preserve">Mutuo
 consen-
timiento
</t>
  </si>
  <si>
    <t xml:space="preserve">Abandono
del hogar
por más de
3 o 6 meses
sin causa
justificada
</t>
  </si>
  <si>
    <t>Sevicia,
amenazas
o injurias
o la violen-
cia intra-
familiar</t>
  </si>
  <si>
    <t>Separación
por dos
años o más
independien-
temente
del motivo</t>
  </si>
  <si>
    <t>Incompa-
tibilidad
de carac-
teres</t>
  </si>
  <si>
    <t>Separación
del hogar
conyugal
por más de
un año,
con o sin
causa o no
justificada</t>
  </si>
  <si>
    <t>Negativa a con-
tribuir volunta-
riamente o por
sentencia del
juez familiar al
sostenimiento
del hogar</t>
  </si>
  <si>
    <t xml:space="preserve">Otras
cau-
sas a/
</t>
  </si>
  <si>
    <t>No
espe-
cifi-
cado</t>
  </si>
  <si>
    <t xml:space="preserve">                                                                                                                                                      </t>
  </si>
  <si>
    <t xml:space="preserve">        </t>
  </si>
  <si>
    <t>a/ Incluye adulterio o infidelidad sexual; alumbramiento ilegítimo; propuesta de prostitución; incitación a la violencia; corrupción y/o maltrato a los hijos; enfermedad crónica o incurable y</t>
  </si>
  <si>
    <t xml:space="preserve">    la impotencia y/o esterilidad incurable; enajenación mental incurable o el estado de interdicción declarado por sentencia; declaración de ausencia o presunción de muerte; acusación</t>
  </si>
  <si>
    <t xml:space="preserve">    calumniosa; haber cometido delito doloso o infamante; hábitos de juego; embriaguez o drogas; cometer un acto delictivo contra el cónyuge; bigamia, no acompañar la mujer a su marido</t>
  </si>
  <si>
    <t xml:space="preserve">    cuando cambie de residencia dentro o fuera del país; si un cónyuge solicitó el divorcio por causa injustificada el demandado puede divorciarse tres meses después de la última sentencia;</t>
  </si>
  <si>
    <t xml:space="preserve">    impedir uno de los cónyuges a otro desempeñar una actividad lícita, voluntario unilateral y fecundación asistida sin consentimiento del cónyuge; Bisexualidad manifestada</t>
  </si>
  <si>
    <t xml:space="preserve">    o intención o cambio de sexo por tratamiento médico o quirúrgico.</t>
  </si>
  <si>
    <t>Defunciones generales por ámbito geográfico de registro, de ocurrencia</t>
  </si>
  <si>
    <t>Cuadro 2.17</t>
  </si>
  <si>
    <t>y de residencia habitual del fallecido</t>
  </si>
  <si>
    <t>Registradas</t>
  </si>
  <si>
    <t>Ocurridas</t>
  </si>
  <si>
    <t>Residencia
habitual del
fallecido</t>
  </si>
  <si>
    <t>No especificado</t>
  </si>
  <si>
    <r>
      <t xml:space="preserve">Fuente: INEGI. </t>
    </r>
    <r>
      <rPr>
        <i/>
        <sz val="6"/>
        <rFont val="Arial"/>
        <family val="2"/>
      </rPr>
      <t>Estadísticas de Mortalidad.</t>
    </r>
  </si>
  <si>
    <t>Defunciones generales por ámbito geográfico de residencia habitual del fallecido</t>
  </si>
  <si>
    <t>Cuadro 2.18</t>
  </si>
  <si>
    <t xml:space="preserve">No espe-
cificado
</t>
  </si>
  <si>
    <t>Cuadro 2.19</t>
  </si>
  <si>
    <t>según grupo de edad y sexo</t>
  </si>
  <si>
    <t>Menores de un año</t>
  </si>
  <si>
    <t>De uno y más años</t>
  </si>
  <si>
    <t>Edad no especificada</t>
  </si>
  <si>
    <t xml:space="preserve">Hom-
bres
</t>
  </si>
  <si>
    <t xml:space="preserve">Muje-
res
</t>
  </si>
  <si>
    <t>No es-
peci-
ficado</t>
  </si>
  <si>
    <t xml:space="preserve">Defunciones generales por ámbito geográfico de residencia habitual del fallecido </t>
  </si>
  <si>
    <t>Cuadro 2.20</t>
  </si>
  <si>
    <t>según grupo quinquenal de edad</t>
  </si>
  <si>
    <t>Menores
de 1 año</t>
  </si>
  <si>
    <t>1 a 4
años</t>
  </si>
  <si>
    <t>5 a 9
años</t>
  </si>
  <si>
    <t>10 a 14
años</t>
  </si>
  <si>
    <t>45 a 49
años</t>
  </si>
  <si>
    <t>50 a 54
años</t>
  </si>
  <si>
    <t>55 a 59
años</t>
  </si>
  <si>
    <t>60 a 64
años</t>
  </si>
  <si>
    <t>65 a 69
años</t>
  </si>
  <si>
    <t>70 a 74
años</t>
  </si>
  <si>
    <t>75 a 79
años</t>
  </si>
  <si>
    <t>80 a 84
años</t>
  </si>
  <si>
    <t>85 y más
años</t>
  </si>
  <si>
    <t xml:space="preserve">Divorcios por entidad federativa de registro según duración legal del matrimonio
Serie anual de 1995 a 2018
</t>
  </si>
  <si>
    <t xml:space="preserve">Divorcios por entidad federativa de registro según tipo de trámite
Serie anual de 1995 a 2018
</t>
  </si>
  <si>
    <t xml:space="preserve">Defunciones generales por ámbito geográfico de registro, de ocurrencia y de residencia habitual del fallecido
Serie anual de 1995 a 2018
</t>
  </si>
  <si>
    <t xml:space="preserve">Defunciones generales por ámbito geográfico de residencia habitual del fallecido según tamaño de localidad
Serie anual de 1995 a 2018
</t>
  </si>
  <si>
    <t xml:space="preserve">Defunciones generales por ámbito geográfico de residencia habitual del fallecido según grupo de edad y sexo
Serie anual de 1995 a 2018
</t>
  </si>
  <si>
    <t xml:space="preserve">Defunciones generales por ámbito geográfico de residencia habitual del fallecido según grupo quinquenal de edad
Serie anual de 1995 a 2018
</t>
  </si>
  <si>
    <t>Población total por entidad federativa según sexo</t>
  </si>
  <si>
    <t>Cuadro 2.2</t>
  </si>
  <si>
    <t>Años censales 2010 y 2015</t>
  </si>
  <si>
    <t>2010 a/</t>
  </si>
  <si>
    <t>2015 b/</t>
  </si>
  <si>
    <t>a/ Incluye una estimación de población por un total de 1 344 585 personas, correspondientes a 448 195 "Viviendas sin información de ocupantes". Cifras al 12 de junio.</t>
  </si>
  <si>
    <t>b/ Se refiere a la población residente en viviendas particulares habitadas. Cifras al 15 de marzo.</t>
  </si>
  <si>
    <r>
      <t>Fuente: Para 2010: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INEGI. </t>
    </r>
    <r>
      <rPr>
        <i/>
        <sz val="6"/>
        <rFont val="Arial"/>
        <family val="2"/>
      </rPr>
      <t>Estados Unidos Mexicanos. Censo de Población y Vivienda 2010. Resultados definitivos. Tabulados básicos.</t>
    </r>
    <r>
      <rPr>
        <sz val="6"/>
        <rFont val="Arial"/>
        <family val="2"/>
      </rPr>
      <t xml:space="preserve"> En: www.inegi.org.mx (26 de julio de 2018).</t>
    </r>
  </si>
  <si>
    <r>
      <t xml:space="preserve">             Para 2015: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INEGI. </t>
    </r>
    <r>
      <rPr>
        <i/>
        <sz val="6"/>
        <rFont val="Arial"/>
        <family val="2"/>
      </rPr>
      <t>Encuesta Intercensal 2015. Tabulados predefinidos.</t>
    </r>
    <r>
      <rPr>
        <sz val="6"/>
        <rFont val="Arial"/>
        <family val="2"/>
      </rPr>
      <t xml:space="preserve"> En: www.inegi.org.mx (26 de julio de 2018).</t>
    </r>
  </si>
  <si>
    <t>Población total por entidad federativa según grupo quinquenal de edad</t>
  </si>
  <si>
    <t>Cuadro 2.3</t>
  </si>
  <si>
    <t>1a. parte</t>
  </si>
  <si>
    <t>Población
total</t>
  </si>
  <si>
    <t>0 a 4
años</t>
  </si>
  <si>
    <t xml:space="preserve">Estados Unidos Mexicanos </t>
  </si>
  <si>
    <t>2a. parte y última</t>
  </si>
  <si>
    <t>65 y más
años</t>
  </si>
  <si>
    <t>AÑOS</t>
  </si>
  <si>
    <r>
      <t>Fuente: Para 2010: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INEGI. </t>
    </r>
    <r>
      <rPr>
        <i/>
        <sz val="6"/>
        <rFont val="Arial"/>
        <family val="2"/>
      </rPr>
      <t xml:space="preserve">Estados Unidos Mexicanos. Censo de Población y Vivienda 2010. Resultados definitivos. Tabulados básicos. </t>
    </r>
    <r>
      <rPr>
        <sz val="6"/>
        <rFont val="Arial"/>
        <family val="2"/>
      </rPr>
      <t>En: www.inegi.org.mx (26 de julio de 2018).</t>
    </r>
  </si>
  <si>
    <t>Población de 5 y más años por entidad federativa según condición de habla indígena</t>
  </si>
  <si>
    <t>Cuadro 2.4</t>
  </si>
  <si>
    <t>Años censales 2005 y 2010</t>
  </si>
  <si>
    <t>Población
de 5 y más
años</t>
  </si>
  <si>
    <t>Habla lengua indígena</t>
  </si>
  <si>
    <t>No habla
lengua
indígena</t>
  </si>
  <si>
    <t>Habla
español</t>
  </si>
  <si>
    <t>No habla
español</t>
  </si>
  <si>
    <t>2005 a/</t>
  </si>
  <si>
    <t>2010 b/</t>
  </si>
  <si>
    <t>a/ Cifras al 17 de octubre.</t>
  </si>
  <si>
    <t>b/ Cifras al 12 de junio.</t>
  </si>
  <si>
    <r>
      <t>Fuente: Para 2005: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INEGI. </t>
    </r>
    <r>
      <rPr>
        <i/>
        <sz val="6"/>
        <rFont val="Arial"/>
        <family val="2"/>
      </rPr>
      <t xml:space="preserve">Estados Unidos Mexicanos. II Conteo de Población y Vivienda, 2005. Consulta Interactiva de Datos. </t>
    </r>
    <r>
      <rPr>
        <sz val="6"/>
        <rFont val="Arial"/>
        <family val="2"/>
      </rPr>
      <t>En: www.inegi.org.mx (26 de julio de 2018).</t>
    </r>
  </si>
  <si>
    <r>
      <t xml:space="preserve">             Para 2010:</t>
    </r>
    <r>
      <rPr>
        <b/>
        <sz val="6"/>
        <rFont val="arial"/>
        <family val="2"/>
      </rPr>
      <t xml:space="preserve"> </t>
    </r>
    <r>
      <rPr>
        <sz val="6"/>
        <rFont val="Arial"/>
        <family val="2"/>
      </rPr>
      <t xml:space="preserve">INEGI. </t>
    </r>
    <r>
      <rPr>
        <i/>
        <sz val="6"/>
        <rFont val="Arial"/>
        <family val="2"/>
      </rPr>
      <t xml:space="preserve">Estados Unidos Mexicanos. Censo de Población y Vivienda 2010. Resultados definitivos. Tabulados básicos. </t>
    </r>
    <r>
      <rPr>
        <sz val="6"/>
        <rFont val="Arial"/>
        <family val="2"/>
      </rPr>
      <t>En: www.inegi.org.mx (26 de julio de 2018).</t>
    </r>
  </si>
  <si>
    <t>Población de 3 y más años por entidad federativa</t>
  </si>
  <si>
    <t>Cuadro 2.5</t>
  </si>
  <si>
    <t>según distribución de condición de habla indígena</t>
  </si>
  <si>
    <t>Población
 de 3 y más
años</t>
  </si>
  <si>
    <t>Habla lengua indígena (Por ciento)</t>
  </si>
  <si>
    <t>No espe-
cificado
(Por ciento)</t>
  </si>
  <si>
    <t>(Por ciento)</t>
  </si>
  <si>
    <t>Nota: Se refiere a la población residente en viviendas particulares habitadas. Cifras al 15 de marzo.</t>
  </si>
  <si>
    <r>
      <t xml:space="preserve">Fuente: INEGI. </t>
    </r>
    <r>
      <rPr>
        <i/>
        <sz val="6"/>
        <rFont val="Arial"/>
        <family val="2"/>
      </rPr>
      <t>Encuesta Intercensal 2015. Tabulados predefinidos.</t>
    </r>
    <r>
      <rPr>
        <sz val="6"/>
        <rFont val="Arial"/>
        <family val="2"/>
      </rPr>
      <t xml:space="preserve"> En: www.inegi.org.mx (26 de julio de 2018).</t>
    </r>
  </si>
  <si>
    <t>2.2</t>
  </si>
  <si>
    <t>2.3</t>
  </si>
  <si>
    <t>2.4</t>
  </si>
  <si>
    <t>2.5</t>
  </si>
  <si>
    <t xml:space="preserve">Población total por entidad federativa según sexo
Años censales 2010 y 2015
</t>
  </si>
  <si>
    <t xml:space="preserve">Población total por entidad federativa según grupo quinquenal de edad
Años censales 2010 y 2015
</t>
  </si>
  <si>
    <t xml:space="preserve">Población de 5 y más años por entidad federativa según condición de habla indígena
Años censales 2005 y 2010
</t>
  </si>
  <si>
    <t xml:space="preserve">Población de 3 y más años por entidad federativa según distribución de condición de habla indígena
2015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</si>
</sst>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#,##0"/>
    <numFmt numFmtId="165" formatCode="######0"/>
    <numFmt numFmtId="166" formatCode="#,##0.0"/>
    <numFmt numFmtId="167" formatCode="0.0"/>
  </numFmts>
  <fonts count="30">
    <font>
      <sz val="8"/>
      <name val="Swis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Swiss"/>
    </font>
    <font>
      <sz val="6"/>
      <color indexed="18"/>
      <name val="Arial"/>
      <family val="2"/>
    </font>
    <font>
      <u/>
      <sz val="8"/>
      <color theme="10"/>
      <name val="Swiss"/>
    </font>
    <font>
      <b/>
      <sz val="10"/>
      <name val="Arial"/>
      <family val="2"/>
    </font>
    <font>
      <b/>
      <sz val="8"/>
      <color indexed="18"/>
      <name val="Arial"/>
      <family val="2"/>
    </font>
    <font>
      <sz val="7"/>
      <color indexed="18"/>
      <name val="Arial"/>
      <family val="2"/>
    </font>
    <font>
      <sz val="7"/>
      <name val="Arial"/>
      <family val="2"/>
    </font>
    <font>
      <u/>
      <sz val="7"/>
      <name val="Arial"/>
      <family val="2"/>
    </font>
    <font>
      <sz val="7"/>
      <color rgb="FFFF000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8"/>
      <name val="Arial"/>
      <family val="2"/>
    </font>
    <font>
      <sz val="6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u/>
      <sz val="13"/>
      <color theme="10"/>
      <name val="Arial"/>
      <family val="2"/>
    </font>
    <font>
      <i/>
      <sz val="6"/>
      <name val="Arial"/>
      <family val="2"/>
    </font>
    <font>
      <b/>
      <sz val="6"/>
      <name val="arial"/>
      <family val="2"/>
    </font>
    <font>
      <sz val="9"/>
      <color rgb="FF000000"/>
      <name val="MS Shell Dlg 2"/>
    </font>
    <font>
      <u/>
      <sz val="6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u/>
      <sz val="13"/>
      <color indexed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3">
    <xf numFmtId="0" fontId="0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6" fillId="0" borderId="0" applyNumberFormat="0" applyFill="0" applyBorder="0" applyAlignment="0" applyProtection="0"/>
    <xf numFmtId="0" fontId="14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4" fillId="0" borderId="0"/>
    <xf numFmtId="0" fontId="4" fillId="0" borderId="0"/>
    <xf numFmtId="0" fontId="14" fillId="0" borderId="0"/>
    <xf numFmtId="0" fontId="3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2" fillId="0" borderId="0"/>
    <xf numFmtId="0" fontId="1" fillId="0" borderId="0"/>
    <xf numFmtId="0" fontId="1" fillId="0" borderId="0"/>
    <xf numFmtId="0" fontId="5" fillId="0" borderId="0"/>
    <xf numFmtId="0" fontId="14" fillId="0" borderId="0"/>
    <xf numFmtId="0" fontId="14" fillId="0" borderId="0"/>
    <xf numFmtId="0" fontId="29" fillId="0" borderId="0" applyNumberFormat="0" applyFill="0" applyBorder="0" applyAlignment="0" applyProtection="0">
      <alignment vertical="top"/>
      <protection locked="0"/>
    </xf>
  </cellStyleXfs>
  <cellXfs count="470">
    <xf numFmtId="0" fontId="0" fillId="0" borderId="0" xfId="0"/>
    <xf numFmtId="0" fontId="6" fillId="0" borderId="0" xfId="1" applyFont="1" applyAlignment="1" applyProtection="1">
      <alignment vertical="center"/>
    </xf>
    <xf numFmtId="164" fontId="6" fillId="0" borderId="0" xfId="1" applyNumberFormat="1" applyFont="1" applyAlignment="1" applyProtection="1">
      <alignment vertical="center"/>
    </xf>
    <xf numFmtId="0" fontId="9" fillId="0" borderId="0" xfId="1" applyNumberFormat="1" applyFont="1" applyBorder="1" applyAlignment="1" applyProtection="1">
      <alignment vertical="center"/>
    </xf>
    <xf numFmtId="164" fontId="9" fillId="0" borderId="0" xfId="1" applyNumberFormat="1" applyFont="1" applyBorder="1" applyAlignment="1" applyProtection="1">
      <alignment vertical="center"/>
    </xf>
    <xf numFmtId="0" fontId="5" fillId="0" borderId="0" xfId="1" applyProtection="1"/>
    <xf numFmtId="0" fontId="10" fillId="0" borderId="0" xfId="1" applyFont="1" applyAlignment="1" applyProtection="1">
      <alignment vertical="center"/>
    </xf>
    <xf numFmtId="49" fontId="11" fillId="2" borderId="0" xfId="0" applyNumberFormat="1" applyFont="1" applyFill="1" applyAlignment="1" applyProtection="1">
      <alignment horizontal="left" vertical="top"/>
    </xf>
    <xf numFmtId="0" fontId="11" fillId="2" borderId="0" xfId="0" applyFont="1" applyFill="1" applyAlignment="1" applyProtection="1">
      <alignment horizontal="left" vertical="top"/>
    </xf>
    <xf numFmtId="0" fontId="11" fillId="2" borderId="0" xfId="0" applyFont="1" applyFill="1" applyProtection="1"/>
    <xf numFmtId="49" fontId="12" fillId="2" borderId="0" xfId="2" applyNumberFormat="1" applyFont="1" applyFill="1" applyAlignment="1" applyProtection="1">
      <alignment horizontal="left" vertical="top"/>
    </xf>
    <xf numFmtId="0" fontId="11" fillId="2" borderId="0" xfId="2" applyFont="1" applyFill="1" applyAlignment="1" applyProtection="1">
      <alignment horizontal="left" vertical="top" wrapText="1"/>
    </xf>
    <xf numFmtId="0" fontId="13" fillId="2" borderId="0" xfId="0" applyFont="1" applyFill="1" applyProtection="1"/>
    <xf numFmtId="0" fontId="8" fillId="0" borderId="0" xfId="3" applyFont="1" applyAlignment="1" applyProtection="1"/>
    <xf numFmtId="0" fontId="15" fillId="0" borderId="0" xfId="3" applyFont="1" applyBorder="1" applyAlignment="1" applyProtection="1">
      <alignment vertical="top"/>
    </xf>
    <xf numFmtId="0" fontId="17" fillId="0" borderId="0" xfId="4" applyFont="1" applyBorder="1" applyAlignment="1" applyProtection="1">
      <alignment horizontal="right" vertical="top"/>
    </xf>
    <xf numFmtId="0" fontId="15" fillId="0" borderId="0" xfId="3" applyFont="1" applyAlignment="1" applyProtection="1">
      <alignment vertical="top"/>
    </xf>
    <xf numFmtId="0" fontId="15" fillId="0" borderId="0" xfId="3" applyFont="1" applyBorder="1" applyAlignment="1" applyProtection="1">
      <alignment horizontal="right" vertical="top"/>
    </xf>
    <xf numFmtId="0" fontId="14" fillId="0" borderId="1" xfId="3" applyFont="1" applyBorder="1" applyAlignment="1" applyProtection="1">
      <alignment vertical="center"/>
    </xf>
    <xf numFmtId="0" fontId="14" fillId="0" borderId="0" xfId="3" applyFont="1" applyBorder="1" applyAlignment="1" applyProtection="1">
      <alignment vertical="center"/>
    </xf>
    <xf numFmtId="0" fontId="14" fillId="0" borderId="0" xfId="3" applyFont="1" applyAlignment="1" applyProtection="1">
      <alignment vertical="center"/>
    </xf>
    <xf numFmtId="0" fontId="18" fillId="0" borderId="0" xfId="3" applyNumberFormat="1" applyFont="1" applyBorder="1" applyAlignment="1" applyProtection="1">
      <alignment horizontal="right" vertical="center" wrapText="1"/>
    </xf>
    <xf numFmtId="0" fontId="18" fillId="0" borderId="0" xfId="3" applyNumberFormat="1" applyFont="1" applyBorder="1" applyAlignment="1" applyProtection="1">
      <alignment horizontal="left" vertical="center" wrapText="1"/>
    </xf>
    <xf numFmtId="165" fontId="18" fillId="0" borderId="1" xfId="3" applyNumberFormat="1" applyFont="1" applyBorder="1" applyAlignment="1" applyProtection="1">
      <alignment horizontal="centerContinuous" vertical="center"/>
    </xf>
    <xf numFmtId="165" fontId="18" fillId="0" borderId="0" xfId="3" applyNumberFormat="1" applyFont="1" applyBorder="1" applyAlignment="1" applyProtection="1">
      <alignment vertical="center"/>
    </xf>
    <xf numFmtId="0" fontId="18" fillId="0" borderId="0" xfId="3" applyFont="1" applyAlignment="1" applyProtection="1">
      <alignment vertical="center"/>
    </xf>
    <xf numFmtId="164" fontId="18" fillId="0" borderId="0" xfId="3" applyNumberFormat="1" applyFont="1" applyBorder="1" applyAlignment="1" applyProtection="1">
      <alignment horizontal="right" vertical="center"/>
    </xf>
    <xf numFmtId="164" fontId="18" fillId="0" borderId="2" xfId="3" applyNumberFormat="1" applyFont="1" applyBorder="1" applyAlignment="1" applyProtection="1">
      <alignment horizontal="right" vertical="center" wrapText="1"/>
    </xf>
    <xf numFmtId="0" fontId="19" fillId="0" borderId="0" xfId="5" applyFont="1" applyBorder="1" applyAlignment="1" applyProtection="1">
      <alignment horizontal="left" vertical="center"/>
    </xf>
    <xf numFmtId="3" fontId="19" fillId="0" borderId="0" xfId="3" applyNumberFormat="1" applyFont="1" applyAlignment="1" applyProtection="1">
      <alignment vertical="center"/>
    </xf>
    <xf numFmtId="0" fontId="19" fillId="0" borderId="0" xfId="3" applyFont="1" applyBorder="1" applyAlignment="1" applyProtection="1">
      <alignment vertical="center"/>
    </xf>
    <xf numFmtId="3" fontId="19" fillId="0" borderId="0" xfId="3" applyNumberFormat="1" applyFont="1" applyBorder="1" applyAlignment="1" applyProtection="1">
      <alignment vertical="center"/>
    </xf>
    <xf numFmtId="3" fontId="20" fillId="0" borderId="0" xfId="3" applyNumberFormat="1" applyFont="1" applyBorder="1" applyAlignment="1" applyProtection="1">
      <alignment vertical="center"/>
    </xf>
    <xf numFmtId="0" fontId="20" fillId="0" borderId="0" xfId="3" applyFont="1" applyAlignment="1" applyProtection="1">
      <alignment vertical="center"/>
    </xf>
    <xf numFmtId="0" fontId="20" fillId="0" borderId="0" xfId="3" applyFont="1" applyBorder="1" applyAlignment="1" applyProtection="1">
      <alignment vertical="center"/>
    </xf>
    <xf numFmtId="3" fontId="20" fillId="0" borderId="0" xfId="3" applyNumberFormat="1" applyFont="1" applyAlignment="1" applyProtection="1">
      <alignment horizontal="right" vertical="center"/>
    </xf>
    <xf numFmtId="3" fontId="20" fillId="0" borderId="0" xfId="3" applyNumberFormat="1" applyFont="1" applyAlignment="1" applyProtection="1">
      <alignment vertical="center"/>
    </xf>
    <xf numFmtId="0" fontId="20" fillId="3" borderId="0" xfId="3" applyFont="1" applyFill="1" applyBorder="1" applyAlignment="1" applyProtection="1">
      <alignment vertical="center"/>
    </xf>
    <xf numFmtId="3" fontId="20" fillId="3" borderId="0" xfId="3" applyNumberFormat="1" applyFont="1" applyFill="1" applyBorder="1" applyAlignment="1" applyProtection="1">
      <alignment vertical="center"/>
    </xf>
    <xf numFmtId="3" fontId="20" fillId="3" borderId="0" xfId="3" applyNumberFormat="1" applyFont="1" applyFill="1" applyAlignment="1" applyProtection="1">
      <alignment horizontal="right" vertical="center"/>
    </xf>
    <xf numFmtId="0" fontId="20" fillId="0" borderId="0" xfId="3" applyFont="1" applyFill="1" applyBorder="1" applyAlignment="1" applyProtection="1">
      <alignment vertical="center"/>
    </xf>
    <xf numFmtId="3" fontId="20" fillId="0" borderId="0" xfId="3" applyNumberFormat="1" applyFont="1" applyFill="1" applyBorder="1" applyAlignment="1" applyProtection="1">
      <alignment vertical="center"/>
    </xf>
    <xf numFmtId="3" fontId="20" fillId="0" borderId="0" xfId="3" applyNumberFormat="1" applyFont="1" applyFill="1" applyAlignment="1" applyProtection="1">
      <alignment horizontal="right" vertical="center"/>
    </xf>
    <xf numFmtId="0" fontId="18" fillId="0" borderId="0" xfId="6" applyFont="1" applyAlignment="1" applyProtection="1">
      <alignment horizontal="left" vertical="center"/>
    </xf>
    <xf numFmtId="0" fontId="18" fillId="0" borderId="0" xfId="3" applyFont="1" applyBorder="1" applyAlignment="1" applyProtection="1">
      <alignment vertical="center"/>
    </xf>
    <xf numFmtId="0" fontId="17" fillId="0" borderId="0" xfId="7" applyFont="1" applyAlignment="1" applyProtection="1">
      <alignment horizontal="right"/>
    </xf>
    <xf numFmtId="0" fontId="17" fillId="0" borderId="0" xfId="4" applyFont="1" applyAlignment="1" applyProtection="1">
      <alignment horizontal="right"/>
    </xf>
    <xf numFmtId="0" fontId="8" fillId="0" borderId="0" xfId="3" applyFont="1" applyBorder="1" applyAlignment="1" applyProtection="1"/>
    <xf numFmtId="0" fontId="14" fillId="0" borderId="0" xfId="3" applyFont="1" applyBorder="1" applyAlignment="1" applyProtection="1"/>
    <xf numFmtId="0" fontId="18" fillId="0" borderId="0" xfId="3" applyNumberFormat="1" applyFont="1" applyBorder="1" applyAlignment="1" applyProtection="1">
      <alignment horizontal="right" vertical="top"/>
    </xf>
    <xf numFmtId="166" fontId="19" fillId="0" borderId="0" xfId="3" applyNumberFormat="1" applyFont="1" applyAlignment="1" applyProtection="1">
      <alignment vertical="center"/>
    </xf>
    <xf numFmtId="167" fontId="20" fillId="0" borderId="0" xfId="3" applyNumberFormat="1" applyFont="1" applyAlignment="1" applyProtection="1">
      <alignment vertical="center"/>
    </xf>
    <xf numFmtId="166" fontId="20" fillId="0" borderId="0" xfId="3" applyNumberFormat="1" applyFont="1" applyBorder="1" applyAlignment="1" applyProtection="1">
      <alignment vertical="center"/>
    </xf>
    <xf numFmtId="166" fontId="20" fillId="0" borderId="0" xfId="3" applyNumberFormat="1" applyFont="1" applyAlignment="1" applyProtection="1">
      <alignment horizontal="right" vertical="center"/>
    </xf>
    <xf numFmtId="166" fontId="20" fillId="0" borderId="0" xfId="3" applyNumberFormat="1" applyFont="1" applyAlignment="1" applyProtection="1">
      <alignment vertical="center"/>
    </xf>
    <xf numFmtId="166" fontId="20" fillId="3" borderId="0" xfId="3" applyNumberFormat="1" applyFont="1" applyFill="1" applyBorder="1" applyAlignment="1" applyProtection="1">
      <alignment vertical="center"/>
    </xf>
    <xf numFmtId="166" fontId="20" fillId="3" borderId="0" xfId="3" applyNumberFormat="1" applyFont="1" applyFill="1" applyAlignment="1" applyProtection="1">
      <alignment horizontal="right" vertical="center"/>
    </xf>
    <xf numFmtId="0" fontId="18" fillId="0" borderId="0" xfId="7" applyFont="1" applyAlignment="1" applyProtection="1">
      <alignment horizontal="left" vertical="center"/>
    </xf>
    <xf numFmtId="0" fontId="18" fillId="0" borderId="0" xfId="3" applyFont="1" applyAlignment="1" applyProtection="1">
      <alignment horizontal="left" vertical="center"/>
    </xf>
    <xf numFmtId="165" fontId="18" fillId="0" borderId="0" xfId="3" applyNumberFormat="1" applyFont="1" applyBorder="1" applyAlignment="1" applyProtection="1">
      <alignment horizontal="right" vertical="top" wrapText="1"/>
    </xf>
    <xf numFmtId="0" fontId="19" fillId="0" borderId="0" xfId="5" applyFont="1" applyBorder="1" applyAlignment="1" applyProtection="1">
      <alignment horizontal="right" vertical="center"/>
    </xf>
    <xf numFmtId="3" fontId="19" fillId="0" borderId="0" xfId="5" applyNumberFormat="1" applyFont="1" applyProtection="1"/>
    <xf numFmtId="166" fontId="19" fillId="0" borderId="0" xfId="3" applyNumberFormat="1" applyFont="1" applyBorder="1" applyAlignment="1" applyProtection="1">
      <alignment vertical="center"/>
    </xf>
    <xf numFmtId="3" fontId="20" fillId="0" borderId="0" xfId="5" applyNumberFormat="1" applyFont="1" applyProtection="1"/>
    <xf numFmtId="3" fontId="20" fillId="3" borderId="0" xfId="5" applyNumberFormat="1" applyFont="1" applyFill="1" applyProtection="1"/>
    <xf numFmtId="166" fontId="19" fillId="0" borderId="0" xfId="3" applyNumberFormat="1" applyFont="1" applyAlignment="1" applyProtection="1">
      <alignment horizontal="right" vertical="center"/>
    </xf>
    <xf numFmtId="0" fontId="20" fillId="0" borderId="0" xfId="3" applyFont="1" applyFill="1" applyAlignment="1" applyProtection="1">
      <alignment vertical="center"/>
    </xf>
    <xf numFmtId="3" fontId="19" fillId="0" borderId="0" xfId="3" applyNumberFormat="1" applyFont="1" applyAlignment="1" applyProtection="1">
      <alignment horizontal="right" vertical="center"/>
    </xf>
    <xf numFmtId="0" fontId="18" fillId="0" borderId="0" xfId="8" applyNumberFormat="1" applyFont="1" applyBorder="1" applyAlignment="1" applyProtection="1">
      <alignment vertical="center"/>
    </xf>
    <xf numFmtId="0" fontId="8" fillId="0" borderId="0" xfId="0" applyFont="1" applyProtection="1"/>
    <xf numFmtId="0" fontId="0" fillId="0" borderId="0" xfId="0" applyProtection="1"/>
    <xf numFmtId="0" fontId="8" fillId="0" borderId="0" xfId="9" applyNumberFormat="1" applyFont="1" applyAlignment="1" applyProtection="1"/>
    <xf numFmtId="0" fontId="15" fillId="0" borderId="0" xfId="9" applyFont="1" applyAlignment="1" applyProtection="1">
      <alignment vertical="top"/>
    </xf>
    <xf numFmtId="0" fontId="8" fillId="0" borderId="0" xfId="10" applyNumberFormat="1" applyFont="1" applyAlignment="1" applyProtection="1"/>
    <xf numFmtId="0" fontId="8" fillId="0" borderId="0" xfId="9" applyFont="1" applyBorder="1" applyAlignment="1" applyProtection="1">
      <alignment vertical="center"/>
    </xf>
    <xf numFmtId="0" fontId="8" fillId="0" borderId="0" xfId="10" applyFont="1" applyBorder="1" applyAlignment="1" applyProtection="1"/>
    <xf numFmtId="0" fontId="14" fillId="0" borderId="1" xfId="9" applyBorder="1" applyAlignment="1" applyProtection="1">
      <alignment vertical="center"/>
    </xf>
    <xf numFmtId="0" fontId="14" fillId="0" borderId="0" xfId="9" applyAlignment="1" applyProtection="1">
      <alignment vertical="center"/>
    </xf>
    <xf numFmtId="0" fontId="14" fillId="0" borderId="0" xfId="9" applyBorder="1" applyAlignment="1" applyProtection="1">
      <alignment vertical="center"/>
    </xf>
    <xf numFmtId="0" fontId="18" fillId="0" borderId="0" xfId="9" applyFont="1" applyAlignment="1" applyProtection="1">
      <alignment vertical="center"/>
    </xf>
    <xf numFmtId="0" fontId="19" fillId="0" borderId="0" xfId="9" applyFont="1" applyBorder="1" applyAlignment="1" applyProtection="1">
      <alignment horizontal="left" vertical="center"/>
    </xf>
    <xf numFmtId="3" fontId="19" fillId="0" borderId="0" xfId="9" applyNumberFormat="1" applyFont="1" applyBorder="1" applyAlignment="1" applyProtection="1">
      <alignment vertical="center"/>
    </xf>
    <xf numFmtId="0" fontId="19" fillId="0" borderId="0" xfId="9" applyFont="1" applyAlignment="1" applyProtection="1">
      <alignment vertical="center"/>
    </xf>
    <xf numFmtId="0" fontId="19" fillId="0" borderId="0" xfId="9" applyFont="1" applyBorder="1" applyAlignment="1" applyProtection="1">
      <alignment vertical="center"/>
    </xf>
    <xf numFmtId="0" fontId="20" fillId="0" borderId="0" xfId="9" applyFont="1" applyBorder="1" applyAlignment="1" applyProtection="1">
      <alignment vertical="center"/>
    </xf>
    <xf numFmtId="3" fontId="20" fillId="0" borderId="0" xfId="9" applyNumberFormat="1" applyFont="1" applyBorder="1" applyAlignment="1" applyProtection="1">
      <alignment vertical="center"/>
    </xf>
    <xf numFmtId="0" fontId="20" fillId="0" borderId="0" xfId="9" applyFont="1" applyAlignment="1" applyProtection="1">
      <alignment vertical="center"/>
    </xf>
    <xf numFmtId="0" fontId="20" fillId="3" borderId="0" xfId="9" applyFont="1" applyFill="1" applyBorder="1" applyAlignment="1" applyProtection="1">
      <alignment vertical="center"/>
    </xf>
    <xf numFmtId="3" fontId="20" fillId="3" borderId="0" xfId="9" applyNumberFormat="1" applyFont="1" applyFill="1" applyBorder="1" applyAlignment="1" applyProtection="1">
      <alignment vertical="center"/>
    </xf>
    <xf numFmtId="3" fontId="20" fillId="0" borderId="0" xfId="9" applyNumberFormat="1" applyFont="1" applyAlignment="1" applyProtection="1">
      <alignment horizontal="left"/>
    </xf>
    <xf numFmtId="3" fontId="20" fillId="0" borderId="0" xfId="9" applyNumberFormat="1" applyFont="1" applyBorder="1" applyAlignment="1" applyProtection="1">
      <alignment horizontal="right" vertical="center"/>
    </xf>
    <xf numFmtId="3" fontId="19" fillId="0" borderId="0" xfId="9" applyNumberFormat="1" applyFont="1" applyBorder="1" applyAlignment="1" applyProtection="1">
      <alignment horizontal="right" vertical="center"/>
    </xf>
    <xf numFmtId="3" fontId="20" fillId="3" borderId="0" xfId="9" applyNumberFormat="1" applyFont="1" applyFill="1" applyBorder="1" applyAlignment="1" applyProtection="1">
      <alignment horizontal="right" vertical="center"/>
    </xf>
    <xf numFmtId="49" fontId="19" fillId="0" borderId="0" xfId="11" applyNumberFormat="1" applyFont="1" applyAlignment="1" applyProtection="1">
      <alignment horizontal="left" vertical="center"/>
    </xf>
    <xf numFmtId="0" fontId="8" fillId="0" borderId="0" xfId="11" applyFont="1" applyAlignment="1" applyProtection="1">
      <alignment vertical="center"/>
    </xf>
    <xf numFmtId="0" fontId="14" fillId="0" borderId="0" xfId="11" applyAlignment="1" applyProtection="1">
      <alignment vertical="center"/>
    </xf>
    <xf numFmtId="3" fontId="19" fillId="0" borderId="0" xfId="9" applyNumberFormat="1" applyFont="1" applyAlignment="1" applyProtection="1">
      <alignment horizontal="left"/>
    </xf>
    <xf numFmtId="3" fontId="19" fillId="0" borderId="0" xfId="9" applyNumberFormat="1" applyFont="1" applyAlignment="1" applyProtection="1">
      <alignment horizontal="right"/>
    </xf>
    <xf numFmtId="0" fontId="23" fillId="0" borderId="0" xfId="11" applyFont="1" applyAlignment="1" applyProtection="1">
      <alignment vertical="center"/>
    </xf>
    <xf numFmtId="3" fontId="20" fillId="0" borderId="0" xfId="9" applyNumberFormat="1" applyFont="1" applyAlignment="1" applyProtection="1">
      <alignment horizontal="right"/>
    </xf>
    <xf numFmtId="3" fontId="20" fillId="3" borderId="0" xfId="9" applyNumberFormat="1" applyFont="1" applyFill="1" applyAlignment="1" applyProtection="1">
      <alignment horizontal="left"/>
    </xf>
    <xf numFmtId="3" fontId="20" fillId="3" borderId="0" xfId="9" applyNumberFormat="1" applyFont="1" applyFill="1" applyAlignment="1" applyProtection="1">
      <alignment horizontal="right"/>
    </xf>
    <xf numFmtId="3" fontId="8" fillId="0" borderId="0" xfId="11" applyNumberFormat="1" applyFont="1" applyAlignment="1" applyProtection="1">
      <alignment vertical="center"/>
    </xf>
    <xf numFmtId="3" fontId="14" fillId="0" borderId="0" xfId="11" applyNumberFormat="1" applyAlignment="1" applyProtection="1">
      <alignment vertical="center"/>
    </xf>
    <xf numFmtId="3" fontId="19" fillId="0" borderId="0" xfId="10" applyNumberFormat="1" applyFont="1" applyAlignment="1" applyProtection="1">
      <alignment horizontal="right"/>
    </xf>
    <xf numFmtId="3" fontId="20" fillId="0" borderId="0" xfId="10" applyNumberFormat="1" applyFont="1" applyAlignment="1" applyProtection="1">
      <alignment horizontal="right"/>
    </xf>
    <xf numFmtId="3" fontId="20" fillId="3" borderId="0" xfId="10" applyNumberFormat="1" applyFont="1" applyFill="1" applyAlignment="1" applyProtection="1">
      <alignment horizontal="right"/>
    </xf>
    <xf numFmtId="3" fontId="20" fillId="0" borderId="0" xfId="10" applyNumberFormat="1" applyFont="1" applyBorder="1" applyAlignment="1" applyProtection="1">
      <alignment horizontal="right" vertical="center"/>
    </xf>
    <xf numFmtId="0" fontId="16" fillId="0" borderId="0" xfId="4" applyAlignment="1" applyProtection="1">
      <alignment vertical="center"/>
    </xf>
    <xf numFmtId="0" fontId="14" fillId="0" borderId="1" xfId="9" applyFont="1" applyBorder="1" applyAlignment="1" applyProtection="1">
      <alignment vertical="center"/>
    </xf>
    <xf numFmtId="0" fontId="14" fillId="0" borderId="0" xfId="9" applyFont="1" applyAlignment="1" applyProtection="1">
      <alignment vertical="center"/>
    </xf>
    <xf numFmtId="0" fontId="14" fillId="0" borderId="0" xfId="9" applyFont="1" applyBorder="1" applyAlignment="1" applyProtection="1">
      <alignment vertical="center"/>
    </xf>
    <xf numFmtId="3" fontId="20" fillId="0" borderId="0" xfId="9" applyNumberFormat="1" applyFont="1" applyAlignment="1" applyProtection="1">
      <alignment vertical="center"/>
    </xf>
    <xf numFmtId="3" fontId="20" fillId="0" borderId="0" xfId="9" applyNumberFormat="1" applyFont="1" applyAlignment="1" applyProtection="1">
      <alignment horizontal="right" vertical="center"/>
    </xf>
    <xf numFmtId="0" fontId="14" fillId="0" borderId="0" xfId="11" applyFont="1" applyAlignment="1" applyProtection="1">
      <alignment vertical="center"/>
    </xf>
    <xf numFmtId="3" fontId="19" fillId="0" borderId="0" xfId="9" applyNumberFormat="1" applyFont="1" applyProtection="1"/>
    <xf numFmtId="3" fontId="20" fillId="0" borderId="0" xfId="9" applyNumberFormat="1" applyFont="1" applyProtection="1"/>
    <xf numFmtId="3" fontId="20" fillId="3" borderId="0" xfId="9" applyNumberFormat="1" applyFont="1" applyFill="1" applyProtection="1"/>
    <xf numFmtId="0" fontId="19" fillId="0" borderId="0" xfId="11" applyNumberFormat="1" applyFont="1" applyAlignment="1" applyProtection="1">
      <alignment horizontal="left" vertical="center"/>
    </xf>
    <xf numFmtId="3" fontId="14" fillId="0" borderId="0" xfId="11" applyNumberFormat="1" applyFont="1" applyAlignment="1" applyProtection="1">
      <alignment vertical="center"/>
    </xf>
    <xf numFmtId="0" fontId="15" fillId="0" borderId="0" xfId="9" applyFont="1" applyBorder="1" applyAlignment="1" applyProtection="1">
      <alignment vertical="top"/>
    </xf>
    <xf numFmtId="3" fontId="19" fillId="0" borderId="0" xfId="9" applyNumberFormat="1" applyFont="1" applyAlignment="1" applyProtection="1">
      <alignment vertical="center"/>
    </xf>
    <xf numFmtId="0" fontId="20" fillId="0" borderId="0" xfId="9" applyFont="1" applyBorder="1" applyAlignment="1" applyProtection="1"/>
    <xf numFmtId="0" fontId="20" fillId="3" borderId="0" xfId="9" applyFont="1" applyFill="1" applyBorder="1" applyAlignment="1" applyProtection="1"/>
    <xf numFmtId="3" fontId="20" fillId="3" borderId="0" xfId="9" applyNumberFormat="1" applyFont="1" applyFill="1" applyAlignment="1" applyProtection="1">
      <alignment vertical="center"/>
    </xf>
    <xf numFmtId="3" fontId="19" fillId="0" borderId="0" xfId="9" applyNumberFormat="1" applyFont="1" applyAlignment="1" applyProtection="1">
      <alignment horizontal="right" vertical="center"/>
    </xf>
    <xf numFmtId="3" fontId="20" fillId="3" borderId="0" xfId="9" applyNumberFormat="1" applyFont="1" applyFill="1" applyAlignment="1" applyProtection="1">
      <alignment horizontal="right" vertical="center"/>
    </xf>
    <xf numFmtId="3" fontId="20" fillId="0" borderId="0" xfId="9" applyNumberFormat="1" applyFont="1" applyFill="1" applyBorder="1" applyAlignment="1" applyProtection="1">
      <alignment vertical="center"/>
    </xf>
    <xf numFmtId="0" fontId="18" fillId="0" borderId="0" xfId="11" applyFont="1" applyAlignment="1" applyProtection="1">
      <alignment vertical="center"/>
    </xf>
    <xf numFmtId="3" fontId="14" fillId="0" borderId="1" xfId="9" applyNumberFormat="1" applyBorder="1" applyAlignment="1" applyProtection="1">
      <alignment vertical="center"/>
    </xf>
    <xf numFmtId="3" fontId="14" fillId="0" borderId="0" xfId="9" applyNumberFormat="1" applyBorder="1" applyAlignment="1" applyProtection="1">
      <alignment vertical="center"/>
    </xf>
    <xf numFmtId="0" fontId="18" fillId="0" borderId="0" xfId="9" applyFont="1" applyAlignment="1" applyProtection="1"/>
    <xf numFmtId="3" fontId="18" fillId="0" borderId="0" xfId="9" applyNumberFormat="1" applyFont="1" applyBorder="1" applyAlignment="1" applyProtection="1">
      <alignment vertical="center"/>
    </xf>
    <xf numFmtId="0" fontId="8" fillId="0" borderId="0" xfId="9" applyFont="1" applyAlignment="1" applyProtection="1"/>
    <xf numFmtId="0" fontId="15" fillId="0" borderId="0" xfId="9" applyFont="1" applyBorder="1" applyAlignment="1" applyProtection="1">
      <alignment horizontal="right" vertical="top"/>
    </xf>
    <xf numFmtId="0" fontId="8" fillId="0" borderId="0" xfId="10" applyFont="1" applyAlignment="1" applyProtection="1"/>
    <xf numFmtId="0" fontId="20" fillId="0" borderId="0" xfId="9" applyNumberFormat="1" applyFont="1" applyAlignment="1" applyProtection="1">
      <alignment horizontal="right" vertical="top"/>
    </xf>
    <xf numFmtId="0" fontId="14" fillId="0" borderId="1" xfId="9" applyBorder="1" applyAlignment="1" applyProtection="1">
      <alignment horizontal="right" vertical="center"/>
    </xf>
    <xf numFmtId="0" fontId="14" fillId="0" borderId="0" xfId="9" applyBorder="1" applyAlignment="1" applyProtection="1">
      <alignment horizontal="right" vertical="center"/>
    </xf>
    <xf numFmtId="0" fontId="20" fillId="0" borderId="0" xfId="9" applyFont="1" applyBorder="1" applyAlignment="1" applyProtection="1">
      <alignment horizontal="right" vertical="center"/>
    </xf>
    <xf numFmtId="0" fontId="20" fillId="0" borderId="0" xfId="10" applyFont="1" applyBorder="1" applyAlignment="1" applyProtection="1"/>
    <xf numFmtId="0" fontId="20" fillId="0" borderId="0" xfId="9" applyFont="1" applyFill="1" applyBorder="1" applyAlignment="1" applyProtection="1">
      <alignment vertical="center"/>
    </xf>
    <xf numFmtId="3" fontId="20" fillId="0" borderId="0" xfId="9" applyNumberFormat="1" applyFont="1" applyFill="1" applyBorder="1" applyAlignment="1" applyProtection="1">
      <alignment horizontal="right" vertical="center"/>
    </xf>
    <xf numFmtId="0" fontId="20" fillId="0" borderId="0" xfId="9" applyFont="1" applyFill="1" applyAlignment="1" applyProtection="1">
      <alignment vertical="center"/>
    </xf>
    <xf numFmtId="3" fontId="20" fillId="0" borderId="0" xfId="9" applyNumberFormat="1" applyFont="1" applyFill="1" applyAlignment="1" applyProtection="1">
      <alignment horizontal="right" vertical="center"/>
    </xf>
    <xf numFmtId="0" fontId="20" fillId="0" borderId="0" xfId="9" applyFont="1" applyAlignment="1" applyProtection="1">
      <alignment horizontal="right" vertical="center"/>
    </xf>
    <xf numFmtId="0" fontId="8" fillId="0" borderId="0" xfId="11" applyFont="1" applyAlignment="1" applyProtection="1">
      <alignment horizontal="right" vertical="center"/>
    </xf>
    <xf numFmtId="3" fontId="19" fillId="0" borderId="0" xfId="11" applyNumberFormat="1" applyFont="1" applyAlignment="1" applyProtection="1">
      <alignment vertical="center"/>
    </xf>
    <xf numFmtId="3" fontId="20" fillId="0" borderId="0" xfId="10" applyNumberFormat="1" applyFont="1" applyProtection="1"/>
    <xf numFmtId="3" fontId="20" fillId="3" borderId="0" xfId="10" applyNumberFormat="1" applyFont="1" applyFill="1" applyProtection="1"/>
    <xf numFmtId="3" fontId="14" fillId="0" borderId="1" xfId="9" applyNumberFormat="1" applyBorder="1" applyAlignment="1" applyProtection="1">
      <alignment horizontal="right" vertical="center"/>
    </xf>
    <xf numFmtId="3" fontId="14" fillId="0" borderId="0" xfId="9" applyNumberFormat="1" applyBorder="1" applyAlignment="1" applyProtection="1">
      <alignment horizontal="right" vertical="center"/>
    </xf>
    <xf numFmtId="0" fontId="18" fillId="0" borderId="0" xfId="10" applyFont="1" applyBorder="1" applyAlignment="1" applyProtection="1">
      <alignment vertical="center"/>
    </xf>
    <xf numFmtId="3" fontId="18" fillId="0" borderId="0" xfId="9" applyNumberFormat="1" applyFont="1" applyBorder="1" applyAlignment="1" applyProtection="1">
      <alignment horizontal="right" vertical="center"/>
    </xf>
    <xf numFmtId="0" fontId="14" fillId="0" borderId="0" xfId="9" applyAlignment="1" applyProtection="1">
      <alignment horizontal="right" vertical="center"/>
    </xf>
    <xf numFmtId="0" fontId="8" fillId="0" borderId="0" xfId="5" applyFont="1" applyAlignment="1" applyProtection="1"/>
    <xf numFmtId="0" fontId="19" fillId="0" borderId="0" xfId="9" applyFont="1" applyBorder="1" applyAlignment="1" applyProtection="1">
      <alignment horizontal="right" vertical="center"/>
    </xf>
    <xf numFmtId="0" fontId="14" fillId="0" borderId="0" xfId="11" applyAlignment="1" applyProtection="1">
      <alignment horizontal="right" vertical="center"/>
    </xf>
    <xf numFmtId="3" fontId="8" fillId="0" borderId="0" xfId="11" applyNumberFormat="1" applyFont="1" applyAlignment="1" applyProtection="1">
      <alignment horizontal="right" vertical="center"/>
    </xf>
    <xf numFmtId="0" fontId="15" fillId="0" borderId="0" xfId="9" applyFont="1" applyAlignment="1" applyProtection="1">
      <alignment horizontal="right" vertical="top"/>
    </xf>
    <xf numFmtId="0" fontId="8" fillId="0" borderId="0" xfId="12" applyFont="1" applyBorder="1" applyAlignment="1" applyProtection="1"/>
    <xf numFmtId="0" fontId="20" fillId="0" borderId="0" xfId="12" applyFont="1" applyBorder="1" applyAlignment="1" applyProtection="1"/>
    <xf numFmtId="49" fontId="19" fillId="0" borderId="0" xfId="9" applyNumberFormat="1" applyFont="1" applyAlignment="1" applyProtection="1">
      <alignment horizontal="left" vertical="center"/>
    </xf>
    <xf numFmtId="0" fontId="8" fillId="0" borderId="0" xfId="9" applyFont="1" applyAlignment="1" applyProtection="1">
      <alignment horizontal="right" vertical="center"/>
    </xf>
    <xf numFmtId="0" fontId="8" fillId="0" borderId="0" xfId="9" applyFont="1" applyAlignment="1" applyProtection="1">
      <alignment vertical="center"/>
    </xf>
    <xf numFmtId="0" fontId="23" fillId="0" borderId="0" xfId="9" applyFont="1" applyAlignment="1" applyProtection="1">
      <alignment vertical="center"/>
    </xf>
    <xf numFmtId="3" fontId="8" fillId="0" borderId="0" xfId="9" applyNumberFormat="1" applyFont="1" applyAlignment="1" applyProtection="1">
      <alignment horizontal="right" vertical="center"/>
    </xf>
    <xf numFmtId="3" fontId="8" fillId="0" borderId="0" xfId="9" applyNumberFormat="1" applyFont="1" applyAlignment="1" applyProtection="1">
      <alignment vertical="center"/>
    </xf>
    <xf numFmtId="0" fontId="16" fillId="0" borderId="0" xfId="4" applyAlignment="1" applyProtection="1">
      <alignment horizontal="right" vertical="center"/>
    </xf>
    <xf numFmtId="49" fontId="19" fillId="0" borderId="0" xfId="9" applyNumberFormat="1" applyFont="1" applyBorder="1" applyAlignment="1" applyProtection="1">
      <alignment horizontal="left" vertical="center"/>
    </xf>
    <xf numFmtId="0" fontId="8" fillId="0" borderId="0" xfId="9" applyFont="1" applyBorder="1" applyAlignment="1" applyProtection="1">
      <alignment horizontal="right" vertical="center"/>
    </xf>
    <xf numFmtId="3" fontId="19" fillId="0" borderId="0" xfId="9" applyNumberFormat="1" applyFont="1" applyBorder="1" applyAlignment="1" applyProtection="1">
      <alignment horizontal="left"/>
    </xf>
    <xf numFmtId="3" fontId="19" fillId="0" borderId="0" xfId="9" applyNumberFormat="1" applyFont="1" applyBorder="1" applyProtection="1"/>
    <xf numFmtId="0" fontId="23" fillId="0" borderId="0" xfId="9" applyFont="1" applyBorder="1" applyAlignment="1" applyProtection="1">
      <alignment vertical="center"/>
    </xf>
    <xf numFmtId="3" fontId="20" fillId="0" borderId="0" xfId="9" applyNumberFormat="1" applyFont="1" applyBorder="1" applyAlignment="1" applyProtection="1">
      <alignment horizontal="left"/>
    </xf>
    <xf numFmtId="3" fontId="20" fillId="0" borderId="0" xfId="9" applyNumberFormat="1" applyFont="1" applyBorder="1" applyProtection="1"/>
    <xf numFmtId="3" fontId="20" fillId="3" borderId="0" xfId="9" applyNumberFormat="1" applyFont="1" applyFill="1" applyBorder="1" applyAlignment="1" applyProtection="1">
      <alignment horizontal="left"/>
    </xf>
    <xf numFmtId="3" fontId="20" fillId="3" borderId="0" xfId="9" applyNumberFormat="1" applyFont="1" applyFill="1" applyBorder="1" applyProtection="1"/>
    <xf numFmtId="0" fontId="15" fillId="0" borderId="0" xfId="9" applyFont="1" applyBorder="1" applyAlignment="1" applyProtection="1">
      <alignment horizontal="left" vertical="top"/>
    </xf>
    <xf numFmtId="0" fontId="19" fillId="0" borderId="0" xfId="9" applyFont="1" applyAlignment="1" applyProtection="1">
      <alignment horizontal="left" vertical="center"/>
    </xf>
    <xf numFmtId="0" fontId="20" fillId="3" borderId="0" xfId="9" applyFont="1" applyFill="1" applyAlignment="1" applyProtection="1">
      <alignment vertical="center"/>
    </xf>
    <xf numFmtId="3" fontId="14" fillId="0" borderId="0" xfId="9" applyNumberFormat="1" applyAlignment="1" applyProtection="1">
      <alignment vertical="center"/>
    </xf>
    <xf numFmtId="3" fontId="14" fillId="0" borderId="1" xfId="9" applyNumberFormat="1" applyBorder="1" applyAlignment="1" applyProtection="1">
      <alignment horizontal="right"/>
    </xf>
    <xf numFmtId="3" fontId="14" fillId="0" borderId="0" xfId="9" applyNumberFormat="1" applyAlignment="1" applyProtection="1">
      <alignment horizontal="right"/>
    </xf>
    <xf numFmtId="3" fontId="18" fillId="0" borderId="0" xfId="9" applyNumberFormat="1" applyFont="1" applyAlignment="1" applyProtection="1">
      <alignment horizontal="right" vertical="center"/>
    </xf>
    <xf numFmtId="3" fontId="14" fillId="0" borderId="1" xfId="9" applyNumberFormat="1" applyFont="1" applyBorder="1" applyAlignment="1" applyProtection="1">
      <alignment horizontal="right"/>
    </xf>
    <xf numFmtId="0" fontId="8" fillId="4" borderId="0" xfId="9" applyFont="1" applyFill="1" applyBorder="1" applyAlignment="1" applyProtection="1"/>
    <xf numFmtId="0" fontId="15" fillId="4" borderId="0" xfId="9" applyFont="1" applyFill="1" applyAlignment="1" applyProtection="1">
      <alignment vertical="top"/>
    </xf>
    <xf numFmtId="0" fontId="15" fillId="0" borderId="0" xfId="13" applyFont="1" applyAlignment="1" applyProtection="1">
      <alignment horizontal="right"/>
    </xf>
    <xf numFmtId="0" fontId="15" fillId="4" borderId="0" xfId="9" applyFont="1" applyFill="1" applyBorder="1" applyAlignment="1" applyProtection="1">
      <alignment vertical="top"/>
    </xf>
    <xf numFmtId="166" fontId="15" fillId="4" borderId="0" xfId="9" applyNumberFormat="1" applyFont="1" applyFill="1" applyBorder="1" applyAlignment="1" applyProtection="1">
      <alignment vertical="top"/>
    </xf>
    <xf numFmtId="166" fontId="15" fillId="4" borderId="0" xfId="9" applyNumberFormat="1" applyFont="1" applyFill="1" applyBorder="1" applyAlignment="1" applyProtection="1">
      <alignment horizontal="right" vertical="top"/>
    </xf>
    <xf numFmtId="0" fontId="8" fillId="4" borderId="0" xfId="9" applyFont="1" applyFill="1" applyBorder="1" applyAlignment="1" applyProtection="1">
      <alignment horizontal="left" vertical="center"/>
    </xf>
    <xf numFmtId="0" fontId="14" fillId="4" borderId="1" xfId="9" applyFont="1" applyFill="1" applyBorder="1" applyAlignment="1" applyProtection="1">
      <alignment vertical="center"/>
    </xf>
    <xf numFmtId="0" fontId="14" fillId="4" borderId="0" xfId="9" applyFont="1" applyFill="1" applyBorder="1" applyAlignment="1" applyProtection="1">
      <alignment vertical="center"/>
    </xf>
    <xf numFmtId="166" fontId="14" fillId="4" borderId="0" xfId="9" applyNumberFormat="1" applyFont="1" applyFill="1" applyBorder="1" applyAlignment="1" applyProtection="1">
      <alignment vertical="center"/>
    </xf>
    <xf numFmtId="0" fontId="14" fillId="4" borderId="0" xfId="9" applyFont="1" applyFill="1" applyAlignment="1" applyProtection="1">
      <alignment vertical="center"/>
    </xf>
    <xf numFmtId="0" fontId="14" fillId="4" borderId="2" xfId="9" applyFont="1" applyFill="1" applyBorder="1" applyAlignment="1" applyProtection="1">
      <alignment vertical="center"/>
    </xf>
    <xf numFmtId="0" fontId="18" fillId="4" borderId="1" xfId="9" applyFont="1" applyFill="1" applyBorder="1" applyAlignment="1" applyProtection="1">
      <alignment horizontal="centerContinuous" vertical="top" wrapText="1"/>
    </xf>
    <xf numFmtId="0" fontId="18" fillId="4" borderId="0" xfId="9" applyFont="1" applyFill="1" applyBorder="1" applyAlignment="1" applyProtection="1">
      <alignment horizontal="right" vertical="top" wrapText="1"/>
    </xf>
    <xf numFmtId="0" fontId="18" fillId="4" borderId="0" xfId="9" applyFont="1" applyFill="1" applyBorder="1" applyAlignment="1" applyProtection="1">
      <alignment vertical="center"/>
    </xf>
    <xf numFmtId="166" fontId="18" fillId="4" borderId="0" xfId="9" applyNumberFormat="1" applyFont="1" applyFill="1" applyBorder="1" applyAlignment="1" applyProtection="1">
      <alignment vertical="center"/>
    </xf>
    <xf numFmtId="166" fontId="18" fillId="4" borderId="0" xfId="9" applyNumberFormat="1" applyFont="1" applyFill="1" applyBorder="1" applyAlignment="1" applyProtection="1">
      <alignment horizontal="right" vertical="center"/>
    </xf>
    <xf numFmtId="0" fontId="18" fillId="4" borderId="0" xfId="9" applyFont="1" applyFill="1" applyBorder="1" applyAlignment="1" applyProtection="1">
      <alignment horizontal="right" vertical="center"/>
    </xf>
    <xf numFmtId="0" fontId="18" fillId="4" borderId="0" xfId="9" applyFont="1" applyFill="1" applyAlignment="1" applyProtection="1">
      <alignment vertical="center"/>
    </xf>
    <xf numFmtId="166" fontId="14" fillId="4" borderId="0" xfId="9" applyNumberFormat="1" applyFont="1" applyFill="1" applyBorder="1" applyAlignment="1" applyProtection="1">
      <alignment horizontal="right" vertical="center"/>
    </xf>
    <xf numFmtId="0" fontId="14" fillId="4" borderId="0" xfId="9" applyFont="1" applyFill="1" applyBorder="1" applyAlignment="1" applyProtection="1">
      <alignment horizontal="right" vertical="center"/>
    </xf>
    <xf numFmtId="0" fontId="19" fillId="4" borderId="0" xfId="9" applyFont="1" applyFill="1" applyBorder="1" applyAlignment="1" applyProtection="1">
      <alignment horizontal="left" vertical="center"/>
    </xf>
    <xf numFmtId="166" fontId="19" fillId="4" borderId="0" xfId="9" applyNumberFormat="1" applyFont="1" applyFill="1" applyBorder="1" applyAlignment="1" applyProtection="1">
      <alignment horizontal="right" vertical="center"/>
    </xf>
    <xf numFmtId="0" fontId="20" fillId="4" borderId="0" xfId="9" applyFont="1" applyFill="1" applyBorder="1" applyAlignment="1" applyProtection="1">
      <alignment vertical="center"/>
    </xf>
    <xf numFmtId="166" fontId="20" fillId="4" borderId="0" xfId="9" applyNumberFormat="1" applyFont="1" applyFill="1" applyBorder="1" applyAlignment="1" applyProtection="1">
      <alignment vertical="center"/>
    </xf>
    <xf numFmtId="0" fontId="20" fillId="4" borderId="0" xfId="9" applyFont="1" applyFill="1" applyAlignment="1" applyProtection="1">
      <alignment vertical="center"/>
    </xf>
    <xf numFmtId="166" fontId="20" fillId="4" borderId="0" xfId="9" applyNumberFormat="1" applyFont="1" applyFill="1" applyBorder="1" applyAlignment="1" applyProtection="1">
      <alignment horizontal="right" vertical="center"/>
    </xf>
    <xf numFmtId="166" fontId="20" fillId="3" borderId="0" xfId="9" applyNumberFormat="1" applyFont="1" applyFill="1" applyBorder="1" applyAlignment="1" applyProtection="1">
      <alignment horizontal="right" vertical="center"/>
    </xf>
    <xf numFmtId="166" fontId="7" fillId="0" borderId="0" xfId="14" applyNumberFormat="1" applyAlignment="1" applyProtection="1"/>
    <xf numFmtId="166" fontId="24" fillId="0" borderId="0" xfId="13" applyNumberFormat="1" applyFont="1" applyProtection="1"/>
    <xf numFmtId="166" fontId="20" fillId="0" borderId="0" xfId="9" applyNumberFormat="1" applyFont="1" applyFill="1" applyBorder="1" applyAlignment="1" applyProtection="1">
      <alignment horizontal="right" vertical="center"/>
    </xf>
    <xf numFmtId="166" fontId="14" fillId="4" borderId="0" xfId="9" applyNumberFormat="1" applyFont="1" applyFill="1" applyBorder="1" applyAlignment="1" applyProtection="1">
      <alignment horizontal="right"/>
    </xf>
    <xf numFmtId="0" fontId="18" fillId="0" borderId="0" xfId="13" applyNumberFormat="1" applyFont="1" applyBorder="1" applyAlignment="1" applyProtection="1"/>
    <xf numFmtId="0" fontId="18" fillId="0" borderId="0" xfId="13" applyFont="1" applyProtection="1"/>
    <xf numFmtId="0" fontId="18" fillId="0" borderId="0" xfId="13" applyFont="1" applyBorder="1" applyAlignment="1" applyProtection="1"/>
    <xf numFmtId="0" fontId="18" fillId="0" borderId="0" xfId="15" applyNumberFormat="1" applyFont="1" applyBorder="1" applyAlignment="1" applyProtection="1"/>
    <xf numFmtId="166" fontId="18" fillId="0" borderId="0" xfId="13" applyNumberFormat="1" applyFont="1" applyBorder="1" applyAlignment="1" applyProtection="1"/>
    <xf numFmtId="166" fontId="18" fillId="0" borderId="0" xfId="13" applyNumberFormat="1" applyFont="1" applyAlignment="1" applyProtection="1"/>
    <xf numFmtId="0" fontId="18" fillId="0" borderId="0" xfId="13" applyFont="1" applyAlignment="1" applyProtection="1"/>
    <xf numFmtId="0" fontId="18" fillId="0" borderId="0" xfId="16" applyFont="1" applyProtection="1"/>
    <xf numFmtId="0" fontId="18" fillId="0" borderId="0" xfId="14" applyFont="1" applyAlignment="1" applyProtection="1"/>
    <xf numFmtId="0" fontId="25" fillId="0" borderId="0" xfId="14" applyFont="1" applyAlignment="1" applyProtection="1"/>
    <xf numFmtId="166" fontId="25" fillId="0" borderId="0" xfId="14" applyNumberFormat="1" applyFont="1" applyAlignment="1" applyProtection="1"/>
    <xf numFmtId="0" fontId="18" fillId="0" borderId="0" xfId="9" applyNumberFormat="1" applyFont="1" applyAlignment="1" applyProtection="1">
      <alignment vertical="center"/>
    </xf>
    <xf numFmtId="0" fontId="14" fillId="4" borderId="0" xfId="9" applyFont="1" applyFill="1" applyProtection="1"/>
    <xf numFmtId="0" fontId="8" fillId="4" borderId="0" xfId="9" applyFont="1" applyFill="1" applyBorder="1" applyAlignment="1" applyProtection="1">
      <alignment horizontal="right" vertical="center"/>
    </xf>
    <xf numFmtId="0" fontId="14" fillId="4" borderId="0" xfId="9" applyFont="1" applyFill="1" applyBorder="1" applyAlignment="1" applyProtection="1">
      <alignment horizontal="right"/>
    </xf>
    <xf numFmtId="0" fontId="15" fillId="0" borderId="0" xfId="3" applyFont="1" applyFill="1" applyAlignment="1" applyProtection="1">
      <alignment vertical="top"/>
    </xf>
    <xf numFmtId="0" fontId="14" fillId="0" borderId="0" xfId="3" applyFont="1" applyFill="1" applyBorder="1" applyAlignment="1" applyProtection="1">
      <alignment vertical="center"/>
    </xf>
    <xf numFmtId="0" fontId="14" fillId="0" borderId="0" xfId="3" applyFont="1" applyFill="1" applyAlignment="1" applyProtection="1">
      <alignment vertical="center"/>
    </xf>
    <xf numFmtId="0" fontId="18" fillId="0" borderId="0" xfId="3" applyFont="1" applyFill="1" applyAlignment="1" applyProtection="1">
      <alignment vertical="center"/>
    </xf>
    <xf numFmtId="0" fontId="19" fillId="0" borderId="0" xfId="5" applyFont="1" applyFill="1" applyBorder="1" applyAlignment="1" applyProtection="1">
      <alignment horizontal="right" vertical="center"/>
    </xf>
    <xf numFmtId="3" fontId="19" fillId="0" borderId="0" xfId="5" applyNumberFormat="1" applyFont="1" applyFill="1" applyProtection="1"/>
    <xf numFmtId="4" fontId="20" fillId="0" borderId="0" xfId="3" applyNumberFormat="1" applyFont="1" applyFill="1" applyAlignment="1" applyProtection="1">
      <alignment vertical="center"/>
    </xf>
    <xf numFmtId="3" fontId="20" fillId="0" borderId="0" xfId="5" applyNumberFormat="1" applyFont="1" applyFill="1" applyProtection="1"/>
    <xf numFmtId="3" fontId="20" fillId="0" borderId="0" xfId="3" applyNumberFormat="1" applyFont="1" applyFill="1" applyAlignment="1" applyProtection="1">
      <alignment vertical="center"/>
    </xf>
    <xf numFmtId="166" fontId="20" fillId="0" borderId="0" xfId="3" applyNumberFormat="1" applyFont="1" applyFill="1" applyAlignment="1" applyProtection="1">
      <alignment vertical="center"/>
    </xf>
    <xf numFmtId="0" fontId="20" fillId="0" borderId="0" xfId="17" applyFont="1" applyBorder="1" applyAlignment="1" applyProtection="1"/>
    <xf numFmtId="0" fontId="26" fillId="0" borderId="0" xfId="9" applyFont="1" applyAlignment="1" applyProtection="1">
      <alignment vertical="center"/>
    </xf>
    <xf numFmtId="3" fontId="26" fillId="0" borderId="0" xfId="9" applyNumberFormat="1" applyFont="1" applyAlignment="1" applyProtection="1">
      <alignment vertical="center"/>
    </xf>
    <xf numFmtId="3" fontId="14" fillId="0" borderId="1" xfId="9" applyNumberFormat="1" applyFont="1" applyBorder="1" applyAlignment="1" applyProtection="1">
      <alignment vertical="center"/>
    </xf>
    <xf numFmtId="3" fontId="14" fillId="0" borderId="0" xfId="9" applyNumberFormat="1" applyFont="1" applyBorder="1" applyAlignment="1" applyProtection="1">
      <alignment horizontal="right"/>
    </xf>
    <xf numFmtId="3" fontId="14" fillId="0" borderId="0" xfId="9" applyNumberFormat="1" applyFont="1" applyAlignment="1" applyProtection="1">
      <alignment horizontal="right"/>
    </xf>
    <xf numFmtId="0" fontId="18" fillId="0" borderId="0" xfId="18" applyFont="1" applyAlignment="1" applyProtection="1">
      <alignment vertical="center"/>
    </xf>
    <xf numFmtId="0" fontId="1" fillId="0" borderId="0" xfId="17" applyProtection="1"/>
    <xf numFmtId="0" fontId="15" fillId="0" borderId="0" xfId="9" applyFont="1" applyFill="1" applyAlignment="1" applyProtection="1">
      <alignment vertical="top"/>
    </xf>
    <xf numFmtId="0" fontId="14" fillId="0" borderId="1" xfId="9" applyFont="1" applyBorder="1" applyAlignment="1" applyProtection="1">
      <alignment horizontal="right" vertical="center"/>
    </xf>
    <xf numFmtId="0" fontId="14" fillId="0" borderId="0" xfId="9" applyFont="1" applyFill="1" applyAlignment="1" applyProtection="1">
      <alignment vertical="center"/>
    </xf>
    <xf numFmtId="0" fontId="14" fillId="0" borderId="0" xfId="9" applyFont="1" applyBorder="1" applyAlignment="1" applyProtection="1">
      <alignment horizontal="right" vertical="center"/>
    </xf>
    <xf numFmtId="0" fontId="18" fillId="0" borderId="0" xfId="9" applyFont="1" applyAlignment="1" applyProtection="1">
      <alignment horizontal="right"/>
    </xf>
    <xf numFmtId="0" fontId="18" fillId="0" borderId="1" xfId="9" applyFont="1" applyBorder="1" applyAlignment="1" applyProtection="1">
      <alignment horizontal="centerContinuous" vertical="center"/>
    </xf>
    <xf numFmtId="0" fontId="18" fillId="0" borderId="0" xfId="9" applyFont="1" applyFill="1" applyAlignment="1" applyProtection="1">
      <alignment vertical="center"/>
    </xf>
    <xf numFmtId="0" fontId="19" fillId="0" borderId="0" xfId="9" applyFont="1" applyFill="1" applyAlignment="1" applyProtection="1">
      <alignment vertical="center"/>
    </xf>
    <xf numFmtId="3" fontId="19" fillId="0" borderId="0" xfId="9" applyNumberFormat="1" applyFont="1" applyFill="1" applyAlignment="1" applyProtection="1">
      <alignment horizontal="right" vertical="center"/>
    </xf>
    <xf numFmtId="3" fontId="19" fillId="0" borderId="0" xfId="9" applyNumberFormat="1" applyFont="1" applyFill="1" applyAlignment="1" applyProtection="1">
      <alignment vertical="center"/>
    </xf>
    <xf numFmtId="3" fontId="20" fillId="0" borderId="0" xfId="9" applyNumberFormat="1" applyFont="1" applyFill="1" applyAlignment="1" applyProtection="1">
      <alignment vertical="center"/>
    </xf>
    <xf numFmtId="0" fontId="14" fillId="0" borderId="0" xfId="9" applyFont="1" applyAlignment="1" applyProtection="1">
      <alignment horizontal="right" vertical="center"/>
    </xf>
    <xf numFmtId="0" fontId="23" fillId="0" borderId="0" xfId="9" applyFont="1" applyFill="1" applyAlignment="1" applyProtection="1">
      <alignment vertical="center"/>
    </xf>
    <xf numFmtId="3" fontId="20" fillId="0" borderId="0" xfId="9" applyNumberFormat="1" applyFont="1" applyFill="1" applyProtection="1"/>
    <xf numFmtId="0" fontId="14" fillId="0" borderId="0" xfId="9" applyFont="1" applyFill="1" applyAlignment="1" applyProtection="1">
      <alignment horizontal="right" vertical="center"/>
    </xf>
    <xf numFmtId="3" fontId="27" fillId="0" borderId="0" xfId="9" applyNumberFormat="1" applyFont="1" applyFill="1" applyAlignment="1" applyProtection="1">
      <alignment horizontal="right" vertical="center"/>
    </xf>
    <xf numFmtId="3" fontId="19" fillId="0" borderId="0" xfId="9" applyNumberFormat="1" applyFont="1" applyFill="1" applyProtection="1"/>
    <xf numFmtId="0" fontId="8" fillId="0" borderId="0" xfId="9" applyFont="1" applyFill="1" applyAlignment="1" applyProtection="1">
      <alignment vertical="center"/>
    </xf>
    <xf numFmtId="3" fontId="14" fillId="0" borderId="0" xfId="9" applyNumberFormat="1" applyFont="1" applyFill="1" applyAlignment="1" applyProtection="1">
      <alignment vertical="center"/>
    </xf>
    <xf numFmtId="0" fontId="1" fillId="0" borderId="0" xfId="18" applyFill="1" applyProtection="1"/>
    <xf numFmtId="3" fontId="19" fillId="0" borderId="0" xfId="9" applyNumberFormat="1" applyFont="1" applyAlignment="1" applyProtection="1">
      <alignment horizontal="left" vertical="center"/>
    </xf>
    <xf numFmtId="3" fontId="20" fillId="0" borderId="0" xfId="9" applyNumberFormat="1" applyFont="1" applyAlignment="1" applyProtection="1">
      <alignment horizontal="left" vertical="center"/>
    </xf>
    <xf numFmtId="3" fontId="20" fillId="3" borderId="0" xfId="9" applyNumberFormat="1" applyFont="1" applyFill="1" applyAlignment="1" applyProtection="1">
      <alignment horizontal="left" vertical="center"/>
    </xf>
    <xf numFmtId="0" fontId="14" fillId="0" borderId="1" xfId="9" applyFont="1" applyFill="1" applyBorder="1" applyAlignment="1" applyProtection="1">
      <alignment vertical="center"/>
    </xf>
    <xf numFmtId="3" fontId="1" fillId="0" borderId="0" xfId="18" applyNumberFormat="1" applyFill="1" applyProtection="1"/>
    <xf numFmtId="0" fontId="18" fillId="0" borderId="0" xfId="9" applyNumberFormat="1" applyFont="1" applyBorder="1" applyAlignment="1" applyProtection="1"/>
    <xf numFmtId="0" fontId="18" fillId="0" borderId="0" xfId="19" applyFont="1" applyBorder="1" applyAlignment="1" applyProtection="1">
      <alignment horizontal="left" vertical="center"/>
    </xf>
    <xf numFmtId="0" fontId="18" fillId="0" borderId="0" xfId="19" applyFont="1" applyBorder="1" applyAlignment="1" applyProtection="1"/>
    <xf numFmtId="0" fontId="18" fillId="0" borderId="0" xfId="19" applyFont="1" applyBorder="1" applyAlignment="1" applyProtection="1">
      <alignment vertical="center"/>
    </xf>
    <xf numFmtId="0" fontId="18" fillId="0" borderId="0" xfId="18" applyFont="1" applyBorder="1" applyAlignment="1" applyProtection="1">
      <alignment vertical="center"/>
    </xf>
    <xf numFmtId="0" fontId="8" fillId="0" borderId="0" xfId="20" applyFont="1" applyAlignment="1" applyProtection="1"/>
    <xf numFmtId="0" fontId="14" fillId="0" borderId="0" xfId="20" applyAlignment="1" applyProtection="1">
      <alignment vertical="center"/>
    </xf>
    <xf numFmtId="0" fontId="14" fillId="0" borderId="0" xfId="20" applyProtection="1"/>
    <xf numFmtId="0" fontId="8" fillId="0" borderId="0" xfId="20" applyFont="1" applyBorder="1" applyAlignment="1" applyProtection="1">
      <alignment vertical="center"/>
    </xf>
    <xf numFmtId="0" fontId="14" fillId="0" borderId="1" xfId="20" applyBorder="1" applyAlignment="1" applyProtection="1">
      <alignment vertical="center"/>
    </xf>
    <xf numFmtId="0" fontId="14" fillId="0" borderId="0" xfId="20" applyBorder="1" applyAlignment="1" applyProtection="1">
      <alignment vertical="center"/>
    </xf>
    <xf numFmtId="0" fontId="18" fillId="0" borderId="0" xfId="20" applyFont="1" applyAlignment="1" applyProtection="1">
      <alignment vertical="center"/>
    </xf>
    <xf numFmtId="0" fontId="19" fillId="0" borderId="0" xfId="20" applyFont="1" applyBorder="1" applyAlignment="1" applyProtection="1">
      <alignment horizontal="left" vertical="center"/>
    </xf>
    <xf numFmtId="3" fontId="19" fillId="0" borderId="0" xfId="20" applyNumberFormat="1" applyFont="1" applyBorder="1" applyAlignment="1" applyProtection="1">
      <alignment vertical="center"/>
    </xf>
    <xf numFmtId="0" fontId="19" fillId="0" borderId="0" xfId="20" applyFont="1" applyAlignment="1" applyProtection="1">
      <alignment vertical="center"/>
    </xf>
    <xf numFmtId="0" fontId="19" fillId="0" borderId="0" xfId="20" applyFont="1" applyBorder="1" applyAlignment="1" applyProtection="1">
      <alignment vertical="center"/>
    </xf>
    <xf numFmtId="0" fontId="20" fillId="0" borderId="0" xfId="20" applyFont="1" applyBorder="1" applyAlignment="1" applyProtection="1">
      <alignment vertical="center"/>
    </xf>
    <xf numFmtId="3" fontId="20" fillId="0" borderId="0" xfId="20" applyNumberFormat="1" applyFont="1" applyBorder="1" applyAlignment="1" applyProtection="1">
      <alignment vertical="center"/>
    </xf>
    <xf numFmtId="0" fontId="20" fillId="0" borderId="0" xfId="20" applyFont="1" applyAlignment="1" applyProtection="1">
      <alignment vertical="center"/>
    </xf>
    <xf numFmtId="0" fontId="20" fillId="3" borderId="0" xfId="20" applyFont="1" applyFill="1" applyBorder="1" applyAlignment="1" applyProtection="1">
      <alignment vertical="center"/>
    </xf>
    <xf numFmtId="3" fontId="20" fillId="3" borderId="0" xfId="20" applyNumberFormat="1" applyFont="1" applyFill="1" applyBorder="1" applyAlignment="1" applyProtection="1">
      <alignment vertical="center"/>
    </xf>
    <xf numFmtId="3" fontId="20" fillId="0" borderId="0" xfId="20" applyNumberFormat="1" applyFont="1" applyBorder="1" applyAlignment="1" applyProtection="1">
      <alignment horizontal="right" vertical="center"/>
    </xf>
    <xf numFmtId="3" fontId="19" fillId="0" borderId="0" xfId="20" applyNumberFormat="1" applyFont="1" applyAlignment="1" applyProtection="1">
      <alignment horizontal="right" wrapText="1"/>
    </xf>
    <xf numFmtId="0" fontId="8" fillId="0" borderId="0" xfId="20" applyFont="1" applyFill="1" applyAlignment="1" applyProtection="1"/>
    <xf numFmtId="0" fontId="14" fillId="0" borderId="0" xfId="20" applyFill="1" applyAlignment="1" applyProtection="1">
      <alignment vertical="center"/>
    </xf>
    <xf numFmtId="0" fontId="8" fillId="0" borderId="0" xfId="20" applyFont="1" applyFill="1" applyBorder="1" applyAlignment="1" applyProtection="1"/>
    <xf numFmtId="0" fontId="18" fillId="0" borderId="0" xfId="20" applyFont="1" applyFill="1" applyAlignment="1" applyProtection="1">
      <alignment vertical="center"/>
    </xf>
    <xf numFmtId="0" fontId="19" fillId="0" borderId="0" xfId="20" applyFont="1" applyFill="1" applyAlignment="1" applyProtection="1">
      <alignment vertical="center"/>
    </xf>
    <xf numFmtId="0" fontId="20" fillId="0" borderId="0" xfId="20" applyFont="1" applyFill="1" applyAlignment="1" applyProtection="1">
      <alignment vertical="center"/>
    </xf>
    <xf numFmtId="3" fontId="20" fillId="3" borderId="0" xfId="20" applyNumberFormat="1" applyFont="1" applyFill="1" applyBorder="1" applyAlignment="1" applyProtection="1">
      <alignment horizontal="right" vertical="center"/>
    </xf>
    <xf numFmtId="3" fontId="19" fillId="0" borderId="0" xfId="20" applyNumberFormat="1" applyFont="1" applyFill="1" applyBorder="1" applyAlignment="1" applyProtection="1">
      <alignment vertical="center"/>
    </xf>
    <xf numFmtId="3" fontId="20" fillId="0" borderId="0" xfId="20" applyNumberFormat="1" applyFont="1" applyFill="1" applyBorder="1" applyAlignment="1" applyProtection="1">
      <alignment vertical="center"/>
    </xf>
    <xf numFmtId="3" fontId="20" fillId="0" borderId="0" xfId="20" applyNumberFormat="1" applyFont="1" applyFill="1" applyBorder="1" applyAlignment="1" applyProtection="1">
      <alignment horizontal="right" vertical="center"/>
    </xf>
    <xf numFmtId="0" fontId="18" fillId="0" borderId="0" xfId="20" applyFont="1" applyAlignment="1" applyProtection="1"/>
    <xf numFmtId="0" fontId="14" fillId="0" borderId="0" xfId="20" applyFill="1" applyBorder="1" applyAlignment="1" applyProtection="1">
      <alignment vertical="center"/>
    </xf>
    <xf numFmtId="0" fontId="14" fillId="0" borderId="0" xfId="20" applyFill="1" applyProtection="1"/>
    <xf numFmtId="0" fontId="26" fillId="0" borderId="0" xfId="20" applyFont="1" applyAlignment="1" applyProtection="1">
      <alignment horizontal="right"/>
    </xf>
    <xf numFmtId="0" fontId="26" fillId="0" borderId="0" xfId="20" applyNumberFormat="1" applyFont="1" applyAlignment="1" applyProtection="1">
      <alignment horizontal="right" vertical="center"/>
    </xf>
    <xf numFmtId="0" fontId="20" fillId="0" borderId="0" xfId="20" applyFont="1" applyAlignment="1" applyProtection="1">
      <alignment horizontal="right" vertical="top"/>
    </xf>
    <xf numFmtId="0" fontId="14" fillId="0" borderId="1" xfId="20" applyBorder="1" applyAlignment="1" applyProtection="1">
      <alignment horizontal="centerContinuous" vertical="center"/>
    </xf>
    <xf numFmtId="0" fontId="14" fillId="0" borderId="0" xfId="20" applyBorder="1" applyAlignment="1" applyProtection="1">
      <alignment horizontal="centerContinuous" vertical="center"/>
    </xf>
    <xf numFmtId="0" fontId="14" fillId="0" borderId="0" xfId="20" applyAlignment="1" applyProtection="1">
      <alignment horizontal="centerContinuous" vertical="center"/>
    </xf>
    <xf numFmtId="0" fontId="18" fillId="0" borderId="1" xfId="20" applyFont="1" applyBorder="1" applyAlignment="1" applyProtection="1">
      <alignment horizontal="centerContinuous" vertical="center"/>
    </xf>
    <xf numFmtId="3" fontId="20" fillId="0" borderId="0" xfId="20" applyNumberFormat="1" applyFont="1" applyAlignment="1" applyProtection="1">
      <alignment vertical="center"/>
    </xf>
    <xf numFmtId="0" fontId="20" fillId="0" borderId="0" xfId="20" applyFont="1" applyBorder="1" applyAlignment="1" applyProtection="1"/>
    <xf numFmtId="0" fontId="20" fillId="0" borderId="0" xfId="20" quotePrefix="1" applyFont="1" applyAlignment="1" applyProtection="1">
      <alignment horizontal="right" vertical="center"/>
    </xf>
    <xf numFmtId="0" fontId="20" fillId="3" borderId="0" xfId="20" applyFont="1" applyFill="1" applyBorder="1" applyAlignment="1" applyProtection="1"/>
    <xf numFmtId="3" fontId="20" fillId="3" borderId="0" xfId="20" applyNumberFormat="1" applyFont="1" applyFill="1" applyAlignment="1" applyProtection="1">
      <alignment vertical="center"/>
    </xf>
    <xf numFmtId="0" fontId="20" fillId="3" borderId="0" xfId="20" applyFont="1" applyFill="1" applyAlignment="1" applyProtection="1">
      <alignment vertical="center"/>
    </xf>
    <xf numFmtId="0" fontId="20" fillId="3" borderId="0" xfId="20" quotePrefix="1" applyFont="1" applyFill="1" applyAlignment="1" applyProtection="1">
      <alignment horizontal="right" vertical="center"/>
    </xf>
    <xf numFmtId="0" fontId="20" fillId="0" borderId="0" xfId="20" applyFont="1" applyProtection="1"/>
    <xf numFmtId="3" fontId="20" fillId="0" borderId="0" xfId="20" applyNumberFormat="1" applyFont="1" applyProtection="1"/>
    <xf numFmtId="3" fontId="19" fillId="0" borderId="0" xfId="20" applyNumberFormat="1" applyFont="1" applyAlignment="1" applyProtection="1">
      <alignment vertical="center"/>
    </xf>
    <xf numFmtId="3" fontId="20" fillId="0" borderId="0" xfId="20" applyNumberFormat="1" applyFont="1" applyBorder="1" applyProtection="1"/>
    <xf numFmtId="0" fontId="20" fillId="0" borderId="0" xfId="20" applyFont="1" applyBorder="1" applyProtection="1"/>
    <xf numFmtId="3" fontId="19" fillId="0" borderId="0" xfId="20" applyNumberFormat="1" applyFont="1" applyAlignment="1" applyProtection="1">
      <alignment horizontal="right" vertical="center"/>
    </xf>
    <xf numFmtId="3" fontId="20" fillId="0" borderId="0" xfId="20" applyNumberFormat="1" applyFont="1" applyAlignment="1" applyProtection="1">
      <alignment horizontal="right" vertical="center"/>
    </xf>
    <xf numFmtId="3" fontId="20" fillId="3" borderId="0" xfId="20" applyNumberFormat="1" applyFont="1" applyFill="1" applyAlignment="1" applyProtection="1">
      <alignment horizontal="right" vertical="center"/>
    </xf>
    <xf numFmtId="0" fontId="20" fillId="0" borderId="0" xfId="9" applyFont="1" applyBorder="1" applyProtection="1"/>
    <xf numFmtId="3" fontId="20" fillId="0" borderId="0" xfId="20" applyNumberFormat="1" applyFont="1" applyAlignment="1" applyProtection="1">
      <alignment horizontal="right" wrapText="1"/>
    </xf>
    <xf numFmtId="0" fontId="20" fillId="5" borderId="0" xfId="9" applyFont="1" applyFill="1" applyBorder="1" applyAlignment="1" applyProtection="1">
      <alignment vertical="center"/>
    </xf>
    <xf numFmtId="3" fontId="20" fillId="5" borderId="0" xfId="9" applyNumberFormat="1" applyFont="1" applyFill="1" applyAlignment="1" applyProtection="1">
      <alignment horizontal="right" vertical="center"/>
    </xf>
    <xf numFmtId="3" fontId="20" fillId="5" borderId="0" xfId="20" applyNumberFormat="1" applyFont="1" applyFill="1" applyAlignment="1" applyProtection="1">
      <alignment horizontal="right" wrapText="1"/>
    </xf>
    <xf numFmtId="3" fontId="14" fillId="0" borderId="1" xfId="20" applyNumberFormat="1" applyBorder="1" applyAlignment="1" applyProtection="1">
      <alignment vertical="center"/>
    </xf>
    <xf numFmtId="3" fontId="14" fillId="0" borderId="1" xfId="20" applyNumberFormat="1" applyBorder="1" applyAlignment="1" applyProtection="1">
      <alignment horizontal="right" vertical="center"/>
    </xf>
    <xf numFmtId="3" fontId="14" fillId="0" borderId="0" xfId="20" applyNumberFormat="1" applyBorder="1" applyAlignment="1" applyProtection="1">
      <alignment vertical="center"/>
    </xf>
    <xf numFmtId="3" fontId="14" fillId="0" borderId="0" xfId="20" applyNumberFormat="1" applyFont="1" applyBorder="1" applyAlignment="1" applyProtection="1">
      <alignment vertical="center"/>
    </xf>
    <xf numFmtId="0" fontId="8" fillId="0" borderId="0" xfId="20" applyFont="1" applyAlignment="1" applyProtection="1">
      <alignment vertical="center"/>
    </xf>
    <xf numFmtId="3" fontId="8" fillId="0" borderId="0" xfId="20" applyNumberFormat="1" applyFont="1" applyBorder="1" applyAlignment="1" applyProtection="1">
      <alignment vertical="center"/>
    </xf>
    <xf numFmtId="0" fontId="14" fillId="0" borderId="0" xfId="20" applyFont="1" applyBorder="1" applyAlignment="1" applyProtection="1">
      <alignment vertical="center"/>
    </xf>
    <xf numFmtId="3" fontId="14" fillId="0" borderId="0" xfId="20" applyNumberFormat="1" applyBorder="1" applyAlignment="1" applyProtection="1">
      <alignment horizontal="right" vertical="center"/>
    </xf>
    <xf numFmtId="3" fontId="14" fillId="0" borderId="0" xfId="20" applyNumberFormat="1" applyBorder="1" applyProtection="1"/>
    <xf numFmtId="0" fontId="20" fillId="0" borderId="0" xfId="20" applyFont="1" applyAlignment="1" applyProtection="1">
      <alignment horizontal="right"/>
    </xf>
    <xf numFmtId="0" fontId="8" fillId="0" borderId="0" xfId="5" applyFont="1" applyFill="1" applyAlignment="1" applyProtection="1"/>
    <xf numFmtId="0" fontId="20" fillId="0" borderId="0" xfId="20" applyNumberFormat="1" applyFont="1" applyAlignment="1" applyProtection="1">
      <alignment horizontal="right" vertical="center"/>
    </xf>
    <xf numFmtId="3" fontId="19" fillId="0" borderId="0" xfId="20" applyNumberFormat="1" applyFont="1" applyProtection="1"/>
    <xf numFmtId="3" fontId="19" fillId="0" borderId="0" xfId="20" applyNumberFormat="1" applyFont="1" applyFill="1" applyProtection="1"/>
    <xf numFmtId="3" fontId="20" fillId="3" borderId="0" xfId="20" applyNumberFormat="1" applyFont="1" applyFill="1" applyProtection="1"/>
    <xf numFmtId="3" fontId="20" fillId="0" borderId="0" xfId="20" applyNumberFormat="1" applyFont="1" applyAlignment="1" applyProtection="1">
      <alignment horizontal="right"/>
    </xf>
    <xf numFmtId="3" fontId="20" fillId="3" borderId="0" xfId="20" applyNumberFormat="1" applyFont="1" applyFill="1" applyBorder="1" applyProtection="1"/>
    <xf numFmtId="3" fontId="20" fillId="0" borderId="0" xfId="20" applyNumberFormat="1" applyFont="1" applyBorder="1" applyAlignment="1" applyProtection="1">
      <alignment horizontal="right"/>
    </xf>
    <xf numFmtId="0" fontId="20" fillId="0" borderId="0" xfId="20" applyFont="1" applyBorder="1" applyAlignment="1" applyProtection="1">
      <alignment horizontal="right"/>
    </xf>
    <xf numFmtId="0" fontId="20" fillId="0" borderId="0" xfId="9" applyFont="1" applyBorder="1" applyAlignment="1" applyProtection="1">
      <alignment horizontal="right"/>
    </xf>
    <xf numFmtId="3" fontId="20" fillId="0" borderId="0" xfId="20" applyNumberFormat="1" applyFont="1" applyAlignment="1" applyProtection="1">
      <alignment wrapText="1"/>
    </xf>
    <xf numFmtId="3" fontId="20" fillId="5" borderId="0" xfId="9" applyNumberFormat="1" applyFont="1" applyFill="1" applyProtection="1"/>
    <xf numFmtId="3" fontId="20" fillId="5" borderId="0" xfId="20" applyNumberFormat="1" applyFont="1" applyFill="1" applyAlignment="1" applyProtection="1">
      <alignment wrapText="1"/>
    </xf>
    <xf numFmtId="3" fontId="14" fillId="0" borderId="1" xfId="20" applyNumberFormat="1" applyBorder="1" applyProtection="1"/>
    <xf numFmtId="0" fontId="28" fillId="0" borderId="0" xfId="20" applyFont="1" applyBorder="1" applyAlignment="1" applyProtection="1">
      <alignment vertical="center"/>
    </xf>
    <xf numFmtId="0" fontId="18" fillId="0" borderId="0" xfId="4" applyFont="1" applyBorder="1" applyAlignment="1" applyProtection="1">
      <alignment vertical="center"/>
    </xf>
    <xf numFmtId="3" fontId="25" fillId="0" borderId="0" xfId="4" applyNumberFormat="1" applyFont="1" applyBorder="1" applyAlignment="1" applyProtection="1">
      <alignment vertical="center"/>
    </xf>
    <xf numFmtId="0" fontId="18" fillId="0" borderId="0" xfId="3" applyNumberFormat="1" applyFont="1" applyBorder="1" applyAlignment="1" applyProtection="1">
      <alignment vertical="center" wrapText="1"/>
    </xf>
    <xf numFmtId="0" fontId="18" fillId="0" borderId="0" xfId="9" applyFont="1" applyBorder="1" applyAlignment="1" applyProtection="1">
      <alignment horizontal="right" vertical="top" wrapText="1"/>
    </xf>
    <xf numFmtId="0" fontId="17" fillId="0" borderId="0" xfId="4" applyFont="1" applyAlignment="1" applyProtection="1">
      <alignment horizontal="right" vertical="center"/>
    </xf>
    <xf numFmtId="0" fontId="18" fillId="0" borderId="0" xfId="9" applyFont="1" applyAlignment="1" applyProtection="1">
      <alignment horizontal="right" vertical="center"/>
    </xf>
    <xf numFmtId="0" fontId="18" fillId="0" borderId="0" xfId="9" applyFont="1" applyBorder="1" applyAlignment="1" applyProtection="1">
      <alignment horizontal="right" vertical="center"/>
    </xf>
    <xf numFmtId="0" fontId="18" fillId="0" borderId="0" xfId="9" applyFont="1" applyBorder="1" applyAlignment="1" applyProtection="1">
      <alignment vertical="center"/>
    </xf>
    <xf numFmtId="0" fontId="18" fillId="0" borderId="0" xfId="9" applyFont="1" applyBorder="1" applyAlignment="1" applyProtection="1">
      <alignment horizontal="right" vertical="top"/>
    </xf>
    <xf numFmtId="0" fontId="18" fillId="0" borderId="0" xfId="9" applyFont="1" applyAlignment="1" applyProtection="1">
      <alignment horizontal="right" vertical="top"/>
    </xf>
    <xf numFmtId="0" fontId="18" fillId="0" borderId="0" xfId="9" applyNumberFormat="1" applyFont="1" applyBorder="1" applyAlignment="1" applyProtection="1">
      <alignment horizontal="left" vertical="center" wrapText="1"/>
    </xf>
    <xf numFmtId="0" fontId="18" fillId="0" borderId="0" xfId="20" applyFont="1" applyBorder="1" applyAlignment="1" applyProtection="1">
      <alignment horizontal="right" vertical="center"/>
    </xf>
    <xf numFmtId="0" fontId="18" fillId="0" borderId="0" xfId="20" applyFont="1" applyBorder="1" applyAlignment="1" applyProtection="1">
      <alignment vertical="center"/>
    </xf>
    <xf numFmtId="0" fontId="18" fillId="0" borderId="0" xfId="3" applyNumberFormat="1" applyFont="1" applyBorder="1" applyAlignment="1" applyProtection="1"/>
    <xf numFmtId="0" fontId="18" fillId="0" borderId="0" xfId="21" applyFont="1" applyBorder="1" applyAlignment="1" applyProtection="1">
      <alignment vertical="center"/>
    </xf>
    <xf numFmtId="0" fontId="18" fillId="0" borderId="0" xfId="21" applyFont="1" applyFill="1" applyBorder="1" applyAlignment="1" applyProtection="1">
      <alignment vertical="center"/>
    </xf>
    <xf numFmtId="0" fontId="8" fillId="0" borderId="0" xfId="21" applyFont="1" applyAlignment="1" applyProtection="1"/>
    <xf numFmtId="0" fontId="15" fillId="0" borderId="0" xfId="21" applyFont="1" applyBorder="1" applyAlignment="1" applyProtection="1">
      <alignment vertical="top"/>
    </xf>
    <xf numFmtId="0" fontId="15" fillId="0" borderId="0" xfId="21" applyFont="1" applyAlignment="1" applyProtection="1">
      <alignment vertical="top"/>
    </xf>
    <xf numFmtId="0" fontId="17" fillId="0" borderId="0" xfId="22" applyFont="1" applyAlignment="1" applyProtection="1">
      <alignment horizontal="right" vertical="center"/>
    </xf>
    <xf numFmtId="0" fontId="8" fillId="0" borderId="0" xfId="21" applyFont="1" applyBorder="1" applyAlignment="1" applyProtection="1">
      <alignment horizontal="left" vertical="center"/>
    </xf>
    <xf numFmtId="0" fontId="14" fillId="0" borderId="1" xfId="21" applyFont="1" applyBorder="1" applyAlignment="1" applyProtection="1">
      <alignment vertical="center"/>
    </xf>
    <xf numFmtId="0" fontId="14" fillId="0" borderId="0" xfId="21" applyFont="1" applyBorder="1" applyAlignment="1" applyProtection="1">
      <alignment vertical="center"/>
    </xf>
    <xf numFmtId="0" fontId="14" fillId="0" borderId="0" xfId="21" applyFont="1" applyAlignment="1" applyProtection="1">
      <alignment vertical="center"/>
    </xf>
    <xf numFmtId="0" fontId="18" fillId="0" borderId="1" xfId="21" applyFont="1" applyBorder="1" applyAlignment="1" applyProtection="1">
      <alignment horizontal="centerContinuous" vertical="center"/>
    </xf>
    <xf numFmtId="0" fontId="18" fillId="0" borderId="0" xfId="21" applyFont="1" applyBorder="1" applyAlignment="1" applyProtection="1">
      <alignment horizontal="left" vertical="center"/>
    </xf>
    <xf numFmtId="0" fontId="18" fillId="0" borderId="0" xfId="21" applyFont="1" applyAlignment="1" applyProtection="1">
      <alignment vertical="center"/>
    </xf>
    <xf numFmtId="0" fontId="18" fillId="0" borderId="0" xfId="21" applyFont="1" applyBorder="1" applyAlignment="1" applyProtection="1">
      <alignment horizontal="right" vertical="center"/>
    </xf>
    <xf numFmtId="0" fontId="19" fillId="0" borderId="0" xfId="21" applyFont="1" applyBorder="1" applyAlignment="1" applyProtection="1">
      <alignment vertical="center"/>
    </xf>
    <xf numFmtId="3" fontId="19" fillId="0" borderId="0" xfId="21" applyNumberFormat="1" applyFont="1" applyBorder="1" applyAlignment="1" applyProtection="1">
      <alignment vertical="center"/>
    </xf>
    <xf numFmtId="166" fontId="19" fillId="0" borderId="0" xfId="21" applyNumberFormat="1" applyFont="1" applyBorder="1" applyAlignment="1" applyProtection="1">
      <alignment vertical="center"/>
    </xf>
    <xf numFmtId="4" fontId="19" fillId="0" borderId="0" xfId="21" applyNumberFormat="1" applyFont="1" applyAlignment="1" applyProtection="1">
      <alignment vertical="center"/>
    </xf>
    <xf numFmtId="4" fontId="20" fillId="0" borderId="0" xfId="21" applyNumberFormat="1" applyFont="1" applyAlignment="1" applyProtection="1">
      <alignment vertical="center"/>
    </xf>
    <xf numFmtId="0" fontId="20" fillId="0" borderId="0" xfId="21" applyFont="1" applyAlignment="1" applyProtection="1">
      <alignment vertical="center"/>
    </xf>
    <xf numFmtId="0" fontId="20" fillId="0" borderId="0" xfId="21" applyFont="1" applyBorder="1" applyAlignment="1" applyProtection="1">
      <alignment vertical="center"/>
    </xf>
    <xf numFmtId="3" fontId="20" fillId="0" borderId="0" xfId="21" applyNumberFormat="1" applyFont="1" applyBorder="1" applyAlignment="1" applyProtection="1">
      <alignment vertical="center"/>
    </xf>
    <xf numFmtId="166" fontId="20" fillId="0" borderId="0" xfId="21" applyNumberFormat="1" applyFont="1" applyBorder="1" applyAlignment="1" applyProtection="1">
      <alignment vertical="center"/>
    </xf>
    <xf numFmtId="0" fontId="20" fillId="3" borderId="0" xfId="21" applyFont="1" applyFill="1" applyBorder="1" applyAlignment="1" applyProtection="1">
      <alignment vertical="center"/>
    </xf>
    <xf numFmtId="3" fontId="20" fillId="3" borderId="0" xfId="21" applyNumberFormat="1" applyFont="1" applyFill="1" applyBorder="1" applyAlignment="1" applyProtection="1">
      <alignment vertical="center"/>
    </xf>
    <xf numFmtId="166" fontId="20" fillId="3" borderId="0" xfId="21" applyNumberFormat="1" applyFont="1" applyFill="1" applyBorder="1" applyAlignment="1" applyProtection="1">
      <alignment vertical="center"/>
    </xf>
    <xf numFmtId="0" fontId="20" fillId="0" borderId="0" xfId="21" applyFont="1" applyFill="1" applyBorder="1" applyAlignment="1" applyProtection="1">
      <alignment vertical="center"/>
    </xf>
    <xf numFmtId="0" fontId="14" fillId="0" borderId="1" xfId="21" applyFont="1" applyBorder="1" applyProtection="1"/>
    <xf numFmtId="0" fontId="18" fillId="0" borderId="0" xfId="21" applyNumberFormat="1" applyFont="1" applyBorder="1" applyAlignment="1" applyProtection="1">
      <alignment vertical="center"/>
    </xf>
    <xf numFmtId="0" fontId="18" fillId="0" borderId="0" xfId="21" applyNumberFormat="1" applyFont="1" applyFill="1" applyBorder="1" applyAlignment="1" applyProtection="1">
      <alignment vertical="center"/>
    </xf>
    <xf numFmtId="0" fontId="17" fillId="0" borderId="0" xfId="2" applyFont="1" applyBorder="1" applyAlignment="1" applyProtection="1">
      <alignment horizontal="right" vertical="top"/>
    </xf>
    <xf numFmtId="0" fontId="17" fillId="0" borderId="0" xfId="2" applyFont="1" applyFill="1" applyAlignment="1" applyProtection="1">
      <alignment horizontal="right" vertical="top"/>
    </xf>
    <xf numFmtId="0" fontId="18" fillId="0" borderId="1" xfId="3" applyNumberFormat="1" applyFont="1" applyBorder="1" applyAlignment="1" applyProtection="1">
      <alignment horizontal="centerContinuous" vertical="top"/>
    </xf>
    <xf numFmtId="0" fontId="18" fillId="0" borderId="1" xfId="3" applyFont="1" applyBorder="1" applyAlignment="1" applyProtection="1">
      <alignment horizontal="centerContinuous" vertical="top"/>
    </xf>
    <xf numFmtId="0" fontId="18" fillId="0" borderId="0" xfId="3" applyFont="1" applyBorder="1" applyAlignment="1" applyProtection="1">
      <alignment horizontal="centerContinuous" vertical="top"/>
    </xf>
    <xf numFmtId="0" fontId="18" fillId="0" borderId="0" xfId="3" applyNumberFormat="1" applyFont="1" applyBorder="1" applyAlignment="1" applyProtection="1">
      <alignment vertical="center"/>
    </xf>
    <xf numFmtId="0" fontId="15" fillId="0" borderId="0" xfId="3" applyNumberFormat="1" applyFont="1" applyAlignment="1" applyProtection="1">
      <alignment horizontal="right" vertical="top"/>
    </xf>
    <xf numFmtId="0" fontId="18" fillId="0" borderId="0" xfId="3" applyNumberFormat="1" applyFont="1" applyBorder="1" applyAlignment="1" applyProtection="1">
      <alignment horizontal="right" vertical="top" wrapText="1"/>
    </xf>
    <xf numFmtId="0" fontId="18" fillId="0" borderId="0" xfId="3" applyFont="1" applyBorder="1" applyAlignment="1" applyProtection="1">
      <alignment horizontal="right" vertical="top"/>
    </xf>
    <xf numFmtId="0" fontId="18" fillId="0" borderId="0" xfId="3" applyFont="1" applyBorder="1" applyAlignment="1" applyProtection="1">
      <alignment horizontal="right" vertical="center"/>
    </xf>
    <xf numFmtId="0" fontId="19" fillId="0" borderId="0" xfId="3" applyNumberFormat="1" applyFont="1" applyBorder="1" applyAlignment="1" applyProtection="1">
      <alignment horizontal="left" vertical="center"/>
    </xf>
    <xf numFmtId="3" fontId="14" fillId="0" borderId="1" xfId="3" applyNumberFormat="1" applyFont="1" applyBorder="1" applyAlignment="1" applyProtection="1">
      <alignment vertical="center"/>
    </xf>
    <xf numFmtId="3" fontId="15" fillId="0" borderId="0" xfId="3" applyNumberFormat="1" applyFont="1" applyBorder="1" applyAlignment="1" applyProtection="1">
      <alignment vertical="top"/>
    </xf>
    <xf numFmtId="3" fontId="14" fillId="0" borderId="0" xfId="3" applyNumberFormat="1" applyFont="1" applyBorder="1" applyAlignment="1" applyProtection="1">
      <alignment vertical="center"/>
    </xf>
    <xf numFmtId="0" fontId="18" fillId="0" borderId="0" xfId="3" applyFont="1" applyAlignment="1" applyProtection="1"/>
    <xf numFmtId="0" fontId="14" fillId="0" borderId="0" xfId="3" applyFont="1" applyProtection="1"/>
    <xf numFmtId="0" fontId="18" fillId="0" borderId="1" xfId="3" applyFont="1" applyBorder="1" applyAlignment="1" applyProtection="1">
      <alignment horizontal="centerContinuous" vertical="center"/>
    </xf>
    <xf numFmtId="0" fontId="18" fillId="0" borderId="0" xfId="3" applyFont="1" applyBorder="1" applyAlignment="1" applyProtection="1">
      <alignment horizontal="left" vertical="center"/>
    </xf>
    <xf numFmtId="4" fontId="19" fillId="0" borderId="0" xfId="3" applyNumberFormat="1" applyFont="1" applyAlignment="1" applyProtection="1">
      <alignment vertical="center"/>
    </xf>
    <xf numFmtId="0" fontId="14" fillId="0" borderId="1" xfId="3" applyFont="1" applyBorder="1" applyProtection="1"/>
    <xf numFmtId="0" fontId="18" fillId="0" borderId="0" xfId="3" applyNumberFormat="1" applyFont="1" applyBorder="1" applyAlignment="1" applyProtection="1">
      <alignment vertical="center" wrapText="1"/>
    </xf>
    <xf numFmtId="0" fontId="18" fillId="0" borderId="0" xfId="3" applyFont="1" applyBorder="1" applyAlignment="1" applyProtection="1">
      <alignment vertical="center" wrapText="1"/>
    </xf>
    <xf numFmtId="3" fontId="18" fillId="0" borderId="0" xfId="3" applyNumberFormat="1" applyFont="1" applyBorder="1" applyAlignment="1" applyProtection="1">
      <alignment horizontal="right" vertical="center" wrapText="1"/>
    </xf>
    <xf numFmtId="0" fontId="18" fillId="0" borderId="0" xfId="3" applyFont="1" applyBorder="1" applyAlignment="1" applyProtection="1">
      <alignment horizontal="right" vertical="center" wrapText="1"/>
    </xf>
    <xf numFmtId="0" fontId="18" fillId="0" borderId="0" xfId="3" applyFont="1" applyBorder="1" applyAlignment="1" applyProtection="1">
      <alignment horizontal="right" vertical="center"/>
    </xf>
    <xf numFmtId="0" fontId="18" fillId="0" borderId="0" xfId="3" applyNumberFormat="1" applyFont="1" applyBorder="1" applyAlignment="1" applyProtection="1">
      <alignment horizontal="right" vertical="top" wrapText="1"/>
    </xf>
    <xf numFmtId="0" fontId="18" fillId="0" borderId="0" xfId="3" applyFont="1" applyBorder="1" applyAlignment="1" applyProtection="1">
      <alignment horizontal="right" vertical="top"/>
    </xf>
    <xf numFmtId="0" fontId="18" fillId="0" borderId="0" xfId="3" applyFont="1" applyBorder="1" applyAlignment="1" applyProtection="1">
      <alignment horizontal="right" vertical="top" wrapText="1"/>
    </xf>
    <xf numFmtId="0" fontId="18" fillId="0" borderId="2" xfId="3" applyFont="1" applyBorder="1" applyAlignment="1" applyProtection="1">
      <alignment horizontal="right" vertical="top" wrapText="1"/>
    </xf>
    <xf numFmtId="0" fontId="18" fillId="0" borderId="0" xfId="21" applyNumberFormat="1" applyFont="1" applyBorder="1" applyAlignment="1" applyProtection="1">
      <alignment vertical="center" wrapText="1"/>
    </xf>
    <xf numFmtId="0" fontId="18" fillId="0" borderId="0" xfId="21" applyFont="1" applyBorder="1" applyAlignment="1" applyProtection="1">
      <alignment horizontal="right" vertical="center" wrapText="1"/>
    </xf>
    <xf numFmtId="0" fontId="18" fillId="0" borderId="0" xfId="21" applyFont="1" applyBorder="1" applyAlignment="1" applyProtection="1">
      <alignment horizontal="right" vertical="center"/>
    </xf>
    <xf numFmtId="0" fontId="18" fillId="0" borderId="0" xfId="21" applyFont="1" applyBorder="1" applyAlignment="1" applyProtection="1">
      <alignment horizontal="right" vertical="top" wrapText="1"/>
    </xf>
    <xf numFmtId="0" fontId="18" fillId="0" borderId="2" xfId="21" applyFont="1" applyBorder="1" applyAlignment="1" applyProtection="1">
      <alignment horizontal="right" vertical="center" wrapText="1"/>
    </xf>
    <xf numFmtId="0" fontId="18" fillId="0" borderId="0" xfId="9" applyNumberFormat="1" applyFont="1" applyBorder="1" applyAlignment="1" applyProtection="1">
      <alignment vertical="center" wrapText="1"/>
    </xf>
    <xf numFmtId="0" fontId="18" fillId="0" borderId="0" xfId="9" applyFont="1" applyBorder="1" applyAlignment="1" applyProtection="1">
      <alignment vertical="center" wrapText="1"/>
    </xf>
    <xf numFmtId="0" fontId="18" fillId="0" borderId="0" xfId="9" applyFont="1" applyBorder="1" applyAlignment="1" applyProtection="1">
      <alignment horizontal="right" vertical="center" wrapText="1"/>
    </xf>
    <xf numFmtId="0" fontId="18" fillId="0" borderId="0" xfId="9" applyFont="1" applyBorder="1" applyAlignment="1" applyProtection="1">
      <alignment horizontal="right" vertical="top" wrapText="1"/>
    </xf>
    <xf numFmtId="0" fontId="17" fillId="0" borderId="0" xfId="4" applyFont="1" applyAlignment="1" applyProtection="1">
      <alignment horizontal="right" vertical="center"/>
    </xf>
    <xf numFmtId="0" fontId="18" fillId="0" borderId="0" xfId="9" applyFont="1" applyAlignment="1" applyProtection="1">
      <alignment horizontal="right" vertical="center" wrapText="1"/>
    </xf>
    <xf numFmtId="0" fontId="18" fillId="0" borderId="0" xfId="9" applyFont="1" applyAlignment="1" applyProtection="1">
      <alignment horizontal="right" vertical="center"/>
    </xf>
    <xf numFmtId="0" fontId="18" fillId="0" borderId="0" xfId="9" applyFont="1" applyBorder="1" applyAlignment="1" applyProtection="1">
      <alignment horizontal="right" vertical="center"/>
    </xf>
    <xf numFmtId="0" fontId="18" fillId="0" borderId="0" xfId="9" applyFont="1" applyBorder="1" applyAlignment="1" applyProtection="1">
      <alignment vertical="center"/>
    </xf>
    <xf numFmtId="0" fontId="18" fillId="0" borderId="0" xfId="9" applyFont="1" applyBorder="1" applyAlignment="1" applyProtection="1">
      <alignment horizontal="right" vertical="top"/>
    </xf>
    <xf numFmtId="16" fontId="18" fillId="0" borderId="0" xfId="9" applyNumberFormat="1" applyFont="1" applyBorder="1" applyAlignment="1" applyProtection="1">
      <alignment horizontal="right" vertical="top" wrapText="1"/>
    </xf>
    <xf numFmtId="16" fontId="18" fillId="0" borderId="0" xfId="9" quotePrefix="1" applyNumberFormat="1" applyFont="1" applyBorder="1" applyAlignment="1" applyProtection="1">
      <alignment horizontal="right" vertical="top"/>
    </xf>
    <xf numFmtId="0" fontId="18" fillId="0" borderId="2" xfId="9" applyFont="1" applyBorder="1" applyAlignment="1" applyProtection="1">
      <alignment horizontal="right" vertical="top" wrapText="1"/>
    </xf>
    <xf numFmtId="0" fontId="18" fillId="0" borderId="0" xfId="9" applyFont="1" applyAlignment="1" applyProtection="1">
      <alignment horizontal="right" vertical="top"/>
    </xf>
    <xf numFmtId="0" fontId="18" fillId="0" borderId="0" xfId="9" applyNumberFormat="1" applyFont="1" applyBorder="1" applyAlignment="1" applyProtection="1">
      <alignment horizontal="left" vertical="center" wrapText="1"/>
    </xf>
    <xf numFmtId="0" fontId="18" fillId="0" borderId="0" xfId="20" applyNumberFormat="1" applyFont="1" applyBorder="1" applyAlignment="1" applyProtection="1">
      <alignment vertical="center" wrapText="1"/>
    </xf>
    <xf numFmtId="0" fontId="18" fillId="0" borderId="0" xfId="20" applyFont="1" applyBorder="1" applyAlignment="1" applyProtection="1">
      <alignment vertical="center" wrapText="1"/>
    </xf>
    <xf numFmtId="0" fontId="18" fillId="0" borderId="0" xfId="20" applyFont="1" applyBorder="1" applyAlignment="1" applyProtection="1">
      <alignment horizontal="right" vertical="center" wrapText="1"/>
    </xf>
    <xf numFmtId="0" fontId="18" fillId="0" borderId="0" xfId="20" applyFont="1" applyBorder="1" applyAlignment="1" applyProtection="1">
      <alignment horizontal="right" vertical="center"/>
    </xf>
    <xf numFmtId="0" fontId="18" fillId="0" borderId="0" xfId="20" applyFont="1" applyBorder="1" applyAlignment="1" applyProtection="1">
      <alignment horizontal="right" vertical="top" wrapText="1"/>
    </xf>
    <xf numFmtId="0" fontId="18" fillId="0" borderId="0" xfId="20" applyFont="1" applyBorder="1" applyAlignment="1" applyProtection="1">
      <alignment horizontal="right" vertical="top"/>
    </xf>
    <xf numFmtId="0" fontId="18" fillId="0" borderId="2" xfId="20" applyFont="1" applyBorder="1" applyAlignment="1" applyProtection="1">
      <alignment horizontal="right" vertical="center" wrapText="1"/>
    </xf>
    <xf numFmtId="0" fontId="18" fillId="0" borderId="0" xfId="20" applyFont="1" applyBorder="1" applyAlignment="1" applyProtection="1">
      <alignment vertical="center"/>
    </xf>
    <xf numFmtId="16" fontId="18" fillId="0" borderId="0" xfId="20" applyNumberFormat="1" applyFont="1" applyBorder="1" applyAlignment="1" applyProtection="1">
      <alignment horizontal="right" vertical="center" wrapText="1"/>
    </xf>
    <xf numFmtId="16" fontId="18" fillId="0" borderId="0" xfId="20" quotePrefix="1" applyNumberFormat="1" applyFont="1" applyBorder="1" applyAlignment="1" applyProtection="1">
      <alignment horizontal="right" vertical="center"/>
    </xf>
    <xf numFmtId="17" fontId="18" fillId="0" borderId="0" xfId="20" applyNumberFormat="1" applyFont="1" applyBorder="1" applyAlignment="1" applyProtection="1">
      <alignment horizontal="right" vertical="center" wrapText="1"/>
    </xf>
    <xf numFmtId="17" fontId="18" fillId="0" borderId="0" xfId="20" quotePrefix="1" applyNumberFormat="1" applyFont="1" applyBorder="1" applyAlignment="1" applyProtection="1">
      <alignment horizontal="right" vertical="center"/>
    </xf>
    <xf numFmtId="0" fontId="18" fillId="4" borderId="0" xfId="9" applyNumberFormat="1" applyFont="1" applyFill="1" applyBorder="1" applyAlignment="1" applyProtection="1">
      <alignment vertical="center" wrapText="1"/>
    </xf>
  </cellXfs>
  <cellStyles count="23">
    <cellStyle name="Hipervínculo" xfId="2" builtinId="8"/>
    <cellStyle name="Hipervínculo 2 2" xfId="22"/>
    <cellStyle name="Hipervínculo 3" xfId="14"/>
    <cellStyle name="Hipervínculo 5" xfId="6"/>
    <cellStyle name="Hipervínculo 5 2" xfId="7"/>
    <cellStyle name="Hipervínculo 5 3" xfId="4"/>
    <cellStyle name="Normal" xfId="0" builtinId="0"/>
    <cellStyle name="Normal 10" xfId="3"/>
    <cellStyle name="Normal 2" xfId="10"/>
    <cellStyle name="Normal 2 2" xfId="9"/>
    <cellStyle name="Normal 3" xfId="12"/>
    <cellStyle name="Normal 3 2 2" xfId="5"/>
    <cellStyle name="Normal 4" xfId="17"/>
    <cellStyle name="Normal 5 3" xfId="13"/>
    <cellStyle name="Normal 6" xfId="20"/>
    <cellStyle name="Normal 6 16" xfId="15"/>
    <cellStyle name="Normal 9 2 2" xfId="16"/>
    <cellStyle name="Normal 9 2 2 2" xfId="18"/>
    <cellStyle name="Normal_A0209" xfId="19"/>
    <cellStyle name="Normal_A0301" xfId="8"/>
    <cellStyle name="Normal_C02" xfId="1"/>
    <cellStyle name="Normal_C02 2" xfId="11"/>
    <cellStyle name="Normal_censo 2010" xf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onapo.gob.mx/es/CONAPO/Proyeccion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inegi.org.mx/est/contenidos/proyectos/registros/vitales/natalidad/default.asp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inegi.org.mx/est/contenidos/proyectos/registros/vitales/natalidad/default.asp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inegi.org.mx/est/contenidos/proyectos/registros/vitales/natalidad/default.asp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://www.inegi.org.mx/est/contenidos/proyectos/registros/vitales/natalidad/default.asp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inegi.org.mx/est/contenidos/proyectos/registros/vitales/natalidad/default.aspx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://www.inegi.org.mx/est/contenidos/proyectos/registros/vitales/nupcialidad/default.aspx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://www.inegi.org.mx/est/contenidos/proyectos/registros/vitales/mortalidad/default.aspx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://www.inegi.org.mx/est/contenidos/proyectos/registros/vitales/mortalidad/default.aspx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www.inegi.org.mx/est/contenidos/proyectos/registros/vitales/mortalidad/default.aspx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http://www.inegi.org.mx/est/contenidos/proyectos/registros/vitales/mortalidad/default.aspx" TargetMode="External"/><Relationship Id="rId1" Type="http://schemas.openxmlformats.org/officeDocument/2006/relationships/hyperlink" Target="http://www.inegi.org.mx/est/contenidos/proyectos/registros/vitales/mortalidad/default.aspx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://www.conapo.gob.mx/es/CONAPO/Proyecciones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://www.conapo.gob.mx/es/CONAPO/Proyecciones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www.coneval.gob.mx/Medicion/Paginas/Medici%c3%b3n/Pobreza-2010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showGridLines="0" showRowColHeaders="0" tabSelected="1" zoomScale="130" zoomScaleNormal="130" workbookViewId="0"/>
  </sheetViews>
  <sheetFormatPr baseColWidth="10" defaultColWidth="0" defaultRowHeight="9" customHeight="1" zeroHeight="1"/>
  <cols>
    <col min="1" max="1" width="5.83203125" style="7" customWidth="1"/>
    <col min="2" max="2" width="70.83203125" style="8" customWidth="1"/>
    <col min="3" max="16384" width="12" style="9" hidden="1"/>
  </cols>
  <sheetData>
    <row r="1" spans="1:9" s="1" customFormat="1" ht="9.9499999999999993" customHeight="1">
      <c r="D1" s="2"/>
      <c r="E1" s="2"/>
      <c r="F1" s="2"/>
      <c r="G1" s="2"/>
      <c r="H1" s="2"/>
    </row>
    <row r="2" spans="1:9" s="6" customFormat="1" ht="14.1" customHeight="1">
      <c r="A2" s="69" t="s">
        <v>0</v>
      </c>
      <c r="B2" s="70"/>
      <c r="C2" s="3"/>
      <c r="D2" s="4"/>
      <c r="E2" s="4"/>
      <c r="F2" s="4"/>
      <c r="G2" s="4"/>
      <c r="H2" s="4"/>
      <c r="I2" s="5"/>
    </row>
    <row r="3" spans="1:9"/>
    <row r="4" spans="1:9" ht="36">
      <c r="A4" s="10" t="s">
        <v>1</v>
      </c>
      <c r="B4" s="11" t="s">
        <v>65</v>
      </c>
    </row>
    <row r="5" spans="1:9" ht="27">
      <c r="A5" s="10" t="s">
        <v>343</v>
      </c>
      <c r="B5" s="11" t="s">
        <v>347</v>
      </c>
    </row>
    <row r="6" spans="1:9" ht="27">
      <c r="A6" s="10" t="s">
        <v>344</v>
      </c>
      <c r="B6" s="11" t="s">
        <v>348</v>
      </c>
    </row>
    <row r="7" spans="1:9" ht="27">
      <c r="A7" s="10" t="s">
        <v>345</v>
      </c>
      <c r="B7" s="11" t="s">
        <v>349</v>
      </c>
    </row>
    <row r="8" spans="1:9" ht="27">
      <c r="A8" s="10" t="s">
        <v>346</v>
      </c>
      <c r="B8" s="11" t="s">
        <v>350</v>
      </c>
    </row>
    <row r="9" spans="1:9" ht="27">
      <c r="A9" s="10" t="s">
        <v>159</v>
      </c>
      <c r="B9" s="11" t="s">
        <v>164</v>
      </c>
    </row>
    <row r="10" spans="1:9" ht="27">
      <c r="A10" s="10" t="s">
        <v>160</v>
      </c>
      <c r="B10" s="11" t="s">
        <v>165</v>
      </c>
    </row>
    <row r="11" spans="1:9" ht="27">
      <c r="A11" s="10" t="s">
        <v>161</v>
      </c>
      <c r="B11" s="11" t="s">
        <v>166</v>
      </c>
    </row>
    <row r="12" spans="1:9" ht="36">
      <c r="A12" s="10" t="s">
        <v>162</v>
      </c>
      <c r="B12" s="11" t="s">
        <v>167</v>
      </c>
    </row>
    <row r="13" spans="1:9" ht="36">
      <c r="A13" s="10" t="s">
        <v>163</v>
      </c>
      <c r="B13" s="11" t="s">
        <v>168</v>
      </c>
    </row>
    <row r="14" spans="1:9" ht="27">
      <c r="A14" s="10" t="s">
        <v>198</v>
      </c>
      <c r="B14" s="11" t="s">
        <v>202</v>
      </c>
    </row>
    <row r="15" spans="1:9" ht="27">
      <c r="A15" s="10" t="s">
        <v>199</v>
      </c>
      <c r="B15" s="11" t="s">
        <v>203</v>
      </c>
    </row>
    <row r="16" spans="1:9" ht="27">
      <c r="A16" s="10" t="s">
        <v>200</v>
      </c>
      <c r="B16" s="11" t="s">
        <v>204</v>
      </c>
    </row>
    <row r="17" spans="1:2" ht="27">
      <c r="A17" s="10" t="s">
        <v>201</v>
      </c>
      <c r="B17" s="11" t="s">
        <v>205</v>
      </c>
    </row>
    <row r="18" spans="1:2" ht="27">
      <c r="A18" s="10" t="s">
        <v>224</v>
      </c>
      <c r="B18" s="11" t="s">
        <v>295</v>
      </c>
    </row>
    <row r="19" spans="1:2" ht="27">
      <c r="A19" s="10" t="s">
        <v>225</v>
      </c>
      <c r="B19" s="11" t="s">
        <v>296</v>
      </c>
    </row>
    <row r="20" spans="1:2" ht="36">
      <c r="A20" s="10" t="s">
        <v>226</v>
      </c>
      <c r="B20" s="11" t="s">
        <v>297</v>
      </c>
    </row>
    <row r="21" spans="1:2" ht="36">
      <c r="A21" s="10" t="s">
        <v>227</v>
      </c>
      <c r="B21" s="11" t="s">
        <v>298</v>
      </c>
    </row>
    <row r="22" spans="1:2" ht="36">
      <c r="A22" s="10" t="s">
        <v>228</v>
      </c>
      <c r="B22" s="11" t="s">
        <v>299</v>
      </c>
    </row>
    <row r="23" spans="1:2" ht="36">
      <c r="A23" s="10" t="s">
        <v>229</v>
      </c>
      <c r="B23" s="11" t="s">
        <v>300</v>
      </c>
    </row>
    <row r="24" spans="1:2" s="12" customFormat="1" ht="36">
      <c r="A24" s="10" t="s">
        <v>63</v>
      </c>
      <c r="B24" s="11" t="s">
        <v>66</v>
      </c>
    </row>
    <row r="25" spans="1:2" s="12" customFormat="1" ht="27">
      <c r="A25" s="10" t="s">
        <v>64</v>
      </c>
      <c r="B25" s="11" t="s">
        <v>67</v>
      </c>
    </row>
    <row r="26" spans="1:2" ht="27">
      <c r="A26" s="10" t="s">
        <v>221</v>
      </c>
      <c r="B26" s="11" t="s">
        <v>222</v>
      </c>
    </row>
    <row r="27" spans="1:2" hidden="1">
      <c r="A27" s="10"/>
      <c r="B27" s="11"/>
    </row>
    <row r="28" spans="1:2" hidden="1"/>
    <row r="29" spans="1:2" ht="9" hidden="1" customHeight="1"/>
    <row r="30" spans="1:2" ht="9" hidden="1" customHeight="1"/>
    <row r="31" spans="1:2" ht="9" hidden="1" customHeight="1"/>
    <row r="32" spans="1:2" ht="9" hidden="1" customHeight="1"/>
    <row r="33" spans="2:9" ht="9" hidden="1" customHeight="1"/>
    <row r="34" spans="2:9" ht="9" hidden="1" customHeight="1"/>
    <row r="35" spans="2:9" ht="9" hidden="1" customHeight="1"/>
    <row r="36" spans="2:9" s="7" customFormat="1" ht="9" hidden="1" customHeight="1">
      <c r="B36" s="8"/>
      <c r="C36" s="9"/>
      <c r="D36" s="9"/>
      <c r="E36" s="9"/>
      <c r="F36" s="9"/>
      <c r="G36" s="9"/>
      <c r="H36" s="9"/>
      <c r="I36" s="9"/>
    </row>
    <row r="37" spans="2:9" s="7" customFormat="1" ht="9" hidden="1" customHeight="1">
      <c r="B37" s="8"/>
      <c r="C37" s="9"/>
      <c r="D37" s="9"/>
      <c r="E37" s="9"/>
      <c r="F37" s="9"/>
      <c r="G37" s="9"/>
      <c r="H37" s="9"/>
      <c r="I37" s="9"/>
    </row>
    <row r="38" spans="2:9" s="7" customFormat="1" ht="9" hidden="1" customHeight="1">
      <c r="B38" s="8"/>
      <c r="C38" s="9"/>
      <c r="D38" s="9"/>
      <c r="E38" s="9"/>
      <c r="F38" s="9"/>
      <c r="G38" s="9"/>
      <c r="H38" s="9"/>
      <c r="I38" s="9"/>
    </row>
    <row r="39" spans="2:9" s="7" customFormat="1" ht="9" hidden="1" customHeight="1">
      <c r="B39" s="8"/>
      <c r="C39" s="9"/>
      <c r="D39" s="9"/>
      <c r="E39" s="9"/>
      <c r="F39" s="9"/>
      <c r="G39" s="9"/>
      <c r="H39" s="9"/>
      <c r="I39" s="9"/>
    </row>
    <row r="40" spans="2:9" s="7" customFormat="1" ht="9" hidden="1" customHeight="1">
      <c r="B40" s="8"/>
      <c r="C40" s="9"/>
      <c r="D40" s="9"/>
      <c r="E40" s="9"/>
      <c r="F40" s="9"/>
      <c r="G40" s="9"/>
      <c r="H40" s="9"/>
      <c r="I40" s="9"/>
    </row>
    <row r="41" spans="2:9" s="7" customFormat="1" ht="9" hidden="1" customHeight="1">
      <c r="B41" s="8"/>
      <c r="C41" s="9"/>
      <c r="D41" s="9"/>
      <c r="E41" s="9"/>
      <c r="F41" s="9"/>
      <c r="G41" s="9"/>
      <c r="H41" s="9"/>
      <c r="I41" s="9"/>
    </row>
    <row r="42" spans="2:9" s="7" customFormat="1" ht="9" hidden="1" customHeight="1">
      <c r="B42" s="8"/>
      <c r="C42" s="9"/>
      <c r="D42" s="9"/>
      <c r="E42" s="9"/>
      <c r="F42" s="9"/>
      <c r="G42" s="9"/>
      <c r="H42" s="9"/>
      <c r="I42" s="9"/>
    </row>
    <row r="43" spans="2:9" s="7" customFormat="1" ht="9" hidden="1" customHeight="1">
      <c r="B43" s="8"/>
      <c r="C43" s="9"/>
      <c r="D43" s="9"/>
      <c r="E43" s="9"/>
      <c r="F43" s="9"/>
      <c r="G43" s="9"/>
      <c r="H43" s="9"/>
      <c r="I43" s="9"/>
    </row>
    <row r="44" spans="2:9" s="7" customFormat="1" ht="9" hidden="1" customHeight="1">
      <c r="B44" s="8"/>
      <c r="C44" s="9"/>
      <c r="D44" s="9"/>
      <c r="E44" s="9"/>
      <c r="F44" s="9"/>
      <c r="G44" s="9"/>
      <c r="H44" s="9"/>
      <c r="I44" s="9"/>
    </row>
    <row r="45" spans="2:9" ht="9" hidden="1" customHeight="1"/>
    <row r="46" spans="2:9" ht="9" hidden="1" customHeight="1"/>
    <row r="47" spans="2:9" ht="9" hidden="1" customHeight="1"/>
    <row r="48" spans="2:9" ht="9" hidden="1" customHeight="1"/>
    <row r="49" spans="2:9" ht="9" hidden="1" customHeight="1"/>
    <row r="50" spans="2:9" ht="9" hidden="1" customHeight="1"/>
    <row r="51" spans="2:9" s="7" customFormat="1" ht="9" hidden="1" customHeight="1">
      <c r="B51" s="8"/>
      <c r="C51" s="9"/>
      <c r="D51" s="9"/>
      <c r="E51" s="9"/>
      <c r="F51" s="9"/>
      <c r="G51" s="9"/>
      <c r="H51" s="9"/>
      <c r="I51" s="9"/>
    </row>
    <row r="52" spans="2:9" s="7" customFormat="1" ht="9" hidden="1" customHeight="1">
      <c r="B52" s="8"/>
      <c r="C52" s="9"/>
      <c r="D52" s="9"/>
      <c r="E52" s="9"/>
      <c r="F52" s="9"/>
      <c r="G52" s="9"/>
      <c r="H52" s="9"/>
      <c r="I52" s="9"/>
    </row>
    <row r="53" spans="2:9" s="7" customFormat="1" ht="9" hidden="1" customHeight="1">
      <c r="B53" s="8"/>
      <c r="C53" s="9"/>
      <c r="D53" s="9"/>
      <c r="E53" s="9"/>
      <c r="F53" s="9"/>
      <c r="G53" s="9"/>
      <c r="H53" s="9"/>
      <c r="I53" s="9"/>
    </row>
    <row r="54" spans="2:9" s="7" customFormat="1" ht="9" hidden="1" customHeight="1">
      <c r="B54" s="8"/>
      <c r="C54" s="9"/>
      <c r="D54" s="9"/>
      <c r="E54" s="9"/>
      <c r="F54" s="9"/>
      <c r="G54" s="9"/>
      <c r="H54" s="9"/>
      <c r="I54" s="9"/>
    </row>
    <row r="55" spans="2:9" s="7" customFormat="1" ht="9" hidden="1" customHeight="1">
      <c r="B55" s="8"/>
      <c r="C55" s="9"/>
      <c r="D55" s="9"/>
      <c r="E55" s="9"/>
      <c r="F55" s="9"/>
      <c r="G55" s="9"/>
      <c r="H55" s="9"/>
      <c r="I55" s="9"/>
    </row>
    <row r="56" spans="2:9" s="7" customFormat="1" ht="9" hidden="1" customHeight="1">
      <c r="B56" s="8"/>
      <c r="C56" s="9"/>
      <c r="D56" s="9"/>
      <c r="E56" s="9"/>
      <c r="F56" s="9"/>
      <c r="G56" s="9"/>
      <c r="H56" s="9"/>
      <c r="I56" s="9"/>
    </row>
    <row r="57" spans="2:9" s="7" customFormat="1" ht="9" hidden="1" customHeight="1">
      <c r="B57" s="8"/>
      <c r="C57" s="9"/>
      <c r="D57" s="9"/>
      <c r="E57" s="9"/>
      <c r="F57" s="9"/>
      <c r="G57" s="9"/>
      <c r="H57" s="9"/>
      <c r="I57" s="9"/>
    </row>
    <row r="58" spans="2:9" s="7" customFormat="1" ht="9" hidden="1" customHeight="1">
      <c r="B58" s="8"/>
      <c r="C58" s="9"/>
      <c r="D58" s="9"/>
      <c r="E58" s="9"/>
      <c r="F58" s="9"/>
      <c r="G58" s="9"/>
      <c r="H58" s="9"/>
      <c r="I58" s="9"/>
    </row>
    <row r="59" spans="2:9" ht="9" hidden="1" customHeight="1"/>
    <row r="60" spans="2:9" ht="9" hidden="1" customHeight="1"/>
    <row r="61" spans="2:9" ht="9" hidden="1" customHeight="1"/>
    <row r="62" spans="2:9" ht="9" hidden="1" customHeight="1"/>
    <row r="63" spans="2:9" ht="9" hidden="1" customHeight="1"/>
    <row r="64" spans="2:9" ht="9" hidden="1" customHeight="1"/>
    <row r="65" ht="9" hidden="1" customHeight="1"/>
    <row r="66" ht="9" hidden="1" customHeight="1"/>
    <row r="67" ht="9" hidden="1" customHeight="1"/>
    <row r="68" ht="9" hidden="1" customHeight="1"/>
    <row r="69" ht="9" hidden="1" customHeight="1"/>
    <row r="70" ht="9" hidden="1" customHeight="1"/>
    <row r="71" ht="9" hidden="1" customHeight="1"/>
    <row r="72" ht="9" hidden="1" customHeight="1"/>
    <row r="73" ht="9" hidden="1" customHeight="1"/>
    <row r="74" ht="9" hidden="1" customHeight="1"/>
  </sheetData>
  <sheetProtection sheet="1" objects="1" scenarios="1"/>
  <hyperlinks>
    <hyperlink ref="A4" location="'2.10'!A1" tooltip="Cuadro 2.10" display="'2.10'!A1"/>
    <hyperlink ref="B4" location="'2.10'!A1" tooltip="Cuadro 2.10" display="'2.10'!A1"/>
    <hyperlink ref="A26" location="'2.12'!A1" tooltip="Cuadro 2.12" display="'2.12'!A1"/>
    <hyperlink ref="B26" location="'2.12'!A1" tooltip="Cuadro 2.12" display="'2.12'!A1"/>
    <hyperlink ref="A26:B26" location="'2.23'!A1" display="2.23"/>
    <hyperlink ref="A4:B4" location="'2.1'!A1" tooltip="Cuadro 2.10" display="2.1"/>
    <hyperlink ref="A24:B24" location="'2.21'!A1" display="2.21"/>
    <hyperlink ref="A9" location="'2.10'!A1" tooltip="Cuadro 2.10" display="'2.10'!A1"/>
    <hyperlink ref="A10" location="'2.10'!A1" tooltip="Cuadro 2.10" display="'2.10'!A1"/>
    <hyperlink ref="A11" location="'2.10'!A1" tooltip="Cuadro 2.10" display="'2.10'!A1"/>
    <hyperlink ref="A12" location="'2.10'!A1" tooltip="Cuadro 2.10" display="'2.10'!A1"/>
    <hyperlink ref="A13" location="'2.10'!A1" tooltip="Cuadro 2.10" display="'2.10'!A1"/>
    <hyperlink ref="B9" location="'2.10'!A1" tooltip="Cuadro 2.10" display="'2.10'!A1"/>
    <hyperlink ref="B10" location="'2.10'!A1" tooltip="Cuadro 2.10" display="'2.10'!A1"/>
    <hyperlink ref="B11" location="'2.10'!A1" tooltip="Cuadro 2.10" display="'2.10'!A1"/>
    <hyperlink ref="B12" location="'2.10'!A1" tooltip="Cuadro 2.10" display="'2.10'!A1"/>
    <hyperlink ref="B13" location="'2.10'!A1" tooltip="Cuadro 2.10" display="'2.10'!A1"/>
    <hyperlink ref="A9:B13" location="'2.1'!A1" tooltip="Cuadro 2.10" display="2.1"/>
    <hyperlink ref="A9:B9" location="'2.6'!A1" tooltip="Cuadro 2.10" display="2.6"/>
    <hyperlink ref="A10:B10" location="'2.7'!A1" tooltip="Cuadro 2.10" display="2.7"/>
    <hyperlink ref="A11:B11" location="'2.8'!A1" tooltip="Cuadro 2.10" display="2.8"/>
    <hyperlink ref="A12:B12" location="'2.9'!A1" tooltip="Cuadro 2.10" display="2.9"/>
    <hyperlink ref="A13:B13" location="'2.10'!A1" tooltip="Cuadro 2.10" display="2.10"/>
    <hyperlink ref="A14" location="'2.10'!A1" tooltip="Cuadro 2.10" display="'2.10'!A1"/>
    <hyperlink ref="A15" location="'2.10'!A1" tooltip="Cuadro 2.10" display="'2.10'!A1"/>
    <hyperlink ref="A16" location="'2.10'!A1" tooltip="Cuadro 2.10" display="'2.10'!A1"/>
    <hyperlink ref="A17" location="'2.10'!A1" tooltip="Cuadro 2.10" display="'2.10'!A1"/>
    <hyperlink ref="B14" location="'2.10'!A1" tooltip="Cuadro 2.10" display="'2.10'!A1"/>
    <hyperlink ref="B15" location="'2.10'!A1" tooltip="Cuadro 2.10" display="'2.10'!A1"/>
    <hyperlink ref="B16" location="'2.10'!A1" tooltip="Cuadro 2.10" display="'2.10'!A1"/>
    <hyperlink ref="B17" location="'2.10'!A1" tooltip="Cuadro 2.10" display="'2.10'!A1"/>
    <hyperlink ref="A14:B17" location="'2.1'!A1" tooltip="Cuadro 2.10" display="2.1"/>
    <hyperlink ref="A14:B14" location="'2.11'!A1" tooltip="Cuadro 2.10" display="2.11"/>
    <hyperlink ref="A15:B15" location="'2.12'!A1" tooltip="Cuadro 2.10" display="2.12"/>
    <hyperlink ref="A16:B16" location="'2.13'!A1" tooltip="Cuadro 2.10" display="2.13"/>
    <hyperlink ref="A17:B17" location="'2.14'!A1" tooltip="Cuadro 2.10" display="2.14"/>
    <hyperlink ref="A25" location="'2.12'!A1" tooltip="Cuadro 2.12" display="'2.12'!A1"/>
    <hyperlink ref="B25" location="'2.12'!A1" tooltip="Cuadro 2.12" display="'2.12'!A1"/>
    <hyperlink ref="A25:B25" location="'2.22'!A1" display="2.22"/>
    <hyperlink ref="A18" location="'2.10'!A1" tooltip="Cuadro 2.10" display="'2.10'!A1"/>
    <hyperlink ref="A19" location="'2.10'!A1" tooltip="Cuadro 2.10" display="'2.10'!A1"/>
    <hyperlink ref="A20" location="'2.10'!A1" tooltip="Cuadro 2.10" display="'2.10'!A1"/>
    <hyperlink ref="A21" location="'2.10'!A1" tooltip="Cuadro 2.10" display="'2.10'!A1"/>
    <hyperlink ref="A22" location="'2.10'!A1" tooltip="Cuadro 2.10" display="'2.10'!A1"/>
    <hyperlink ref="A23" location="'2.10'!A1" tooltip="Cuadro 2.10" display="'2.10'!A1"/>
    <hyperlink ref="B18" location="'2.10'!A1" tooltip="Cuadro 2.10" display="'2.10'!A1"/>
    <hyperlink ref="B19" location="'2.10'!A1" tooltip="Cuadro 2.10" display="'2.10'!A1"/>
    <hyperlink ref="B20" location="'2.10'!A1" tooltip="Cuadro 2.10" display="'2.10'!A1"/>
    <hyperlink ref="B21" location="'2.10'!A1" tooltip="Cuadro 2.10" display="'2.10'!A1"/>
    <hyperlink ref="B22" location="'2.10'!A1" tooltip="Cuadro 2.10" display="'2.10'!A1"/>
    <hyperlink ref="B23" location="'2.10'!A1" tooltip="Cuadro 2.10" display="'2.10'!A1"/>
    <hyperlink ref="A18:B23" location="'2.1'!A1" tooltip="Cuadro 2.10" display="2.1"/>
    <hyperlink ref="A18:B18" location="'2.15'!A1" tooltip="Cuadro 2.10" display="2.15"/>
    <hyperlink ref="A19:B19" location="'2.16'!A1" tooltip="Cuadro 2.10" display="2.16"/>
    <hyperlink ref="A20:B20" location="'2.17'!A1" tooltip="Cuadro 2.10" display="2.17"/>
    <hyperlink ref="A21:B21" location="'2.18'!A1" tooltip="Cuadro 2.10" display="2.18"/>
    <hyperlink ref="A22:B22" location="'2.19'!A1" tooltip="Cuadro 2.10" display="2.19"/>
    <hyperlink ref="A23:B23" location="'2.20'!A1" tooltip="Cuadro 2.10" display="2.20"/>
    <hyperlink ref="A5" location="'2.10'!A1" tooltip="Cuadro 2.10" display="'2.10'!A1"/>
    <hyperlink ref="A6" location="'2.10'!A1" tooltip="Cuadro 2.10" display="'2.10'!A1"/>
    <hyperlink ref="A7" location="'2.10'!A1" tooltip="Cuadro 2.10" display="'2.10'!A1"/>
    <hyperlink ref="A8" location="'2.10'!A1" tooltip="Cuadro 2.10" display="'2.10'!A1"/>
    <hyperlink ref="B5" location="'2.10'!A1" tooltip="Cuadro 2.10" display="'2.10'!A1"/>
    <hyperlink ref="B6" location="'2.10'!A1" tooltip="Cuadro 2.10" display="'2.10'!A1"/>
    <hyperlink ref="B7" location="'2.10'!A1" tooltip="Cuadro 2.10" display="'2.10'!A1"/>
    <hyperlink ref="B8" location="'2.10'!A1" tooltip="Cuadro 2.10" display="'2.10'!A1"/>
    <hyperlink ref="A5:B8" location="'2.1'!A1" tooltip="Cuadro 2.10" display="2.1"/>
    <hyperlink ref="A5:B5" location="'2.2'!A1" tooltip="Cuadro 2.10" display="2.2"/>
    <hyperlink ref="A6:B6" location="'2.3'!A1" tooltip="Cuadro 2.10" display="2.3"/>
    <hyperlink ref="A7:B7" location="'2.4'!A1" tooltip="Cuadro 2.10" display="2.4"/>
    <hyperlink ref="A8:B8" location="'2.5'!A1" tooltip="Cuadro 2.10" display="2.5"/>
  </hyperlinks>
  <printOptions horizontalCentered="1" verticalCentered="1"/>
  <pageMargins left="0.39370078740157483" right="0.39370078740157483" top="0.59055118110236227" bottom="0.59055118110236227" header="0.39370078740157483" footer="0.39370078740157483"/>
  <pageSetup orientation="portrait" r:id="rId1"/>
  <headerFooter>
    <oddHeader>&amp;L&amp;"Arial,Normal"&amp;10&amp;K000080INEGI. Anuario estadístico y geográfico de los Estados Unidos Mexicanos 2019.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0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1.25" customHeight="1" zeroHeight="1"/>
  <cols>
    <col min="1" max="1" width="21.5" style="20" customWidth="1"/>
    <col min="2" max="2" width="12.33203125" style="20" customWidth="1"/>
    <col min="3" max="3" width="4.5" style="20" customWidth="1"/>
    <col min="4" max="4" width="12.83203125" style="20" customWidth="1"/>
    <col min="5" max="5" width="13.1640625" style="20" customWidth="1"/>
    <col min="6" max="6" width="5.33203125" style="20" customWidth="1"/>
    <col min="7" max="7" width="10.83203125" style="20" customWidth="1"/>
    <col min="8" max="9" width="13.1640625" style="20" customWidth="1"/>
    <col min="10" max="10" width="1" style="20" customWidth="1"/>
    <col min="11" max="12" width="9.1640625" style="20" hidden="1" customWidth="1"/>
    <col min="13" max="15" width="6.83203125" style="20" hidden="1" customWidth="1"/>
    <col min="16" max="16" width="0" style="20" hidden="1" customWidth="1"/>
    <col min="17" max="16384" width="15.5" style="20" hidden="1"/>
  </cols>
  <sheetData>
    <row r="1" spans="1:15" s="16" customFormat="1" ht="12" customHeight="1">
      <c r="A1" s="13" t="s">
        <v>2</v>
      </c>
      <c r="B1" s="14"/>
      <c r="C1" s="14"/>
      <c r="D1" s="14"/>
      <c r="E1" s="14"/>
      <c r="F1" s="14"/>
      <c r="G1" s="14"/>
      <c r="H1" s="14"/>
      <c r="I1" s="15" t="s">
        <v>3</v>
      </c>
    </row>
    <row r="2" spans="1:15" s="16" customFormat="1" ht="12" customHeight="1">
      <c r="A2" s="13" t="s">
        <v>4</v>
      </c>
      <c r="B2" s="14"/>
      <c r="C2" s="14"/>
      <c r="D2" s="14"/>
      <c r="E2" s="14"/>
      <c r="F2" s="14"/>
      <c r="G2" s="14"/>
      <c r="H2" s="14"/>
      <c r="I2" s="17"/>
    </row>
    <row r="3" spans="1:15" s="16" customFormat="1" ht="12" customHeight="1">
      <c r="A3" s="13" t="s">
        <v>5</v>
      </c>
      <c r="B3" s="14"/>
      <c r="C3" s="14"/>
      <c r="D3" s="14"/>
      <c r="E3" s="14"/>
      <c r="F3" s="14"/>
      <c r="G3" s="14"/>
      <c r="H3" s="14"/>
      <c r="I3" s="17"/>
    </row>
    <row r="4" spans="1:15" ht="3" customHeight="1">
      <c r="A4" s="18"/>
      <c r="B4" s="18"/>
      <c r="C4" s="18"/>
      <c r="D4" s="18"/>
      <c r="E4" s="18"/>
      <c r="F4" s="18"/>
      <c r="G4" s="18"/>
      <c r="H4" s="18"/>
      <c r="I4" s="18"/>
      <c r="J4" s="19"/>
    </row>
    <row r="5" spans="1:15" ht="3" customHeight="1">
      <c r="A5" s="19"/>
      <c r="B5" s="19"/>
      <c r="C5" s="19"/>
      <c r="D5" s="19"/>
      <c r="E5" s="19"/>
      <c r="F5" s="19"/>
      <c r="G5" s="19"/>
      <c r="H5" s="19"/>
    </row>
    <row r="6" spans="1:15" s="25" customFormat="1" ht="9.9499999999999993" customHeight="1">
      <c r="A6" s="428" t="s">
        <v>6</v>
      </c>
      <c r="B6" s="21" t="s">
        <v>7</v>
      </c>
      <c r="C6" s="22"/>
      <c r="D6" s="23" t="s">
        <v>8</v>
      </c>
      <c r="E6" s="23"/>
      <c r="F6" s="24"/>
      <c r="G6" s="23" t="s">
        <v>9</v>
      </c>
      <c r="H6" s="23"/>
      <c r="I6" s="23"/>
    </row>
    <row r="7" spans="1:15" s="25" customFormat="1" ht="9.9499999999999993" customHeight="1">
      <c r="A7" s="429"/>
      <c r="B7" s="22"/>
      <c r="C7" s="22"/>
      <c r="D7" s="26" t="s">
        <v>10</v>
      </c>
      <c r="E7" s="26" t="s">
        <v>11</v>
      </c>
      <c r="F7" s="26"/>
      <c r="G7" s="27" t="s">
        <v>12</v>
      </c>
      <c r="H7" s="27" t="s">
        <v>13</v>
      </c>
      <c r="I7" s="27" t="s">
        <v>14</v>
      </c>
    </row>
    <row r="8" spans="1:15" ht="3" customHeight="1">
      <c r="A8" s="18"/>
      <c r="B8" s="18"/>
      <c r="C8" s="18"/>
      <c r="D8" s="18"/>
      <c r="E8" s="18"/>
      <c r="F8" s="18"/>
      <c r="G8" s="18"/>
      <c r="H8" s="18"/>
      <c r="I8" s="18"/>
    </row>
    <row r="9" spans="1:15" ht="3" customHeight="1">
      <c r="A9" s="19"/>
      <c r="B9" s="19"/>
      <c r="C9" s="19"/>
      <c r="D9" s="19"/>
      <c r="E9" s="19"/>
      <c r="F9" s="19"/>
      <c r="G9" s="19"/>
      <c r="H9" s="19"/>
      <c r="I9" s="19"/>
    </row>
    <row r="10" spans="1:15" ht="9" customHeight="1">
      <c r="A10" s="28">
        <v>2010</v>
      </c>
      <c r="B10" s="19"/>
      <c r="C10" s="19"/>
      <c r="D10" s="29"/>
      <c r="E10" s="29"/>
      <c r="F10" s="19"/>
      <c r="G10" s="29"/>
      <c r="H10" s="29"/>
      <c r="I10" s="29"/>
    </row>
    <row r="11" spans="1:15" s="33" customFormat="1" ht="9" customHeight="1">
      <c r="A11" s="30" t="s">
        <v>15</v>
      </c>
      <c r="B11" s="29">
        <f>SUM(B13:B44)</f>
        <v>113748671</v>
      </c>
      <c r="C11" s="31"/>
      <c r="D11" s="29">
        <f t="shared" ref="D11:E11" si="0">SUM(D13:D44)</f>
        <v>55671595</v>
      </c>
      <c r="E11" s="29">
        <f t="shared" si="0"/>
        <v>58077076</v>
      </c>
      <c r="F11" s="32"/>
      <c r="G11" s="29">
        <f>SUM(G13:G44)</f>
        <v>33633391</v>
      </c>
      <c r="H11" s="29">
        <f>SUM(H13:H44)</f>
        <v>73157266</v>
      </c>
      <c r="I11" s="29">
        <f>SUM(I13:I44)</f>
        <v>6958014</v>
      </c>
    </row>
    <row r="12" spans="1:15" s="33" customFormat="1" ht="3.95" customHeight="1">
      <c r="A12" s="30"/>
      <c r="B12" s="31"/>
      <c r="C12" s="31"/>
      <c r="D12" s="31"/>
      <c r="E12" s="31"/>
      <c r="F12" s="32"/>
      <c r="G12" s="29"/>
      <c r="H12" s="29"/>
      <c r="I12" s="29"/>
    </row>
    <row r="13" spans="1:15" s="33" customFormat="1" ht="9" customHeight="1">
      <c r="A13" s="34" t="s">
        <v>16</v>
      </c>
      <c r="B13" s="32">
        <f>SUM(D13:E13)</f>
        <v>1198510</v>
      </c>
      <c r="C13" s="32"/>
      <c r="D13" s="35">
        <v>584890</v>
      </c>
      <c r="E13" s="35">
        <v>613620</v>
      </c>
      <c r="F13" s="32"/>
      <c r="G13" s="35">
        <v>380399</v>
      </c>
      <c r="H13" s="35">
        <v>757135</v>
      </c>
      <c r="I13" s="35">
        <v>60976</v>
      </c>
      <c r="J13" s="35"/>
      <c r="K13" s="36"/>
      <c r="L13" s="36"/>
      <c r="M13" s="36"/>
      <c r="N13" s="36"/>
      <c r="O13" s="36"/>
    </row>
    <row r="14" spans="1:15" s="33" customFormat="1" ht="9" customHeight="1">
      <c r="A14" s="34" t="s">
        <v>17</v>
      </c>
      <c r="B14" s="32">
        <f t="shared" ref="B14:B44" si="1">SUM(D14:E14)</f>
        <v>3183653</v>
      </c>
      <c r="C14" s="32"/>
      <c r="D14" s="35">
        <v>1609674</v>
      </c>
      <c r="E14" s="35">
        <v>1573979</v>
      </c>
      <c r="F14" s="32"/>
      <c r="G14" s="32">
        <v>926556</v>
      </c>
      <c r="H14" s="35">
        <v>2111946</v>
      </c>
      <c r="I14" s="35">
        <v>145151</v>
      </c>
      <c r="J14" s="35"/>
      <c r="K14" s="36"/>
      <c r="L14" s="36"/>
      <c r="M14" s="36"/>
      <c r="N14" s="36"/>
      <c r="O14" s="36"/>
    </row>
    <row r="15" spans="1:15" s="33" customFormat="1" ht="9" customHeight="1">
      <c r="A15" s="34" t="s">
        <v>18</v>
      </c>
      <c r="B15" s="32">
        <f t="shared" si="1"/>
        <v>636185</v>
      </c>
      <c r="C15" s="32"/>
      <c r="D15" s="35">
        <v>325841</v>
      </c>
      <c r="E15" s="35">
        <v>310344</v>
      </c>
      <c r="F15" s="32"/>
      <c r="G15" s="32">
        <v>182190</v>
      </c>
      <c r="H15" s="35">
        <v>425948</v>
      </c>
      <c r="I15" s="35">
        <v>28047</v>
      </c>
      <c r="J15" s="35"/>
      <c r="K15" s="36"/>
      <c r="L15" s="36"/>
      <c r="M15" s="36"/>
      <c r="N15" s="36"/>
      <c r="O15" s="36"/>
    </row>
    <row r="16" spans="1:15" s="33" customFormat="1" ht="9" customHeight="1">
      <c r="A16" s="37" t="s">
        <v>19</v>
      </c>
      <c r="B16" s="38">
        <f t="shared" si="1"/>
        <v>833942</v>
      </c>
      <c r="C16" s="38"/>
      <c r="D16" s="39">
        <v>414309</v>
      </c>
      <c r="E16" s="39">
        <v>419633</v>
      </c>
      <c r="F16" s="38"/>
      <c r="G16" s="38">
        <v>245541</v>
      </c>
      <c r="H16" s="39">
        <v>541867</v>
      </c>
      <c r="I16" s="39">
        <v>46534</v>
      </c>
      <c r="J16" s="36"/>
      <c r="K16" s="36"/>
      <c r="L16" s="36"/>
      <c r="M16" s="36"/>
      <c r="N16" s="36"/>
      <c r="O16" s="36"/>
    </row>
    <row r="17" spans="1:15" s="33" customFormat="1" ht="9" customHeight="1">
      <c r="A17" s="34" t="s">
        <v>20</v>
      </c>
      <c r="B17" s="32">
        <f t="shared" si="1"/>
        <v>2786124</v>
      </c>
      <c r="C17" s="32"/>
      <c r="D17" s="35">
        <v>1386378</v>
      </c>
      <c r="E17" s="35">
        <v>1399746</v>
      </c>
      <c r="F17" s="32"/>
      <c r="G17" s="32">
        <v>826460</v>
      </c>
      <c r="H17" s="35">
        <v>1800277</v>
      </c>
      <c r="I17" s="35">
        <v>159387</v>
      </c>
      <c r="J17" s="36"/>
      <c r="K17" s="36"/>
      <c r="L17" s="36"/>
      <c r="M17" s="36"/>
      <c r="N17" s="36"/>
      <c r="O17" s="36"/>
    </row>
    <row r="18" spans="1:15" s="33" customFormat="1" ht="9" customHeight="1">
      <c r="A18" s="34" t="s">
        <v>21</v>
      </c>
      <c r="B18" s="32">
        <f t="shared" si="1"/>
        <v>655211</v>
      </c>
      <c r="C18" s="32"/>
      <c r="D18" s="35">
        <v>325733</v>
      </c>
      <c r="E18" s="35">
        <v>329478</v>
      </c>
      <c r="F18" s="32"/>
      <c r="G18" s="32">
        <v>184787</v>
      </c>
      <c r="H18" s="35">
        <v>430338</v>
      </c>
      <c r="I18" s="35">
        <v>40086</v>
      </c>
      <c r="J18" s="36"/>
      <c r="K18" s="36"/>
      <c r="L18" s="36"/>
      <c r="M18" s="36"/>
      <c r="N18" s="36"/>
      <c r="O18" s="36"/>
    </row>
    <row r="19" spans="1:15" s="33" customFormat="1" ht="9" customHeight="1">
      <c r="A19" s="34" t="s">
        <v>22</v>
      </c>
      <c r="B19" s="32">
        <f t="shared" si="1"/>
        <v>4857906</v>
      </c>
      <c r="C19" s="32"/>
      <c r="D19" s="35">
        <v>2388569</v>
      </c>
      <c r="E19" s="35">
        <v>2469337</v>
      </c>
      <c r="F19" s="32"/>
      <c r="G19" s="32">
        <v>1692935</v>
      </c>
      <c r="H19" s="35">
        <v>2931420</v>
      </c>
      <c r="I19" s="35">
        <v>233551</v>
      </c>
      <c r="J19" s="36"/>
      <c r="K19" s="36"/>
      <c r="L19" s="36"/>
      <c r="M19" s="36"/>
      <c r="N19" s="36"/>
      <c r="O19" s="36"/>
    </row>
    <row r="20" spans="1:15" s="33" customFormat="1" ht="9" customHeight="1">
      <c r="A20" s="37" t="s">
        <v>23</v>
      </c>
      <c r="B20" s="38">
        <f t="shared" si="1"/>
        <v>3461882</v>
      </c>
      <c r="C20" s="38"/>
      <c r="D20" s="39">
        <v>1724190</v>
      </c>
      <c r="E20" s="39">
        <v>1737692</v>
      </c>
      <c r="F20" s="38"/>
      <c r="G20" s="38">
        <v>1035623</v>
      </c>
      <c r="H20" s="39">
        <v>2228727</v>
      </c>
      <c r="I20" s="39">
        <v>197532</v>
      </c>
      <c r="J20" s="36"/>
      <c r="K20" s="36"/>
      <c r="L20" s="36"/>
      <c r="M20" s="36"/>
      <c r="N20" s="36"/>
      <c r="O20" s="36"/>
    </row>
    <row r="21" spans="1:15" s="33" customFormat="1" ht="9" customHeight="1">
      <c r="A21" s="34" t="s">
        <v>24</v>
      </c>
      <c r="B21" s="32">
        <f t="shared" si="1"/>
        <v>8981871</v>
      </c>
      <c r="C21" s="32"/>
      <c r="D21" s="35">
        <v>4304574</v>
      </c>
      <c r="E21" s="35">
        <v>4677297</v>
      </c>
      <c r="F21" s="32"/>
      <c r="G21" s="32">
        <v>2049780</v>
      </c>
      <c r="H21" s="35">
        <v>6224704</v>
      </c>
      <c r="I21" s="35">
        <v>707387</v>
      </c>
      <c r="J21" s="36"/>
      <c r="K21" s="36"/>
      <c r="L21" s="36"/>
      <c r="M21" s="36"/>
      <c r="N21" s="36"/>
      <c r="O21" s="36"/>
    </row>
    <row r="22" spans="1:15" s="33" customFormat="1" ht="9" customHeight="1">
      <c r="A22" s="34" t="s">
        <v>25</v>
      </c>
      <c r="B22" s="32">
        <f t="shared" si="1"/>
        <v>1656602</v>
      </c>
      <c r="C22" s="32"/>
      <c r="D22" s="35">
        <v>816922</v>
      </c>
      <c r="E22" s="35">
        <v>839680</v>
      </c>
      <c r="F22" s="32"/>
      <c r="G22" s="32">
        <v>515292</v>
      </c>
      <c r="H22" s="35">
        <v>1036524</v>
      </c>
      <c r="I22" s="35">
        <v>104786</v>
      </c>
      <c r="J22" s="36"/>
      <c r="K22" s="36"/>
      <c r="L22" s="36"/>
      <c r="M22" s="36"/>
      <c r="N22" s="36"/>
      <c r="O22" s="36"/>
    </row>
    <row r="23" spans="1:15" s="33" customFormat="1" ht="9" customHeight="1">
      <c r="A23" s="34" t="s">
        <v>26</v>
      </c>
      <c r="B23" s="32">
        <f t="shared" si="1"/>
        <v>5542931</v>
      </c>
      <c r="C23" s="32"/>
      <c r="D23" s="35">
        <v>2673179</v>
      </c>
      <c r="E23" s="35">
        <v>2869752</v>
      </c>
      <c r="F23" s="32"/>
      <c r="G23" s="32">
        <v>1746956</v>
      </c>
      <c r="H23" s="35">
        <v>3469145</v>
      </c>
      <c r="I23" s="35">
        <v>326830</v>
      </c>
      <c r="J23" s="36"/>
      <c r="K23" s="36"/>
      <c r="L23" s="36"/>
      <c r="M23" s="36"/>
      <c r="N23" s="36"/>
      <c r="O23" s="36"/>
    </row>
    <row r="24" spans="1:15" s="33" customFormat="1" ht="9" customHeight="1">
      <c r="A24" s="37" t="s">
        <v>27</v>
      </c>
      <c r="B24" s="38">
        <f t="shared" si="1"/>
        <v>3429881</v>
      </c>
      <c r="C24" s="38"/>
      <c r="D24" s="39">
        <v>1667900</v>
      </c>
      <c r="E24" s="39">
        <v>1761981</v>
      </c>
      <c r="F24" s="38"/>
      <c r="G24" s="38">
        <v>1143154</v>
      </c>
      <c r="H24" s="39">
        <v>2060632</v>
      </c>
      <c r="I24" s="39">
        <v>226095</v>
      </c>
      <c r="J24" s="36"/>
      <c r="K24" s="36"/>
      <c r="L24" s="36"/>
      <c r="M24" s="36"/>
      <c r="N24" s="36"/>
      <c r="O24" s="36"/>
    </row>
    <row r="25" spans="1:15" s="33" customFormat="1" ht="9" customHeight="1">
      <c r="A25" s="34" t="s">
        <v>28</v>
      </c>
      <c r="B25" s="32">
        <f t="shared" si="1"/>
        <v>2688905</v>
      </c>
      <c r="C25" s="32"/>
      <c r="D25" s="35">
        <v>1299657</v>
      </c>
      <c r="E25" s="35">
        <v>1389248</v>
      </c>
      <c r="F25" s="32"/>
      <c r="G25" s="32">
        <v>812140</v>
      </c>
      <c r="H25" s="35">
        <v>1703435</v>
      </c>
      <c r="I25" s="35">
        <v>173330</v>
      </c>
      <c r="J25" s="36"/>
      <c r="K25" s="36"/>
      <c r="L25" s="36"/>
      <c r="M25" s="36"/>
      <c r="N25" s="36"/>
      <c r="O25" s="36"/>
    </row>
    <row r="26" spans="1:15" s="33" customFormat="1" ht="9" customHeight="1">
      <c r="A26" s="34" t="s">
        <v>29</v>
      </c>
      <c r="B26" s="32">
        <f t="shared" si="1"/>
        <v>7461855</v>
      </c>
      <c r="C26" s="32"/>
      <c r="D26" s="35">
        <v>3662807</v>
      </c>
      <c r="E26" s="35">
        <v>3799048</v>
      </c>
      <c r="F26" s="32"/>
      <c r="G26" s="32">
        <v>2236298</v>
      </c>
      <c r="H26" s="35">
        <v>4764426</v>
      </c>
      <c r="I26" s="35">
        <v>461131</v>
      </c>
      <c r="J26" s="36"/>
      <c r="K26" s="36"/>
      <c r="L26" s="36"/>
      <c r="M26" s="36"/>
      <c r="N26" s="36"/>
      <c r="O26" s="36"/>
    </row>
    <row r="27" spans="1:15" s="33" customFormat="1" ht="9" customHeight="1">
      <c r="A27" s="34" t="s">
        <v>30</v>
      </c>
      <c r="B27" s="32">
        <f t="shared" si="1"/>
        <v>15377962</v>
      </c>
      <c r="C27" s="32"/>
      <c r="D27" s="35">
        <v>7515116</v>
      </c>
      <c r="E27" s="35">
        <v>7862846</v>
      </c>
      <c r="F27" s="32"/>
      <c r="G27" s="32">
        <v>4499353</v>
      </c>
      <c r="H27" s="35">
        <v>10107232</v>
      </c>
      <c r="I27" s="35">
        <v>771377</v>
      </c>
      <c r="J27" s="36"/>
      <c r="K27" s="36"/>
      <c r="L27" s="36"/>
      <c r="M27" s="36"/>
      <c r="N27" s="36"/>
      <c r="O27" s="36"/>
    </row>
    <row r="28" spans="1:15" s="33" customFormat="1" ht="9" customHeight="1">
      <c r="A28" s="37" t="s">
        <v>31</v>
      </c>
      <c r="B28" s="38">
        <f t="shared" si="1"/>
        <v>4397949</v>
      </c>
      <c r="C28" s="38"/>
      <c r="D28" s="39">
        <v>2127859</v>
      </c>
      <c r="E28" s="39">
        <v>2270090</v>
      </c>
      <c r="F28" s="38"/>
      <c r="G28" s="38">
        <v>1351722</v>
      </c>
      <c r="H28" s="39">
        <v>2737650</v>
      </c>
      <c r="I28" s="39">
        <v>308577</v>
      </c>
      <c r="J28" s="36"/>
      <c r="K28" s="36"/>
      <c r="L28" s="36"/>
      <c r="M28" s="36"/>
      <c r="N28" s="36"/>
      <c r="O28" s="36"/>
    </row>
    <row r="29" spans="1:15" s="33" customFormat="1" ht="9" customHeight="1">
      <c r="A29" s="34" t="s">
        <v>32</v>
      </c>
      <c r="B29" s="32">
        <f t="shared" si="1"/>
        <v>1797092</v>
      </c>
      <c r="C29" s="32"/>
      <c r="D29" s="35">
        <v>869851</v>
      </c>
      <c r="E29" s="35">
        <v>927241</v>
      </c>
      <c r="F29" s="32"/>
      <c r="G29" s="32">
        <v>509989</v>
      </c>
      <c r="H29" s="35">
        <v>1162566</v>
      </c>
      <c r="I29" s="35">
        <v>124537</v>
      </c>
      <c r="J29" s="36"/>
      <c r="K29" s="36"/>
      <c r="L29" s="36"/>
      <c r="M29" s="36"/>
      <c r="N29" s="36"/>
      <c r="O29" s="36"/>
    </row>
    <row r="30" spans="1:15" s="33" customFormat="1" ht="9" customHeight="1">
      <c r="A30" s="34" t="s">
        <v>33</v>
      </c>
      <c r="B30" s="32">
        <f t="shared" si="1"/>
        <v>1094434</v>
      </c>
      <c r="C30" s="32"/>
      <c r="D30" s="35">
        <v>546719</v>
      </c>
      <c r="E30" s="35">
        <v>547715</v>
      </c>
      <c r="F30" s="32"/>
      <c r="G30" s="32">
        <v>327452</v>
      </c>
      <c r="H30" s="35">
        <v>691429</v>
      </c>
      <c r="I30" s="35">
        <v>75553</v>
      </c>
      <c r="J30" s="36"/>
      <c r="K30" s="36"/>
      <c r="L30" s="36"/>
      <c r="M30" s="36"/>
      <c r="N30" s="36"/>
      <c r="O30" s="36"/>
    </row>
    <row r="31" spans="1:15" s="33" customFormat="1" ht="9" customHeight="1">
      <c r="A31" s="34" t="s">
        <v>34</v>
      </c>
      <c r="B31" s="32">
        <f t="shared" si="1"/>
        <v>4712645</v>
      </c>
      <c r="C31" s="32"/>
      <c r="D31" s="35">
        <v>2355643</v>
      </c>
      <c r="E31" s="35">
        <v>2357002</v>
      </c>
      <c r="F31" s="32"/>
      <c r="G31" s="32">
        <v>1301890</v>
      </c>
      <c r="H31" s="35">
        <v>3131851</v>
      </c>
      <c r="I31" s="35">
        <v>278904</v>
      </c>
      <c r="J31" s="36"/>
      <c r="K31" s="36"/>
      <c r="L31" s="36"/>
      <c r="M31" s="36"/>
      <c r="N31" s="36"/>
      <c r="O31" s="36"/>
    </row>
    <row r="32" spans="1:15" s="33" customFormat="1" ht="9" customHeight="1">
      <c r="A32" s="37" t="s">
        <v>35</v>
      </c>
      <c r="B32" s="38">
        <f t="shared" si="1"/>
        <v>3846563</v>
      </c>
      <c r="C32" s="38"/>
      <c r="D32" s="39">
        <v>1845756</v>
      </c>
      <c r="E32" s="39">
        <v>2000807</v>
      </c>
      <c r="F32" s="38"/>
      <c r="G32" s="38">
        <v>1212114</v>
      </c>
      <c r="H32" s="39">
        <v>2348335</v>
      </c>
      <c r="I32" s="39">
        <v>286114</v>
      </c>
      <c r="J32" s="36"/>
      <c r="K32" s="36"/>
      <c r="L32" s="36"/>
      <c r="M32" s="36"/>
      <c r="N32" s="36"/>
      <c r="O32" s="36"/>
    </row>
    <row r="33" spans="1:15" s="33" customFormat="1" ht="9" customHeight="1">
      <c r="A33" s="34" t="s">
        <v>36</v>
      </c>
      <c r="B33" s="32">
        <f t="shared" si="1"/>
        <v>5869069</v>
      </c>
      <c r="C33" s="32"/>
      <c r="D33" s="35">
        <v>2820805</v>
      </c>
      <c r="E33" s="35">
        <v>3048264</v>
      </c>
      <c r="F33" s="32"/>
      <c r="G33" s="32">
        <v>1858800</v>
      </c>
      <c r="H33" s="35">
        <v>3649839</v>
      </c>
      <c r="I33" s="35">
        <v>360430</v>
      </c>
      <c r="J33" s="36"/>
      <c r="K33" s="36"/>
      <c r="L33" s="36"/>
      <c r="M33" s="36"/>
      <c r="N33" s="36"/>
      <c r="O33" s="36"/>
    </row>
    <row r="34" spans="1:15" s="33" customFormat="1" ht="9" customHeight="1">
      <c r="A34" s="34" t="s">
        <v>37</v>
      </c>
      <c r="B34" s="32">
        <f t="shared" si="1"/>
        <v>1842364</v>
      </c>
      <c r="C34" s="32"/>
      <c r="D34" s="35">
        <v>896658</v>
      </c>
      <c r="E34" s="35">
        <v>945706</v>
      </c>
      <c r="F34" s="32"/>
      <c r="G34" s="32">
        <v>557689</v>
      </c>
      <c r="H34" s="35">
        <v>1191488</v>
      </c>
      <c r="I34" s="35">
        <v>93187</v>
      </c>
      <c r="J34" s="36"/>
      <c r="K34" s="36"/>
      <c r="L34" s="36"/>
      <c r="M34" s="36"/>
      <c r="N34" s="36"/>
      <c r="O34" s="36"/>
    </row>
    <row r="35" spans="1:15" s="33" customFormat="1" ht="9" customHeight="1">
      <c r="A35" s="34" t="s">
        <v>38</v>
      </c>
      <c r="B35" s="32">
        <f t="shared" si="1"/>
        <v>1332929</v>
      </c>
      <c r="C35" s="32"/>
      <c r="D35" s="35">
        <v>678426</v>
      </c>
      <c r="E35" s="35">
        <v>654503</v>
      </c>
      <c r="F35" s="32"/>
      <c r="G35" s="32">
        <v>399502</v>
      </c>
      <c r="H35" s="35">
        <v>891694</v>
      </c>
      <c r="I35" s="35">
        <v>41733</v>
      </c>
      <c r="J35" s="36"/>
      <c r="K35" s="36"/>
      <c r="L35" s="36"/>
      <c r="M35" s="36"/>
      <c r="N35" s="36"/>
      <c r="O35" s="36"/>
    </row>
    <row r="36" spans="1:15" s="33" customFormat="1" ht="9" customHeight="1">
      <c r="A36" s="37" t="s">
        <v>39</v>
      </c>
      <c r="B36" s="38">
        <f t="shared" si="1"/>
        <v>2621113</v>
      </c>
      <c r="C36" s="38"/>
      <c r="D36" s="39">
        <v>1280448</v>
      </c>
      <c r="E36" s="39">
        <v>1340665</v>
      </c>
      <c r="F36" s="38"/>
      <c r="G36" s="38">
        <v>808506</v>
      </c>
      <c r="H36" s="39">
        <v>1630552</v>
      </c>
      <c r="I36" s="39">
        <v>182055</v>
      </c>
      <c r="J36" s="36"/>
      <c r="K36" s="36"/>
      <c r="L36" s="36"/>
      <c r="M36" s="36"/>
      <c r="N36" s="36"/>
      <c r="O36" s="36"/>
    </row>
    <row r="37" spans="1:15" s="33" customFormat="1" ht="9" customHeight="1">
      <c r="A37" s="34" t="s">
        <v>40</v>
      </c>
      <c r="B37" s="32">
        <f t="shared" si="1"/>
        <v>2806695</v>
      </c>
      <c r="C37" s="32"/>
      <c r="D37" s="35">
        <v>1398854</v>
      </c>
      <c r="E37" s="35">
        <v>1407841</v>
      </c>
      <c r="F37" s="32"/>
      <c r="G37" s="32">
        <v>808125</v>
      </c>
      <c r="H37" s="35">
        <v>1816042</v>
      </c>
      <c r="I37" s="35">
        <v>182528</v>
      </c>
      <c r="J37" s="36"/>
      <c r="K37" s="36"/>
      <c r="L37" s="36"/>
      <c r="M37" s="36"/>
      <c r="N37" s="36"/>
      <c r="O37" s="36"/>
    </row>
    <row r="38" spans="1:15" s="33" customFormat="1" ht="9" customHeight="1">
      <c r="A38" s="34" t="s">
        <v>41</v>
      </c>
      <c r="B38" s="32">
        <f t="shared" si="1"/>
        <v>2687480</v>
      </c>
      <c r="C38" s="32"/>
      <c r="D38" s="35">
        <v>1354349</v>
      </c>
      <c r="E38" s="35">
        <v>1333131</v>
      </c>
      <c r="F38" s="32"/>
      <c r="G38" s="32">
        <v>782616</v>
      </c>
      <c r="H38" s="35">
        <v>1745373</v>
      </c>
      <c r="I38" s="35">
        <v>159491</v>
      </c>
      <c r="J38" s="36"/>
      <c r="K38" s="36"/>
      <c r="L38" s="36"/>
      <c r="M38" s="36"/>
      <c r="N38" s="36"/>
      <c r="O38" s="36"/>
    </row>
    <row r="39" spans="1:15" s="33" customFormat="1" ht="9" customHeight="1">
      <c r="A39" s="34" t="s">
        <v>42</v>
      </c>
      <c r="B39" s="32">
        <f t="shared" si="1"/>
        <v>2255253</v>
      </c>
      <c r="C39" s="32"/>
      <c r="D39" s="35">
        <v>1111393</v>
      </c>
      <c r="E39" s="35">
        <v>1143860</v>
      </c>
      <c r="F39" s="32"/>
      <c r="G39" s="32">
        <v>686292</v>
      </c>
      <c r="H39" s="35">
        <v>1453662</v>
      </c>
      <c r="I39" s="35">
        <v>115299</v>
      </c>
      <c r="J39" s="36"/>
      <c r="K39" s="36"/>
      <c r="L39" s="36"/>
      <c r="M39" s="36"/>
      <c r="N39" s="36"/>
      <c r="O39" s="36"/>
    </row>
    <row r="40" spans="1:15" s="33" customFormat="1" ht="9" customHeight="1">
      <c r="A40" s="37" t="s">
        <v>43</v>
      </c>
      <c r="B40" s="38">
        <f t="shared" si="1"/>
        <v>3310309</v>
      </c>
      <c r="C40" s="38"/>
      <c r="D40" s="39">
        <v>1640369</v>
      </c>
      <c r="E40" s="39">
        <v>1669940</v>
      </c>
      <c r="F40" s="38"/>
      <c r="G40" s="38">
        <v>950985</v>
      </c>
      <c r="H40" s="39">
        <v>2159368</v>
      </c>
      <c r="I40" s="39">
        <v>199956</v>
      </c>
      <c r="J40" s="36"/>
      <c r="K40" s="36"/>
      <c r="L40" s="36"/>
      <c r="M40" s="36"/>
      <c r="N40" s="36"/>
      <c r="O40" s="36"/>
    </row>
    <row r="41" spans="1:15" s="33" customFormat="1" ht="9" customHeight="1">
      <c r="A41" s="34" t="s">
        <v>44</v>
      </c>
      <c r="B41" s="32">
        <f t="shared" si="1"/>
        <v>1185869</v>
      </c>
      <c r="C41" s="32"/>
      <c r="D41" s="35">
        <v>575401</v>
      </c>
      <c r="E41" s="35">
        <v>610468</v>
      </c>
      <c r="F41" s="32"/>
      <c r="G41" s="32">
        <v>367656</v>
      </c>
      <c r="H41" s="35">
        <v>749677</v>
      </c>
      <c r="I41" s="35">
        <v>68536</v>
      </c>
      <c r="J41" s="36"/>
      <c r="K41" s="36"/>
      <c r="L41" s="36"/>
      <c r="M41" s="36"/>
      <c r="N41" s="36"/>
      <c r="O41" s="36"/>
    </row>
    <row r="42" spans="1:15" s="33" customFormat="1" ht="9" customHeight="1">
      <c r="A42" s="34" t="s">
        <v>45</v>
      </c>
      <c r="B42" s="32">
        <f t="shared" si="1"/>
        <v>7747684</v>
      </c>
      <c r="C42" s="32"/>
      <c r="D42" s="35">
        <v>3754967</v>
      </c>
      <c r="E42" s="35">
        <v>3992717</v>
      </c>
      <c r="F42" s="32"/>
      <c r="G42" s="32">
        <v>2209223</v>
      </c>
      <c r="H42" s="35">
        <v>4981964</v>
      </c>
      <c r="I42" s="35">
        <v>556497</v>
      </c>
      <c r="J42" s="36"/>
      <c r="K42" s="36"/>
      <c r="L42" s="36"/>
      <c r="M42" s="36"/>
      <c r="N42" s="36"/>
      <c r="O42" s="36"/>
    </row>
    <row r="43" spans="1:15" s="33" customFormat="1" ht="9" customHeight="1">
      <c r="A43" s="34" t="s">
        <v>46</v>
      </c>
      <c r="B43" s="32">
        <f t="shared" si="1"/>
        <v>1979695</v>
      </c>
      <c r="C43" s="32"/>
      <c r="D43" s="35">
        <v>977798</v>
      </c>
      <c r="E43" s="35">
        <v>1001897</v>
      </c>
      <c r="F43" s="32"/>
      <c r="G43" s="32">
        <v>553026</v>
      </c>
      <c r="H43" s="35">
        <v>1291866</v>
      </c>
      <c r="I43" s="35">
        <v>134803</v>
      </c>
      <c r="J43" s="36"/>
      <c r="K43" s="36"/>
      <c r="L43" s="36"/>
      <c r="M43" s="36"/>
      <c r="N43" s="36"/>
      <c r="O43" s="36"/>
    </row>
    <row r="44" spans="1:15" s="33" customFormat="1" ht="9" customHeight="1">
      <c r="A44" s="37" t="s">
        <v>47</v>
      </c>
      <c r="B44" s="38">
        <f t="shared" si="1"/>
        <v>1508108</v>
      </c>
      <c r="C44" s="38"/>
      <c r="D44" s="39">
        <v>736560</v>
      </c>
      <c r="E44" s="39">
        <v>771548</v>
      </c>
      <c r="F44" s="38"/>
      <c r="G44" s="38">
        <v>470340</v>
      </c>
      <c r="H44" s="39">
        <v>930154</v>
      </c>
      <c r="I44" s="39">
        <v>107614</v>
      </c>
      <c r="J44" s="36"/>
      <c r="K44" s="36"/>
      <c r="L44" s="36"/>
      <c r="M44" s="36"/>
      <c r="N44" s="36"/>
      <c r="O44" s="36"/>
    </row>
    <row r="45" spans="1:15" s="33" customFormat="1" ht="9" customHeight="1">
      <c r="A45" s="40"/>
      <c r="B45" s="41"/>
      <c r="C45" s="41"/>
      <c r="D45" s="42"/>
      <c r="E45" s="42"/>
      <c r="F45" s="41"/>
      <c r="G45" s="41"/>
      <c r="H45" s="42"/>
      <c r="I45" s="42"/>
    </row>
    <row r="46" spans="1:15" ht="9" customHeight="1">
      <c r="A46" s="28">
        <v>2011</v>
      </c>
      <c r="B46" s="19"/>
      <c r="C46" s="19"/>
      <c r="D46" s="19"/>
      <c r="E46" s="19"/>
      <c r="F46" s="19"/>
      <c r="G46" s="19"/>
      <c r="H46" s="19"/>
      <c r="I46" s="19"/>
    </row>
    <row r="47" spans="1:15" s="33" customFormat="1" ht="9" customHeight="1">
      <c r="A47" s="30" t="s">
        <v>15</v>
      </c>
      <c r="B47" s="29">
        <f>SUM(B49:B80)</f>
        <v>115367452</v>
      </c>
      <c r="C47" s="31"/>
      <c r="D47" s="29">
        <f t="shared" ref="D47:E47" si="2">SUM(D49:D80)</f>
        <v>56472858</v>
      </c>
      <c r="E47" s="29">
        <f t="shared" si="2"/>
        <v>58894594</v>
      </c>
      <c r="F47" s="32"/>
      <c r="G47" s="29">
        <f>SUM(G49:G80)</f>
        <v>33617259</v>
      </c>
      <c r="H47" s="29">
        <f>SUM(H49:H80)</f>
        <v>74560928</v>
      </c>
      <c r="I47" s="29">
        <f>SUM(I49:I80)</f>
        <v>7189265</v>
      </c>
    </row>
    <row r="48" spans="1:15" s="33" customFormat="1" ht="3.95" customHeight="1">
      <c r="A48" s="30"/>
      <c r="B48" s="31"/>
      <c r="C48" s="31"/>
      <c r="D48" s="31"/>
      <c r="E48" s="31"/>
      <c r="F48" s="32"/>
      <c r="G48" s="29"/>
      <c r="H48" s="29"/>
      <c r="I48" s="29"/>
    </row>
    <row r="49" spans="1:10" s="33" customFormat="1" ht="9" customHeight="1">
      <c r="A49" s="34" t="s">
        <v>16</v>
      </c>
      <c r="B49" s="32">
        <f t="shared" ref="B49:B80" si="3">SUM(D49:E49)</f>
        <v>1223425</v>
      </c>
      <c r="C49" s="32"/>
      <c r="D49" s="35">
        <v>597855</v>
      </c>
      <c r="E49" s="35">
        <v>625570</v>
      </c>
      <c r="F49" s="32"/>
      <c r="G49" s="35">
        <v>382410</v>
      </c>
      <c r="H49" s="35">
        <v>777737</v>
      </c>
      <c r="I49" s="35">
        <v>63278</v>
      </c>
      <c r="J49" s="35"/>
    </row>
    <row r="50" spans="1:10" s="33" customFormat="1" ht="9" customHeight="1">
      <c r="A50" s="34" t="s">
        <v>17</v>
      </c>
      <c r="B50" s="32">
        <f t="shared" si="3"/>
        <v>3222606</v>
      </c>
      <c r="C50" s="32"/>
      <c r="D50" s="35">
        <v>1627121</v>
      </c>
      <c r="E50" s="35">
        <v>1595485</v>
      </c>
      <c r="F50" s="32"/>
      <c r="G50" s="32">
        <v>923445</v>
      </c>
      <c r="H50" s="35">
        <v>2148028</v>
      </c>
      <c r="I50" s="35">
        <v>151133</v>
      </c>
      <c r="J50" s="35"/>
    </row>
    <row r="51" spans="1:10" s="33" customFormat="1" ht="9" customHeight="1">
      <c r="A51" s="34" t="s">
        <v>18</v>
      </c>
      <c r="B51" s="32">
        <f t="shared" si="3"/>
        <v>651419</v>
      </c>
      <c r="C51" s="32"/>
      <c r="D51" s="35">
        <v>333401</v>
      </c>
      <c r="E51" s="35">
        <v>318018</v>
      </c>
      <c r="F51" s="32"/>
      <c r="G51" s="32">
        <v>184281</v>
      </c>
      <c r="H51" s="35">
        <v>437527</v>
      </c>
      <c r="I51" s="35">
        <v>29611</v>
      </c>
      <c r="J51" s="35"/>
    </row>
    <row r="52" spans="1:10" s="33" customFormat="1" ht="9" customHeight="1">
      <c r="A52" s="37" t="s">
        <v>19</v>
      </c>
      <c r="B52" s="38">
        <f t="shared" si="3"/>
        <v>849941</v>
      </c>
      <c r="C52" s="38"/>
      <c r="D52" s="39">
        <v>421944</v>
      </c>
      <c r="E52" s="39">
        <v>427997</v>
      </c>
      <c r="F52" s="38"/>
      <c r="G52" s="38">
        <v>247278</v>
      </c>
      <c r="H52" s="39">
        <v>554424</v>
      </c>
      <c r="I52" s="39">
        <v>48239</v>
      </c>
    </row>
    <row r="53" spans="1:10" s="33" customFormat="1" ht="9" customHeight="1">
      <c r="A53" s="34" t="s">
        <v>20</v>
      </c>
      <c r="B53" s="32">
        <f t="shared" si="3"/>
        <v>2830310</v>
      </c>
      <c r="C53" s="32"/>
      <c r="D53" s="35">
        <v>1409170</v>
      </c>
      <c r="E53" s="35">
        <v>1421140</v>
      </c>
      <c r="F53" s="32"/>
      <c r="G53" s="32">
        <v>830267</v>
      </c>
      <c r="H53" s="35">
        <v>1835513</v>
      </c>
      <c r="I53" s="35">
        <v>164530</v>
      </c>
    </row>
    <row r="54" spans="1:10" s="33" customFormat="1" ht="9" customHeight="1">
      <c r="A54" s="34" t="s">
        <v>21</v>
      </c>
      <c r="B54" s="32">
        <f t="shared" si="3"/>
        <v>668122</v>
      </c>
      <c r="C54" s="32"/>
      <c r="D54" s="35">
        <v>332123</v>
      </c>
      <c r="E54" s="35">
        <v>335999</v>
      </c>
      <c r="F54" s="32"/>
      <c r="G54" s="32">
        <v>186399</v>
      </c>
      <c r="H54" s="35">
        <v>440396</v>
      </c>
      <c r="I54" s="35">
        <v>41327</v>
      </c>
    </row>
    <row r="55" spans="1:10" s="33" customFormat="1" ht="9" customHeight="1">
      <c r="A55" s="34" t="s">
        <v>22</v>
      </c>
      <c r="B55" s="32">
        <f t="shared" si="3"/>
        <v>4944937</v>
      </c>
      <c r="C55" s="32"/>
      <c r="D55" s="35">
        <v>2430598</v>
      </c>
      <c r="E55" s="35">
        <v>2514339</v>
      </c>
      <c r="F55" s="32"/>
      <c r="G55" s="32">
        <v>1708382</v>
      </c>
      <c r="H55" s="35">
        <v>2995411</v>
      </c>
      <c r="I55" s="35">
        <v>241144</v>
      </c>
    </row>
    <row r="56" spans="1:10" s="33" customFormat="1" ht="9" customHeight="1">
      <c r="A56" s="37" t="s">
        <v>23</v>
      </c>
      <c r="B56" s="38">
        <f t="shared" si="3"/>
        <v>3499552</v>
      </c>
      <c r="C56" s="38"/>
      <c r="D56" s="39">
        <v>1742255</v>
      </c>
      <c r="E56" s="39">
        <v>1757297</v>
      </c>
      <c r="F56" s="38"/>
      <c r="G56" s="38">
        <v>1032198</v>
      </c>
      <c r="H56" s="39">
        <v>2264353</v>
      </c>
      <c r="I56" s="39">
        <v>203001</v>
      </c>
    </row>
    <row r="57" spans="1:10" s="33" customFormat="1" ht="9" customHeight="1">
      <c r="A57" s="34" t="s">
        <v>24</v>
      </c>
      <c r="B57" s="32">
        <f t="shared" si="3"/>
        <v>9034475</v>
      </c>
      <c r="C57" s="32"/>
      <c r="D57" s="35">
        <v>4328080</v>
      </c>
      <c r="E57" s="35">
        <v>4706395</v>
      </c>
      <c r="F57" s="32"/>
      <c r="G57" s="32">
        <v>2015832</v>
      </c>
      <c r="H57" s="35">
        <v>6285911</v>
      </c>
      <c r="I57" s="35">
        <v>732732</v>
      </c>
    </row>
    <row r="58" spans="1:10" s="33" customFormat="1" ht="9" customHeight="1">
      <c r="A58" s="34" t="s">
        <v>25</v>
      </c>
      <c r="B58" s="32">
        <f t="shared" si="3"/>
        <v>1682438</v>
      </c>
      <c r="C58" s="32"/>
      <c r="D58" s="35">
        <v>829883</v>
      </c>
      <c r="E58" s="35">
        <v>852555</v>
      </c>
      <c r="F58" s="32"/>
      <c r="G58" s="32">
        <v>517726</v>
      </c>
      <c r="H58" s="35">
        <v>1057134</v>
      </c>
      <c r="I58" s="35">
        <v>107578</v>
      </c>
    </row>
    <row r="59" spans="1:10" s="33" customFormat="1" ht="9" customHeight="1">
      <c r="A59" s="34" t="s">
        <v>26</v>
      </c>
      <c r="B59" s="32">
        <f t="shared" si="3"/>
        <v>5623703</v>
      </c>
      <c r="C59" s="32"/>
      <c r="D59" s="35">
        <v>2716650</v>
      </c>
      <c r="E59" s="35">
        <v>2907053</v>
      </c>
      <c r="F59" s="32"/>
      <c r="G59" s="32">
        <v>1745019</v>
      </c>
      <c r="H59" s="35">
        <v>3543586</v>
      </c>
      <c r="I59" s="35">
        <v>335098</v>
      </c>
    </row>
    <row r="60" spans="1:10" s="33" customFormat="1" ht="9" customHeight="1">
      <c r="A60" s="37" t="s">
        <v>27</v>
      </c>
      <c r="B60" s="38">
        <f t="shared" si="3"/>
        <v>3465479</v>
      </c>
      <c r="C60" s="38"/>
      <c r="D60" s="39">
        <v>1684416</v>
      </c>
      <c r="E60" s="39">
        <v>1781063</v>
      </c>
      <c r="F60" s="38"/>
      <c r="G60" s="38">
        <v>1138291</v>
      </c>
      <c r="H60" s="39">
        <v>2094855</v>
      </c>
      <c r="I60" s="39">
        <v>232333</v>
      </c>
    </row>
    <row r="61" spans="1:10" s="33" customFormat="1" ht="9" customHeight="1">
      <c r="A61" s="34" t="s">
        <v>28</v>
      </c>
      <c r="B61" s="32">
        <f t="shared" si="3"/>
        <v>2731728</v>
      </c>
      <c r="C61" s="32"/>
      <c r="D61" s="35">
        <v>1320484</v>
      </c>
      <c r="E61" s="35">
        <v>1411244</v>
      </c>
      <c r="F61" s="32"/>
      <c r="G61" s="32">
        <v>813359</v>
      </c>
      <c r="H61" s="35">
        <v>1738926</v>
      </c>
      <c r="I61" s="35">
        <v>179443</v>
      </c>
    </row>
    <row r="62" spans="1:10" s="33" customFormat="1" ht="9" customHeight="1">
      <c r="A62" s="34" t="s">
        <v>29</v>
      </c>
      <c r="B62" s="32">
        <f t="shared" si="3"/>
        <v>7568896</v>
      </c>
      <c r="C62" s="32"/>
      <c r="D62" s="35">
        <v>3717989</v>
      </c>
      <c r="E62" s="35">
        <v>3850907</v>
      </c>
      <c r="F62" s="32"/>
      <c r="G62" s="32">
        <v>2236763</v>
      </c>
      <c r="H62" s="35">
        <v>4857565</v>
      </c>
      <c r="I62" s="35">
        <v>474568</v>
      </c>
    </row>
    <row r="63" spans="1:10" s="33" customFormat="1" ht="9" customHeight="1">
      <c r="A63" s="34" t="s">
        <v>30</v>
      </c>
      <c r="B63" s="32">
        <f t="shared" si="3"/>
        <v>15600748</v>
      </c>
      <c r="C63" s="32"/>
      <c r="D63" s="35">
        <v>7623958</v>
      </c>
      <c r="E63" s="35">
        <v>7976790</v>
      </c>
      <c r="F63" s="32"/>
      <c r="G63" s="32">
        <v>4478837</v>
      </c>
      <c r="H63" s="35">
        <v>10314619</v>
      </c>
      <c r="I63" s="35">
        <v>807292</v>
      </c>
    </row>
    <row r="64" spans="1:10" s="33" customFormat="1" ht="9" customHeight="1">
      <c r="A64" s="37" t="s">
        <v>31</v>
      </c>
      <c r="B64" s="38">
        <f t="shared" si="3"/>
        <v>4453862</v>
      </c>
      <c r="C64" s="38"/>
      <c r="D64" s="39">
        <v>2156271</v>
      </c>
      <c r="E64" s="39">
        <v>2297591</v>
      </c>
      <c r="F64" s="38"/>
      <c r="G64" s="38">
        <v>1354525</v>
      </c>
      <c r="H64" s="39">
        <v>2783729</v>
      </c>
      <c r="I64" s="39">
        <v>315608</v>
      </c>
    </row>
    <row r="65" spans="1:9" s="33" customFormat="1" ht="9" customHeight="1">
      <c r="A65" s="34" t="s">
        <v>32</v>
      </c>
      <c r="B65" s="32">
        <f t="shared" si="3"/>
        <v>1824842</v>
      </c>
      <c r="C65" s="32"/>
      <c r="D65" s="35">
        <v>883455</v>
      </c>
      <c r="E65" s="35">
        <v>941387</v>
      </c>
      <c r="F65" s="32"/>
      <c r="G65" s="32">
        <v>509601</v>
      </c>
      <c r="H65" s="35">
        <v>1186062</v>
      </c>
      <c r="I65" s="35">
        <v>129179</v>
      </c>
    </row>
    <row r="66" spans="1:9" s="33" customFormat="1" ht="9" customHeight="1">
      <c r="A66" s="34" t="s">
        <v>33</v>
      </c>
      <c r="B66" s="32">
        <f t="shared" si="3"/>
        <v>1114502</v>
      </c>
      <c r="C66" s="32"/>
      <c r="D66" s="35">
        <v>556804</v>
      </c>
      <c r="E66" s="35">
        <v>557698</v>
      </c>
      <c r="F66" s="32"/>
      <c r="G66" s="32">
        <v>330483</v>
      </c>
      <c r="H66" s="35">
        <v>706523</v>
      </c>
      <c r="I66" s="35">
        <v>77496</v>
      </c>
    </row>
    <row r="67" spans="1:9" s="33" customFormat="1" ht="9" customHeight="1">
      <c r="A67" s="34" t="s">
        <v>34</v>
      </c>
      <c r="B67" s="32">
        <f t="shared" si="3"/>
        <v>4807568</v>
      </c>
      <c r="C67" s="32"/>
      <c r="D67" s="35">
        <v>2403355</v>
      </c>
      <c r="E67" s="35">
        <v>2404213</v>
      </c>
      <c r="F67" s="32"/>
      <c r="G67" s="32">
        <v>1312441</v>
      </c>
      <c r="H67" s="35">
        <v>3206506</v>
      </c>
      <c r="I67" s="35">
        <v>288621</v>
      </c>
    </row>
    <row r="68" spans="1:9" s="33" customFormat="1" ht="9" customHeight="1">
      <c r="A68" s="37" t="s">
        <v>35</v>
      </c>
      <c r="B68" s="38">
        <f t="shared" si="3"/>
        <v>3888461</v>
      </c>
      <c r="C68" s="38"/>
      <c r="D68" s="39">
        <v>1866179</v>
      </c>
      <c r="E68" s="39">
        <v>2022282</v>
      </c>
      <c r="F68" s="38"/>
      <c r="G68" s="38">
        <v>1207726</v>
      </c>
      <c r="H68" s="39">
        <v>2387505</v>
      </c>
      <c r="I68" s="39">
        <v>293230</v>
      </c>
    </row>
    <row r="69" spans="1:9" s="33" customFormat="1" ht="9" customHeight="1">
      <c r="A69" s="34" t="s">
        <v>36</v>
      </c>
      <c r="B69" s="32">
        <f t="shared" si="3"/>
        <v>5953938</v>
      </c>
      <c r="C69" s="32"/>
      <c r="D69" s="35">
        <v>2862614</v>
      </c>
      <c r="E69" s="35">
        <v>3091324</v>
      </c>
      <c r="F69" s="32"/>
      <c r="G69" s="32">
        <v>1858058</v>
      </c>
      <c r="H69" s="35">
        <v>3724789</v>
      </c>
      <c r="I69" s="35">
        <v>371091</v>
      </c>
    </row>
    <row r="70" spans="1:9" s="33" customFormat="1" ht="9" customHeight="1">
      <c r="A70" s="34" t="s">
        <v>37</v>
      </c>
      <c r="B70" s="32">
        <f t="shared" si="3"/>
        <v>1884058</v>
      </c>
      <c r="C70" s="32"/>
      <c r="D70" s="35">
        <v>918759</v>
      </c>
      <c r="E70" s="35">
        <v>965299</v>
      </c>
      <c r="F70" s="32"/>
      <c r="G70" s="32">
        <v>561466</v>
      </c>
      <c r="H70" s="35">
        <v>1225888</v>
      </c>
      <c r="I70" s="35">
        <v>96704</v>
      </c>
    </row>
    <row r="71" spans="1:9" s="33" customFormat="1" ht="9" customHeight="1">
      <c r="A71" s="34" t="s">
        <v>38</v>
      </c>
      <c r="B71" s="32">
        <f t="shared" si="3"/>
        <v>1366947</v>
      </c>
      <c r="C71" s="32"/>
      <c r="D71" s="35">
        <v>694821</v>
      </c>
      <c r="E71" s="35">
        <v>672126</v>
      </c>
      <c r="F71" s="32"/>
      <c r="G71" s="32">
        <v>403506</v>
      </c>
      <c r="H71" s="35">
        <v>918888</v>
      </c>
      <c r="I71" s="35">
        <v>44553</v>
      </c>
    </row>
    <row r="72" spans="1:9" s="33" customFormat="1" ht="9" customHeight="1">
      <c r="A72" s="37" t="s">
        <v>39</v>
      </c>
      <c r="B72" s="38">
        <f t="shared" si="3"/>
        <v>2652434</v>
      </c>
      <c r="C72" s="38"/>
      <c r="D72" s="39">
        <v>1295804</v>
      </c>
      <c r="E72" s="39">
        <v>1356630</v>
      </c>
      <c r="F72" s="38"/>
      <c r="G72" s="38">
        <v>804350</v>
      </c>
      <c r="H72" s="39">
        <v>1660670</v>
      </c>
      <c r="I72" s="39">
        <v>187414</v>
      </c>
    </row>
    <row r="73" spans="1:9" s="33" customFormat="1" ht="9" customHeight="1">
      <c r="A73" s="34" t="s">
        <v>40</v>
      </c>
      <c r="B73" s="32">
        <f t="shared" si="3"/>
        <v>2850246</v>
      </c>
      <c r="C73" s="32"/>
      <c r="D73" s="35">
        <v>1420269</v>
      </c>
      <c r="E73" s="35">
        <v>1429977</v>
      </c>
      <c r="F73" s="32"/>
      <c r="G73" s="32">
        <v>809376</v>
      </c>
      <c r="H73" s="35">
        <v>1851889</v>
      </c>
      <c r="I73" s="35">
        <v>188981</v>
      </c>
    </row>
    <row r="74" spans="1:9" s="33" customFormat="1" ht="9" customHeight="1">
      <c r="A74" s="34" t="s">
        <v>41</v>
      </c>
      <c r="B74" s="32">
        <f t="shared" si="3"/>
        <v>2728730</v>
      </c>
      <c r="C74" s="32"/>
      <c r="D74" s="35">
        <v>1372664</v>
      </c>
      <c r="E74" s="35">
        <v>1356066</v>
      </c>
      <c r="F74" s="32"/>
      <c r="G74" s="32">
        <v>783711</v>
      </c>
      <c r="H74" s="35">
        <v>1780455</v>
      </c>
      <c r="I74" s="35">
        <v>164564</v>
      </c>
    </row>
    <row r="75" spans="1:9" s="33" customFormat="1" ht="9" customHeight="1">
      <c r="A75" s="34" t="s">
        <v>42</v>
      </c>
      <c r="B75" s="32">
        <f t="shared" si="3"/>
        <v>2290095</v>
      </c>
      <c r="C75" s="32"/>
      <c r="D75" s="35">
        <v>1128835</v>
      </c>
      <c r="E75" s="35">
        <v>1161260</v>
      </c>
      <c r="F75" s="32"/>
      <c r="G75" s="32">
        <v>687859</v>
      </c>
      <c r="H75" s="35">
        <v>1482584</v>
      </c>
      <c r="I75" s="35">
        <v>119652</v>
      </c>
    </row>
    <row r="76" spans="1:9" s="33" customFormat="1" ht="9" customHeight="1">
      <c r="A76" s="37" t="s">
        <v>43</v>
      </c>
      <c r="B76" s="38">
        <f t="shared" si="3"/>
        <v>3352122</v>
      </c>
      <c r="C76" s="38"/>
      <c r="D76" s="39">
        <v>1661270</v>
      </c>
      <c r="E76" s="39">
        <v>1690852</v>
      </c>
      <c r="F76" s="38"/>
      <c r="G76" s="38">
        <v>952533</v>
      </c>
      <c r="H76" s="39">
        <v>2192806</v>
      </c>
      <c r="I76" s="39">
        <v>206783</v>
      </c>
    </row>
    <row r="77" spans="1:9" s="33" customFormat="1" ht="9" customHeight="1">
      <c r="A77" s="34" t="s">
        <v>44</v>
      </c>
      <c r="B77" s="32">
        <f t="shared" si="3"/>
        <v>1207060</v>
      </c>
      <c r="C77" s="32"/>
      <c r="D77" s="35">
        <v>586109</v>
      </c>
      <c r="E77" s="35">
        <v>620951</v>
      </c>
      <c r="F77" s="32"/>
      <c r="G77" s="32">
        <v>368145</v>
      </c>
      <c r="H77" s="35">
        <v>768191</v>
      </c>
      <c r="I77" s="35">
        <v>70724</v>
      </c>
    </row>
    <row r="78" spans="1:9" s="33" customFormat="1" ht="9" customHeight="1">
      <c r="A78" s="34" t="s">
        <v>45</v>
      </c>
      <c r="B78" s="32">
        <f t="shared" si="3"/>
        <v>7855504</v>
      </c>
      <c r="C78" s="32"/>
      <c r="D78" s="35">
        <v>3809169</v>
      </c>
      <c r="E78" s="35">
        <v>4046335</v>
      </c>
      <c r="F78" s="32"/>
      <c r="G78" s="32">
        <v>2208525</v>
      </c>
      <c r="H78" s="35">
        <v>5072357</v>
      </c>
      <c r="I78" s="35">
        <v>574622</v>
      </c>
    </row>
    <row r="79" spans="1:9" s="33" customFormat="1" ht="9" customHeight="1">
      <c r="A79" s="34" t="s">
        <v>46</v>
      </c>
      <c r="B79" s="32">
        <f t="shared" si="3"/>
        <v>2010757</v>
      </c>
      <c r="C79" s="32"/>
      <c r="D79" s="35">
        <v>993169</v>
      </c>
      <c r="E79" s="35">
        <v>1017588</v>
      </c>
      <c r="F79" s="32"/>
      <c r="G79" s="32">
        <v>553050</v>
      </c>
      <c r="H79" s="35">
        <v>1319003</v>
      </c>
      <c r="I79" s="35">
        <v>138704</v>
      </c>
    </row>
    <row r="80" spans="1:9" s="33" customFormat="1" ht="9" customHeight="1">
      <c r="A80" s="37" t="s">
        <v>47</v>
      </c>
      <c r="B80" s="38">
        <f t="shared" si="3"/>
        <v>1528547</v>
      </c>
      <c r="C80" s="38"/>
      <c r="D80" s="39">
        <v>747384</v>
      </c>
      <c r="E80" s="39">
        <v>781163</v>
      </c>
      <c r="F80" s="38"/>
      <c r="G80" s="38">
        <v>471417</v>
      </c>
      <c r="H80" s="39">
        <v>947098</v>
      </c>
      <c r="I80" s="39">
        <v>110032</v>
      </c>
    </row>
    <row r="81" spans="1:10" ht="9" customHeight="1">
      <c r="B81" s="19"/>
      <c r="C81" s="19"/>
      <c r="D81" s="19"/>
      <c r="E81" s="19"/>
      <c r="F81" s="19"/>
      <c r="G81" s="19"/>
      <c r="H81" s="19"/>
      <c r="I81" s="19"/>
    </row>
    <row r="82" spans="1:10" ht="9" customHeight="1">
      <c r="A82" s="28">
        <v>2012</v>
      </c>
      <c r="B82" s="19"/>
      <c r="C82" s="19"/>
      <c r="D82" s="19"/>
      <c r="E82" s="19"/>
      <c r="F82" s="19"/>
      <c r="G82" s="19"/>
      <c r="H82" s="19"/>
      <c r="I82" s="19"/>
    </row>
    <row r="83" spans="1:10" s="33" customFormat="1" ht="9" customHeight="1">
      <c r="A83" s="30" t="s">
        <v>15</v>
      </c>
      <c r="B83" s="29">
        <f>SUM(B85:B116)</f>
        <v>116935670</v>
      </c>
      <c r="C83" s="31"/>
      <c r="D83" s="29">
        <f t="shared" ref="D83:E83" si="4">SUM(D85:D116)</f>
        <v>57246931</v>
      </c>
      <c r="E83" s="29">
        <f t="shared" si="4"/>
        <v>59688739</v>
      </c>
      <c r="F83" s="32"/>
      <c r="G83" s="29">
        <f>SUM(G85:G116)</f>
        <v>33593253</v>
      </c>
      <c r="H83" s="29">
        <f>SUM(H85:H116)</f>
        <v>75910769</v>
      </c>
      <c r="I83" s="29">
        <f>SUM(I85:I116)</f>
        <v>7431648</v>
      </c>
    </row>
    <row r="84" spans="1:10" s="33" customFormat="1" ht="3.95" customHeight="1">
      <c r="A84" s="30"/>
      <c r="B84" s="31"/>
      <c r="C84" s="31"/>
      <c r="D84" s="31"/>
      <c r="E84" s="31"/>
      <c r="F84" s="32"/>
      <c r="G84" s="29"/>
      <c r="H84" s="29"/>
      <c r="I84" s="29"/>
    </row>
    <row r="85" spans="1:10" s="33" customFormat="1" ht="9" customHeight="1">
      <c r="A85" s="34" t="s">
        <v>16</v>
      </c>
      <c r="B85" s="32">
        <f t="shared" ref="B85:B116" si="5">SUM(D85:E85)</f>
        <v>1250962</v>
      </c>
      <c r="C85" s="32"/>
      <c r="D85" s="35">
        <v>612347</v>
      </c>
      <c r="E85" s="35">
        <v>638615</v>
      </c>
      <c r="F85" s="32"/>
      <c r="G85" s="35">
        <v>385059</v>
      </c>
      <c r="H85" s="35">
        <v>800113</v>
      </c>
      <c r="I85" s="35">
        <v>65790</v>
      </c>
      <c r="J85" s="35"/>
    </row>
    <row r="86" spans="1:10" s="33" customFormat="1" ht="9" customHeight="1">
      <c r="A86" s="34" t="s">
        <v>17</v>
      </c>
      <c r="B86" s="32">
        <f t="shared" si="5"/>
        <v>3258386</v>
      </c>
      <c r="C86" s="32"/>
      <c r="D86" s="35">
        <v>1641881</v>
      </c>
      <c r="E86" s="35">
        <v>1616505</v>
      </c>
      <c r="F86" s="32"/>
      <c r="G86" s="32">
        <v>919238</v>
      </c>
      <c r="H86" s="35">
        <v>2181328</v>
      </c>
      <c r="I86" s="35">
        <v>157820</v>
      </c>
      <c r="J86" s="35"/>
    </row>
    <row r="87" spans="1:10" s="33" customFormat="1" ht="9" customHeight="1">
      <c r="A87" s="34" t="s">
        <v>18</v>
      </c>
      <c r="B87" s="32">
        <f t="shared" si="5"/>
        <v>668635</v>
      </c>
      <c r="C87" s="32"/>
      <c r="D87" s="35">
        <v>341811</v>
      </c>
      <c r="E87" s="35">
        <v>326824</v>
      </c>
      <c r="F87" s="32"/>
      <c r="G87" s="32">
        <v>187051</v>
      </c>
      <c r="H87" s="35">
        <v>450109</v>
      </c>
      <c r="I87" s="35">
        <v>31475</v>
      </c>
      <c r="J87" s="35"/>
    </row>
    <row r="88" spans="1:10" s="33" customFormat="1" ht="9" customHeight="1">
      <c r="A88" s="37" t="s">
        <v>19</v>
      </c>
      <c r="B88" s="38">
        <f t="shared" si="5"/>
        <v>867064</v>
      </c>
      <c r="C88" s="38"/>
      <c r="D88" s="39">
        <v>429944</v>
      </c>
      <c r="E88" s="39">
        <v>437120</v>
      </c>
      <c r="F88" s="38"/>
      <c r="G88" s="38">
        <v>249563</v>
      </c>
      <c r="H88" s="39">
        <v>567417</v>
      </c>
      <c r="I88" s="39">
        <v>50084</v>
      </c>
    </row>
    <row r="89" spans="1:10" s="33" customFormat="1" ht="9" customHeight="1">
      <c r="A89" s="34" t="s">
        <v>20</v>
      </c>
      <c r="B89" s="32">
        <f t="shared" si="5"/>
        <v>2874749</v>
      </c>
      <c r="C89" s="32"/>
      <c r="D89" s="35">
        <v>1432210</v>
      </c>
      <c r="E89" s="35">
        <v>1442539</v>
      </c>
      <c r="F89" s="32"/>
      <c r="G89" s="32">
        <v>835266</v>
      </c>
      <c r="H89" s="35">
        <v>1869612</v>
      </c>
      <c r="I89" s="35">
        <v>169871</v>
      </c>
    </row>
    <row r="90" spans="1:10" s="33" customFormat="1" ht="9" customHeight="1">
      <c r="A90" s="34" t="s">
        <v>21</v>
      </c>
      <c r="B90" s="32">
        <f t="shared" si="5"/>
        <v>681887</v>
      </c>
      <c r="C90" s="32"/>
      <c r="D90" s="35">
        <v>338869</v>
      </c>
      <c r="E90" s="35">
        <v>343018</v>
      </c>
      <c r="F90" s="32"/>
      <c r="G90" s="32">
        <v>188531</v>
      </c>
      <c r="H90" s="35">
        <v>450760</v>
      </c>
      <c r="I90" s="35">
        <v>42596</v>
      </c>
    </row>
    <row r="91" spans="1:10" s="33" customFormat="1" ht="9" customHeight="1">
      <c r="A91" s="34" t="s">
        <v>22</v>
      </c>
      <c r="B91" s="32">
        <f t="shared" si="5"/>
        <v>5038786</v>
      </c>
      <c r="C91" s="32"/>
      <c r="D91" s="35">
        <v>2475130</v>
      </c>
      <c r="E91" s="35">
        <v>2563656</v>
      </c>
      <c r="F91" s="32"/>
      <c r="G91" s="32">
        <v>1728809</v>
      </c>
      <c r="H91" s="35">
        <v>3060896</v>
      </c>
      <c r="I91" s="35">
        <v>249081</v>
      </c>
    </row>
    <row r="92" spans="1:10" s="33" customFormat="1" ht="9" customHeight="1">
      <c r="A92" s="37" t="s">
        <v>23</v>
      </c>
      <c r="B92" s="38">
        <f t="shared" si="5"/>
        <v>3531604</v>
      </c>
      <c r="C92" s="38"/>
      <c r="D92" s="39">
        <v>1757105</v>
      </c>
      <c r="E92" s="39">
        <v>1774499</v>
      </c>
      <c r="F92" s="38"/>
      <c r="G92" s="38">
        <v>1027555</v>
      </c>
      <c r="H92" s="39">
        <v>2295709</v>
      </c>
      <c r="I92" s="39">
        <v>208340</v>
      </c>
    </row>
    <row r="93" spans="1:10" s="33" customFormat="1" ht="9" customHeight="1">
      <c r="A93" s="34" t="s">
        <v>24</v>
      </c>
      <c r="B93" s="32">
        <f t="shared" si="5"/>
        <v>9049100</v>
      </c>
      <c r="C93" s="32"/>
      <c r="D93" s="35">
        <v>4333141</v>
      </c>
      <c r="E93" s="35">
        <v>4715959</v>
      </c>
      <c r="F93" s="32"/>
      <c r="G93" s="32">
        <v>1970496</v>
      </c>
      <c r="H93" s="35">
        <v>6318746</v>
      </c>
      <c r="I93" s="35">
        <v>759858</v>
      </c>
    </row>
    <row r="94" spans="1:10" s="33" customFormat="1" ht="9" customHeight="1">
      <c r="A94" s="34" t="s">
        <v>25</v>
      </c>
      <c r="B94" s="32">
        <f t="shared" si="5"/>
        <v>1708439</v>
      </c>
      <c r="C94" s="32"/>
      <c r="D94" s="35">
        <v>842919</v>
      </c>
      <c r="E94" s="35">
        <v>865520</v>
      </c>
      <c r="F94" s="32"/>
      <c r="G94" s="32">
        <v>520928</v>
      </c>
      <c r="H94" s="35">
        <v>1077240</v>
      </c>
      <c r="I94" s="35">
        <v>110271</v>
      </c>
    </row>
    <row r="95" spans="1:10" s="33" customFormat="1" ht="9" customHeight="1">
      <c r="A95" s="34" t="s">
        <v>26</v>
      </c>
      <c r="B95" s="32">
        <f t="shared" si="5"/>
        <v>5703988</v>
      </c>
      <c r="C95" s="32"/>
      <c r="D95" s="35">
        <v>2761248</v>
      </c>
      <c r="E95" s="35">
        <v>2942740</v>
      </c>
      <c r="F95" s="32"/>
      <c r="G95" s="32">
        <v>1742307</v>
      </c>
      <c r="H95" s="35">
        <v>3618844</v>
      </c>
      <c r="I95" s="35">
        <v>342837</v>
      </c>
    </row>
    <row r="96" spans="1:10" s="33" customFormat="1" ht="9" customHeight="1">
      <c r="A96" s="37" t="s">
        <v>27</v>
      </c>
      <c r="B96" s="38">
        <f t="shared" si="5"/>
        <v>3495920</v>
      </c>
      <c r="C96" s="38"/>
      <c r="D96" s="39">
        <v>1697906</v>
      </c>
      <c r="E96" s="39">
        <v>1798014</v>
      </c>
      <c r="F96" s="38"/>
      <c r="G96" s="38">
        <v>1131711</v>
      </c>
      <c r="H96" s="39">
        <v>2125789</v>
      </c>
      <c r="I96" s="39">
        <v>238420</v>
      </c>
    </row>
    <row r="97" spans="1:9" s="33" customFormat="1" ht="9" customHeight="1">
      <c r="A97" s="34" t="s">
        <v>28</v>
      </c>
      <c r="B97" s="32">
        <f t="shared" si="5"/>
        <v>2775101</v>
      </c>
      <c r="C97" s="32"/>
      <c r="D97" s="35">
        <v>1341472</v>
      </c>
      <c r="E97" s="35">
        <v>1433629</v>
      </c>
      <c r="F97" s="32"/>
      <c r="G97" s="32">
        <v>814930</v>
      </c>
      <c r="H97" s="35">
        <v>1774192</v>
      </c>
      <c r="I97" s="35">
        <v>185979</v>
      </c>
    </row>
    <row r="98" spans="1:9" s="33" customFormat="1" ht="9" customHeight="1">
      <c r="A98" s="34" t="s">
        <v>29</v>
      </c>
      <c r="B98" s="32">
        <f t="shared" si="5"/>
        <v>7672910</v>
      </c>
      <c r="C98" s="32"/>
      <c r="D98" s="35">
        <v>3772356</v>
      </c>
      <c r="E98" s="35">
        <v>3900554</v>
      </c>
      <c r="F98" s="32"/>
      <c r="G98" s="32">
        <v>2237225</v>
      </c>
      <c r="H98" s="35">
        <v>4947717</v>
      </c>
      <c r="I98" s="35">
        <v>487968</v>
      </c>
    </row>
    <row r="99" spans="1:9" s="33" customFormat="1" ht="9" customHeight="1">
      <c r="A99" s="34" t="s">
        <v>30</v>
      </c>
      <c r="B99" s="32">
        <f t="shared" si="5"/>
        <v>15820397</v>
      </c>
      <c r="C99" s="32"/>
      <c r="D99" s="35">
        <v>7730332</v>
      </c>
      <c r="E99" s="35">
        <v>8090065</v>
      </c>
      <c r="F99" s="32"/>
      <c r="G99" s="32">
        <v>4451216</v>
      </c>
      <c r="H99" s="35">
        <v>10520596</v>
      </c>
      <c r="I99" s="35">
        <v>848585</v>
      </c>
    </row>
    <row r="100" spans="1:9" s="33" customFormat="1" ht="9" customHeight="1">
      <c r="A100" s="37" t="s">
        <v>31</v>
      </c>
      <c r="B100" s="38">
        <f t="shared" si="5"/>
        <v>4505400</v>
      </c>
      <c r="C100" s="38"/>
      <c r="D100" s="39">
        <v>2182853</v>
      </c>
      <c r="E100" s="39">
        <v>2322547</v>
      </c>
      <c r="F100" s="38"/>
      <c r="G100" s="38">
        <v>1358153</v>
      </c>
      <c r="H100" s="39">
        <v>2825430</v>
      </c>
      <c r="I100" s="39">
        <v>321817</v>
      </c>
    </row>
    <row r="101" spans="1:9" s="33" customFormat="1" ht="9" customHeight="1">
      <c r="A101" s="34" t="s">
        <v>32</v>
      </c>
      <c r="B101" s="32">
        <f t="shared" si="5"/>
        <v>1852263</v>
      </c>
      <c r="C101" s="32"/>
      <c r="D101" s="35">
        <v>896919</v>
      </c>
      <c r="E101" s="35">
        <v>955344</v>
      </c>
      <c r="F101" s="32"/>
      <c r="G101" s="32">
        <v>509049</v>
      </c>
      <c r="H101" s="35">
        <v>1208990</v>
      </c>
      <c r="I101" s="35">
        <v>134224</v>
      </c>
    </row>
    <row r="102" spans="1:9" s="33" customFormat="1" ht="9" customHeight="1">
      <c r="A102" s="34" t="s">
        <v>33</v>
      </c>
      <c r="B102" s="32">
        <f t="shared" si="5"/>
        <v>1135531</v>
      </c>
      <c r="C102" s="32"/>
      <c r="D102" s="35">
        <v>567320</v>
      </c>
      <c r="E102" s="35">
        <v>568211</v>
      </c>
      <c r="F102" s="32"/>
      <c r="G102" s="32">
        <v>334493</v>
      </c>
      <c r="H102" s="35">
        <v>721701</v>
      </c>
      <c r="I102" s="35">
        <v>79337</v>
      </c>
    </row>
    <row r="103" spans="1:9" s="33" customFormat="1" ht="9" customHeight="1">
      <c r="A103" s="34" t="s">
        <v>34</v>
      </c>
      <c r="B103" s="32">
        <f t="shared" si="5"/>
        <v>4909324</v>
      </c>
      <c r="C103" s="32"/>
      <c r="D103" s="35">
        <v>2454372</v>
      </c>
      <c r="E103" s="35">
        <v>2454952</v>
      </c>
      <c r="F103" s="32"/>
      <c r="G103" s="32">
        <v>1326377</v>
      </c>
      <c r="H103" s="35">
        <v>3283986</v>
      </c>
      <c r="I103" s="35">
        <v>298961</v>
      </c>
    </row>
    <row r="104" spans="1:9" s="33" customFormat="1" ht="9" customHeight="1">
      <c r="A104" s="37" t="s">
        <v>35</v>
      </c>
      <c r="B104" s="38">
        <f t="shared" si="5"/>
        <v>3924322</v>
      </c>
      <c r="C104" s="38"/>
      <c r="D104" s="39">
        <v>1883676</v>
      </c>
      <c r="E104" s="39">
        <v>2040646</v>
      </c>
      <c r="F104" s="38"/>
      <c r="G104" s="38">
        <v>1201786</v>
      </c>
      <c r="H104" s="39">
        <v>2422694</v>
      </c>
      <c r="I104" s="39">
        <v>299842</v>
      </c>
    </row>
    <row r="105" spans="1:9" s="33" customFormat="1" ht="9" customHeight="1">
      <c r="A105" s="34" t="s">
        <v>36</v>
      </c>
      <c r="B105" s="32">
        <f t="shared" si="5"/>
        <v>6037918</v>
      </c>
      <c r="C105" s="32"/>
      <c r="D105" s="35">
        <v>2904129</v>
      </c>
      <c r="E105" s="35">
        <v>3133789</v>
      </c>
      <c r="F105" s="32"/>
      <c r="G105" s="32">
        <v>1856927</v>
      </c>
      <c r="H105" s="35">
        <v>3799191</v>
      </c>
      <c r="I105" s="35">
        <v>381800</v>
      </c>
    </row>
    <row r="106" spans="1:9" s="33" customFormat="1" ht="9" customHeight="1">
      <c r="A106" s="34" t="s">
        <v>37</v>
      </c>
      <c r="B106" s="32">
        <f t="shared" si="5"/>
        <v>1930886</v>
      </c>
      <c r="C106" s="32"/>
      <c r="D106" s="35">
        <v>943880</v>
      </c>
      <c r="E106" s="35">
        <v>987006</v>
      </c>
      <c r="F106" s="32"/>
      <c r="G106" s="32">
        <v>566457</v>
      </c>
      <c r="H106" s="35">
        <v>1263886</v>
      </c>
      <c r="I106" s="35">
        <v>100543</v>
      </c>
    </row>
    <row r="107" spans="1:9" s="33" customFormat="1" ht="9" customHeight="1">
      <c r="A107" s="34" t="s">
        <v>38</v>
      </c>
      <c r="B107" s="32">
        <f t="shared" si="5"/>
        <v>1406411</v>
      </c>
      <c r="C107" s="32"/>
      <c r="D107" s="35">
        <v>713458</v>
      </c>
      <c r="E107" s="35">
        <v>692953</v>
      </c>
      <c r="F107" s="32"/>
      <c r="G107" s="32">
        <v>408809</v>
      </c>
      <c r="H107" s="35">
        <v>949576</v>
      </c>
      <c r="I107" s="35">
        <v>48026</v>
      </c>
    </row>
    <row r="108" spans="1:9" s="33" customFormat="1" ht="9" customHeight="1">
      <c r="A108" s="37" t="s">
        <v>39</v>
      </c>
      <c r="B108" s="38">
        <f t="shared" si="5"/>
        <v>2680708</v>
      </c>
      <c r="C108" s="38"/>
      <c r="D108" s="39">
        <v>1309547</v>
      </c>
      <c r="E108" s="39">
        <v>1371161</v>
      </c>
      <c r="F108" s="38"/>
      <c r="G108" s="38">
        <v>798761</v>
      </c>
      <c r="H108" s="39">
        <v>1689157</v>
      </c>
      <c r="I108" s="39">
        <v>192790</v>
      </c>
    </row>
    <row r="109" spans="1:9" s="33" customFormat="1" ht="9" customHeight="1">
      <c r="A109" s="34" t="s">
        <v>40</v>
      </c>
      <c r="B109" s="32">
        <f t="shared" si="5"/>
        <v>2893415</v>
      </c>
      <c r="C109" s="32"/>
      <c r="D109" s="35">
        <v>1441213</v>
      </c>
      <c r="E109" s="35">
        <v>1452202</v>
      </c>
      <c r="F109" s="32"/>
      <c r="G109" s="32">
        <v>810984</v>
      </c>
      <c r="H109" s="35">
        <v>1886547</v>
      </c>
      <c r="I109" s="35">
        <v>195884</v>
      </c>
    </row>
    <row r="110" spans="1:9" s="33" customFormat="1" ht="9" customHeight="1">
      <c r="A110" s="34" t="s">
        <v>41</v>
      </c>
      <c r="B110" s="32">
        <f t="shared" si="5"/>
        <v>2769535</v>
      </c>
      <c r="C110" s="32"/>
      <c r="D110" s="35">
        <v>1389692</v>
      </c>
      <c r="E110" s="35">
        <v>1379843</v>
      </c>
      <c r="F110" s="32"/>
      <c r="G110" s="32">
        <v>785108</v>
      </c>
      <c r="H110" s="35">
        <v>1814621</v>
      </c>
      <c r="I110" s="35">
        <v>169806</v>
      </c>
    </row>
    <row r="111" spans="1:9" s="33" customFormat="1" ht="9" customHeight="1">
      <c r="A111" s="34" t="s">
        <v>42</v>
      </c>
      <c r="B111" s="32">
        <f t="shared" si="5"/>
        <v>2325367</v>
      </c>
      <c r="C111" s="32"/>
      <c r="D111" s="35">
        <v>1146367</v>
      </c>
      <c r="E111" s="35">
        <v>1179000</v>
      </c>
      <c r="F111" s="32"/>
      <c r="G111" s="32">
        <v>689889</v>
      </c>
      <c r="H111" s="35">
        <v>1511077</v>
      </c>
      <c r="I111" s="35">
        <v>124401</v>
      </c>
    </row>
    <row r="112" spans="1:9" s="33" customFormat="1" ht="9" customHeight="1">
      <c r="A112" s="37" t="s">
        <v>43</v>
      </c>
      <c r="B112" s="38">
        <f t="shared" si="5"/>
        <v>3390260</v>
      </c>
      <c r="C112" s="38"/>
      <c r="D112" s="39">
        <v>1680212</v>
      </c>
      <c r="E112" s="39">
        <v>1710048</v>
      </c>
      <c r="F112" s="38"/>
      <c r="G112" s="38">
        <v>954518</v>
      </c>
      <c r="H112" s="39">
        <v>2221729</v>
      </c>
      <c r="I112" s="39">
        <v>214013</v>
      </c>
    </row>
    <row r="113" spans="1:10" s="33" customFormat="1" ht="9" customHeight="1">
      <c r="A113" s="34" t="s">
        <v>44</v>
      </c>
      <c r="B113" s="32">
        <f t="shared" si="5"/>
        <v>1229572</v>
      </c>
      <c r="C113" s="32"/>
      <c r="D113" s="35">
        <v>597548</v>
      </c>
      <c r="E113" s="35">
        <v>632024</v>
      </c>
      <c r="F113" s="32"/>
      <c r="G113" s="32">
        <v>368767</v>
      </c>
      <c r="H113" s="35">
        <v>787813</v>
      </c>
      <c r="I113" s="35">
        <v>72992</v>
      </c>
    </row>
    <row r="114" spans="1:10" s="33" customFormat="1" ht="9" customHeight="1">
      <c r="A114" s="34" t="s">
        <v>45</v>
      </c>
      <c r="B114" s="32">
        <f t="shared" si="5"/>
        <v>7957243</v>
      </c>
      <c r="C114" s="32"/>
      <c r="D114" s="35">
        <v>3860821</v>
      </c>
      <c r="E114" s="35">
        <v>4096422</v>
      </c>
      <c r="F114" s="32"/>
      <c r="G114" s="32">
        <v>2207442</v>
      </c>
      <c r="H114" s="35">
        <v>5156304</v>
      </c>
      <c r="I114" s="35">
        <v>593497</v>
      </c>
    </row>
    <row r="115" spans="1:10" s="33" customFormat="1" ht="9" customHeight="1">
      <c r="A115" s="34" t="s">
        <v>46</v>
      </c>
      <c r="B115" s="32">
        <f t="shared" si="5"/>
        <v>2041581</v>
      </c>
      <c r="C115" s="32"/>
      <c r="D115" s="35">
        <v>1008300</v>
      </c>
      <c r="E115" s="35">
        <v>1033281</v>
      </c>
      <c r="F115" s="32"/>
      <c r="G115" s="32">
        <v>553040</v>
      </c>
      <c r="H115" s="35">
        <v>1345953</v>
      </c>
      <c r="I115" s="35">
        <v>142588</v>
      </c>
    </row>
    <row r="116" spans="1:10" s="33" customFormat="1" ht="9" customHeight="1">
      <c r="A116" s="37" t="s">
        <v>47</v>
      </c>
      <c r="B116" s="38">
        <f t="shared" si="5"/>
        <v>1548006</v>
      </c>
      <c r="C116" s="38"/>
      <c r="D116" s="39">
        <v>757953</v>
      </c>
      <c r="E116" s="39">
        <v>790053</v>
      </c>
      <c r="F116" s="38"/>
      <c r="G116" s="38">
        <v>472808</v>
      </c>
      <c r="H116" s="39">
        <v>963046</v>
      </c>
      <c r="I116" s="39">
        <v>112152</v>
      </c>
    </row>
    <row r="117" spans="1:10" s="33" customFormat="1" ht="9" customHeight="1">
      <c r="A117" s="40"/>
      <c r="B117" s="41"/>
      <c r="C117" s="41"/>
      <c r="D117" s="42"/>
      <c r="E117" s="42"/>
      <c r="F117" s="41"/>
      <c r="G117" s="41"/>
      <c r="H117" s="42"/>
      <c r="I117" s="42"/>
    </row>
    <row r="118" spans="1:10" ht="9" customHeight="1">
      <c r="A118" s="28">
        <v>2013</v>
      </c>
      <c r="B118" s="29"/>
      <c r="C118" s="19"/>
      <c r="D118" s="19"/>
      <c r="E118" s="19"/>
      <c r="F118" s="19"/>
      <c r="G118" s="19"/>
      <c r="H118" s="19"/>
      <c r="I118" s="19"/>
    </row>
    <row r="119" spans="1:10" s="33" customFormat="1" ht="9" customHeight="1">
      <c r="A119" s="30" t="s">
        <v>15</v>
      </c>
      <c r="B119" s="29">
        <f>SUM(B121:B152)</f>
        <v>118453929</v>
      </c>
      <c r="C119" s="31"/>
      <c r="D119" s="29">
        <f t="shared" ref="D119:E119" si="6">SUM(D121:D152)</f>
        <v>57992814</v>
      </c>
      <c r="E119" s="29">
        <f t="shared" si="6"/>
        <v>60461115</v>
      </c>
      <c r="F119" s="32"/>
      <c r="G119" s="29">
        <f>SUM(G121:G152)</f>
        <v>33561430</v>
      </c>
      <c r="H119" s="29">
        <f>SUM(H121:H152)</f>
        <v>77208221</v>
      </c>
      <c r="I119" s="29">
        <f>SUM(I121:I152)</f>
        <v>7684278</v>
      </c>
    </row>
    <row r="120" spans="1:10" s="33" customFormat="1" ht="3.95" customHeight="1">
      <c r="A120" s="30"/>
      <c r="B120" s="31"/>
      <c r="C120" s="31"/>
      <c r="D120" s="31"/>
      <c r="E120" s="31"/>
      <c r="F120" s="32"/>
      <c r="G120" s="29"/>
      <c r="H120" s="29"/>
      <c r="I120" s="29"/>
    </row>
    <row r="121" spans="1:10" s="33" customFormat="1" ht="9" customHeight="1">
      <c r="A121" s="34" t="s">
        <v>16</v>
      </c>
      <c r="B121" s="32">
        <f t="shared" ref="B121:B152" si="7">SUM(D121:E121)</f>
        <v>1278202</v>
      </c>
      <c r="C121" s="32"/>
      <c r="D121" s="35">
        <v>626684</v>
      </c>
      <c r="E121" s="35">
        <v>651518</v>
      </c>
      <c r="F121" s="32"/>
      <c r="G121" s="35">
        <v>387615</v>
      </c>
      <c r="H121" s="35">
        <v>822169</v>
      </c>
      <c r="I121" s="35">
        <v>68418</v>
      </c>
      <c r="J121" s="35"/>
    </row>
    <row r="122" spans="1:10" s="33" customFormat="1" ht="9" customHeight="1">
      <c r="A122" s="34" t="s">
        <v>17</v>
      </c>
      <c r="B122" s="32">
        <f t="shared" si="7"/>
        <v>3292766</v>
      </c>
      <c r="C122" s="32"/>
      <c r="D122" s="35">
        <v>1655721</v>
      </c>
      <c r="E122" s="35">
        <v>1637045</v>
      </c>
      <c r="F122" s="32"/>
      <c r="G122" s="32">
        <v>914827</v>
      </c>
      <c r="H122" s="35">
        <v>2213095</v>
      </c>
      <c r="I122" s="35">
        <v>164844</v>
      </c>
      <c r="J122" s="35"/>
    </row>
    <row r="123" spans="1:10" s="33" customFormat="1" ht="9" customHeight="1">
      <c r="A123" s="34" t="s">
        <v>18</v>
      </c>
      <c r="B123" s="32">
        <f t="shared" si="7"/>
        <v>685784</v>
      </c>
      <c r="C123" s="32"/>
      <c r="D123" s="35">
        <v>350154</v>
      </c>
      <c r="E123" s="35">
        <v>335630</v>
      </c>
      <c r="F123" s="32"/>
      <c r="G123" s="32">
        <v>189768</v>
      </c>
      <c r="H123" s="35">
        <v>462568</v>
      </c>
      <c r="I123" s="35">
        <v>33448</v>
      </c>
      <c r="J123" s="35"/>
    </row>
    <row r="124" spans="1:10" s="33" customFormat="1" ht="9" customHeight="1">
      <c r="A124" s="37" t="s">
        <v>19</v>
      </c>
      <c r="B124" s="38">
        <f t="shared" si="7"/>
        <v>883911</v>
      </c>
      <c r="C124" s="38"/>
      <c r="D124" s="39">
        <v>437776</v>
      </c>
      <c r="E124" s="39">
        <v>446135</v>
      </c>
      <c r="F124" s="38"/>
      <c r="G124" s="38">
        <v>251785</v>
      </c>
      <c r="H124" s="39">
        <v>580106</v>
      </c>
      <c r="I124" s="39">
        <v>52020</v>
      </c>
    </row>
    <row r="125" spans="1:10" s="33" customFormat="1" ht="9" customHeight="1">
      <c r="A125" s="34" t="s">
        <v>20</v>
      </c>
      <c r="B125" s="32">
        <f t="shared" si="7"/>
        <v>2917922</v>
      </c>
      <c r="C125" s="32"/>
      <c r="D125" s="35">
        <v>1454560</v>
      </c>
      <c r="E125" s="35">
        <v>1463362</v>
      </c>
      <c r="F125" s="32"/>
      <c r="G125" s="32">
        <v>840055</v>
      </c>
      <c r="H125" s="35">
        <v>1902426</v>
      </c>
      <c r="I125" s="35">
        <v>175441</v>
      </c>
    </row>
    <row r="126" spans="1:10" s="33" customFormat="1" ht="9" customHeight="1">
      <c r="A126" s="34" t="s">
        <v>21</v>
      </c>
      <c r="B126" s="32">
        <f t="shared" si="7"/>
        <v>695408</v>
      </c>
      <c r="C126" s="32"/>
      <c r="D126" s="35">
        <v>345470</v>
      </c>
      <c r="E126" s="35">
        <v>349938</v>
      </c>
      <c r="F126" s="32"/>
      <c r="G126" s="32">
        <v>190617</v>
      </c>
      <c r="H126" s="35">
        <v>460870</v>
      </c>
      <c r="I126" s="35">
        <v>43921</v>
      </c>
    </row>
    <row r="127" spans="1:10" s="33" customFormat="1" ht="9" customHeight="1">
      <c r="A127" s="34" t="s">
        <v>22</v>
      </c>
      <c r="B127" s="32">
        <f t="shared" si="7"/>
        <v>5130494</v>
      </c>
      <c r="C127" s="32"/>
      <c r="D127" s="35">
        <v>2518378</v>
      </c>
      <c r="E127" s="35">
        <v>2612116</v>
      </c>
      <c r="F127" s="32"/>
      <c r="G127" s="32">
        <v>1748756</v>
      </c>
      <c r="H127" s="35">
        <v>3124386</v>
      </c>
      <c r="I127" s="35">
        <v>257352</v>
      </c>
    </row>
    <row r="128" spans="1:10" s="33" customFormat="1" ht="9" customHeight="1">
      <c r="A128" s="37" t="s">
        <v>23</v>
      </c>
      <c r="B128" s="38">
        <f t="shared" si="7"/>
        <v>3561704</v>
      </c>
      <c r="C128" s="38"/>
      <c r="D128" s="39">
        <v>1770882</v>
      </c>
      <c r="E128" s="39">
        <v>1790822</v>
      </c>
      <c r="F128" s="38"/>
      <c r="G128" s="38">
        <v>1022685</v>
      </c>
      <c r="H128" s="39">
        <v>2325148</v>
      </c>
      <c r="I128" s="39">
        <v>213871</v>
      </c>
    </row>
    <row r="129" spans="1:9" s="33" customFormat="1" ht="9" customHeight="1">
      <c r="A129" s="34" t="s">
        <v>24</v>
      </c>
      <c r="B129" s="32">
        <f t="shared" si="7"/>
        <v>9057829</v>
      </c>
      <c r="C129" s="32"/>
      <c r="D129" s="35">
        <v>4335119</v>
      </c>
      <c r="E129" s="35">
        <v>4722710</v>
      </c>
      <c r="F129" s="32"/>
      <c r="G129" s="32">
        <v>1924801</v>
      </c>
      <c r="H129" s="35">
        <v>6344861</v>
      </c>
      <c r="I129" s="35">
        <v>788167</v>
      </c>
    </row>
    <row r="130" spans="1:9" s="33" customFormat="1" ht="9" customHeight="1">
      <c r="A130" s="34" t="s">
        <v>25</v>
      </c>
      <c r="B130" s="32">
        <f t="shared" si="7"/>
        <v>1733606</v>
      </c>
      <c r="C130" s="32"/>
      <c r="D130" s="35">
        <v>855497</v>
      </c>
      <c r="E130" s="35">
        <v>878109</v>
      </c>
      <c r="F130" s="32"/>
      <c r="G130" s="32">
        <v>523997</v>
      </c>
      <c r="H130" s="35">
        <v>1096556</v>
      </c>
      <c r="I130" s="35">
        <v>113053</v>
      </c>
    </row>
    <row r="131" spans="1:9" s="33" customFormat="1" ht="9" customHeight="1">
      <c r="A131" s="34" t="s">
        <v>26</v>
      </c>
      <c r="B131" s="32">
        <f t="shared" si="7"/>
        <v>5781861</v>
      </c>
      <c r="C131" s="32"/>
      <c r="D131" s="35">
        <v>2804642</v>
      </c>
      <c r="E131" s="35">
        <v>2977219</v>
      </c>
      <c r="F131" s="32"/>
      <c r="G131" s="32">
        <v>1739194</v>
      </c>
      <c r="H131" s="35">
        <v>3691869</v>
      </c>
      <c r="I131" s="35">
        <v>350798</v>
      </c>
    </row>
    <row r="132" spans="1:9" s="33" customFormat="1" ht="9" customHeight="1">
      <c r="A132" s="37" t="s">
        <v>27</v>
      </c>
      <c r="B132" s="38">
        <f t="shared" si="7"/>
        <v>3524537</v>
      </c>
      <c r="C132" s="38"/>
      <c r="D132" s="39">
        <v>1710334</v>
      </c>
      <c r="E132" s="39">
        <v>1814203</v>
      </c>
      <c r="F132" s="38"/>
      <c r="G132" s="38">
        <v>1124867</v>
      </c>
      <c r="H132" s="39">
        <v>2154942</v>
      </c>
      <c r="I132" s="39">
        <v>244728</v>
      </c>
    </row>
    <row r="133" spans="1:9" s="33" customFormat="1" ht="9" customHeight="1">
      <c r="A133" s="34" t="s">
        <v>28</v>
      </c>
      <c r="B133" s="32">
        <f t="shared" si="7"/>
        <v>2817500</v>
      </c>
      <c r="C133" s="32"/>
      <c r="D133" s="35">
        <v>1361849</v>
      </c>
      <c r="E133" s="35">
        <v>1455651</v>
      </c>
      <c r="F133" s="32"/>
      <c r="G133" s="32">
        <v>816306</v>
      </c>
      <c r="H133" s="35">
        <v>1808397</v>
      </c>
      <c r="I133" s="35">
        <v>192797</v>
      </c>
    </row>
    <row r="134" spans="1:9" s="33" customFormat="1" ht="9" customHeight="1">
      <c r="A134" s="34" t="s">
        <v>29</v>
      </c>
      <c r="B134" s="32">
        <f t="shared" si="7"/>
        <v>7773261</v>
      </c>
      <c r="C134" s="32"/>
      <c r="D134" s="35">
        <v>3824841</v>
      </c>
      <c r="E134" s="35">
        <v>3948420</v>
      </c>
      <c r="F134" s="32"/>
      <c r="G134" s="32">
        <v>2237172</v>
      </c>
      <c r="H134" s="35">
        <v>5034235</v>
      </c>
      <c r="I134" s="35">
        <v>501854</v>
      </c>
    </row>
    <row r="135" spans="1:9" s="33" customFormat="1" ht="9" customHeight="1">
      <c r="A135" s="34" t="s">
        <v>30</v>
      </c>
      <c r="B135" s="32">
        <f t="shared" si="7"/>
        <v>16035478</v>
      </c>
      <c r="C135" s="32"/>
      <c r="D135" s="35">
        <v>7833791</v>
      </c>
      <c r="E135" s="35">
        <v>8201687</v>
      </c>
      <c r="F135" s="32"/>
      <c r="G135" s="32">
        <v>4422627</v>
      </c>
      <c r="H135" s="35">
        <v>10720833</v>
      </c>
      <c r="I135" s="35">
        <v>892018</v>
      </c>
    </row>
    <row r="136" spans="1:9" s="33" customFormat="1" ht="9" customHeight="1">
      <c r="A136" s="37" t="s">
        <v>31</v>
      </c>
      <c r="B136" s="38">
        <f t="shared" si="7"/>
        <v>4554352</v>
      </c>
      <c r="C136" s="38"/>
      <c r="D136" s="39">
        <v>2208084</v>
      </c>
      <c r="E136" s="39">
        <v>2346268</v>
      </c>
      <c r="F136" s="38"/>
      <c r="G136" s="38">
        <v>1361440</v>
      </c>
      <c r="H136" s="39">
        <v>2864737</v>
      </c>
      <c r="I136" s="39">
        <v>328175</v>
      </c>
    </row>
    <row r="137" spans="1:9" s="33" customFormat="1" ht="9" customHeight="1">
      <c r="A137" s="34" t="s">
        <v>32</v>
      </c>
      <c r="B137" s="32">
        <f t="shared" si="7"/>
        <v>1879005</v>
      </c>
      <c r="C137" s="32"/>
      <c r="D137" s="35">
        <v>909998</v>
      </c>
      <c r="E137" s="35">
        <v>969007</v>
      </c>
      <c r="F137" s="32"/>
      <c r="G137" s="32">
        <v>508380</v>
      </c>
      <c r="H137" s="35">
        <v>1231129</v>
      </c>
      <c r="I137" s="35">
        <v>139496</v>
      </c>
    </row>
    <row r="138" spans="1:9" s="33" customFormat="1" ht="9" customHeight="1">
      <c r="A138" s="34" t="s">
        <v>33</v>
      </c>
      <c r="B138" s="32">
        <f t="shared" si="7"/>
        <v>1156029</v>
      </c>
      <c r="C138" s="32"/>
      <c r="D138" s="35">
        <v>577537</v>
      </c>
      <c r="E138" s="35">
        <v>578492</v>
      </c>
      <c r="F138" s="32"/>
      <c r="G138" s="32">
        <v>338411</v>
      </c>
      <c r="H138" s="35">
        <v>736387</v>
      </c>
      <c r="I138" s="35">
        <v>81231</v>
      </c>
    </row>
    <row r="139" spans="1:9" s="33" customFormat="1" ht="9" customHeight="1">
      <c r="A139" s="34" t="s">
        <v>34</v>
      </c>
      <c r="B139" s="32">
        <f t="shared" si="7"/>
        <v>5009564</v>
      </c>
      <c r="C139" s="32"/>
      <c r="D139" s="35">
        <v>2504535</v>
      </c>
      <c r="E139" s="35">
        <v>2505029</v>
      </c>
      <c r="F139" s="32"/>
      <c r="G139" s="32">
        <v>1339996</v>
      </c>
      <c r="H139" s="35">
        <v>3359811</v>
      </c>
      <c r="I139" s="35">
        <v>309757</v>
      </c>
    </row>
    <row r="140" spans="1:9" s="33" customFormat="1" ht="9" customHeight="1">
      <c r="A140" s="37" t="s">
        <v>35</v>
      </c>
      <c r="B140" s="38">
        <f t="shared" si="7"/>
        <v>3958047</v>
      </c>
      <c r="C140" s="38"/>
      <c r="D140" s="39">
        <v>1900018</v>
      </c>
      <c r="E140" s="39">
        <v>2058029</v>
      </c>
      <c r="F140" s="38"/>
      <c r="G140" s="38">
        <v>1195571</v>
      </c>
      <c r="H140" s="39">
        <v>2455838</v>
      </c>
      <c r="I140" s="39">
        <v>306638</v>
      </c>
    </row>
    <row r="141" spans="1:9" s="33" customFormat="1" ht="9" customHeight="1">
      <c r="A141" s="34" t="s">
        <v>36</v>
      </c>
      <c r="B141" s="32">
        <f t="shared" si="7"/>
        <v>6119292</v>
      </c>
      <c r="C141" s="32"/>
      <c r="D141" s="35">
        <v>2944213</v>
      </c>
      <c r="E141" s="35">
        <v>3175079</v>
      </c>
      <c r="F141" s="32"/>
      <c r="G141" s="32">
        <v>1855363</v>
      </c>
      <c r="H141" s="35">
        <v>3871037</v>
      </c>
      <c r="I141" s="35">
        <v>392892</v>
      </c>
    </row>
    <row r="142" spans="1:9" s="33" customFormat="1" ht="9" customHeight="1">
      <c r="A142" s="34" t="s">
        <v>37</v>
      </c>
      <c r="B142" s="32">
        <f t="shared" si="7"/>
        <v>1977398</v>
      </c>
      <c r="C142" s="32"/>
      <c r="D142" s="35">
        <v>968840</v>
      </c>
      <c r="E142" s="35">
        <v>1008558</v>
      </c>
      <c r="F142" s="32"/>
      <c r="G142" s="32">
        <v>571307</v>
      </c>
      <c r="H142" s="35">
        <v>1301539</v>
      </c>
      <c r="I142" s="35">
        <v>104552</v>
      </c>
    </row>
    <row r="143" spans="1:9" s="33" customFormat="1" ht="9" customHeight="1">
      <c r="A143" s="34" t="s">
        <v>38</v>
      </c>
      <c r="B143" s="32">
        <f t="shared" si="7"/>
        <v>1445879</v>
      </c>
      <c r="C143" s="32"/>
      <c r="D143" s="35">
        <v>731997</v>
      </c>
      <c r="E143" s="35">
        <v>713882</v>
      </c>
      <c r="F143" s="32"/>
      <c r="G143" s="32">
        <v>414006</v>
      </c>
      <c r="H143" s="35">
        <v>980165</v>
      </c>
      <c r="I143" s="35">
        <v>51708</v>
      </c>
    </row>
    <row r="144" spans="1:9" s="33" customFormat="1" ht="9" customHeight="1">
      <c r="A144" s="37" t="s">
        <v>39</v>
      </c>
      <c r="B144" s="38">
        <f t="shared" si="7"/>
        <v>2707747</v>
      </c>
      <c r="C144" s="38"/>
      <c r="D144" s="39">
        <v>1322619</v>
      </c>
      <c r="E144" s="39">
        <v>1385128</v>
      </c>
      <c r="F144" s="38"/>
      <c r="G144" s="38">
        <v>793001</v>
      </c>
      <c r="H144" s="39">
        <v>1716384</v>
      </c>
      <c r="I144" s="39">
        <v>198362</v>
      </c>
    </row>
    <row r="145" spans="1:10" s="33" customFormat="1" ht="9" customHeight="1">
      <c r="A145" s="34" t="s">
        <v>40</v>
      </c>
      <c r="B145" s="32">
        <f t="shared" si="7"/>
        <v>2935385</v>
      </c>
      <c r="C145" s="32"/>
      <c r="D145" s="35">
        <v>1461422</v>
      </c>
      <c r="E145" s="35">
        <v>1473963</v>
      </c>
      <c r="F145" s="32"/>
      <c r="G145" s="32">
        <v>812405</v>
      </c>
      <c r="H145" s="35">
        <v>1919884</v>
      </c>
      <c r="I145" s="35">
        <v>203096</v>
      </c>
    </row>
    <row r="146" spans="1:10" s="33" customFormat="1" ht="9" customHeight="1">
      <c r="A146" s="34" t="s">
        <v>41</v>
      </c>
      <c r="B146" s="32">
        <f t="shared" si="7"/>
        <v>2809131</v>
      </c>
      <c r="C146" s="32"/>
      <c r="D146" s="35">
        <v>1405961</v>
      </c>
      <c r="E146" s="35">
        <v>1403170</v>
      </c>
      <c r="F146" s="32"/>
      <c r="G146" s="32">
        <v>786324</v>
      </c>
      <c r="H146" s="35">
        <v>1847534</v>
      </c>
      <c r="I146" s="35">
        <v>175273</v>
      </c>
    </row>
    <row r="147" spans="1:10" s="33" customFormat="1" ht="9" customHeight="1">
      <c r="A147" s="34" t="s">
        <v>42</v>
      </c>
      <c r="B147" s="32">
        <f t="shared" si="7"/>
        <v>2359785</v>
      </c>
      <c r="C147" s="32"/>
      <c r="D147" s="35">
        <v>1163378</v>
      </c>
      <c r="E147" s="35">
        <v>1196407</v>
      </c>
      <c r="F147" s="32"/>
      <c r="G147" s="32">
        <v>691752</v>
      </c>
      <c r="H147" s="35">
        <v>1538659</v>
      </c>
      <c r="I147" s="35">
        <v>129374</v>
      </c>
    </row>
    <row r="148" spans="1:10" s="33" customFormat="1" ht="9" customHeight="1">
      <c r="A148" s="37" t="s">
        <v>43</v>
      </c>
      <c r="B148" s="38">
        <f t="shared" si="7"/>
        <v>3426690</v>
      </c>
      <c r="C148" s="38"/>
      <c r="D148" s="39">
        <v>1698177</v>
      </c>
      <c r="E148" s="39">
        <v>1728513</v>
      </c>
      <c r="F148" s="38"/>
      <c r="G148" s="38">
        <v>956273</v>
      </c>
      <c r="H148" s="39">
        <v>2248866</v>
      </c>
      <c r="I148" s="39">
        <v>221551</v>
      </c>
    </row>
    <row r="149" spans="1:10" s="33" customFormat="1" ht="9" customHeight="1">
      <c r="A149" s="34" t="s">
        <v>44</v>
      </c>
      <c r="B149" s="32">
        <f t="shared" si="7"/>
        <v>1251774</v>
      </c>
      <c r="C149" s="32"/>
      <c r="D149" s="35">
        <v>608805</v>
      </c>
      <c r="E149" s="35">
        <v>642969</v>
      </c>
      <c r="F149" s="32"/>
      <c r="G149" s="32">
        <v>369308</v>
      </c>
      <c r="H149" s="35">
        <v>807111</v>
      </c>
      <c r="I149" s="35">
        <v>75355</v>
      </c>
    </row>
    <row r="150" spans="1:10" s="33" customFormat="1" ht="9" customHeight="1">
      <c r="A150" s="34" t="s">
        <v>45</v>
      </c>
      <c r="B150" s="32">
        <f t="shared" si="7"/>
        <v>8055384</v>
      </c>
      <c r="C150" s="32"/>
      <c r="D150" s="35">
        <v>3910470</v>
      </c>
      <c r="E150" s="35">
        <v>4144914</v>
      </c>
      <c r="F150" s="32"/>
      <c r="G150" s="32">
        <v>2205831</v>
      </c>
      <c r="H150" s="35">
        <v>5236405</v>
      </c>
      <c r="I150" s="35">
        <v>613148</v>
      </c>
    </row>
    <row r="151" spans="1:10" s="33" customFormat="1" ht="9" customHeight="1">
      <c r="A151" s="34" t="s">
        <v>46</v>
      </c>
      <c r="B151" s="32">
        <f t="shared" si="7"/>
        <v>2071527</v>
      </c>
      <c r="C151" s="32"/>
      <c r="D151" s="35">
        <v>1022930</v>
      </c>
      <c r="E151" s="35">
        <v>1048597</v>
      </c>
      <c r="F151" s="32"/>
      <c r="G151" s="32">
        <v>552907</v>
      </c>
      <c r="H151" s="35">
        <v>1372002</v>
      </c>
      <c r="I151" s="35">
        <v>146618</v>
      </c>
    </row>
    <row r="152" spans="1:10" s="33" customFormat="1" ht="9" customHeight="1">
      <c r="A152" s="37" t="s">
        <v>47</v>
      </c>
      <c r="B152" s="38">
        <f t="shared" si="7"/>
        <v>1566677</v>
      </c>
      <c r="C152" s="38"/>
      <c r="D152" s="39">
        <v>768132</v>
      </c>
      <c r="E152" s="39">
        <v>798545</v>
      </c>
      <c r="F152" s="38"/>
      <c r="G152" s="38">
        <v>474083</v>
      </c>
      <c r="H152" s="39">
        <v>978272</v>
      </c>
      <c r="I152" s="39">
        <v>114322</v>
      </c>
    </row>
    <row r="153" spans="1:10" s="33" customFormat="1" ht="9" customHeight="1">
      <c r="A153" s="40"/>
      <c r="B153" s="41"/>
      <c r="C153" s="41"/>
      <c r="D153" s="42"/>
      <c r="E153" s="42"/>
      <c r="F153" s="41"/>
      <c r="G153" s="41"/>
      <c r="H153" s="42"/>
      <c r="I153" s="42"/>
    </row>
    <row r="154" spans="1:10" ht="9" customHeight="1">
      <c r="A154" s="28">
        <v>2014</v>
      </c>
      <c r="B154" s="29"/>
      <c r="C154" s="19"/>
      <c r="D154" s="19"/>
      <c r="E154" s="19"/>
      <c r="F154" s="19"/>
      <c r="G154" s="19"/>
      <c r="H154" s="19"/>
      <c r="I154" s="19"/>
    </row>
    <row r="155" spans="1:10" s="33" customFormat="1" ht="9" customHeight="1">
      <c r="A155" s="30" t="s">
        <v>15</v>
      </c>
      <c r="B155" s="29">
        <f>SUM(B157:B188)</f>
        <v>119936411</v>
      </c>
      <c r="C155" s="31"/>
      <c r="D155" s="29">
        <f t="shared" ref="D155:E155" si="8">SUM(D157:D188)</f>
        <v>58721525</v>
      </c>
      <c r="E155" s="29">
        <f t="shared" si="8"/>
        <v>61214886</v>
      </c>
      <c r="F155" s="32"/>
      <c r="G155" s="29">
        <f>SUM(G157:G188)</f>
        <v>33523797</v>
      </c>
      <c r="H155" s="29">
        <f>SUM(H157:H188)</f>
        <v>78467160</v>
      </c>
      <c r="I155" s="29">
        <f>SUM(I157:I188)</f>
        <v>7945454</v>
      </c>
    </row>
    <row r="156" spans="1:10" s="33" customFormat="1" ht="3.95" customHeight="1">
      <c r="A156" s="30"/>
      <c r="B156" s="31"/>
      <c r="C156" s="31"/>
      <c r="D156" s="31"/>
      <c r="E156" s="31"/>
      <c r="F156" s="32"/>
      <c r="G156" s="29"/>
      <c r="H156" s="29"/>
      <c r="I156" s="29"/>
    </row>
    <row r="157" spans="1:10" s="33" customFormat="1" ht="9" customHeight="1">
      <c r="A157" s="34" t="s">
        <v>16</v>
      </c>
      <c r="B157" s="32">
        <f t="shared" ref="B157:B188" si="9">SUM(D157:E157)</f>
        <v>1305273</v>
      </c>
      <c r="C157" s="32"/>
      <c r="D157" s="35">
        <v>640978</v>
      </c>
      <c r="E157" s="35">
        <v>664295</v>
      </c>
      <c r="F157" s="32"/>
      <c r="G157" s="35">
        <v>390098</v>
      </c>
      <c r="H157" s="35">
        <v>844032</v>
      </c>
      <c r="I157" s="35">
        <v>71143</v>
      </c>
      <c r="J157" s="35"/>
    </row>
    <row r="158" spans="1:10" s="33" customFormat="1" ht="9" customHeight="1">
      <c r="A158" s="34" t="s">
        <v>17</v>
      </c>
      <c r="B158" s="32">
        <f t="shared" si="9"/>
        <v>3326218</v>
      </c>
      <c r="C158" s="32"/>
      <c r="D158" s="35">
        <v>1669035</v>
      </c>
      <c r="E158" s="35">
        <v>1657183</v>
      </c>
      <c r="F158" s="32"/>
      <c r="G158" s="32">
        <v>910268</v>
      </c>
      <c r="H158" s="35">
        <v>2243777</v>
      </c>
      <c r="I158" s="35">
        <v>172173</v>
      </c>
      <c r="J158" s="35"/>
    </row>
    <row r="159" spans="1:10" s="33" customFormat="1" ht="9" customHeight="1">
      <c r="A159" s="34" t="s">
        <v>18</v>
      </c>
      <c r="B159" s="32">
        <f t="shared" si="9"/>
        <v>702923</v>
      </c>
      <c r="C159" s="32"/>
      <c r="D159" s="35">
        <v>358474</v>
      </c>
      <c r="E159" s="35">
        <v>344449</v>
      </c>
      <c r="F159" s="32"/>
      <c r="G159" s="32">
        <v>192450</v>
      </c>
      <c r="H159" s="35">
        <v>474955</v>
      </c>
      <c r="I159" s="35">
        <v>35518</v>
      </c>
      <c r="J159" s="35"/>
    </row>
    <row r="160" spans="1:10" s="33" customFormat="1" ht="9" customHeight="1">
      <c r="A160" s="37" t="s">
        <v>19</v>
      </c>
      <c r="B160" s="38">
        <f t="shared" si="9"/>
        <v>900589</v>
      </c>
      <c r="C160" s="38"/>
      <c r="D160" s="39">
        <v>445522</v>
      </c>
      <c r="E160" s="39">
        <v>455067</v>
      </c>
      <c r="F160" s="38"/>
      <c r="G160" s="38">
        <v>253957</v>
      </c>
      <c r="H160" s="39">
        <v>592608</v>
      </c>
      <c r="I160" s="39">
        <v>54024</v>
      </c>
    </row>
    <row r="161" spans="1:9" s="33" customFormat="1" ht="9" customHeight="1">
      <c r="A161" s="34" t="s">
        <v>20</v>
      </c>
      <c r="B161" s="32">
        <f t="shared" si="9"/>
        <v>2960145</v>
      </c>
      <c r="C161" s="32"/>
      <c r="D161" s="35">
        <v>1476483</v>
      </c>
      <c r="E161" s="35">
        <v>1483662</v>
      </c>
      <c r="F161" s="32"/>
      <c r="G161" s="32">
        <v>844683</v>
      </c>
      <c r="H161" s="35">
        <v>1934264</v>
      </c>
      <c r="I161" s="35">
        <v>181198</v>
      </c>
    </row>
    <row r="162" spans="1:9" s="33" customFormat="1" ht="9" customHeight="1">
      <c r="A162" s="34" t="s">
        <v>21</v>
      </c>
      <c r="B162" s="32">
        <f t="shared" si="9"/>
        <v>708738</v>
      </c>
      <c r="C162" s="32"/>
      <c r="D162" s="35">
        <v>351977</v>
      </c>
      <c r="E162" s="35">
        <v>356761</v>
      </c>
      <c r="F162" s="32"/>
      <c r="G162" s="32">
        <v>192658</v>
      </c>
      <c r="H162" s="35">
        <v>470805</v>
      </c>
      <c r="I162" s="35">
        <v>45275</v>
      </c>
    </row>
    <row r="163" spans="1:9" s="33" customFormat="1" ht="9" customHeight="1">
      <c r="A163" s="34" t="s">
        <v>22</v>
      </c>
      <c r="B163" s="32">
        <f t="shared" si="9"/>
        <v>5220622</v>
      </c>
      <c r="C163" s="32"/>
      <c r="D163" s="35">
        <v>2560799</v>
      </c>
      <c r="E163" s="35">
        <v>2659823</v>
      </c>
      <c r="F163" s="32"/>
      <c r="G163" s="32">
        <v>1768305</v>
      </c>
      <c r="H163" s="35">
        <v>3186419</v>
      </c>
      <c r="I163" s="35">
        <v>265898</v>
      </c>
    </row>
    <row r="164" spans="1:9" s="33" customFormat="1" ht="9" customHeight="1">
      <c r="A164" s="37" t="s">
        <v>23</v>
      </c>
      <c r="B164" s="38">
        <f t="shared" si="9"/>
        <v>3590344</v>
      </c>
      <c r="C164" s="38"/>
      <c r="D164" s="39">
        <v>1783950</v>
      </c>
      <c r="E164" s="39">
        <v>1806394</v>
      </c>
      <c r="F164" s="38"/>
      <c r="G164" s="38">
        <v>1017649</v>
      </c>
      <c r="H164" s="39">
        <v>2353137</v>
      </c>
      <c r="I164" s="39">
        <v>219558</v>
      </c>
    </row>
    <row r="165" spans="1:9" s="33" customFormat="1" ht="9" customHeight="1">
      <c r="A165" s="34" t="s">
        <v>24</v>
      </c>
      <c r="B165" s="32">
        <f t="shared" si="9"/>
        <v>9062022</v>
      </c>
      <c r="C165" s="32"/>
      <c r="D165" s="35">
        <v>4334999</v>
      </c>
      <c r="E165" s="35">
        <v>4727023</v>
      </c>
      <c r="F165" s="32"/>
      <c r="G165" s="32">
        <v>1878914</v>
      </c>
      <c r="H165" s="35">
        <v>6365578</v>
      </c>
      <c r="I165" s="35">
        <v>817530</v>
      </c>
    </row>
    <row r="166" spans="1:9" s="33" customFormat="1" ht="9" customHeight="1">
      <c r="A166" s="34" t="s">
        <v>25</v>
      </c>
      <c r="B166" s="32">
        <f t="shared" si="9"/>
        <v>1758160</v>
      </c>
      <c r="C166" s="32"/>
      <c r="D166" s="35">
        <v>867799</v>
      </c>
      <c r="E166" s="35">
        <v>890361</v>
      </c>
      <c r="F166" s="32"/>
      <c r="G166" s="32">
        <v>526959</v>
      </c>
      <c r="H166" s="35">
        <v>1115296</v>
      </c>
      <c r="I166" s="35">
        <v>115905</v>
      </c>
    </row>
    <row r="167" spans="1:9" s="33" customFormat="1" ht="9" customHeight="1">
      <c r="A167" s="34" t="s">
        <v>26</v>
      </c>
      <c r="B167" s="32">
        <f t="shared" si="9"/>
        <v>5857977</v>
      </c>
      <c r="C167" s="32"/>
      <c r="D167" s="35">
        <v>2847339</v>
      </c>
      <c r="E167" s="35">
        <v>3010638</v>
      </c>
      <c r="F167" s="32"/>
      <c r="G167" s="32">
        <v>1735782</v>
      </c>
      <c r="H167" s="35">
        <v>3763290</v>
      </c>
      <c r="I167" s="35">
        <v>358905</v>
      </c>
    </row>
    <row r="168" spans="1:9" s="33" customFormat="1" ht="9" customHeight="1">
      <c r="A168" s="37" t="s">
        <v>27</v>
      </c>
      <c r="B168" s="38">
        <f t="shared" si="9"/>
        <v>3551765</v>
      </c>
      <c r="C168" s="38"/>
      <c r="D168" s="39">
        <v>1722010</v>
      </c>
      <c r="E168" s="39">
        <v>1829755</v>
      </c>
      <c r="F168" s="38"/>
      <c r="G168" s="38">
        <v>1117838</v>
      </c>
      <c r="H168" s="39">
        <v>2182755</v>
      </c>
      <c r="I168" s="39">
        <v>251172</v>
      </c>
    </row>
    <row r="169" spans="1:9" s="33" customFormat="1" ht="9" customHeight="1">
      <c r="A169" s="34" t="s">
        <v>28</v>
      </c>
      <c r="B169" s="32">
        <f t="shared" si="9"/>
        <v>2859239</v>
      </c>
      <c r="C169" s="32"/>
      <c r="D169" s="35">
        <v>1381861</v>
      </c>
      <c r="E169" s="35">
        <v>1477378</v>
      </c>
      <c r="F169" s="32"/>
      <c r="G169" s="32">
        <v>817534</v>
      </c>
      <c r="H169" s="35">
        <v>1841846</v>
      </c>
      <c r="I169" s="35">
        <v>199859</v>
      </c>
    </row>
    <row r="170" spans="1:9" s="33" customFormat="1" ht="9" customHeight="1">
      <c r="A170" s="34" t="s">
        <v>29</v>
      </c>
      <c r="B170" s="32">
        <f t="shared" si="9"/>
        <v>7870823</v>
      </c>
      <c r="C170" s="32"/>
      <c r="D170" s="35">
        <v>3876126</v>
      </c>
      <c r="E170" s="35">
        <v>3994697</v>
      </c>
      <c r="F170" s="32"/>
      <c r="G170" s="32">
        <v>2236728</v>
      </c>
      <c r="H170" s="35">
        <v>5117994</v>
      </c>
      <c r="I170" s="35">
        <v>516101</v>
      </c>
    </row>
    <row r="171" spans="1:9" s="33" customFormat="1" ht="9" customHeight="1">
      <c r="A171" s="34" t="s">
        <v>30</v>
      </c>
      <c r="B171" s="32">
        <f t="shared" si="9"/>
        <v>16248083</v>
      </c>
      <c r="C171" s="32"/>
      <c r="D171" s="35">
        <v>7935963</v>
      </c>
      <c r="E171" s="35">
        <v>8312120</v>
      </c>
      <c r="F171" s="32"/>
      <c r="G171" s="32">
        <v>4393365</v>
      </c>
      <c r="H171" s="35">
        <v>10917257</v>
      </c>
      <c r="I171" s="35">
        <v>937461</v>
      </c>
    </row>
    <row r="172" spans="1:9" s="33" customFormat="1" ht="9" customHeight="1">
      <c r="A172" s="37" t="s">
        <v>31</v>
      </c>
      <c r="B172" s="38">
        <f t="shared" si="9"/>
        <v>4601241</v>
      </c>
      <c r="C172" s="38"/>
      <c r="D172" s="39">
        <v>2232363</v>
      </c>
      <c r="E172" s="39">
        <v>2368878</v>
      </c>
      <c r="F172" s="38"/>
      <c r="G172" s="38">
        <v>1364456</v>
      </c>
      <c r="H172" s="39">
        <v>2902214</v>
      </c>
      <c r="I172" s="39">
        <v>334571</v>
      </c>
    </row>
    <row r="173" spans="1:9" s="33" customFormat="1" ht="9" customHeight="1">
      <c r="A173" s="34" t="s">
        <v>32</v>
      </c>
      <c r="B173" s="32">
        <f t="shared" si="9"/>
        <v>1905274</v>
      </c>
      <c r="C173" s="32"/>
      <c r="D173" s="35">
        <v>922851</v>
      </c>
      <c r="E173" s="35">
        <v>982423</v>
      </c>
      <c r="F173" s="32"/>
      <c r="G173" s="32">
        <v>507624</v>
      </c>
      <c r="H173" s="35">
        <v>1252681</v>
      </c>
      <c r="I173" s="35">
        <v>144969</v>
      </c>
    </row>
    <row r="174" spans="1:9" s="33" customFormat="1" ht="9" customHeight="1">
      <c r="A174" s="34" t="s">
        <v>33</v>
      </c>
      <c r="B174" s="32">
        <f t="shared" si="9"/>
        <v>1176131</v>
      </c>
      <c r="C174" s="32"/>
      <c r="D174" s="35">
        <v>587560</v>
      </c>
      <c r="E174" s="35">
        <v>588571</v>
      </c>
      <c r="F174" s="32"/>
      <c r="G174" s="32">
        <v>342257</v>
      </c>
      <c r="H174" s="35">
        <v>750719</v>
      </c>
      <c r="I174" s="35">
        <v>83155</v>
      </c>
    </row>
    <row r="175" spans="1:9" s="33" customFormat="1" ht="9" customHeight="1">
      <c r="A175" s="34" t="s">
        <v>34</v>
      </c>
      <c r="B175" s="32">
        <f t="shared" si="9"/>
        <v>5108816</v>
      </c>
      <c r="C175" s="32"/>
      <c r="D175" s="35">
        <v>2554274</v>
      </c>
      <c r="E175" s="35">
        <v>2554542</v>
      </c>
      <c r="F175" s="32"/>
      <c r="G175" s="32">
        <v>1353359</v>
      </c>
      <c r="H175" s="35">
        <v>3434499</v>
      </c>
      <c r="I175" s="35">
        <v>320958</v>
      </c>
    </row>
    <row r="176" spans="1:9" s="33" customFormat="1" ht="9" customHeight="1">
      <c r="A176" s="37" t="s">
        <v>35</v>
      </c>
      <c r="B176" s="38">
        <f t="shared" si="9"/>
        <v>3990077</v>
      </c>
      <c r="C176" s="38"/>
      <c r="D176" s="39">
        <v>1915545</v>
      </c>
      <c r="E176" s="39">
        <v>2074532</v>
      </c>
      <c r="F176" s="38"/>
      <c r="G176" s="38">
        <v>1189149</v>
      </c>
      <c r="H176" s="39">
        <v>2487399</v>
      </c>
      <c r="I176" s="39">
        <v>313529</v>
      </c>
    </row>
    <row r="177" spans="1:9" s="33" customFormat="1" ht="9" customHeight="1">
      <c r="A177" s="34" t="s">
        <v>36</v>
      </c>
      <c r="B177" s="32">
        <f t="shared" si="9"/>
        <v>6198759</v>
      </c>
      <c r="C177" s="32"/>
      <c r="D177" s="35">
        <v>2983396</v>
      </c>
      <c r="E177" s="35">
        <v>3215363</v>
      </c>
      <c r="F177" s="32"/>
      <c r="G177" s="32">
        <v>1853480</v>
      </c>
      <c r="H177" s="35">
        <v>3940997</v>
      </c>
      <c r="I177" s="35">
        <v>404282</v>
      </c>
    </row>
    <row r="178" spans="1:9" s="33" customFormat="1" ht="9" customHeight="1">
      <c r="A178" s="34" t="s">
        <v>37</v>
      </c>
      <c r="B178" s="32">
        <f t="shared" si="9"/>
        <v>2023820</v>
      </c>
      <c r="C178" s="32"/>
      <c r="D178" s="35">
        <v>993816</v>
      </c>
      <c r="E178" s="35">
        <v>1030004</v>
      </c>
      <c r="F178" s="32"/>
      <c r="G178" s="32">
        <v>576048</v>
      </c>
      <c r="H178" s="35">
        <v>1339050</v>
      </c>
      <c r="I178" s="35">
        <v>108722</v>
      </c>
    </row>
    <row r="179" spans="1:9" s="33" customFormat="1" ht="9" customHeight="1">
      <c r="A179" s="34" t="s">
        <v>38</v>
      </c>
      <c r="B179" s="32">
        <f t="shared" si="9"/>
        <v>1485510</v>
      </c>
      <c r="C179" s="32"/>
      <c r="D179" s="35">
        <v>750595</v>
      </c>
      <c r="E179" s="35">
        <v>734915</v>
      </c>
      <c r="F179" s="32"/>
      <c r="G179" s="32">
        <v>419124</v>
      </c>
      <c r="H179" s="35">
        <v>1010795</v>
      </c>
      <c r="I179" s="35">
        <v>55591</v>
      </c>
    </row>
    <row r="180" spans="1:9" s="33" customFormat="1" ht="9" customHeight="1">
      <c r="A180" s="37" t="s">
        <v>39</v>
      </c>
      <c r="B180" s="38">
        <f t="shared" si="9"/>
        <v>2733855</v>
      </c>
      <c r="C180" s="38"/>
      <c r="D180" s="39">
        <v>1335227</v>
      </c>
      <c r="E180" s="39">
        <v>1398628</v>
      </c>
      <c r="F180" s="38"/>
      <c r="G180" s="38">
        <v>787116</v>
      </c>
      <c r="H180" s="39">
        <v>1742653</v>
      </c>
      <c r="I180" s="39">
        <v>204086</v>
      </c>
    </row>
    <row r="181" spans="1:9" s="33" customFormat="1" ht="9" customHeight="1">
      <c r="A181" s="34" t="s">
        <v>40</v>
      </c>
      <c r="B181" s="32">
        <f t="shared" si="9"/>
        <v>2976480</v>
      </c>
      <c r="C181" s="32"/>
      <c r="D181" s="35">
        <v>1481142</v>
      </c>
      <c r="E181" s="35">
        <v>1495338</v>
      </c>
      <c r="F181" s="32"/>
      <c r="G181" s="32">
        <v>813685</v>
      </c>
      <c r="H181" s="35">
        <v>1952226</v>
      </c>
      <c r="I181" s="35">
        <v>210569</v>
      </c>
    </row>
    <row r="182" spans="1:9" s="33" customFormat="1" ht="9" customHeight="1">
      <c r="A182" s="34" t="s">
        <v>41</v>
      </c>
      <c r="B182" s="32">
        <f t="shared" si="9"/>
        <v>2847816</v>
      </c>
      <c r="C182" s="32"/>
      <c r="D182" s="35">
        <v>1421728</v>
      </c>
      <c r="E182" s="35">
        <v>1426088</v>
      </c>
      <c r="F182" s="32"/>
      <c r="G182" s="32">
        <v>787400</v>
      </c>
      <c r="H182" s="35">
        <v>1879492</v>
      </c>
      <c r="I182" s="35">
        <v>180924</v>
      </c>
    </row>
    <row r="183" spans="1:9" s="33" customFormat="1" ht="9" customHeight="1">
      <c r="A183" s="34" t="s">
        <v>42</v>
      </c>
      <c r="B183" s="32">
        <f t="shared" si="9"/>
        <v>2393656</v>
      </c>
      <c r="C183" s="32"/>
      <c r="D183" s="35">
        <v>1180114</v>
      </c>
      <c r="E183" s="35">
        <v>1213542</v>
      </c>
      <c r="F183" s="32"/>
      <c r="G183" s="32">
        <v>693483</v>
      </c>
      <c r="H183" s="35">
        <v>1565612</v>
      </c>
      <c r="I183" s="35">
        <v>134561</v>
      </c>
    </row>
    <row r="184" spans="1:9" s="33" customFormat="1" ht="9" customHeight="1">
      <c r="A184" s="37" t="s">
        <v>43</v>
      </c>
      <c r="B184" s="38">
        <f t="shared" si="9"/>
        <v>3461851</v>
      </c>
      <c r="C184" s="38"/>
      <c r="D184" s="39">
        <v>1715493</v>
      </c>
      <c r="E184" s="39">
        <v>1746358</v>
      </c>
      <c r="F184" s="38"/>
      <c r="G184" s="38">
        <v>957861</v>
      </c>
      <c r="H184" s="39">
        <v>2274645</v>
      </c>
      <c r="I184" s="39">
        <v>229345</v>
      </c>
    </row>
    <row r="185" spans="1:9" s="33" customFormat="1" ht="9" customHeight="1">
      <c r="A185" s="34" t="s">
        <v>44</v>
      </c>
      <c r="B185" s="32">
        <f t="shared" si="9"/>
        <v>1273768</v>
      </c>
      <c r="C185" s="32"/>
      <c r="D185" s="35">
        <v>619973</v>
      </c>
      <c r="E185" s="35">
        <v>653795</v>
      </c>
      <c r="F185" s="32"/>
      <c r="G185" s="32">
        <v>369782</v>
      </c>
      <c r="H185" s="35">
        <v>826207</v>
      </c>
      <c r="I185" s="35">
        <v>77779</v>
      </c>
    </row>
    <row r="186" spans="1:9" s="33" customFormat="1" ht="9" customHeight="1">
      <c r="A186" s="34" t="s">
        <v>45</v>
      </c>
      <c r="B186" s="32">
        <f t="shared" si="9"/>
        <v>8150881</v>
      </c>
      <c r="C186" s="32"/>
      <c r="D186" s="35">
        <v>3958831</v>
      </c>
      <c r="E186" s="35">
        <v>4192050</v>
      </c>
      <c r="F186" s="32"/>
      <c r="G186" s="32">
        <v>2203826</v>
      </c>
      <c r="H186" s="35">
        <v>5313612</v>
      </c>
      <c r="I186" s="35">
        <v>633443</v>
      </c>
    </row>
    <row r="187" spans="1:9" s="33" customFormat="1" ht="9" customHeight="1">
      <c r="A187" s="34" t="s">
        <v>46</v>
      </c>
      <c r="B187" s="32">
        <f t="shared" si="9"/>
        <v>2100817</v>
      </c>
      <c r="C187" s="32"/>
      <c r="D187" s="35">
        <v>1037246</v>
      </c>
      <c r="E187" s="35">
        <v>1063571</v>
      </c>
      <c r="F187" s="32"/>
      <c r="G187" s="32">
        <v>552684</v>
      </c>
      <c r="H187" s="35">
        <v>1397382</v>
      </c>
      <c r="I187" s="35">
        <v>150751</v>
      </c>
    </row>
    <row r="188" spans="1:9" s="33" customFormat="1" ht="9" customHeight="1">
      <c r="A188" s="37" t="s">
        <v>47</v>
      </c>
      <c r="B188" s="38">
        <f t="shared" si="9"/>
        <v>1584738</v>
      </c>
      <c r="C188" s="38"/>
      <c r="D188" s="39">
        <v>778056</v>
      </c>
      <c r="E188" s="39">
        <v>806682</v>
      </c>
      <c r="F188" s="38"/>
      <c r="G188" s="38">
        <v>475275</v>
      </c>
      <c r="H188" s="39">
        <v>992964</v>
      </c>
      <c r="I188" s="39">
        <v>116499</v>
      </c>
    </row>
    <row r="189" spans="1:9" s="33" customFormat="1" ht="9" customHeight="1">
      <c r="A189" s="40"/>
      <c r="B189" s="41"/>
      <c r="C189" s="41"/>
      <c r="D189" s="42"/>
      <c r="E189" s="42"/>
      <c r="F189" s="41"/>
      <c r="G189" s="41"/>
      <c r="H189" s="42"/>
      <c r="I189" s="42"/>
    </row>
    <row r="190" spans="1:9" ht="9" customHeight="1">
      <c r="A190" s="28">
        <v>2015</v>
      </c>
      <c r="B190" s="29"/>
      <c r="C190" s="19"/>
      <c r="D190" s="19"/>
      <c r="E190" s="19"/>
      <c r="F190" s="19"/>
      <c r="G190" s="19"/>
      <c r="H190" s="19"/>
      <c r="I190" s="19"/>
    </row>
    <row r="191" spans="1:9" s="33" customFormat="1" ht="9" customHeight="1">
      <c r="A191" s="30" t="s">
        <v>15</v>
      </c>
      <c r="B191" s="29">
        <f>SUM(B193:B224)</f>
        <v>121347800</v>
      </c>
      <c r="C191" s="31"/>
      <c r="D191" s="29">
        <f t="shared" ref="D191:E191" si="10">SUM(D193:D224)</f>
        <v>59416305</v>
      </c>
      <c r="E191" s="29">
        <f t="shared" si="10"/>
        <v>61931495</v>
      </c>
      <c r="F191" s="32"/>
      <c r="G191" s="29">
        <f>SUM(G193:G224)</f>
        <v>33471905</v>
      </c>
      <c r="H191" s="29">
        <f>SUM(H193:H224)</f>
        <v>79668089</v>
      </c>
      <c r="I191" s="29">
        <f>SUM(I193:I224)</f>
        <v>8207806</v>
      </c>
    </row>
    <row r="192" spans="1:9" s="33" customFormat="1" ht="3.95" customHeight="1">
      <c r="A192" s="30"/>
      <c r="B192" s="31"/>
      <c r="C192" s="31"/>
      <c r="D192" s="31"/>
      <c r="E192" s="31"/>
      <c r="F192" s="32"/>
      <c r="G192" s="29"/>
      <c r="H192" s="29"/>
      <c r="I192" s="29"/>
    </row>
    <row r="193" spans="1:10" s="33" customFormat="1" ht="9" customHeight="1">
      <c r="A193" s="34" t="s">
        <v>16</v>
      </c>
      <c r="B193" s="32">
        <f t="shared" ref="B193:B224" si="11">SUM(D193:E193)</f>
        <v>1331825</v>
      </c>
      <c r="C193" s="32"/>
      <c r="D193" s="35">
        <v>655069</v>
      </c>
      <c r="E193" s="35">
        <v>676756</v>
      </c>
      <c r="F193" s="32"/>
      <c r="G193" s="35">
        <v>392417</v>
      </c>
      <c r="H193" s="35">
        <v>865496</v>
      </c>
      <c r="I193" s="35">
        <v>73912</v>
      </c>
      <c r="J193" s="35"/>
    </row>
    <row r="194" spans="1:10" s="33" customFormat="1" ht="9" customHeight="1">
      <c r="A194" s="34" t="s">
        <v>17</v>
      </c>
      <c r="B194" s="32">
        <f t="shared" si="11"/>
        <v>3357794</v>
      </c>
      <c r="C194" s="32"/>
      <c r="D194" s="35">
        <v>1681344</v>
      </c>
      <c r="E194" s="35">
        <v>1676450</v>
      </c>
      <c r="F194" s="32"/>
      <c r="G194" s="32">
        <v>905346</v>
      </c>
      <c r="H194" s="35">
        <v>2272792</v>
      </c>
      <c r="I194" s="35">
        <v>179656</v>
      </c>
      <c r="J194" s="35"/>
    </row>
    <row r="195" spans="1:10" s="33" customFormat="1" ht="9" customHeight="1">
      <c r="A195" s="34" t="s">
        <v>18</v>
      </c>
      <c r="B195" s="32">
        <f t="shared" si="11"/>
        <v>719846</v>
      </c>
      <c r="C195" s="32"/>
      <c r="D195" s="35">
        <v>366671</v>
      </c>
      <c r="E195" s="35">
        <v>353175</v>
      </c>
      <c r="F195" s="32"/>
      <c r="G195" s="32">
        <v>195039</v>
      </c>
      <c r="H195" s="35">
        <v>487158</v>
      </c>
      <c r="I195" s="35">
        <v>37649</v>
      </c>
      <c r="J195" s="35"/>
    </row>
    <row r="196" spans="1:10" s="33" customFormat="1" ht="9" customHeight="1">
      <c r="A196" s="37" t="s">
        <v>19</v>
      </c>
      <c r="B196" s="38">
        <f t="shared" si="11"/>
        <v>916832</v>
      </c>
      <c r="C196" s="38"/>
      <c r="D196" s="39">
        <v>453046</v>
      </c>
      <c r="E196" s="39">
        <v>463786</v>
      </c>
      <c r="F196" s="38"/>
      <c r="G196" s="38">
        <v>256010</v>
      </c>
      <c r="H196" s="39">
        <v>604771</v>
      </c>
      <c r="I196" s="39">
        <v>56051</v>
      </c>
    </row>
    <row r="197" spans="1:10" s="33" customFormat="1" ht="9" customHeight="1">
      <c r="A197" s="34" t="s">
        <v>20</v>
      </c>
      <c r="B197" s="32">
        <f t="shared" si="11"/>
        <v>3000556</v>
      </c>
      <c r="C197" s="32"/>
      <c r="D197" s="35">
        <v>1497543</v>
      </c>
      <c r="E197" s="35">
        <v>1503013</v>
      </c>
      <c r="F197" s="32"/>
      <c r="G197" s="32">
        <v>848933</v>
      </c>
      <c r="H197" s="35">
        <v>1964644</v>
      </c>
      <c r="I197" s="35">
        <v>186979</v>
      </c>
    </row>
    <row r="198" spans="1:10" s="33" customFormat="1" ht="9" customHeight="1">
      <c r="A198" s="34" t="s">
        <v>21</v>
      </c>
      <c r="B198" s="32">
        <f t="shared" si="11"/>
        <v>721696</v>
      </c>
      <c r="C198" s="32"/>
      <c r="D198" s="35">
        <v>358299</v>
      </c>
      <c r="E198" s="35">
        <v>363397</v>
      </c>
      <c r="F198" s="32"/>
      <c r="G198" s="32">
        <v>194615</v>
      </c>
      <c r="H198" s="35">
        <v>480453</v>
      </c>
      <c r="I198" s="35">
        <v>46628</v>
      </c>
    </row>
    <row r="199" spans="1:10" s="33" customFormat="1" ht="9" customHeight="1">
      <c r="A199" s="34" t="s">
        <v>22</v>
      </c>
      <c r="B199" s="32">
        <f t="shared" si="11"/>
        <v>5307819</v>
      </c>
      <c r="C199" s="32"/>
      <c r="D199" s="35">
        <v>2601740</v>
      </c>
      <c r="E199" s="35">
        <v>2706079</v>
      </c>
      <c r="F199" s="32"/>
      <c r="G199" s="32">
        <v>1787017</v>
      </c>
      <c r="H199" s="35">
        <v>3246329</v>
      </c>
      <c r="I199" s="35">
        <v>274473</v>
      </c>
    </row>
    <row r="200" spans="1:10" s="33" customFormat="1" ht="9" customHeight="1">
      <c r="A200" s="37" t="s">
        <v>23</v>
      </c>
      <c r="B200" s="38">
        <f t="shared" si="11"/>
        <v>3616481</v>
      </c>
      <c r="C200" s="38"/>
      <c r="D200" s="39">
        <v>1795805</v>
      </c>
      <c r="E200" s="39">
        <v>1820676</v>
      </c>
      <c r="F200" s="38"/>
      <c r="G200" s="38">
        <v>1012212</v>
      </c>
      <c r="H200" s="39">
        <v>2379094</v>
      </c>
      <c r="I200" s="39">
        <v>225175</v>
      </c>
    </row>
    <row r="201" spans="1:10" s="33" customFormat="1" ht="9" customHeight="1">
      <c r="A201" s="34" t="s">
        <v>24</v>
      </c>
      <c r="B201" s="32">
        <f t="shared" si="11"/>
        <v>9058734</v>
      </c>
      <c r="C201" s="32"/>
      <c r="D201" s="35">
        <v>4331449</v>
      </c>
      <c r="E201" s="35">
        <v>4727285</v>
      </c>
      <c r="F201" s="32"/>
      <c r="G201" s="32">
        <v>1832365</v>
      </c>
      <c r="H201" s="35">
        <v>6379212</v>
      </c>
      <c r="I201" s="35">
        <v>847157</v>
      </c>
    </row>
    <row r="202" spans="1:10" s="33" customFormat="1" ht="9" customHeight="1">
      <c r="A202" s="34" t="s">
        <v>25</v>
      </c>
      <c r="B202" s="32">
        <f t="shared" si="11"/>
        <v>1781575</v>
      </c>
      <c r="C202" s="32"/>
      <c r="D202" s="35">
        <v>879555</v>
      </c>
      <c r="E202" s="35">
        <v>902020</v>
      </c>
      <c r="F202" s="32"/>
      <c r="G202" s="32">
        <v>529685</v>
      </c>
      <c r="H202" s="35">
        <v>1133181</v>
      </c>
      <c r="I202" s="35">
        <v>118709</v>
      </c>
    </row>
    <row r="203" spans="1:10" s="33" customFormat="1" ht="9" customHeight="1">
      <c r="A203" s="34" t="s">
        <v>26</v>
      </c>
      <c r="B203" s="32">
        <f t="shared" si="11"/>
        <v>5930618</v>
      </c>
      <c r="C203" s="32"/>
      <c r="D203" s="35">
        <v>2888523</v>
      </c>
      <c r="E203" s="35">
        <v>3042095</v>
      </c>
      <c r="F203" s="32"/>
      <c r="G203" s="32">
        <v>1731628</v>
      </c>
      <c r="H203" s="35">
        <v>3832181</v>
      </c>
      <c r="I203" s="35">
        <v>366809</v>
      </c>
    </row>
    <row r="204" spans="1:10" s="33" customFormat="1" ht="9" customHeight="1">
      <c r="A204" s="37" t="s">
        <v>27</v>
      </c>
      <c r="B204" s="38">
        <f t="shared" si="11"/>
        <v>3576592</v>
      </c>
      <c r="C204" s="38"/>
      <c r="D204" s="39">
        <v>1732476</v>
      </c>
      <c r="E204" s="39">
        <v>1844116</v>
      </c>
      <c r="F204" s="38"/>
      <c r="G204" s="38">
        <v>1110331</v>
      </c>
      <c r="H204" s="39">
        <v>2208741</v>
      </c>
      <c r="I204" s="39">
        <v>257520</v>
      </c>
    </row>
    <row r="205" spans="1:10" s="33" customFormat="1" ht="9" customHeight="1">
      <c r="A205" s="34" t="s">
        <v>28</v>
      </c>
      <c r="B205" s="32">
        <f t="shared" si="11"/>
        <v>2899495</v>
      </c>
      <c r="C205" s="32"/>
      <c r="D205" s="35">
        <v>1401136</v>
      </c>
      <c r="E205" s="35">
        <v>1498359</v>
      </c>
      <c r="F205" s="32"/>
      <c r="G205" s="32">
        <v>818413</v>
      </c>
      <c r="H205" s="35">
        <v>1874101</v>
      </c>
      <c r="I205" s="35">
        <v>206981</v>
      </c>
    </row>
    <row r="206" spans="1:10" s="33" customFormat="1" ht="9" customHeight="1">
      <c r="A206" s="34" t="s">
        <v>29</v>
      </c>
      <c r="B206" s="32">
        <f t="shared" si="11"/>
        <v>7963314</v>
      </c>
      <c r="C206" s="32"/>
      <c r="D206" s="35">
        <v>3925114</v>
      </c>
      <c r="E206" s="35">
        <v>4038200</v>
      </c>
      <c r="F206" s="32"/>
      <c r="G206" s="32">
        <v>2235336</v>
      </c>
      <c r="H206" s="35">
        <v>5197726</v>
      </c>
      <c r="I206" s="35">
        <v>530252</v>
      </c>
    </row>
    <row r="207" spans="1:10" s="33" customFormat="1" ht="9" customHeight="1">
      <c r="A207" s="34" t="s">
        <v>30</v>
      </c>
      <c r="B207" s="32">
        <f t="shared" si="11"/>
        <v>16453628</v>
      </c>
      <c r="C207" s="32"/>
      <c r="D207" s="35">
        <v>8034638</v>
      </c>
      <c r="E207" s="35">
        <v>8418990</v>
      </c>
      <c r="F207" s="32"/>
      <c r="G207" s="32">
        <v>4362368</v>
      </c>
      <c r="H207" s="35">
        <v>11107175</v>
      </c>
      <c r="I207" s="35">
        <v>984085</v>
      </c>
    </row>
    <row r="208" spans="1:10" s="33" customFormat="1" ht="9" customHeight="1">
      <c r="A208" s="37" t="s">
        <v>31</v>
      </c>
      <c r="B208" s="38">
        <f t="shared" si="11"/>
        <v>4644732</v>
      </c>
      <c r="C208" s="38"/>
      <c r="D208" s="39">
        <v>2255074</v>
      </c>
      <c r="E208" s="39">
        <v>2389658</v>
      </c>
      <c r="F208" s="38"/>
      <c r="G208" s="38">
        <v>1366851</v>
      </c>
      <c r="H208" s="39">
        <v>2937184</v>
      </c>
      <c r="I208" s="39">
        <v>340697</v>
      </c>
    </row>
    <row r="209" spans="1:9" s="33" customFormat="1" ht="9" customHeight="1">
      <c r="A209" s="34" t="s">
        <v>32</v>
      </c>
      <c r="B209" s="32">
        <f t="shared" si="11"/>
        <v>1930505</v>
      </c>
      <c r="C209" s="32"/>
      <c r="D209" s="35">
        <v>935216</v>
      </c>
      <c r="E209" s="35">
        <v>995289</v>
      </c>
      <c r="F209" s="32"/>
      <c r="G209" s="32">
        <v>506649</v>
      </c>
      <c r="H209" s="35">
        <v>1273346</v>
      </c>
      <c r="I209" s="35">
        <v>150510</v>
      </c>
    </row>
    <row r="210" spans="1:9" s="33" customFormat="1" ht="9" customHeight="1">
      <c r="A210" s="34" t="s">
        <v>33</v>
      </c>
      <c r="B210" s="32">
        <f t="shared" si="11"/>
        <v>1195482</v>
      </c>
      <c r="C210" s="32"/>
      <c r="D210" s="35">
        <v>597220</v>
      </c>
      <c r="E210" s="35">
        <v>598262</v>
      </c>
      <c r="F210" s="32"/>
      <c r="G210" s="32">
        <v>345941</v>
      </c>
      <c r="H210" s="35">
        <v>764497</v>
      </c>
      <c r="I210" s="35">
        <v>85044</v>
      </c>
    </row>
    <row r="211" spans="1:9" s="33" customFormat="1" ht="9" customHeight="1">
      <c r="A211" s="34" t="s">
        <v>34</v>
      </c>
      <c r="B211" s="32">
        <f t="shared" si="11"/>
        <v>5205425</v>
      </c>
      <c r="C211" s="32"/>
      <c r="D211" s="35">
        <v>2602771</v>
      </c>
      <c r="E211" s="35">
        <v>2602654</v>
      </c>
      <c r="F211" s="32"/>
      <c r="G211" s="32">
        <v>1366112</v>
      </c>
      <c r="H211" s="35">
        <v>3507061</v>
      </c>
      <c r="I211" s="35">
        <v>332252</v>
      </c>
    </row>
    <row r="212" spans="1:9" s="33" customFormat="1" ht="9" customHeight="1">
      <c r="A212" s="37" t="s">
        <v>35</v>
      </c>
      <c r="B212" s="38">
        <f t="shared" si="11"/>
        <v>4019224</v>
      </c>
      <c r="C212" s="38"/>
      <c r="D212" s="39">
        <v>1929733</v>
      </c>
      <c r="E212" s="39">
        <v>2089491</v>
      </c>
      <c r="F212" s="38"/>
      <c r="G212" s="38">
        <v>1182219</v>
      </c>
      <c r="H212" s="39">
        <v>2516793</v>
      </c>
      <c r="I212" s="39">
        <v>320212</v>
      </c>
    </row>
    <row r="213" spans="1:9" s="33" customFormat="1" ht="9" customHeight="1">
      <c r="A213" s="34" t="s">
        <v>36</v>
      </c>
      <c r="B213" s="32">
        <f t="shared" si="11"/>
        <v>6274482</v>
      </c>
      <c r="C213" s="32"/>
      <c r="D213" s="35">
        <v>3020826</v>
      </c>
      <c r="E213" s="35">
        <v>3253656</v>
      </c>
      <c r="F213" s="32"/>
      <c r="G213" s="32">
        <v>1850801</v>
      </c>
      <c r="H213" s="35">
        <v>4008094</v>
      </c>
      <c r="I213" s="35">
        <v>415587</v>
      </c>
    </row>
    <row r="214" spans="1:9" s="33" customFormat="1" ht="9" customHeight="1">
      <c r="A214" s="34" t="s">
        <v>37</v>
      </c>
      <c r="B214" s="32">
        <f t="shared" si="11"/>
        <v>2069556</v>
      </c>
      <c r="C214" s="32"/>
      <c r="D214" s="35">
        <v>1018525</v>
      </c>
      <c r="E214" s="35">
        <v>1051031</v>
      </c>
      <c r="F214" s="32"/>
      <c r="G214" s="32">
        <v>580529</v>
      </c>
      <c r="H214" s="35">
        <v>1376072</v>
      </c>
      <c r="I214" s="35">
        <v>112955</v>
      </c>
    </row>
    <row r="215" spans="1:9" s="33" customFormat="1" ht="9" customHeight="1">
      <c r="A215" s="34" t="s">
        <v>38</v>
      </c>
      <c r="B215" s="32">
        <f t="shared" si="11"/>
        <v>1524873</v>
      </c>
      <c r="C215" s="32"/>
      <c r="D215" s="35">
        <v>769029</v>
      </c>
      <c r="E215" s="35">
        <v>755844</v>
      </c>
      <c r="F215" s="32"/>
      <c r="G215" s="32">
        <v>424049</v>
      </c>
      <c r="H215" s="35">
        <v>1041200</v>
      </c>
      <c r="I215" s="35">
        <v>59624</v>
      </c>
    </row>
    <row r="216" spans="1:9" s="33" customFormat="1" ht="9" customHeight="1">
      <c r="A216" s="37" t="s">
        <v>39</v>
      </c>
      <c r="B216" s="38">
        <f t="shared" si="11"/>
        <v>2758239</v>
      </c>
      <c r="C216" s="38"/>
      <c r="D216" s="39">
        <v>1347013</v>
      </c>
      <c r="E216" s="39">
        <v>1411226</v>
      </c>
      <c r="F216" s="38"/>
      <c r="G216" s="38">
        <v>780918</v>
      </c>
      <c r="H216" s="39">
        <v>1767564</v>
      </c>
      <c r="I216" s="39">
        <v>209757</v>
      </c>
    </row>
    <row r="217" spans="1:9" s="33" customFormat="1" ht="9" customHeight="1">
      <c r="A217" s="34" t="s">
        <v>40</v>
      </c>
      <c r="B217" s="32">
        <f t="shared" si="11"/>
        <v>3015790</v>
      </c>
      <c r="C217" s="32"/>
      <c r="D217" s="35">
        <v>1499954</v>
      </c>
      <c r="E217" s="35">
        <v>1515836</v>
      </c>
      <c r="F217" s="32"/>
      <c r="G217" s="32">
        <v>814613</v>
      </c>
      <c r="H217" s="35">
        <v>1983065</v>
      </c>
      <c r="I217" s="35">
        <v>218112</v>
      </c>
    </row>
    <row r="218" spans="1:9" s="33" customFormat="1" ht="9" customHeight="1">
      <c r="A218" s="34" t="s">
        <v>41</v>
      </c>
      <c r="B218" s="32">
        <f t="shared" si="11"/>
        <v>2884754</v>
      </c>
      <c r="C218" s="32"/>
      <c r="D218" s="35">
        <v>1436578</v>
      </c>
      <c r="E218" s="35">
        <v>1448176</v>
      </c>
      <c r="F218" s="32"/>
      <c r="G218" s="32">
        <v>788136</v>
      </c>
      <c r="H218" s="35">
        <v>1910032</v>
      </c>
      <c r="I218" s="35">
        <v>186586</v>
      </c>
    </row>
    <row r="219" spans="1:9" s="33" customFormat="1" ht="9" customHeight="1">
      <c r="A219" s="34" t="s">
        <v>42</v>
      </c>
      <c r="B219" s="32">
        <f t="shared" si="11"/>
        <v>2426269</v>
      </c>
      <c r="C219" s="32"/>
      <c r="D219" s="35">
        <v>1196223</v>
      </c>
      <c r="E219" s="35">
        <v>1230046</v>
      </c>
      <c r="F219" s="32"/>
      <c r="G219" s="32">
        <v>694899</v>
      </c>
      <c r="H219" s="35">
        <v>1591559</v>
      </c>
      <c r="I219" s="35">
        <v>139811</v>
      </c>
    </row>
    <row r="220" spans="1:9" s="33" customFormat="1" ht="9" customHeight="1">
      <c r="A220" s="37" t="s">
        <v>43</v>
      </c>
      <c r="B220" s="38">
        <f t="shared" si="11"/>
        <v>3494719</v>
      </c>
      <c r="C220" s="38"/>
      <c r="D220" s="39">
        <v>1731668</v>
      </c>
      <c r="E220" s="39">
        <v>1763051</v>
      </c>
      <c r="F220" s="38"/>
      <c r="G220" s="38">
        <v>959030</v>
      </c>
      <c r="H220" s="39">
        <v>2298489</v>
      </c>
      <c r="I220" s="39">
        <v>237200</v>
      </c>
    </row>
    <row r="221" spans="1:9" s="33" customFormat="1" ht="9" customHeight="1">
      <c r="A221" s="34" t="s">
        <v>44</v>
      </c>
      <c r="B221" s="32">
        <f t="shared" si="11"/>
        <v>1295194</v>
      </c>
      <c r="C221" s="32"/>
      <c r="D221" s="35">
        <v>630888</v>
      </c>
      <c r="E221" s="35">
        <v>664306</v>
      </c>
      <c r="F221" s="32"/>
      <c r="G221" s="32">
        <v>370098</v>
      </c>
      <c r="H221" s="35">
        <v>844883</v>
      </c>
      <c r="I221" s="35">
        <v>80213</v>
      </c>
    </row>
    <row r="222" spans="1:9" s="33" customFormat="1" ht="9" customHeight="1">
      <c r="A222" s="34" t="s">
        <v>45</v>
      </c>
      <c r="B222" s="32">
        <f t="shared" si="11"/>
        <v>8241248</v>
      </c>
      <c r="C222" s="32"/>
      <c r="D222" s="35">
        <v>4004757</v>
      </c>
      <c r="E222" s="35">
        <v>4236491</v>
      </c>
      <c r="F222" s="32"/>
      <c r="G222" s="32">
        <v>2200867</v>
      </c>
      <c r="H222" s="35">
        <v>5386599</v>
      </c>
      <c r="I222" s="35">
        <v>653782</v>
      </c>
    </row>
    <row r="223" spans="1:9" s="33" customFormat="1" ht="9" customHeight="1">
      <c r="A223" s="34" t="s">
        <v>46</v>
      </c>
      <c r="B223" s="32">
        <f t="shared" si="11"/>
        <v>2128802</v>
      </c>
      <c r="C223" s="32"/>
      <c r="D223" s="35">
        <v>1050939</v>
      </c>
      <c r="E223" s="35">
        <v>1077863</v>
      </c>
      <c r="F223" s="32"/>
      <c r="G223" s="32">
        <v>552226</v>
      </c>
      <c r="H223" s="35">
        <v>1421725</v>
      </c>
      <c r="I223" s="35">
        <v>154851</v>
      </c>
    </row>
    <row r="224" spans="1:9" s="33" customFormat="1" ht="9" customHeight="1">
      <c r="A224" s="37" t="s">
        <v>47</v>
      </c>
      <c r="B224" s="38">
        <f t="shared" si="11"/>
        <v>1601701</v>
      </c>
      <c r="C224" s="38"/>
      <c r="D224" s="39">
        <v>787483</v>
      </c>
      <c r="E224" s="39">
        <v>814218</v>
      </c>
      <c r="F224" s="38"/>
      <c r="G224" s="38">
        <v>476252</v>
      </c>
      <c r="H224" s="39">
        <v>1006872</v>
      </c>
      <c r="I224" s="39">
        <v>118577</v>
      </c>
    </row>
    <row r="225" spans="1:16" s="33" customFormat="1" ht="9" customHeight="1">
      <c r="A225" s="40"/>
      <c r="B225" s="41"/>
      <c r="C225" s="41"/>
      <c r="D225" s="42"/>
      <c r="E225" s="42"/>
      <c r="F225" s="41"/>
      <c r="G225" s="41"/>
      <c r="H225" s="42"/>
      <c r="I225" s="42"/>
      <c r="N225" s="36"/>
      <c r="O225" s="36"/>
      <c r="P225" s="36"/>
    </row>
    <row r="226" spans="1:16" ht="9" customHeight="1">
      <c r="A226" s="28">
        <v>2016</v>
      </c>
      <c r="B226" s="29"/>
      <c r="D226" s="29"/>
      <c r="E226" s="29"/>
      <c r="G226" s="29"/>
      <c r="H226" s="29"/>
      <c r="I226" s="29"/>
    </row>
    <row r="227" spans="1:16" s="33" customFormat="1" ht="9" customHeight="1">
      <c r="A227" s="30" t="s">
        <v>15</v>
      </c>
      <c r="B227" s="29">
        <f>SUM(B229:B260)</f>
        <v>122715165</v>
      </c>
      <c r="C227" s="31"/>
      <c r="D227" s="29">
        <f t="shared" ref="D227:E227" si="12">SUM(D229:D260)</f>
        <v>60090244</v>
      </c>
      <c r="E227" s="29">
        <f t="shared" si="12"/>
        <v>62624921</v>
      </c>
      <c r="F227" s="32"/>
      <c r="G227" s="29">
        <f>SUM(G229:G260)</f>
        <v>33406043</v>
      </c>
      <c r="H227" s="29">
        <f>SUM(H229:H260)</f>
        <v>80829739</v>
      </c>
      <c r="I227" s="29">
        <f>SUM(I229:I260)</f>
        <v>8479383</v>
      </c>
      <c r="J227" s="36"/>
      <c r="K227" s="36"/>
    </row>
    <row r="228" spans="1:16" s="33" customFormat="1" ht="3.95" customHeight="1">
      <c r="A228" s="30"/>
      <c r="B228" s="31"/>
      <c r="C228" s="31"/>
      <c r="D228" s="31"/>
      <c r="E228" s="31"/>
      <c r="F228" s="32"/>
      <c r="G228" s="29"/>
      <c r="H228" s="29"/>
      <c r="I228" s="29"/>
      <c r="J228" s="36"/>
      <c r="K228" s="36"/>
    </row>
    <row r="229" spans="1:16" s="33" customFormat="1" ht="9" customHeight="1">
      <c r="A229" s="34" t="s">
        <v>16</v>
      </c>
      <c r="B229" s="32">
        <f t="shared" ref="B229:B260" si="13">SUM(D229:E229)</f>
        <v>1355321</v>
      </c>
      <c r="C229" s="32"/>
      <c r="D229" s="35">
        <v>667243</v>
      </c>
      <c r="E229" s="35">
        <v>688078</v>
      </c>
      <c r="F229" s="32"/>
      <c r="G229" s="35">
        <v>393020</v>
      </c>
      <c r="H229" s="35">
        <v>885370</v>
      </c>
      <c r="I229" s="35">
        <v>76931</v>
      </c>
      <c r="J229" s="36"/>
      <c r="K229" s="36"/>
    </row>
    <row r="230" spans="1:16" s="33" customFormat="1" ht="9" customHeight="1">
      <c r="A230" s="34" t="s">
        <v>17</v>
      </c>
      <c r="B230" s="32">
        <f t="shared" si="13"/>
        <v>3403335</v>
      </c>
      <c r="C230" s="32"/>
      <c r="D230" s="35">
        <v>1702175</v>
      </c>
      <c r="E230" s="35">
        <v>1701160</v>
      </c>
      <c r="F230" s="32"/>
      <c r="G230" s="32">
        <v>903772</v>
      </c>
      <c r="H230" s="35">
        <v>2311418</v>
      </c>
      <c r="I230" s="35">
        <v>188145</v>
      </c>
      <c r="J230" s="36"/>
      <c r="K230" s="36"/>
    </row>
    <row r="231" spans="1:16" s="33" customFormat="1" ht="9" customHeight="1">
      <c r="A231" s="34" t="s">
        <v>18</v>
      </c>
      <c r="B231" s="32">
        <f t="shared" si="13"/>
        <v>736995</v>
      </c>
      <c r="C231" s="32"/>
      <c r="D231" s="35">
        <v>375138</v>
      </c>
      <c r="E231" s="35">
        <v>361857</v>
      </c>
      <c r="F231" s="32"/>
      <c r="G231" s="32">
        <v>197471</v>
      </c>
      <c r="H231" s="35">
        <v>499774</v>
      </c>
      <c r="I231" s="35">
        <v>39750</v>
      </c>
      <c r="J231" s="36"/>
      <c r="K231" s="36"/>
    </row>
    <row r="232" spans="1:16" s="33" customFormat="1" ht="9" customHeight="1">
      <c r="A232" s="37" t="s">
        <v>19</v>
      </c>
      <c r="B232" s="38">
        <f t="shared" si="13"/>
        <v>933436</v>
      </c>
      <c r="C232" s="38"/>
      <c r="D232" s="39">
        <v>461056</v>
      </c>
      <c r="E232" s="39">
        <v>472380</v>
      </c>
      <c r="F232" s="38"/>
      <c r="G232" s="38">
        <v>258039</v>
      </c>
      <c r="H232" s="39">
        <v>617297</v>
      </c>
      <c r="I232" s="39">
        <v>58100</v>
      </c>
      <c r="J232" s="36"/>
      <c r="K232" s="36"/>
    </row>
    <row r="233" spans="1:16" s="33" customFormat="1" ht="9" customHeight="1">
      <c r="A233" s="34" t="s">
        <v>20</v>
      </c>
      <c r="B233" s="32">
        <f t="shared" si="13"/>
        <v>3043062</v>
      </c>
      <c r="C233" s="32"/>
      <c r="D233" s="35">
        <v>1519102</v>
      </c>
      <c r="E233" s="35">
        <v>1523960</v>
      </c>
      <c r="F233" s="32"/>
      <c r="G233" s="32">
        <v>853674</v>
      </c>
      <c r="H233" s="35">
        <v>1995564</v>
      </c>
      <c r="I233" s="35">
        <v>193824</v>
      </c>
      <c r="J233" s="36"/>
      <c r="K233" s="36"/>
    </row>
    <row r="234" spans="1:16" s="33" customFormat="1" ht="9" customHeight="1">
      <c r="A234" s="34" t="s">
        <v>21</v>
      </c>
      <c r="B234" s="32">
        <f t="shared" si="13"/>
        <v>734663</v>
      </c>
      <c r="C234" s="32"/>
      <c r="D234" s="35">
        <v>364824</v>
      </c>
      <c r="E234" s="35">
        <v>369839</v>
      </c>
      <c r="F234" s="32"/>
      <c r="G234" s="32">
        <v>196353</v>
      </c>
      <c r="H234" s="35">
        <v>490063</v>
      </c>
      <c r="I234" s="35">
        <v>48247</v>
      </c>
      <c r="J234" s="36"/>
      <c r="K234" s="36"/>
    </row>
    <row r="235" spans="1:16" s="33" customFormat="1" ht="9" customHeight="1">
      <c r="A235" s="34" t="s">
        <v>22</v>
      </c>
      <c r="B235" s="32">
        <f t="shared" si="13"/>
        <v>5393944</v>
      </c>
      <c r="C235" s="32"/>
      <c r="D235" s="35">
        <v>2642675</v>
      </c>
      <c r="E235" s="35">
        <v>2751269</v>
      </c>
      <c r="F235" s="32"/>
      <c r="G235" s="32">
        <v>1802474</v>
      </c>
      <c r="H235" s="35">
        <v>3307986</v>
      </c>
      <c r="I235" s="35">
        <v>283484</v>
      </c>
      <c r="J235" s="36"/>
      <c r="K235" s="36"/>
    </row>
    <row r="236" spans="1:16" s="33" customFormat="1" ht="9" customHeight="1">
      <c r="A236" s="37" t="s">
        <v>23</v>
      </c>
      <c r="B236" s="38">
        <f t="shared" si="13"/>
        <v>3649416</v>
      </c>
      <c r="C236" s="38"/>
      <c r="D236" s="39">
        <v>1811383</v>
      </c>
      <c r="E236" s="39">
        <v>1838033</v>
      </c>
      <c r="F236" s="38"/>
      <c r="G236" s="38">
        <v>1007097</v>
      </c>
      <c r="H236" s="39">
        <v>2409582</v>
      </c>
      <c r="I236" s="39">
        <v>232737</v>
      </c>
      <c r="J236" s="36"/>
      <c r="K236" s="36"/>
    </row>
    <row r="237" spans="1:16" s="33" customFormat="1" ht="9" customHeight="1">
      <c r="A237" s="34" t="s">
        <v>24</v>
      </c>
      <c r="B237" s="32">
        <f t="shared" si="13"/>
        <v>9053990</v>
      </c>
      <c r="C237" s="32"/>
      <c r="D237" s="35">
        <v>4328001</v>
      </c>
      <c r="E237" s="35">
        <v>4725989</v>
      </c>
      <c r="F237" s="32"/>
      <c r="G237" s="32">
        <v>1789476</v>
      </c>
      <c r="H237" s="35">
        <v>6388643</v>
      </c>
      <c r="I237" s="35">
        <v>875871</v>
      </c>
      <c r="J237" s="36"/>
      <c r="K237" s="36"/>
    </row>
    <row r="238" spans="1:16" s="33" customFormat="1" ht="9" customHeight="1">
      <c r="A238" s="34" t="s">
        <v>25</v>
      </c>
      <c r="B238" s="32">
        <f t="shared" si="13"/>
        <v>1801963</v>
      </c>
      <c r="C238" s="32"/>
      <c r="D238" s="35">
        <v>889662</v>
      </c>
      <c r="E238" s="35">
        <v>912301</v>
      </c>
      <c r="F238" s="32"/>
      <c r="G238" s="32">
        <v>529885</v>
      </c>
      <c r="H238" s="35">
        <v>1150179</v>
      </c>
      <c r="I238" s="35">
        <v>121899</v>
      </c>
      <c r="J238" s="36"/>
      <c r="K238" s="36"/>
    </row>
    <row r="239" spans="1:16" s="33" customFormat="1" ht="9" customHeight="1">
      <c r="A239" s="34" t="s">
        <v>26</v>
      </c>
      <c r="B239" s="32">
        <f t="shared" si="13"/>
        <v>5997487</v>
      </c>
      <c r="C239" s="32"/>
      <c r="D239" s="35">
        <v>2924362</v>
      </c>
      <c r="E239" s="35">
        <v>3073125</v>
      </c>
      <c r="F239" s="32"/>
      <c r="G239" s="32">
        <v>1727497</v>
      </c>
      <c r="H239" s="35">
        <v>3893665</v>
      </c>
      <c r="I239" s="35">
        <v>376325</v>
      </c>
      <c r="J239" s="36"/>
      <c r="K239" s="36"/>
    </row>
    <row r="240" spans="1:16" s="33" customFormat="1" ht="9" customHeight="1">
      <c r="A240" s="37" t="s">
        <v>27</v>
      </c>
      <c r="B240" s="38">
        <f t="shared" si="13"/>
        <v>3597311</v>
      </c>
      <c r="C240" s="38"/>
      <c r="D240" s="39">
        <v>1741807</v>
      </c>
      <c r="E240" s="39">
        <v>1855504</v>
      </c>
      <c r="F240" s="38"/>
      <c r="G240" s="38">
        <v>1101881</v>
      </c>
      <c r="H240" s="39">
        <v>2232318</v>
      </c>
      <c r="I240" s="39">
        <v>263112</v>
      </c>
      <c r="J240" s="36"/>
      <c r="K240" s="36"/>
    </row>
    <row r="241" spans="1:11" s="33" customFormat="1" ht="9" customHeight="1">
      <c r="A241" s="34" t="s">
        <v>28</v>
      </c>
      <c r="B241" s="32">
        <f t="shared" si="13"/>
        <v>2938756</v>
      </c>
      <c r="C241" s="32"/>
      <c r="D241" s="35">
        <v>1420099</v>
      </c>
      <c r="E241" s="35">
        <v>1518657</v>
      </c>
      <c r="F241" s="32"/>
      <c r="G241" s="32">
        <v>819361</v>
      </c>
      <c r="H241" s="35">
        <v>1905557</v>
      </c>
      <c r="I241" s="35">
        <v>213838</v>
      </c>
      <c r="J241" s="36"/>
      <c r="K241" s="36"/>
    </row>
    <row r="242" spans="1:11" s="33" customFormat="1" ht="9" customHeight="1">
      <c r="A242" s="34" t="s">
        <v>29</v>
      </c>
      <c r="B242" s="32">
        <f t="shared" si="13"/>
        <v>8055955</v>
      </c>
      <c r="C242" s="32"/>
      <c r="D242" s="35">
        <v>3972668</v>
      </c>
      <c r="E242" s="35">
        <v>4083287</v>
      </c>
      <c r="F242" s="32"/>
      <c r="G242" s="32">
        <v>2232455</v>
      </c>
      <c r="H242" s="35">
        <v>5277153</v>
      </c>
      <c r="I242" s="35">
        <v>546347</v>
      </c>
      <c r="J242" s="36"/>
      <c r="K242" s="36"/>
    </row>
    <row r="243" spans="1:11" s="33" customFormat="1" ht="9" customHeight="1">
      <c r="A243" s="34" t="s">
        <v>30</v>
      </c>
      <c r="B243" s="32">
        <f t="shared" si="13"/>
        <v>16658503</v>
      </c>
      <c r="C243" s="32"/>
      <c r="D243" s="35">
        <v>8134697</v>
      </c>
      <c r="E243" s="35">
        <v>8523806</v>
      </c>
      <c r="F243" s="32"/>
      <c r="G243" s="32">
        <v>4340813</v>
      </c>
      <c r="H243" s="35">
        <v>11287256</v>
      </c>
      <c r="I243" s="35">
        <v>1030434</v>
      </c>
      <c r="J243" s="36"/>
      <c r="K243" s="36"/>
    </row>
    <row r="244" spans="1:11" s="33" customFormat="1" ht="9" customHeight="1">
      <c r="A244" s="37" t="s">
        <v>31</v>
      </c>
      <c r="B244" s="38">
        <f t="shared" si="13"/>
        <v>4684829</v>
      </c>
      <c r="C244" s="38"/>
      <c r="D244" s="39">
        <v>2275824</v>
      </c>
      <c r="E244" s="39">
        <v>2409005</v>
      </c>
      <c r="F244" s="38"/>
      <c r="G244" s="38">
        <v>1367187</v>
      </c>
      <c r="H244" s="39">
        <v>2970054</v>
      </c>
      <c r="I244" s="39">
        <v>347588</v>
      </c>
      <c r="J244" s="36"/>
      <c r="K244" s="36"/>
    </row>
    <row r="245" spans="1:11" s="33" customFormat="1" ht="9" customHeight="1">
      <c r="A245" s="34" t="s">
        <v>32</v>
      </c>
      <c r="B245" s="32">
        <f t="shared" si="13"/>
        <v>1954717</v>
      </c>
      <c r="C245" s="32"/>
      <c r="D245" s="35">
        <v>947238</v>
      </c>
      <c r="E245" s="35">
        <v>1007479</v>
      </c>
      <c r="F245" s="32"/>
      <c r="G245" s="32">
        <v>506391</v>
      </c>
      <c r="H245" s="35">
        <v>1292700</v>
      </c>
      <c r="I245" s="35">
        <v>155626</v>
      </c>
      <c r="J245" s="36"/>
      <c r="K245" s="36"/>
    </row>
    <row r="246" spans="1:11" s="33" customFormat="1" ht="9" customHeight="1">
      <c r="A246" s="34" t="s">
        <v>33</v>
      </c>
      <c r="B246" s="32">
        <f t="shared" si="13"/>
        <v>1214627</v>
      </c>
      <c r="C246" s="32"/>
      <c r="D246" s="35">
        <v>606880</v>
      </c>
      <c r="E246" s="35">
        <v>607747</v>
      </c>
      <c r="F246" s="32"/>
      <c r="G246" s="32">
        <v>348784</v>
      </c>
      <c r="H246" s="35">
        <v>778655</v>
      </c>
      <c r="I246" s="35">
        <v>87188</v>
      </c>
      <c r="J246" s="36"/>
      <c r="K246" s="36"/>
    </row>
    <row r="247" spans="1:11" s="33" customFormat="1" ht="9" customHeight="1">
      <c r="A247" s="34" t="s">
        <v>34</v>
      </c>
      <c r="B247" s="32">
        <f t="shared" si="13"/>
        <v>5294203</v>
      </c>
      <c r="C247" s="32"/>
      <c r="D247" s="35">
        <v>2647238</v>
      </c>
      <c r="E247" s="35">
        <v>2646965</v>
      </c>
      <c r="F247" s="32"/>
      <c r="G247" s="32">
        <v>1373390</v>
      </c>
      <c r="H247" s="35">
        <v>3575923</v>
      </c>
      <c r="I247" s="35">
        <v>344890</v>
      </c>
      <c r="J247" s="36"/>
      <c r="K247" s="36"/>
    </row>
    <row r="248" spans="1:11" s="33" customFormat="1" ht="9" customHeight="1">
      <c r="A248" s="37" t="s">
        <v>35</v>
      </c>
      <c r="B248" s="38">
        <f t="shared" si="13"/>
        <v>4046494</v>
      </c>
      <c r="C248" s="38"/>
      <c r="D248" s="39">
        <v>1942962</v>
      </c>
      <c r="E248" s="39">
        <v>2103532</v>
      </c>
      <c r="F248" s="38"/>
      <c r="G248" s="38">
        <v>1175076</v>
      </c>
      <c r="H248" s="39">
        <v>2544974</v>
      </c>
      <c r="I248" s="39">
        <v>326444</v>
      </c>
      <c r="J248" s="36"/>
      <c r="K248" s="36"/>
    </row>
    <row r="249" spans="1:11" s="33" customFormat="1" ht="9" customHeight="1">
      <c r="A249" s="34" t="s">
        <v>36</v>
      </c>
      <c r="B249" s="32">
        <f t="shared" si="13"/>
        <v>6345952</v>
      </c>
      <c r="C249" s="32"/>
      <c r="D249" s="35">
        <v>3056162</v>
      </c>
      <c r="E249" s="35">
        <v>3289790</v>
      </c>
      <c r="F249" s="32"/>
      <c r="G249" s="32">
        <v>1846354</v>
      </c>
      <c r="H249" s="35">
        <v>4072589</v>
      </c>
      <c r="I249" s="35">
        <v>427009</v>
      </c>
      <c r="J249" s="36"/>
      <c r="K249" s="36"/>
    </row>
    <row r="250" spans="1:11" s="33" customFormat="1" ht="9" customHeight="1">
      <c r="A250" s="34" t="s">
        <v>37</v>
      </c>
      <c r="B250" s="32">
        <f t="shared" si="13"/>
        <v>2113731</v>
      </c>
      <c r="C250" s="32"/>
      <c r="D250" s="35">
        <v>1041576</v>
      </c>
      <c r="E250" s="35">
        <v>1072155</v>
      </c>
      <c r="F250" s="32"/>
      <c r="G250" s="32">
        <v>584171</v>
      </c>
      <c r="H250" s="35">
        <v>1411721</v>
      </c>
      <c r="I250" s="35">
        <v>117839</v>
      </c>
      <c r="J250" s="36"/>
      <c r="K250" s="36"/>
    </row>
    <row r="251" spans="1:11" s="33" customFormat="1" ht="9" customHeight="1">
      <c r="A251" s="34" t="s">
        <v>38</v>
      </c>
      <c r="B251" s="32">
        <f t="shared" si="13"/>
        <v>1564920</v>
      </c>
      <c r="C251" s="32"/>
      <c r="D251" s="35">
        <v>788685</v>
      </c>
      <c r="E251" s="35">
        <v>776235</v>
      </c>
      <c r="F251" s="32"/>
      <c r="G251" s="32">
        <v>428994</v>
      </c>
      <c r="H251" s="35">
        <v>1072336</v>
      </c>
      <c r="I251" s="35">
        <v>63590</v>
      </c>
      <c r="J251" s="36"/>
      <c r="K251" s="36"/>
    </row>
    <row r="252" spans="1:11" s="33" customFormat="1" ht="9" customHeight="1">
      <c r="A252" s="37" t="s">
        <v>39</v>
      </c>
      <c r="B252" s="38">
        <f t="shared" si="13"/>
        <v>2781457</v>
      </c>
      <c r="C252" s="38"/>
      <c r="D252" s="39">
        <v>1358307</v>
      </c>
      <c r="E252" s="39">
        <v>1423150</v>
      </c>
      <c r="F252" s="38"/>
      <c r="G252" s="38">
        <v>775350</v>
      </c>
      <c r="H252" s="39">
        <v>1791202</v>
      </c>
      <c r="I252" s="39">
        <v>214905</v>
      </c>
      <c r="J252" s="36"/>
      <c r="K252" s="36"/>
    </row>
    <row r="253" spans="1:11" s="33" customFormat="1" ht="9" customHeight="1">
      <c r="A253" s="34" t="s">
        <v>40</v>
      </c>
      <c r="B253" s="32">
        <f t="shared" si="13"/>
        <v>3049383</v>
      </c>
      <c r="C253" s="32"/>
      <c r="D253" s="35">
        <v>1516210</v>
      </c>
      <c r="E253" s="35">
        <v>1533173</v>
      </c>
      <c r="F253" s="32"/>
      <c r="G253" s="32">
        <v>812332</v>
      </c>
      <c r="H253" s="35">
        <v>2011491</v>
      </c>
      <c r="I253" s="35">
        <v>225560</v>
      </c>
      <c r="J253" s="36"/>
      <c r="K253" s="36"/>
    </row>
    <row r="254" spans="1:11" s="33" customFormat="1" ht="9" customHeight="1">
      <c r="A254" s="34" t="s">
        <v>41</v>
      </c>
      <c r="B254" s="32">
        <f t="shared" si="13"/>
        <v>2922666</v>
      </c>
      <c r="C254" s="32"/>
      <c r="D254" s="35">
        <v>1453661</v>
      </c>
      <c r="E254" s="35">
        <v>1469005</v>
      </c>
      <c r="F254" s="32"/>
      <c r="G254" s="32">
        <v>787544</v>
      </c>
      <c r="H254" s="35">
        <v>1941602</v>
      </c>
      <c r="I254" s="35">
        <v>193520</v>
      </c>
      <c r="J254" s="36"/>
      <c r="K254" s="36"/>
    </row>
    <row r="255" spans="1:11" s="33" customFormat="1" ht="9" customHeight="1">
      <c r="A255" s="34" t="s">
        <v>42</v>
      </c>
      <c r="B255" s="32">
        <f t="shared" si="13"/>
        <v>2457373</v>
      </c>
      <c r="C255" s="32"/>
      <c r="D255" s="35">
        <v>1211428</v>
      </c>
      <c r="E255" s="35">
        <v>1245945</v>
      </c>
      <c r="F255" s="32"/>
      <c r="G255" s="32">
        <v>695987</v>
      </c>
      <c r="H255" s="35">
        <v>1616186</v>
      </c>
      <c r="I255" s="35">
        <v>145200</v>
      </c>
      <c r="J255" s="36"/>
      <c r="K255" s="36"/>
    </row>
    <row r="256" spans="1:11" s="33" customFormat="1" ht="9" customHeight="1">
      <c r="A256" s="37" t="s">
        <v>43</v>
      </c>
      <c r="B256" s="38">
        <f t="shared" si="13"/>
        <v>3527104</v>
      </c>
      <c r="C256" s="38"/>
      <c r="D256" s="39">
        <v>1747361</v>
      </c>
      <c r="E256" s="39">
        <v>1779743</v>
      </c>
      <c r="F256" s="38"/>
      <c r="G256" s="38">
        <v>958249</v>
      </c>
      <c r="H256" s="39">
        <v>2323679</v>
      </c>
      <c r="I256" s="39">
        <v>245176</v>
      </c>
      <c r="J256" s="36"/>
      <c r="K256" s="36"/>
    </row>
    <row r="257" spans="1:16" s="33" customFormat="1" ht="9" customHeight="1">
      <c r="A257" s="34" t="s">
        <v>44</v>
      </c>
      <c r="B257" s="32">
        <f t="shared" si="13"/>
        <v>1314415</v>
      </c>
      <c r="C257" s="32"/>
      <c r="D257" s="35">
        <v>640545</v>
      </c>
      <c r="E257" s="35">
        <v>673870</v>
      </c>
      <c r="F257" s="32"/>
      <c r="G257" s="32">
        <v>370080</v>
      </c>
      <c r="H257" s="35">
        <v>861656</v>
      </c>
      <c r="I257" s="35">
        <v>82679</v>
      </c>
      <c r="J257" s="36"/>
      <c r="K257" s="36"/>
    </row>
    <row r="258" spans="1:16" s="33" customFormat="1" ht="9" customHeight="1">
      <c r="A258" s="34" t="s">
        <v>45</v>
      </c>
      <c r="B258" s="32">
        <f t="shared" si="13"/>
        <v>8316599</v>
      </c>
      <c r="C258" s="32"/>
      <c r="D258" s="35">
        <v>4041990</v>
      </c>
      <c r="E258" s="35">
        <v>4274609</v>
      </c>
      <c r="F258" s="32"/>
      <c r="G258" s="32">
        <v>2195325</v>
      </c>
      <c r="H258" s="35">
        <v>5448325</v>
      </c>
      <c r="I258" s="35">
        <v>672949</v>
      </c>
      <c r="J258" s="36"/>
      <c r="K258" s="36"/>
    </row>
    <row r="259" spans="1:16" s="33" customFormat="1" ht="9" customHeight="1">
      <c r="A259" s="34" t="s">
        <v>46</v>
      </c>
      <c r="B259" s="32">
        <f t="shared" si="13"/>
        <v>2155883</v>
      </c>
      <c r="C259" s="32"/>
      <c r="D259" s="35">
        <v>1063959</v>
      </c>
      <c r="E259" s="35">
        <v>1091924</v>
      </c>
      <c r="F259" s="32"/>
      <c r="G259" s="32">
        <v>551023</v>
      </c>
      <c r="H259" s="35">
        <v>1445486</v>
      </c>
      <c r="I259" s="35">
        <v>159374</v>
      </c>
      <c r="J259" s="36"/>
      <c r="K259" s="36"/>
    </row>
    <row r="260" spans="1:16" s="33" customFormat="1" ht="9" customHeight="1">
      <c r="A260" s="37" t="s">
        <v>47</v>
      </c>
      <c r="B260" s="38">
        <f t="shared" si="13"/>
        <v>1616675</v>
      </c>
      <c r="C260" s="38"/>
      <c r="D260" s="39">
        <v>795326</v>
      </c>
      <c r="E260" s="39">
        <v>821349</v>
      </c>
      <c r="F260" s="38"/>
      <c r="G260" s="38">
        <v>476538</v>
      </c>
      <c r="H260" s="39">
        <v>1019335</v>
      </c>
      <c r="I260" s="39">
        <v>120802</v>
      </c>
      <c r="J260" s="36"/>
      <c r="K260" s="36"/>
    </row>
    <row r="261" spans="1:16" s="33" customFormat="1" ht="9" customHeight="1">
      <c r="A261" s="40"/>
      <c r="B261" s="41"/>
      <c r="C261" s="41"/>
      <c r="D261" s="42"/>
      <c r="E261" s="42"/>
      <c r="F261" s="41"/>
      <c r="G261" s="41"/>
      <c r="H261" s="42"/>
      <c r="I261" s="42"/>
      <c r="N261" s="36"/>
      <c r="O261" s="36"/>
      <c r="P261" s="36"/>
    </row>
    <row r="262" spans="1:16" ht="9" customHeight="1">
      <c r="A262" s="28">
        <v>2017</v>
      </c>
      <c r="B262" s="29"/>
      <c r="D262" s="29"/>
      <c r="E262" s="29"/>
      <c r="G262" s="29"/>
      <c r="H262" s="29"/>
      <c r="I262" s="29"/>
    </row>
    <row r="263" spans="1:16" s="33" customFormat="1" ht="9" customHeight="1">
      <c r="A263" s="30" t="s">
        <v>15</v>
      </c>
      <c r="B263" s="29">
        <f>SUM(B265:B296)</f>
        <v>124041731</v>
      </c>
      <c r="C263" s="31"/>
      <c r="D263" s="29">
        <f t="shared" ref="D263:E263" si="14">SUM(D265:D296)</f>
        <v>60740740</v>
      </c>
      <c r="E263" s="29">
        <f t="shared" si="14"/>
        <v>63300991</v>
      </c>
      <c r="F263" s="32"/>
      <c r="G263" s="29">
        <f>SUM(G265:G296)</f>
        <v>33323082</v>
      </c>
      <c r="H263" s="29">
        <f>SUM(H265:H296)</f>
        <v>81947628</v>
      </c>
      <c r="I263" s="29">
        <f>SUM(I265:I296)</f>
        <v>8771021</v>
      </c>
      <c r="J263" s="36"/>
      <c r="K263" s="36"/>
    </row>
    <row r="264" spans="1:16" s="33" customFormat="1" ht="3.95" customHeight="1">
      <c r="A264" s="30"/>
      <c r="B264" s="31"/>
      <c r="C264" s="31"/>
      <c r="D264" s="31"/>
      <c r="E264" s="31"/>
      <c r="F264" s="32"/>
      <c r="G264" s="29"/>
      <c r="H264" s="29"/>
      <c r="I264" s="29"/>
      <c r="J264" s="36"/>
      <c r="K264" s="36"/>
    </row>
    <row r="265" spans="1:16" s="33" customFormat="1" ht="9" customHeight="1">
      <c r="A265" s="34" t="s">
        <v>16</v>
      </c>
      <c r="B265" s="32">
        <f t="shared" ref="B265:B296" si="15">SUM(D265:E265)</f>
        <v>1375782</v>
      </c>
      <c r="C265" s="32"/>
      <c r="D265" s="35">
        <v>677447</v>
      </c>
      <c r="E265" s="35">
        <v>698335</v>
      </c>
      <c r="F265" s="32"/>
      <c r="G265" s="35">
        <v>391959</v>
      </c>
      <c r="H265" s="35">
        <v>903500</v>
      </c>
      <c r="I265" s="35">
        <v>80323</v>
      </c>
      <c r="J265" s="36"/>
      <c r="K265" s="36"/>
      <c r="M265" s="36"/>
      <c r="N265" s="36"/>
    </row>
    <row r="266" spans="1:16" s="33" customFormat="1" ht="9" customHeight="1">
      <c r="A266" s="34" t="s">
        <v>17</v>
      </c>
      <c r="B266" s="32">
        <f t="shared" si="15"/>
        <v>3462872</v>
      </c>
      <c r="C266" s="32"/>
      <c r="D266" s="35">
        <v>1731484</v>
      </c>
      <c r="E266" s="35">
        <v>1731388</v>
      </c>
      <c r="F266" s="32"/>
      <c r="G266" s="32">
        <v>905516</v>
      </c>
      <c r="H266" s="35">
        <v>2359415</v>
      </c>
      <c r="I266" s="35">
        <v>197941</v>
      </c>
      <c r="J266" s="36"/>
      <c r="K266" s="36"/>
      <c r="M266" s="36"/>
      <c r="N266" s="36"/>
    </row>
    <row r="267" spans="1:16" s="33" customFormat="1" ht="9" customHeight="1">
      <c r="A267" s="34" t="s">
        <v>18</v>
      </c>
      <c r="B267" s="32">
        <f t="shared" si="15"/>
        <v>754270</v>
      </c>
      <c r="C267" s="32"/>
      <c r="D267" s="35">
        <v>383799</v>
      </c>
      <c r="E267" s="35">
        <v>370471</v>
      </c>
      <c r="F267" s="32"/>
      <c r="G267" s="32">
        <v>199711</v>
      </c>
      <c r="H267" s="35">
        <v>512706</v>
      </c>
      <c r="I267" s="35">
        <v>41853</v>
      </c>
      <c r="J267" s="36"/>
      <c r="K267" s="36"/>
      <c r="M267" s="36"/>
      <c r="N267" s="36"/>
    </row>
    <row r="268" spans="1:16" s="33" customFormat="1" ht="9" customHeight="1">
      <c r="A268" s="37" t="s">
        <v>19</v>
      </c>
      <c r="B268" s="38">
        <f t="shared" si="15"/>
        <v>950458</v>
      </c>
      <c r="C268" s="38"/>
      <c r="D268" s="39">
        <v>469566</v>
      </c>
      <c r="E268" s="39">
        <v>480892</v>
      </c>
      <c r="F268" s="38"/>
      <c r="G268" s="38">
        <v>260043</v>
      </c>
      <c r="H268" s="39">
        <v>630153</v>
      </c>
      <c r="I268" s="39">
        <v>60262</v>
      </c>
      <c r="J268" s="36"/>
      <c r="K268" s="36"/>
      <c r="M268" s="36"/>
      <c r="N268" s="36"/>
    </row>
    <row r="269" spans="1:16" s="33" customFormat="1" ht="9" customHeight="1">
      <c r="A269" s="34" t="s">
        <v>20</v>
      </c>
      <c r="B269" s="32">
        <f t="shared" si="15"/>
        <v>3087852</v>
      </c>
      <c r="C269" s="32"/>
      <c r="D269" s="35">
        <v>1541166</v>
      </c>
      <c r="E269" s="35">
        <v>1546686</v>
      </c>
      <c r="F269" s="32"/>
      <c r="G269" s="32">
        <v>858811</v>
      </c>
      <c r="H269" s="35">
        <v>2027023</v>
      </c>
      <c r="I269" s="35">
        <v>202018</v>
      </c>
      <c r="J269" s="36"/>
      <c r="K269" s="36"/>
      <c r="M269" s="36"/>
      <c r="N269" s="36"/>
    </row>
    <row r="270" spans="1:16" s="33" customFormat="1" ht="9" customHeight="1">
      <c r="A270" s="34" t="s">
        <v>21</v>
      </c>
      <c r="B270" s="32">
        <f t="shared" si="15"/>
        <v>747603</v>
      </c>
      <c r="C270" s="32"/>
      <c r="D270" s="35">
        <v>371509</v>
      </c>
      <c r="E270" s="35">
        <v>376094</v>
      </c>
      <c r="F270" s="32"/>
      <c r="G270" s="32">
        <v>197818</v>
      </c>
      <c r="H270" s="35">
        <v>499589</v>
      </c>
      <c r="I270" s="35">
        <v>50196</v>
      </c>
      <c r="J270" s="36"/>
      <c r="K270" s="36"/>
      <c r="M270" s="36"/>
      <c r="N270" s="36"/>
    </row>
    <row r="271" spans="1:16" s="33" customFormat="1" ht="9" customHeight="1">
      <c r="A271" s="34" t="s">
        <v>22</v>
      </c>
      <c r="B271" s="32">
        <f t="shared" si="15"/>
        <v>5479352</v>
      </c>
      <c r="C271" s="32"/>
      <c r="D271" s="35">
        <v>2683650</v>
      </c>
      <c r="E271" s="35">
        <v>2795702</v>
      </c>
      <c r="F271" s="32"/>
      <c r="G271" s="32">
        <v>1814298</v>
      </c>
      <c r="H271" s="35">
        <v>3371708</v>
      </c>
      <c r="I271" s="35">
        <v>293346</v>
      </c>
      <c r="J271" s="36"/>
      <c r="K271" s="36"/>
      <c r="M271" s="36"/>
      <c r="N271" s="36"/>
    </row>
    <row r="272" spans="1:16" s="33" customFormat="1" ht="9" customHeight="1">
      <c r="A272" s="37" t="s">
        <v>23</v>
      </c>
      <c r="B272" s="38">
        <f t="shared" si="15"/>
        <v>3689398</v>
      </c>
      <c r="C272" s="38"/>
      <c r="D272" s="39">
        <v>1830674</v>
      </c>
      <c r="E272" s="39">
        <v>1858724</v>
      </c>
      <c r="F272" s="38"/>
      <c r="G272" s="38">
        <v>1002183</v>
      </c>
      <c r="H272" s="39">
        <v>2444640</v>
      </c>
      <c r="I272" s="39">
        <v>242575</v>
      </c>
      <c r="J272" s="36"/>
      <c r="K272" s="36"/>
      <c r="M272" s="36"/>
      <c r="N272" s="36"/>
    </row>
    <row r="273" spans="1:14" s="33" customFormat="1" ht="9" customHeight="1">
      <c r="A273" s="34" t="s">
        <v>24</v>
      </c>
      <c r="B273" s="32">
        <f t="shared" si="15"/>
        <v>9049086</v>
      </c>
      <c r="C273" s="32"/>
      <c r="D273" s="35">
        <v>4324972</v>
      </c>
      <c r="E273" s="35">
        <v>4724114</v>
      </c>
      <c r="F273" s="32"/>
      <c r="G273" s="32">
        <v>1750804</v>
      </c>
      <c r="H273" s="35">
        <v>6393903</v>
      </c>
      <c r="I273" s="35">
        <v>904379</v>
      </c>
      <c r="J273" s="36"/>
      <c r="K273" s="36"/>
      <c r="M273" s="36"/>
      <c r="N273" s="36"/>
    </row>
    <row r="274" spans="1:14" s="33" customFormat="1" ht="9" customHeight="1">
      <c r="A274" s="34" t="s">
        <v>25</v>
      </c>
      <c r="B274" s="32">
        <f t="shared" si="15"/>
        <v>1819494</v>
      </c>
      <c r="C274" s="32"/>
      <c r="D274" s="35">
        <v>898125</v>
      </c>
      <c r="E274" s="35">
        <v>921369</v>
      </c>
      <c r="F274" s="32"/>
      <c r="G274" s="32">
        <v>527523</v>
      </c>
      <c r="H274" s="35">
        <v>1166319</v>
      </c>
      <c r="I274" s="35">
        <v>125652</v>
      </c>
      <c r="J274" s="36"/>
      <c r="K274" s="36"/>
      <c r="M274" s="36"/>
      <c r="N274" s="36"/>
    </row>
    <row r="275" spans="1:14" s="33" customFormat="1" ht="9" customHeight="1">
      <c r="A275" s="34" t="s">
        <v>26</v>
      </c>
      <c r="B275" s="32">
        <f t="shared" si="15"/>
        <v>6058569</v>
      </c>
      <c r="C275" s="32"/>
      <c r="D275" s="35">
        <v>2954498</v>
      </c>
      <c r="E275" s="35">
        <v>3104071</v>
      </c>
      <c r="F275" s="32"/>
      <c r="G275" s="32">
        <v>1723385</v>
      </c>
      <c r="H275" s="35">
        <v>3947121</v>
      </c>
      <c r="I275" s="35">
        <v>388063</v>
      </c>
      <c r="J275" s="36"/>
      <c r="K275" s="36"/>
      <c r="M275" s="36"/>
      <c r="N275" s="36"/>
    </row>
    <row r="276" spans="1:14" s="33" customFormat="1" ht="9" customHeight="1">
      <c r="A276" s="37" t="s">
        <v>27</v>
      </c>
      <c r="B276" s="38">
        <f t="shared" si="15"/>
        <v>3614241</v>
      </c>
      <c r="C276" s="38"/>
      <c r="D276" s="39">
        <v>1750037</v>
      </c>
      <c r="E276" s="39">
        <v>1864204</v>
      </c>
      <c r="F276" s="38"/>
      <c r="G276" s="38">
        <v>1092491</v>
      </c>
      <c r="H276" s="39">
        <v>2253477</v>
      </c>
      <c r="I276" s="39">
        <v>268273</v>
      </c>
      <c r="J276" s="36"/>
      <c r="K276" s="36"/>
      <c r="M276" s="36"/>
      <c r="N276" s="36"/>
    </row>
    <row r="277" spans="1:14" s="33" customFormat="1" ht="9" customHeight="1">
      <c r="A277" s="34" t="s">
        <v>28</v>
      </c>
      <c r="B277" s="32">
        <f t="shared" si="15"/>
        <v>2976979</v>
      </c>
      <c r="C277" s="32"/>
      <c r="D277" s="35">
        <v>1438628</v>
      </c>
      <c r="E277" s="35">
        <v>1538351</v>
      </c>
      <c r="F277" s="32"/>
      <c r="G277" s="32">
        <v>820094</v>
      </c>
      <c r="H277" s="35">
        <v>1936186</v>
      </c>
      <c r="I277" s="35">
        <v>220699</v>
      </c>
      <c r="J277" s="36"/>
      <c r="K277" s="36"/>
      <c r="M277" s="36"/>
      <c r="N277" s="36"/>
    </row>
    <row r="278" spans="1:14" s="33" customFormat="1" ht="9" customHeight="1">
      <c r="A278" s="34" t="s">
        <v>29</v>
      </c>
      <c r="B278" s="32">
        <f t="shared" si="15"/>
        <v>8149170</v>
      </c>
      <c r="C278" s="32"/>
      <c r="D278" s="35">
        <v>4018635</v>
      </c>
      <c r="E278" s="35">
        <v>4130535</v>
      </c>
      <c r="F278" s="32"/>
      <c r="G278" s="32">
        <v>2227913</v>
      </c>
      <c r="H278" s="35">
        <v>5356158</v>
      </c>
      <c r="I278" s="35">
        <v>565099</v>
      </c>
      <c r="J278" s="36"/>
      <c r="K278" s="36"/>
      <c r="M278" s="36"/>
      <c r="N278" s="36"/>
    </row>
    <row r="279" spans="1:14" s="33" customFormat="1" ht="9" customHeight="1">
      <c r="A279" s="34" t="s">
        <v>30</v>
      </c>
      <c r="B279" s="32">
        <f t="shared" si="15"/>
        <v>16861082</v>
      </c>
      <c r="C279" s="32"/>
      <c r="D279" s="35">
        <v>8234980</v>
      </c>
      <c r="E279" s="35">
        <v>8626102</v>
      </c>
      <c r="F279" s="32"/>
      <c r="G279" s="32">
        <v>4327783</v>
      </c>
      <c r="H279" s="35">
        <v>11455609</v>
      </c>
      <c r="I279" s="35">
        <v>1077690</v>
      </c>
      <c r="J279" s="36"/>
      <c r="K279" s="36"/>
      <c r="M279" s="36"/>
      <c r="N279" s="36"/>
    </row>
    <row r="280" spans="1:14" s="33" customFormat="1" ht="9" customHeight="1">
      <c r="A280" s="37" t="s">
        <v>31</v>
      </c>
      <c r="B280" s="38">
        <f t="shared" si="15"/>
        <v>4721848</v>
      </c>
      <c r="C280" s="38"/>
      <c r="D280" s="39">
        <v>2294520</v>
      </c>
      <c r="E280" s="39">
        <v>2427328</v>
      </c>
      <c r="F280" s="38"/>
      <c r="G280" s="38">
        <v>1365243</v>
      </c>
      <c r="H280" s="39">
        <v>3000834</v>
      </c>
      <c r="I280" s="39">
        <v>355771</v>
      </c>
      <c r="J280" s="36"/>
      <c r="K280" s="36"/>
      <c r="M280" s="36"/>
      <c r="N280" s="36"/>
    </row>
    <row r="281" spans="1:14" s="33" customFormat="1" ht="9" customHeight="1">
      <c r="A281" s="34" t="s">
        <v>32</v>
      </c>
      <c r="B281" s="32">
        <f t="shared" si="15"/>
        <v>1977946</v>
      </c>
      <c r="C281" s="32"/>
      <c r="D281" s="35">
        <v>958865</v>
      </c>
      <c r="E281" s="35">
        <v>1019081</v>
      </c>
      <c r="F281" s="32"/>
      <c r="G281" s="32">
        <v>506837</v>
      </c>
      <c r="H281" s="35">
        <v>1310579</v>
      </c>
      <c r="I281" s="35">
        <v>160530</v>
      </c>
      <c r="J281" s="36"/>
      <c r="K281" s="36"/>
      <c r="M281" s="36"/>
      <c r="N281" s="36"/>
    </row>
    <row r="282" spans="1:14" s="33" customFormat="1" ht="9" customHeight="1">
      <c r="A282" s="34" t="s">
        <v>33</v>
      </c>
      <c r="B282" s="32">
        <f t="shared" si="15"/>
        <v>1233716</v>
      </c>
      <c r="C282" s="32"/>
      <c r="D282" s="35">
        <v>616553</v>
      </c>
      <c r="E282" s="35">
        <v>617163</v>
      </c>
      <c r="F282" s="32"/>
      <c r="G282" s="32">
        <v>350713</v>
      </c>
      <c r="H282" s="35">
        <v>793273</v>
      </c>
      <c r="I282" s="35">
        <v>89730</v>
      </c>
      <c r="J282" s="36"/>
      <c r="K282" s="36"/>
      <c r="M282" s="36"/>
      <c r="N282" s="36"/>
    </row>
    <row r="283" spans="1:14" s="33" customFormat="1" ht="9" customHeight="1">
      <c r="A283" s="34" t="s">
        <v>34</v>
      </c>
      <c r="B283" s="32">
        <f t="shared" si="15"/>
        <v>5375246</v>
      </c>
      <c r="C283" s="32"/>
      <c r="D283" s="35">
        <v>2687555</v>
      </c>
      <c r="E283" s="35">
        <v>2687691</v>
      </c>
      <c r="F283" s="32"/>
      <c r="G283" s="32">
        <v>1375225</v>
      </c>
      <c r="H283" s="35">
        <v>3640706</v>
      </c>
      <c r="I283" s="35">
        <v>359315</v>
      </c>
      <c r="J283" s="36"/>
      <c r="K283" s="36"/>
      <c r="M283" s="36"/>
      <c r="N283" s="36"/>
    </row>
    <row r="284" spans="1:14" s="33" customFormat="1" ht="9" customHeight="1">
      <c r="A284" s="37" t="s">
        <v>35</v>
      </c>
      <c r="B284" s="38">
        <f t="shared" si="15"/>
        <v>4072328</v>
      </c>
      <c r="C284" s="38"/>
      <c r="D284" s="39">
        <v>1955276</v>
      </c>
      <c r="E284" s="39">
        <v>2117052</v>
      </c>
      <c r="F284" s="38"/>
      <c r="G284" s="38">
        <v>1167525</v>
      </c>
      <c r="H284" s="39">
        <v>2572146</v>
      </c>
      <c r="I284" s="39">
        <v>332657</v>
      </c>
      <c r="J284" s="36"/>
      <c r="K284" s="36"/>
      <c r="M284" s="36"/>
      <c r="N284" s="36"/>
    </row>
    <row r="285" spans="1:14" s="33" customFormat="1" ht="9" customHeight="1">
      <c r="A285" s="34" t="s">
        <v>36</v>
      </c>
      <c r="B285" s="32">
        <f t="shared" si="15"/>
        <v>6413391</v>
      </c>
      <c r="C285" s="32"/>
      <c r="D285" s="35">
        <v>3089251</v>
      </c>
      <c r="E285" s="35">
        <v>3324140</v>
      </c>
      <c r="F285" s="32"/>
      <c r="G285" s="32">
        <v>1839997</v>
      </c>
      <c r="H285" s="35">
        <v>4134248</v>
      </c>
      <c r="I285" s="35">
        <v>439146</v>
      </c>
      <c r="J285" s="36"/>
      <c r="K285" s="36"/>
      <c r="M285" s="36"/>
      <c r="N285" s="36"/>
    </row>
    <row r="286" spans="1:14" s="33" customFormat="1" ht="9" customHeight="1">
      <c r="A286" s="34" t="s">
        <v>37</v>
      </c>
      <c r="B286" s="32">
        <f t="shared" si="15"/>
        <v>2156167</v>
      </c>
      <c r="C286" s="32"/>
      <c r="D286" s="35">
        <v>1062785</v>
      </c>
      <c r="E286" s="35">
        <v>1093382</v>
      </c>
      <c r="F286" s="32"/>
      <c r="G286" s="32">
        <v>586975</v>
      </c>
      <c r="H286" s="35">
        <v>1445609</v>
      </c>
      <c r="I286" s="35">
        <v>123583</v>
      </c>
      <c r="J286" s="36"/>
      <c r="K286" s="36"/>
      <c r="M286" s="36"/>
      <c r="N286" s="36"/>
    </row>
    <row r="287" spans="1:14" s="33" customFormat="1" ht="9" customHeight="1">
      <c r="A287" s="34" t="s">
        <v>38</v>
      </c>
      <c r="B287" s="32">
        <f t="shared" si="15"/>
        <v>1605362</v>
      </c>
      <c r="C287" s="32"/>
      <c r="D287" s="35">
        <v>809378</v>
      </c>
      <c r="E287" s="35">
        <v>795984</v>
      </c>
      <c r="F287" s="32"/>
      <c r="G287" s="32">
        <v>433943</v>
      </c>
      <c r="H287" s="35">
        <v>1103848</v>
      </c>
      <c r="I287" s="35">
        <v>67571</v>
      </c>
      <c r="J287" s="36"/>
      <c r="K287" s="36"/>
      <c r="M287" s="36"/>
      <c r="N287" s="36"/>
    </row>
    <row r="288" spans="1:14" s="33" customFormat="1" ht="9" customHeight="1">
      <c r="A288" s="37" t="s">
        <v>39</v>
      </c>
      <c r="B288" s="38">
        <f t="shared" si="15"/>
        <v>2803692</v>
      </c>
      <c r="C288" s="38"/>
      <c r="D288" s="39">
        <v>1369084</v>
      </c>
      <c r="E288" s="39">
        <v>1434608</v>
      </c>
      <c r="F288" s="38"/>
      <c r="G288" s="38">
        <v>770418</v>
      </c>
      <c r="H288" s="39">
        <v>1813497</v>
      </c>
      <c r="I288" s="39">
        <v>219777</v>
      </c>
      <c r="J288" s="36"/>
      <c r="K288" s="36"/>
      <c r="M288" s="36"/>
      <c r="N288" s="36"/>
    </row>
    <row r="289" spans="1:16" s="33" customFormat="1" ht="9" customHeight="1">
      <c r="A289" s="34" t="s">
        <v>40</v>
      </c>
      <c r="B289" s="32">
        <f t="shared" si="15"/>
        <v>3077430</v>
      </c>
      <c r="C289" s="32"/>
      <c r="D289" s="35">
        <v>1529933</v>
      </c>
      <c r="E289" s="35">
        <v>1547497</v>
      </c>
      <c r="F289" s="32"/>
      <c r="G289" s="32">
        <v>806852</v>
      </c>
      <c r="H289" s="35">
        <v>2037437</v>
      </c>
      <c r="I289" s="35">
        <v>233141</v>
      </c>
      <c r="J289" s="36"/>
      <c r="K289" s="36"/>
      <c r="M289" s="36"/>
      <c r="N289" s="36"/>
    </row>
    <row r="290" spans="1:16" s="33" customFormat="1" ht="9" customHeight="1">
      <c r="A290" s="34" t="s">
        <v>41</v>
      </c>
      <c r="B290" s="32">
        <f t="shared" si="15"/>
        <v>2961810</v>
      </c>
      <c r="C290" s="32"/>
      <c r="D290" s="35">
        <v>1473044</v>
      </c>
      <c r="E290" s="35">
        <v>1488766</v>
      </c>
      <c r="F290" s="32"/>
      <c r="G290" s="32">
        <v>785627</v>
      </c>
      <c r="H290" s="35">
        <v>1974132</v>
      </c>
      <c r="I290" s="35">
        <v>202051</v>
      </c>
      <c r="J290" s="36"/>
      <c r="K290" s="36"/>
      <c r="M290" s="36"/>
      <c r="N290" s="36"/>
    </row>
    <row r="291" spans="1:16" s="33" customFormat="1" ht="9" customHeight="1">
      <c r="A291" s="34" t="s">
        <v>42</v>
      </c>
      <c r="B291" s="32">
        <f t="shared" si="15"/>
        <v>2486932</v>
      </c>
      <c r="C291" s="32"/>
      <c r="D291" s="35">
        <v>1225668</v>
      </c>
      <c r="E291" s="35">
        <v>1261264</v>
      </c>
      <c r="F291" s="32"/>
      <c r="G291" s="32">
        <v>696537</v>
      </c>
      <c r="H291" s="35">
        <v>1639477</v>
      </c>
      <c r="I291" s="35">
        <v>150918</v>
      </c>
      <c r="J291" s="36"/>
      <c r="K291" s="36"/>
      <c r="M291" s="36"/>
      <c r="N291" s="36"/>
    </row>
    <row r="292" spans="1:16" s="33" customFormat="1" ht="9" customHeight="1">
      <c r="A292" s="37" t="s">
        <v>43</v>
      </c>
      <c r="B292" s="38">
        <f t="shared" si="15"/>
        <v>3559268</v>
      </c>
      <c r="C292" s="38"/>
      <c r="D292" s="39">
        <v>1762619</v>
      </c>
      <c r="E292" s="39">
        <v>1796649</v>
      </c>
      <c r="F292" s="38"/>
      <c r="G292" s="38">
        <v>955278</v>
      </c>
      <c r="H292" s="39">
        <v>2350376</v>
      </c>
      <c r="I292" s="39">
        <v>253614</v>
      </c>
      <c r="J292" s="36"/>
      <c r="K292" s="36"/>
      <c r="M292" s="36"/>
      <c r="N292" s="36"/>
    </row>
    <row r="293" spans="1:16" s="33" customFormat="1" ht="9" customHeight="1">
      <c r="A293" s="34" t="s">
        <v>44</v>
      </c>
      <c r="B293" s="32">
        <f t="shared" si="15"/>
        <v>1331372</v>
      </c>
      <c r="C293" s="32"/>
      <c r="D293" s="35">
        <v>648872</v>
      </c>
      <c r="E293" s="35">
        <v>682500</v>
      </c>
      <c r="F293" s="32"/>
      <c r="G293" s="32">
        <v>369663</v>
      </c>
      <c r="H293" s="35">
        <v>876374</v>
      </c>
      <c r="I293" s="35">
        <v>85335</v>
      </c>
      <c r="J293" s="36"/>
      <c r="K293" s="36"/>
      <c r="M293" s="36"/>
      <c r="N293" s="36"/>
    </row>
    <row r="294" spans="1:16" s="33" customFormat="1" ht="9" customHeight="1">
      <c r="A294" s="34" t="s">
        <v>45</v>
      </c>
      <c r="B294" s="32">
        <f t="shared" si="15"/>
        <v>8376971</v>
      </c>
      <c r="C294" s="32"/>
      <c r="D294" s="35">
        <v>4070247</v>
      </c>
      <c r="E294" s="35">
        <v>4306724</v>
      </c>
      <c r="F294" s="32"/>
      <c r="G294" s="32">
        <v>2186759</v>
      </c>
      <c r="H294" s="35">
        <v>5498532</v>
      </c>
      <c r="I294" s="35">
        <v>691680</v>
      </c>
      <c r="J294" s="36"/>
      <c r="K294" s="36"/>
      <c r="M294" s="36"/>
      <c r="N294" s="36"/>
    </row>
    <row r="295" spans="1:16" s="33" customFormat="1" ht="9" customHeight="1">
      <c r="A295" s="34" t="s">
        <v>46</v>
      </c>
      <c r="B295" s="32">
        <f t="shared" si="15"/>
        <v>2182255</v>
      </c>
      <c r="C295" s="32"/>
      <c r="D295" s="35">
        <v>1076349</v>
      </c>
      <c r="E295" s="35">
        <v>1105906</v>
      </c>
      <c r="F295" s="32"/>
      <c r="G295" s="32">
        <v>549121</v>
      </c>
      <c r="H295" s="35">
        <v>1468636</v>
      </c>
      <c r="I295" s="35">
        <v>164498</v>
      </c>
      <c r="J295" s="36"/>
      <c r="K295" s="36"/>
      <c r="M295" s="36"/>
      <c r="N295" s="36"/>
    </row>
    <row r="296" spans="1:16" s="33" customFormat="1" ht="9" customHeight="1">
      <c r="A296" s="37" t="s">
        <v>47</v>
      </c>
      <c r="B296" s="38">
        <f t="shared" si="15"/>
        <v>1629789</v>
      </c>
      <c r="C296" s="38"/>
      <c r="D296" s="39">
        <v>801571</v>
      </c>
      <c r="E296" s="39">
        <v>828218</v>
      </c>
      <c r="F296" s="38"/>
      <c r="G296" s="38">
        <v>476037</v>
      </c>
      <c r="H296" s="39">
        <v>1030417</v>
      </c>
      <c r="I296" s="39">
        <v>123335</v>
      </c>
      <c r="J296" s="36"/>
      <c r="K296" s="36"/>
      <c r="M296" s="36"/>
      <c r="N296" s="36"/>
    </row>
    <row r="297" spans="1:16" s="33" customFormat="1" ht="9" customHeight="1">
      <c r="A297" s="40"/>
      <c r="B297" s="41"/>
      <c r="C297" s="41"/>
      <c r="D297" s="42"/>
      <c r="E297" s="42"/>
      <c r="F297" s="41"/>
      <c r="G297" s="41"/>
      <c r="H297" s="42"/>
      <c r="I297" s="42"/>
      <c r="N297" s="36"/>
      <c r="O297" s="36"/>
      <c r="P297" s="36"/>
    </row>
    <row r="298" spans="1:16" ht="9" customHeight="1">
      <c r="A298" s="28">
        <v>2018</v>
      </c>
      <c r="B298" s="29"/>
      <c r="E298" s="29"/>
      <c r="G298" s="29"/>
      <c r="H298" s="29"/>
      <c r="I298" s="29"/>
    </row>
    <row r="299" spans="1:16" s="33" customFormat="1" ht="9" customHeight="1">
      <c r="A299" s="30" t="s">
        <v>15</v>
      </c>
      <c r="B299" s="29">
        <f>SUM(B301:B332)</f>
        <v>125327797</v>
      </c>
      <c r="C299" s="31"/>
      <c r="D299" s="29">
        <f t="shared" ref="D299:E299" si="16">SUM(D301:D332)</f>
        <v>61368864</v>
      </c>
      <c r="E299" s="29">
        <f t="shared" si="16"/>
        <v>63958933</v>
      </c>
      <c r="F299" s="32"/>
      <c r="G299" s="29">
        <f>SUM(G301:G332)</f>
        <v>33220767</v>
      </c>
      <c r="H299" s="29">
        <f>SUM(H301:H332)</f>
        <v>83025301</v>
      </c>
      <c r="I299" s="29">
        <f>SUM(I301:I332)</f>
        <v>9081729</v>
      </c>
      <c r="J299" s="36"/>
      <c r="K299" s="36"/>
    </row>
    <row r="300" spans="1:16" s="33" customFormat="1" ht="3.95" customHeight="1">
      <c r="A300" s="30"/>
      <c r="B300" s="31"/>
      <c r="C300" s="31"/>
      <c r="D300" s="31"/>
      <c r="E300" s="31"/>
      <c r="F300" s="32"/>
      <c r="G300" s="29"/>
      <c r="H300" s="29"/>
      <c r="I300" s="29"/>
      <c r="J300" s="36"/>
      <c r="K300" s="36"/>
    </row>
    <row r="301" spans="1:16" s="33" customFormat="1" ht="9" customHeight="1">
      <c r="A301" s="34" t="s">
        <v>16</v>
      </c>
      <c r="B301" s="32">
        <f>SUM(D301:E301)</f>
        <v>1395794</v>
      </c>
      <c r="C301" s="32"/>
      <c r="D301" s="35">
        <v>687397</v>
      </c>
      <c r="E301" s="35">
        <v>708397</v>
      </c>
      <c r="F301" s="32"/>
      <c r="G301" s="35">
        <v>390682</v>
      </c>
      <c r="H301" s="35">
        <v>921169</v>
      </c>
      <c r="I301" s="35">
        <v>83943</v>
      </c>
      <c r="J301" s="36"/>
      <c r="K301" s="36"/>
    </row>
    <row r="302" spans="1:16" s="33" customFormat="1" ht="9" customHeight="1">
      <c r="A302" s="34" t="s">
        <v>17</v>
      </c>
      <c r="B302" s="32">
        <f t="shared" ref="B302:B332" si="17">SUM(D302:E302)</f>
        <v>3521242</v>
      </c>
      <c r="C302" s="32"/>
      <c r="D302" s="35">
        <v>1760117</v>
      </c>
      <c r="E302" s="35">
        <v>1761125</v>
      </c>
      <c r="F302" s="32"/>
      <c r="G302" s="32">
        <v>906749</v>
      </c>
      <c r="H302" s="35">
        <v>2406085</v>
      </c>
      <c r="I302" s="35">
        <v>208408</v>
      </c>
      <c r="J302" s="36"/>
      <c r="K302" s="36"/>
    </row>
    <row r="303" spans="1:16" s="33" customFormat="1" ht="9" customHeight="1">
      <c r="A303" s="34" t="s">
        <v>18</v>
      </c>
      <c r="B303" s="32">
        <f t="shared" si="17"/>
        <v>771294</v>
      </c>
      <c r="C303" s="32"/>
      <c r="D303" s="35">
        <v>392324</v>
      </c>
      <c r="E303" s="35">
        <v>378970</v>
      </c>
      <c r="F303" s="32"/>
      <c r="G303" s="32">
        <v>201854</v>
      </c>
      <c r="H303" s="35">
        <v>525358</v>
      </c>
      <c r="I303" s="35">
        <v>44082</v>
      </c>
      <c r="J303" s="36"/>
      <c r="K303" s="36"/>
    </row>
    <row r="304" spans="1:16" s="33" customFormat="1" ht="9" customHeight="1">
      <c r="A304" s="37" t="s">
        <v>19</v>
      </c>
      <c r="B304" s="38">
        <f t="shared" si="17"/>
        <v>967319</v>
      </c>
      <c r="C304" s="38"/>
      <c r="D304" s="39">
        <v>477987</v>
      </c>
      <c r="E304" s="39">
        <v>489332</v>
      </c>
      <c r="F304" s="38"/>
      <c r="G304" s="38">
        <v>261953</v>
      </c>
      <c r="H304" s="39">
        <v>642789</v>
      </c>
      <c r="I304" s="39">
        <v>62577</v>
      </c>
      <c r="J304" s="36"/>
      <c r="K304" s="36"/>
    </row>
    <row r="305" spans="1:11" s="33" customFormat="1" ht="9" customHeight="1">
      <c r="A305" s="34" t="s">
        <v>20</v>
      </c>
      <c r="B305" s="32">
        <f t="shared" si="17"/>
        <v>3132017</v>
      </c>
      <c r="C305" s="32"/>
      <c r="D305" s="35">
        <v>1562875</v>
      </c>
      <c r="E305" s="35">
        <v>1569142</v>
      </c>
      <c r="F305" s="32"/>
      <c r="G305" s="32">
        <v>863698</v>
      </c>
      <c r="H305" s="35">
        <v>2057598</v>
      </c>
      <c r="I305" s="35">
        <v>210721</v>
      </c>
      <c r="J305" s="36"/>
      <c r="K305" s="36"/>
    </row>
    <row r="306" spans="1:11" s="33" customFormat="1" ht="9" customHeight="1">
      <c r="A306" s="34" t="s">
        <v>21</v>
      </c>
      <c r="B306" s="32">
        <f t="shared" si="17"/>
        <v>760333</v>
      </c>
      <c r="C306" s="32"/>
      <c r="D306" s="35">
        <v>378085</v>
      </c>
      <c r="E306" s="35">
        <v>382248</v>
      </c>
      <c r="F306" s="32"/>
      <c r="G306" s="32">
        <v>199151</v>
      </c>
      <c r="H306" s="35">
        <v>508888</v>
      </c>
      <c r="I306" s="35">
        <v>52294</v>
      </c>
      <c r="J306" s="36"/>
      <c r="K306" s="36"/>
    </row>
    <row r="307" spans="1:11" s="33" customFormat="1" ht="9" customHeight="1">
      <c r="A307" s="34" t="s">
        <v>22</v>
      </c>
      <c r="B307" s="32">
        <f t="shared" si="17"/>
        <v>5563869</v>
      </c>
      <c r="C307" s="32"/>
      <c r="D307" s="35">
        <v>2724118</v>
      </c>
      <c r="E307" s="35">
        <v>2839751</v>
      </c>
      <c r="F307" s="32"/>
      <c r="G307" s="32">
        <v>1824955</v>
      </c>
      <c r="H307" s="35">
        <v>3435002</v>
      </c>
      <c r="I307" s="35">
        <v>303912</v>
      </c>
      <c r="J307" s="36"/>
      <c r="K307" s="36"/>
    </row>
    <row r="308" spans="1:11" s="33" customFormat="1" ht="9" customHeight="1">
      <c r="A308" s="37" t="s">
        <v>23</v>
      </c>
      <c r="B308" s="38">
        <f t="shared" si="17"/>
        <v>3727984</v>
      </c>
      <c r="C308" s="38"/>
      <c r="D308" s="39">
        <v>1849190</v>
      </c>
      <c r="E308" s="39">
        <v>1878794</v>
      </c>
      <c r="F308" s="38"/>
      <c r="G308" s="38">
        <v>996489</v>
      </c>
      <c r="H308" s="39">
        <v>2478534</v>
      </c>
      <c r="I308" s="39">
        <v>252961</v>
      </c>
      <c r="J308" s="36"/>
      <c r="K308" s="36"/>
    </row>
    <row r="309" spans="1:11" s="33" customFormat="1" ht="9" customHeight="1">
      <c r="A309" s="34" t="s">
        <v>24</v>
      </c>
      <c r="B309" s="32">
        <f t="shared" si="17"/>
        <v>9041395</v>
      </c>
      <c r="C309" s="32"/>
      <c r="D309" s="35">
        <v>4320428</v>
      </c>
      <c r="E309" s="35">
        <v>4720967</v>
      </c>
      <c r="F309" s="32"/>
      <c r="G309" s="32">
        <v>1712942</v>
      </c>
      <c r="H309" s="35">
        <v>6394351</v>
      </c>
      <c r="I309" s="35">
        <v>934102</v>
      </c>
      <c r="J309" s="36"/>
      <c r="K309" s="36"/>
    </row>
    <row r="310" spans="1:11" s="33" customFormat="1" ht="9" customHeight="1">
      <c r="A310" s="34" t="s">
        <v>25</v>
      </c>
      <c r="B310" s="32">
        <f t="shared" si="17"/>
        <v>1836460</v>
      </c>
      <c r="C310" s="32"/>
      <c r="D310" s="35">
        <v>906278</v>
      </c>
      <c r="E310" s="35">
        <v>930182</v>
      </c>
      <c r="F310" s="32"/>
      <c r="G310" s="32">
        <v>524728</v>
      </c>
      <c r="H310" s="35">
        <v>1182075</v>
      </c>
      <c r="I310" s="35">
        <v>129657</v>
      </c>
      <c r="J310" s="36"/>
      <c r="K310" s="36"/>
    </row>
    <row r="311" spans="1:11" s="33" customFormat="1" ht="9" customHeight="1">
      <c r="A311" s="34" t="s">
        <v>26</v>
      </c>
      <c r="B311" s="32">
        <f t="shared" si="17"/>
        <v>6117205</v>
      </c>
      <c r="C311" s="32"/>
      <c r="D311" s="35">
        <v>2983239</v>
      </c>
      <c r="E311" s="35">
        <v>3133966</v>
      </c>
      <c r="F311" s="32"/>
      <c r="G311" s="32">
        <v>1718296</v>
      </c>
      <c r="H311" s="35">
        <v>3998254</v>
      </c>
      <c r="I311" s="35">
        <v>400655</v>
      </c>
      <c r="J311" s="36"/>
      <c r="K311" s="36"/>
    </row>
    <row r="312" spans="1:11" s="33" customFormat="1" ht="9" customHeight="1">
      <c r="A312" s="37" t="s">
        <v>27</v>
      </c>
      <c r="B312" s="38">
        <f t="shared" si="17"/>
        <v>3629733</v>
      </c>
      <c r="C312" s="38"/>
      <c r="D312" s="39">
        <v>1757492</v>
      </c>
      <c r="E312" s="39">
        <v>1872241</v>
      </c>
      <c r="F312" s="38"/>
      <c r="G312" s="38">
        <v>1082249</v>
      </c>
      <c r="H312" s="39">
        <v>2273600</v>
      </c>
      <c r="I312" s="39">
        <v>273884</v>
      </c>
      <c r="J312" s="36"/>
      <c r="K312" s="36"/>
    </row>
    <row r="313" spans="1:11" s="33" customFormat="1" ht="9" customHeight="1">
      <c r="A313" s="34" t="s">
        <v>28</v>
      </c>
      <c r="B313" s="32">
        <f t="shared" si="17"/>
        <v>3014258</v>
      </c>
      <c r="C313" s="32"/>
      <c r="D313" s="35">
        <v>1456613</v>
      </c>
      <c r="E313" s="35">
        <v>1557645</v>
      </c>
      <c r="F313" s="32"/>
      <c r="G313" s="32">
        <v>819971</v>
      </c>
      <c r="H313" s="35">
        <v>1966225</v>
      </c>
      <c r="I313" s="35">
        <v>228062</v>
      </c>
      <c r="J313" s="36"/>
      <c r="K313" s="36"/>
    </row>
    <row r="314" spans="1:11" s="33" customFormat="1" ht="9" customHeight="1">
      <c r="A314" s="34" t="s">
        <v>29</v>
      </c>
      <c r="B314" s="32">
        <f t="shared" si="17"/>
        <v>8238991</v>
      </c>
      <c r="C314" s="32"/>
      <c r="D314" s="35">
        <v>4062734</v>
      </c>
      <c r="E314" s="35">
        <v>4176257</v>
      </c>
      <c r="F314" s="32"/>
      <c r="G314" s="32">
        <v>2221322</v>
      </c>
      <c r="H314" s="35">
        <v>5432766</v>
      </c>
      <c r="I314" s="35">
        <v>584903</v>
      </c>
      <c r="J314" s="36"/>
      <c r="K314" s="36"/>
    </row>
    <row r="315" spans="1:11" s="33" customFormat="1" ht="9" customHeight="1">
      <c r="A315" s="34" t="s">
        <v>30</v>
      </c>
      <c r="B315" s="32">
        <f t="shared" si="17"/>
        <v>17056666</v>
      </c>
      <c r="C315" s="32"/>
      <c r="D315" s="35">
        <v>8331561</v>
      </c>
      <c r="E315" s="35">
        <v>8725105</v>
      </c>
      <c r="F315" s="32"/>
      <c r="G315" s="32">
        <v>4311576</v>
      </c>
      <c r="H315" s="35">
        <v>11617083</v>
      </c>
      <c r="I315" s="35">
        <v>1128007</v>
      </c>
      <c r="J315" s="36"/>
      <c r="K315" s="36"/>
    </row>
    <row r="316" spans="1:11" s="33" customFormat="1" ht="9" customHeight="1">
      <c r="A316" s="37" t="s">
        <v>31</v>
      </c>
      <c r="B316" s="38">
        <f t="shared" si="17"/>
        <v>4757482</v>
      </c>
      <c r="C316" s="38"/>
      <c r="D316" s="39">
        <v>2312384</v>
      </c>
      <c r="E316" s="39">
        <v>2445098</v>
      </c>
      <c r="F316" s="38"/>
      <c r="G316" s="38">
        <v>1362618</v>
      </c>
      <c r="H316" s="39">
        <v>3030300</v>
      </c>
      <c r="I316" s="39">
        <v>364564</v>
      </c>
      <c r="J316" s="36"/>
      <c r="K316" s="36"/>
    </row>
    <row r="317" spans="1:11" s="33" customFormat="1" ht="9" customHeight="1">
      <c r="A317" s="34" t="s">
        <v>32</v>
      </c>
      <c r="B317" s="32">
        <f t="shared" si="17"/>
        <v>2000527</v>
      </c>
      <c r="C317" s="32"/>
      <c r="D317" s="35">
        <v>970124</v>
      </c>
      <c r="E317" s="35">
        <v>1030403</v>
      </c>
      <c r="F317" s="32"/>
      <c r="G317" s="32">
        <v>507100</v>
      </c>
      <c r="H317" s="35">
        <v>1327644</v>
      </c>
      <c r="I317" s="35">
        <v>165783</v>
      </c>
      <c r="J317" s="36"/>
      <c r="K317" s="36"/>
    </row>
    <row r="318" spans="1:11" s="33" customFormat="1" ht="9" customHeight="1">
      <c r="A318" s="34" t="s">
        <v>33</v>
      </c>
      <c r="B318" s="32">
        <f t="shared" si="17"/>
        <v>1252363</v>
      </c>
      <c r="C318" s="32"/>
      <c r="D318" s="35">
        <v>625972</v>
      </c>
      <c r="E318" s="35">
        <v>626391</v>
      </c>
      <c r="F318" s="32"/>
      <c r="G318" s="32">
        <v>352215</v>
      </c>
      <c r="H318" s="35">
        <v>807691</v>
      </c>
      <c r="I318" s="35">
        <v>92457</v>
      </c>
      <c r="J318" s="36"/>
      <c r="K318" s="36"/>
    </row>
    <row r="319" spans="1:11" s="33" customFormat="1" ht="9" customHeight="1">
      <c r="A319" s="34" t="s">
        <v>34</v>
      </c>
      <c r="B319" s="32">
        <f t="shared" si="17"/>
        <v>5454848</v>
      </c>
      <c r="C319" s="32"/>
      <c r="D319" s="35">
        <v>2727076</v>
      </c>
      <c r="E319" s="35">
        <v>2727772</v>
      </c>
      <c r="F319" s="32"/>
      <c r="G319" s="32">
        <v>1376556</v>
      </c>
      <c r="H319" s="35">
        <v>3703668</v>
      </c>
      <c r="I319" s="35">
        <v>374624</v>
      </c>
      <c r="J319" s="36"/>
      <c r="K319" s="36"/>
    </row>
    <row r="320" spans="1:11" s="33" customFormat="1" ht="9" customHeight="1">
      <c r="A320" s="37" t="s">
        <v>35</v>
      </c>
      <c r="B320" s="38">
        <f t="shared" si="17"/>
        <v>4096998</v>
      </c>
      <c r="C320" s="38"/>
      <c r="D320" s="39">
        <v>1966924</v>
      </c>
      <c r="E320" s="39">
        <v>2130074</v>
      </c>
      <c r="F320" s="38"/>
      <c r="G320" s="38">
        <v>1159177</v>
      </c>
      <c r="H320" s="39">
        <v>2598464</v>
      </c>
      <c r="I320" s="39">
        <v>339357</v>
      </c>
      <c r="J320" s="36"/>
      <c r="K320" s="36"/>
    </row>
    <row r="321" spans="1:16" s="33" customFormat="1" ht="9" customHeight="1">
      <c r="A321" s="34" t="s">
        <v>36</v>
      </c>
      <c r="B321" s="32">
        <f t="shared" si="17"/>
        <v>6478819</v>
      </c>
      <c r="C321" s="32"/>
      <c r="D321" s="35">
        <v>3121202</v>
      </c>
      <c r="E321" s="35">
        <v>3357617</v>
      </c>
      <c r="F321" s="32"/>
      <c r="G321" s="32">
        <v>1832570</v>
      </c>
      <c r="H321" s="35">
        <v>4194026</v>
      </c>
      <c r="I321" s="35">
        <v>452223</v>
      </c>
      <c r="J321" s="36"/>
      <c r="K321" s="36"/>
    </row>
    <row r="322" spans="1:16" s="33" customFormat="1" ht="9" customHeight="1">
      <c r="A322" s="34" t="s">
        <v>37</v>
      </c>
      <c r="B322" s="32">
        <f t="shared" si="17"/>
        <v>2197938</v>
      </c>
      <c r="C322" s="32"/>
      <c r="D322" s="35">
        <v>1083609</v>
      </c>
      <c r="E322" s="35">
        <v>1114329</v>
      </c>
      <c r="F322" s="32"/>
      <c r="G322" s="32">
        <v>589539</v>
      </c>
      <c r="H322" s="35">
        <v>1478652</v>
      </c>
      <c r="I322" s="35">
        <v>129747</v>
      </c>
      <c r="J322" s="36"/>
      <c r="K322" s="36"/>
    </row>
    <row r="323" spans="1:16" s="33" customFormat="1" ht="9" customHeight="1">
      <c r="A323" s="34" t="s">
        <v>38</v>
      </c>
      <c r="B323" s="32">
        <f t="shared" si="17"/>
        <v>1645237</v>
      </c>
      <c r="C323" s="32"/>
      <c r="D323" s="35">
        <v>829757</v>
      </c>
      <c r="E323" s="35">
        <v>815480</v>
      </c>
      <c r="F323" s="32"/>
      <c r="G323" s="32">
        <v>438582</v>
      </c>
      <c r="H323" s="35">
        <v>1134790</v>
      </c>
      <c r="I323" s="35">
        <v>71865</v>
      </c>
      <c r="J323" s="36"/>
      <c r="K323" s="36"/>
    </row>
    <row r="324" spans="1:16" s="33" customFormat="1" ht="9" customHeight="1">
      <c r="A324" s="37" t="s">
        <v>39</v>
      </c>
      <c r="B324" s="38">
        <f t="shared" si="17"/>
        <v>2825157</v>
      </c>
      <c r="C324" s="38"/>
      <c r="D324" s="39">
        <v>1379431</v>
      </c>
      <c r="E324" s="39">
        <v>1445726</v>
      </c>
      <c r="F324" s="38"/>
      <c r="G324" s="38">
        <v>765191</v>
      </c>
      <c r="H324" s="39">
        <v>1834920</v>
      </c>
      <c r="I324" s="39">
        <v>225046</v>
      </c>
      <c r="J324" s="36"/>
      <c r="K324" s="36"/>
    </row>
    <row r="325" spans="1:16" s="33" customFormat="1" ht="9" customHeight="1">
      <c r="A325" s="34" t="s">
        <v>40</v>
      </c>
      <c r="B325" s="32">
        <f t="shared" si="17"/>
        <v>3104610</v>
      </c>
      <c r="C325" s="32"/>
      <c r="D325" s="35">
        <v>1543175</v>
      </c>
      <c r="E325" s="35">
        <v>1561435</v>
      </c>
      <c r="F325" s="32"/>
      <c r="G325" s="32">
        <v>801074</v>
      </c>
      <c r="H325" s="35">
        <v>2062367</v>
      </c>
      <c r="I325" s="35">
        <v>241169</v>
      </c>
      <c r="J325" s="36"/>
      <c r="K325" s="36"/>
    </row>
    <row r="326" spans="1:16" s="33" customFormat="1" ht="9" customHeight="1">
      <c r="A326" s="34" t="s">
        <v>41</v>
      </c>
      <c r="B326" s="32">
        <f t="shared" si="17"/>
        <v>3000127</v>
      </c>
      <c r="C326" s="32"/>
      <c r="D326" s="35">
        <v>1491959</v>
      </c>
      <c r="E326" s="35">
        <v>1508168</v>
      </c>
      <c r="F326" s="32"/>
      <c r="G326" s="32">
        <v>783270</v>
      </c>
      <c r="H326" s="35">
        <v>2005730</v>
      </c>
      <c r="I326" s="35">
        <v>211127</v>
      </c>
      <c r="J326" s="36"/>
      <c r="K326" s="36"/>
    </row>
    <row r="327" spans="1:16" s="33" customFormat="1" ht="9" customHeight="1">
      <c r="A327" s="34" t="s">
        <v>42</v>
      </c>
      <c r="B327" s="32">
        <f t="shared" si="17"/>
        <v>2515926</v>
      </c>
      <c r="C327" s="32"/>
      <c r="D327" s="35">
        <v>1239595</v>
      </c>
      <c r="E327" s="35">
        <v>1276331</v>
      </c>
      <c r="F327" s="32"/>
      <c r="G327" s="32">
        <v>696616</v>
      </c>
      <c r="H327" s="35">
        <v>1662268</v>
      </c>
      <c r="I327" s="35">
        <v>157042</v>
      </c>
      <c r="J327" s="36"/>
      <c r="K327" s="36"/>
    </row>
    <row r="328" spans="1:16" s="33" customFormat="1" ht="9" customHeight="1">
      <c r="A328" s="37" t="s">
        <v>43</v>
      </c>
      <c r="B328" s="38">
        <f t="shared" si="17"/>
        <v>3590486</v>
      </c>
      <c r="C328" s="38"/>
      <c r="D328" s="39">
        <v>1777363</v>
      </c>
      <c r="E328" s="39">
        <v>1813123</v>
      </c>
      <c r="F328" s="38"/>
      <c r="G328" s="38">
        <v>951633</v>
      </c>
      <c r="H328" s="39">
        <v>2376190</v>
      </c>
      <c r="I328" s="39">
        <v>262663</v>
      </c>
      <c r="J328" s="36"/>
      <c r="K328" s="36"/>
    </row>
    <row r="329" spans="1:16" s="33" customFormat="1" ht="9" customHeight="1">
      <c r="A329" s="34" t="s">
        <v>44</v>
      </c>
      <c r="B329" s="32">
        <f t="shared" si="17"/>
        <v>1347932</v>
      </c>
      <c r="C329" s="32"/>
      <c r="D329" s="35">
        <v>656984</v>
      </c>
      <c r="E329" s="35">
        <v>690948</v>
      </c>
      <c r="F329" s="32"/>
      <c r="G329" s="32">
        <v>368993</v>
      </c>
      <c r="H329" s="35">
        <v>890685</v>
      </c>
      <c r="I329" s="35">
        <v>88254</v>
      </c>
      <c r="J329" s="36"/>
      <c r="K329" s="36"/>
    </row>
    <row r="330" spans="1:16" s="33" customFormat="1" ht="9" customHeight="1">
      <c r="A330" s="34" t="s">
        <v>45</v>
      </c>
      <c r="B330" s="32">
        <f t="shared" si="17"/>
        <v>8434163</v>
      </c>
      <c r="C330" s="32"/>
      <c r="D330" s="35">
        <v>4096809</v>
      </c>
      <c r="E330" s="35">
        <v>4337354</v>
      </c>
      <c r="F330" s="32"/>
      <c r="G330" s="32">
        <v>2176709</v>
      </c>
      <c r="H330" s="35">
        <v>5545803</v>
      </c>
      <c r="I330" s="35">
        <v>711651</v>
      </c>
      <c r="J330" s="36"/>
      <c r="K330" s="36"/>
    </row>
    <row r="331" spans="1:16" s="33" customFormat="1" ht="9" customHeight="1">
      <c r="A331" s="34" t="s">
        <v>46</v>
      </c>
      <c r="B331" s="32">
        <f t="shared" si="17"/>
        <v>2208236</v>
      </c>
      <c r="C331" s="32"/>
      <c r="D331" s="35">
        <v>1088543</v>
      </c>
      <c r="E331" s="35">
        <v>1119693</v>
      </c>
      <c r="F331" s="32"/>
      <c r="G331" s="32">
        <v>547181</v>
      </c>
      <c r="H331" s="35">
        <v>1491128</v>
      </c>
      <c r="I331" s="35">
        <v>169927</v>
      </c>
      <c r="J331" s="36"/>
      <c r="K331" s="36"/>
    </row>
    <row r="332" spans="1:16" s="33" customFormat="1" ht="9" customHeight="1">
      <c r="A332" s="37" t="s">
        <v>47</v>
      </c>
      <c r="B332" s="38">
        <f t="shared" si="17"/>
        <v>1642388</v>
      </c>
      <c r="C332" s="38"/>
      <c r="D332" s="39">
        <v>807519</v>
      </c>
      <c r="E332" s="39">
        <v>834869</v>
      </c>
      <c r="F332" s="38"/>
      <c r="G332" s="38">
        <v>475128</v>
      </c>
      <c r="H332" s="39">
        <v>1041198</v>
      </c>
      <c r="I332" s="39">
        <v>126062</v>
      </c>
      <c r="J332" s="36"/>
      <c r="K332" s="36"/>
    </row>
    <row r="333" spans="1:16" s="33" customFormat="1" ht="9" customHeight="1">
      <c r="A333" s="40"/>
      <c r="B333" s="41"/>
      <c r="C333" s="41"/>
      <c r="D333" s="42"/>
      <c r="E333" s="42"/>
      <c r="F333" s="41"/>
      <c r="G333" s="41"/>
      <c r="H333" s="42"/>
      <c r="I333" s="42"/>
      <c r="N333" s="36"/>
      <c r="O333" s="36"/>
      <c r="P333" s="36"/>
    </row>
    <row r="334" spans="1:16" ht="9" customHeight="1">
      <c r="A334" s="28">
        <v>2019</v>
      </c>
      <c r="B334" s="29"/>
      <c r="E334" s="29"/>
      <c r="G334" s="29"/>
      <c r="H334" s="29"/>
      <c r="I334" s="29"/>
    </row>
    <row r="335" spans="1:16" s="33" customFormat="1" ht="9" customHeight="1">
      <c r="A335" s="30" t="s">
        <v>15</v>
      </c>
      <c r="B335" s="29">
        <f>SUM(B337:B368)</f>
        <v>126577691</v>
      </c>
      <c r="C335" s="31"/>
      <c r="D335" s="29">
        <f t="shared" ref="D335:E335" si="18">SUM(D337:D368)</f>
        <v>61977632</v>
      </c>
      <c r="E335" s="29">
        <f t="shared" si="18"/>
        <v>64600059</v>
      </c>
      <c r="F335" s="32"/>
      <c r="G335" s="29">
        <f>SUM(G337:G368)</f>
        <v>33098834</v>
      </c>
      <c r="H335" s="29">
        <f>SUM(H337:H368)</f>
        <v>84066399</v>
      </c>
      <c r="I335" s="29">
        <f>SUM(I337:I368)</f>
        <v>9412458</v>
      </c>
      <c r="J335" s="36"/>
      <c r="K335" s="36"/>
    </row>
    <row r="336" spans="1:16" s="33" customFormat="1" ht="3.95" customHeight="1">
      <c r="A336" s="30"/>
      <c r="B336" s="31"/>
      <c r="C336" s="31"/>
      <c r="D336" s="31"/>
      <c r="E336" s="31"/>
      <c r="F336" s="32"/>
      <c r="G336" s="29"/>
      <c r="H336" s="29"/>
      <c r="I336" s="29"/>
      <c r="J336" s="36"/>
      <c r="K336" s="36"/>
    </row>
    <row r="337" spans="1:11" s="33" customFormat="1" ht="9" customHeight="1">
      <c r="A337" s="34" t="s">
        <v>16</v>
      </c>
      <c r="B337" s="32">
        <f>SUM(D337:E337)</f>
        <v>1415421</v>
      </c>
      <c r="C337" s="32"/>
      <c r="D337" s="35">
        <v>697128</v>
      </c>
      <c r="E337" s="35">
        <v>718293</v>
      </c>
      <c r="F337" s="32"/>
      <c r="G337" s="35">
        <v>389174</v>
      </c>
      <c r="H337" s="35">
        <v>938432</v>
      </c>
      <c r="I337" s="35">
        <v>87815</v>
      </c>
      <c r="J337" s="36"/>
      <c r="K337" s="36"/>
    </row>
    <row r="338" spans="1:11" s="33" customFormat="1" ht="9" customHeight="1">
      <c r="A338" s="34" t="s">
        <v>17</v>
      </c>
      <c r="B338" s="32">
        <f t="shared" ref="B338:B368" si="19">SUM(D338:E338)</f>
        <v>3578561</v>
      </c>
      <c r="C338" s="32"/>
      <c r="D338" s="35">
        <v>1788159</v>
      </c>
      <c r="E338" s="35">
        <v>1790402</v>
      </c>
      <c r="F338" s="32"/>
      <c r="G338" s="32">
        <v>907437</v>
      </c>
      <c r="H338" s="35">
        <v>2451533</v>
      </c>
      <c r="I338" s="35">
        <v>219591</v>
      </c>
      <c r="J338" s="36"/>
      <c r="K338" s="36"/>
    </row>
    <row r="339" spans="1:11" s="33" customFormat="1" ht="9" customHeight="1">
      <c r="A339" s="34" t="s">
        <v>18</v>
      </c>
      <c r="B339" s="32">
        <f t="shared" si="19"/>
        <v>788119</v>
      </c>
      <c r="C339" s="32"/>
      <c r="D339" s="35">
        <v>400740</v>
      </c>
      <c r="E339" s="35">
        <v>387379</v>
      </c>
      <c r="F339" s="32"/>
      <c r="G339" s="32">
        <v>203886</v>
      </c>
      <c r="H339" s="35">
        <v>537779</v>
      </c>
      <c r="I339" s="35">
        <v>46454</v>
      </c>
      <c r="J339" s="36"/>
      <c r="K339" s="36"/>
    </row>
    <row r="340" spans="1:11" s="33" customFormat="1" ht="9" customHeight="1">
      <c r="A340" s="37" t="s">
        <v>19</v>
      </c>
      <c r="B340" s="38">
        <f t="shared" si="19"/>
        <v>984046</v>
      </c>
      <c r="C340" s="38"/>
      <c r="D340" s="39">
        <v>486336</v>
      </c>
      <c r="E340" s="39">
        <v>497710</v>
      </c>
      <c r="F340" s="38"/>
      <c r="G340" s="38">
        <v>263733</v>
      </c>
      <c r="H340" s="39">
        <v>655234</v>
      </c>
      <c r="I340" s="39">
        <v>65079</v>
      </c>
      <c r="J340" s="36"/>
      <c r="K340" s="36"/>
    </row>
    <row r="341" spans="1:11" s="33" customFormat="1" ht="9" customHeight="1">
      <c r="A341" s="34" t="s">
        <v>20</v>
      </c>
      <c r="B341" s="32">
        <f t="shared" si="19"/>
        <v>3175643</v>
      </c>
      <c r="C341" s="32"/>
      <c r="D341" s="35">
        <v>1584294</v>
      </c>
      <c r="E341" s="35">
        <v>1591349</v>
      </c>
      <c r="F341" s="32"/>
      <c r="G341" s="32">
        <v>868347</v>
      </c>
      <c r="H341" s="35">
        <v>2087340</v>
      </c>
      <c r="I341" s="35">
        <v>219956</v>
      </c>
      <c r="J341" s="36"/>
      <c r="K341" s="36"/>
    </row>
    <row r="342" spans="1:11" s="33" customFormat="1" ht="9" customHeight="1">
      <c r="A342" s="34" t="s">
        <v>21</v>
      </c>
      <c r="B342" s="32">
        <f t="shared" si="19"/>
        <v>772842</v>
      </c>
      <c r="C342" s="32"/>
      <c r="D342" s="35">
        <v>384525</v>
      </c>
      <c r="E342" s="35">
        <v>388317</v>
      </c>
      <c r="F342" s="32"/>
      <c r="G342" s="32">
        <v>200320</v>
      </c>
      <c r="H342" s="35">
        <v>517977</v>
      </c>
      <c r="I342" s="35">
        <v>54545</v>
      </c>
      <c r="J342" s="36"/>
      <c r="K342" s="36"/>
    </row>
    <row r="343" spans="1:11" s="33" customFormat="1" ht="9" customHeight="1">
      <c r="A343" s="34" t="s">
        <v>22</v>
      </c>
      <c r="B343" s="32">
        <f t="shared" si="19"/>
        <v>5647532</v>
      </c>
      <c r="C343" s="32"/>
      <c r="D343" s="35">
        <v>2764119</v>
      </c>
      <c r="E343" s="35">
        <v>2883413</v>
      </c>
      <c r="F343" s="32"/>
      <c r="G343" s="32">
        <v>1834384</v>
      </c>
      <c r="H343" s="35">
        <v>3497943</v>
      </c>
      <c r="I343" s="35">
        <v>315205</v>
      </c>
      <c r="J343" s="36"/>
      <c r="K343" s="36"/>
    </row>
    <row r="344" spans="1:11" s="33" customFormat="1" ht="9" customHeight="1">
      <c r="A344" s="37" t="s">
        <v>23</v>
      </c>
      <c r="B344" s="38">
        <f t="shared" si="19"/>
        <v>3765325</v>
      </c>
      <c r="C344" s="38"/>
      <c r="D344" s="39">
        <v>1867042</v>
      </c>
      <c r="E344" s="39">
        <v>1898283</v>
      </c>
      <c r="F344" s="38"/>
      <c r="G344" s="38">
        <v>990089</v>
      </c>
      <c r="H344" s="39">
        <v>2511308</v>
      </c>
      <c r="I344" s="39">
        <v>263928</v>
      </c>
      <c r="J344" s="36"/>
      <c r="K344" s="36"/>
    </row>
    <row r="345" spans="1:11" s="33" customFormat="1" ht="9" customHeight="1">
      <c r="A345" s="34" t="s">
        <v>24</v>
      </c>
      <c r="B345" s="32">
        <f t="shared" si="19"/>
        <v>9031213</v>
      </c>
      <c r="C345" s="32"/>
      <c r="D345" s="35">
        <v>4314546</v>
      </c>
      <c r="E345" s="35">
        <v>4716667</v>
      </c>
      <c r="F345" s="32"/>
      <c r="G345" s="32">
        <v>1675747</v>
      </c>
      <c r="H345" s="35">
        <v>6390446</v>
      </c>
      <c r="I345" s="35">
        <v>965020</v>
      </c>
      <c r="J345" s="36"/>
      <c r="K345" s="36"/>
    </row>
    <row r="346" spans="1:11" s="33" customFormat="1" ht="9" customHeight="1">
      <c r="A346" s="34" t="s">
        <v>25</v>
      </c>
      <c r="B346" s="32">
        <f t="shared" si="19"/>
        <v>1852952</v>
      </c>
      <c r="C346" s="32"/>
      <c r="D346" s="35">
        <v>914182</v>
      </c>
      <c r="E346" s="35">
        <v>938770</v>
      </c>
      <c r="F346" s="32"/>
      <c r="G346" s="32">
        <v>521504</v>
      </c>
      <c r="H346" s="35">
        <v>1197531</v>
      </c>
      <c r="I346" s="35">
        <v>133917</v>
      </c>
      <c r="J346" s="36"/>
      <c r="K346" s="36"/>
    </row>
    <row r="347" spans="1:11" s="33" customFormat="1" ht="9" customHeight="1">
      <c r="A347" s="34" t="s">
        <v>26</v>
      </c>
      <c r="B347" s="32">
        <f t="shared" si="19"/>
        <v>6173718</v>
      </c>
      <c r="C347" s="32"/>
      <c r="D347" s="35">
        <v>3010822</v>
      </c>
      <c r="E347" s="35">
        <v>3162896</v>
      </c>
      <c r="F347" s="32"/>
      <c r="G347" s="32">
        <v>1712121</v>
      </c>
      <c r="H347" s="35">
        <v>4047461</v>
      </c>
      <c r="I347" s="35">
        <v>414136</v>
      </c>
      <c r="J347" s="36"/>
      <c r="K347" s="36"/>
    </row>
    <row r="348" spans="1:11" s="33" customFormat="1" ht="9" customHeight="1">
      <c r="A348" s="37" t="s">
        <v>27</v>
      </c>
      <c r="B348" s="38">
        <f t="shared" si="19"/>
        <v>3643974</v>
      </c>
      <c r="C348" s="38"/>
      <c r="D348" s="39">
        <v>1764293</v>
      </c>
      <c r="E348" s="39">
        <v>1879681</v>
      </c>
      <c r="F348" s="38"/>
      <c r="G348" s="38">
        <v>1071192</v>
      </c>
      <c r="H348" s="39">
        <v>2292836</v>
      </c>
      <c r="I348" s="39">
        <v>279946</v>
      </c>
      <c r="J348" s="36"/>
      <c r="K348" s="36"/>
    </row>
    <row r="349" spans="1:11" s="33" customFormat="1" ht="9" customHeight="1">
      <c r="A349" s="34" t="s">
        <v>28</v>
      </c>
      <c r="B349" s="32">
        <f t="shared" si="19"/>
        <v>3050720</v>
      </c>
      <c r="C349" s="32"/>
      <c r="D349" s="35">
        <v>1474158</v>
      </c>
      <c r="E349" s="35">
        <v>1576562</v>
      </c>
      <c r="F349" s="32"/>
      <c r="G349" s="32">
        <v>819055</v>
      </c>
      <c r="H349" s="35">
        <v>1995714</v>
      </c>
      <c r="I349" s="35">
        <v>235951</v>
      </c>
      <c r="J349" s="36"/>
      <c r="K349" s="36"/>
    </row>
    <row r="350" spans="1:11" s="33" customFormat="1" ht="9" customHeight="1">
      <c r="A350" s="34" t="s">
        <v>29</v>
      </c>
      <c r="B350" s="32">
        <f t="shared" si="19"/>
        <v>8325800</v>
      </c>
      <c r="C350" s="32"/>
      <c r="D350" s="35">
        <v>4105236</v>
      </c>
      <c r="E350" s="35">
        <v>4220564</v>
      </c>
      <c r="F350" s="32"/>
      <c r="G350" s="32">
        <v>2212675</v>
      </c>
      <c r="H350" s="35">
        <v>5507322</v>
      </c>
      <c r="I350" s="35">
        <v>605803</v>
      </c>
      <c r="J350" s="36"/>
      <c r="K350" s="36"/>
    </row>
    <row r="351" spans="1:11" s="33" customFormat="1" ht="9" customHeight="1">
      <c r="A351" s="34" t="s">
        <v>30</v>
      </c>
      <c r="B351" s="32">
        <f t="shared" si="19"/>
        <v>17245551</v>
      </c>
      <c r="C351" s="32"/>
      <c r="D351" s="35">
        <v>8424627</v>
      </c>
      <c r="E351" s="35">
        <v>8820924</v>
      </c>
      <c r="F351" s="32"/>
      <c r="G351" s="32">
        <v>4292256</v>
      </c>
      <c r="H351" s="35">
        <v>11771798</v>
      </c>
      <c r="I351" s="35">
        <v>1181497</v>
      </c>
      <c r="J351" s="36"/>
      <c r="K351" s="36"/>
    </row>
    <row r="352" spans="1:11" s="33" customFormat="1" ht="9" customHeight="1">
      <c r="A352" s="37" t="s">
        <v>31</v>
      </c>
      <c r="B352" s="38">
        <f t="shared" si="19"/>
        <v>4791977</v>
      </c>
      <c r="C352" s="38"/>
      <c r="D352" s="39">
        <v>2329616</v>
      </c>
      <c r="E352" s="39">
        <v>2462361</v>
      </c>
      <c r="F352" s="38"/>
      <c r="G352" s="38">
        <v>1359191</v>
      </c>
      <c r="H352" s="39">
        <v>3058775</v>
      </c>
      <c r="I352" s="39">
        <v>374011</v>
      </c>
      <c r="J352" s="36"/>
      <c r="K352" s="36"/>
    </row>
    <row r="353" spans="1:11" s="33" customFormat="1" ht="9" customHeight="1">
      <c r="A353" s="34" t="s">
        <v>32</v>
      </c>
      <c r="B353" s="32">
        <f t="shared" si="19"/>
        <v>2022568</v>
      </c>
      <c r="C353" s="32"/>
      <c r="D353" s="35">
        <v>981099</v>
      </c>
      <c r="E353" s="35">
        <v>1041469</v>
      </c>
      <c r="F353" s="32"/>
      <c r="G353" s="32">
        <v>507167</v>
      </c>
      <c r="H353" s="35">
        <v>1343996</v>
      </c>
      <c r="I353" s="35">
        <v>171405</v>
      </c>
      <c r="J353" s="36"/>
      <c r="K353" s="36"/>
    </row>
    <row r="354" spans="1:11" s="33" customFormat="1" ht="9" customHeight="1">
      <c r="A354" s="34" t="s">
        <v>33</v>
      </c>
      <c r="B354" s="32">
        <f t="shared" si="19"/>
        <v>1270646</v>
      </c>
      <c r="C354" s="32"/>
      <c r="D354" s="35">
        <v>635187</v>
      </c>
      <c r="E354" s="35">
        <v>635459</v>
      </c>
      <c r="F354" s="32"/>
      <c r="G354" s="32">
        <v>353264</v>
      </c>
      <c r="H354" s="35">
        <v>822007</v>
      </c>
      <c r="I354" s="35">
        <v>95375</v>
      </c>
      <c r="J354" s="36"/>
      <c r="K354" s="36"/>
    </row>
    <row r="355" spans="1:11" s="33" customFormat="1" ht="9" customHeight="1">
      <c r="A355" s="34" t="s">
        <v>34</v>
      </c>
      <c r="B355" s="32">
        <f t="shared" si="19"/>
        <v>5533147</v>
      </c>
      <c r="C355" s="32"/>
      <c r="D355" s="35">
        <v>2765881</v>
      </c>
      <c r="E355" s="35">
        <v>2767266</v>
      </c>
      <c r="F355" s="32"/>
      <c r="G355" s="32">
        <v>1377332</v>
      </c>
      <c r="H355" s="35">
        <v>3764930</v>
      </c>
      <c r="I355" s="35">
        <v>390885</v>
      </c>
      <c r="J355" s="36"/>
      <c r="K355" s="36"/>
    </row>
    <row r="356" spans="1:11" s="33" customFormat="1" ht="9" customHeight="1">
      <c r="A356" s="37" t="s">
        <v>35</v>
      </c>
      <c r="B356" s="38">
        <f t="shared" si="19"/>
        <v>4120741</v>
      </c>
      <c r="C356" s="38"/>
      <c r="D356" s="39">
        <v>1978082</v>
      </c>
      <c r="E356" s="39">
        <v>2142659</v>
      </c>
      <c r="F356" s="38"/>
      <c r="G356" s="38">
        <v>1150081</v>
      </c>
      <c r="H356" s="39">
        <v>2624054</v>
      </c>
      <c r="I356" s="39">
        <v>346606</v>
      </c>
      <c r="J356" s="36"/>
      <c r="K356" s="36"/>
    </row>
    <row r="357" spans="1:11" s="33" customFormat="1" ht="9" customHeight="1">
      <c r="A357" s="34" t="s">
        <v>36</v>
      </c>
      <c r="B357" s="32">
        <f t="shared" si="19"/>
        <v>6542484</v>
      </c>
      <c r="C357" s="32"/>
      <c r="D357" s="35">
        <v>3152220</v>
      </c>
      <c r="E357" s="35">
        <v>3390264</v>
      </c>
      <c r="F357" s="32"/>
      <c r="G357" s="32">
        <v>1824084</v>
      </c>
      <c r="H357" s="35">
        <v>4252127</v>
      </c>
      <c r="I357" s="35">
        <v>466273</v>
      </c>
      <c r="J357" s="36"/>
      <c r="K357" s="36"/>
    </row>
    <row r="358" spans="1:11" s="33" customFormat="1" ht="9" customHeight="1">
      <c r="A358" s="34" t="s">
        <v>37</v>
      </c>
      <c r="B358" s="32">
        <f t="shared" si="19"/>
        <v>2239112</v>
      </c>
      <c r="C358" s="32"/>
      <c r="D358" s="35">
        <v>1104094</v>
      </c>
      <c r="E358" s="35">
        <v>1135018</v>
      </c>
      <c r="F358" s="32"/>
      <c r="G358" s="32">
        <v>591797</v>
      </c>
      <c r="H358" s="35">
        <v>1510953</v>
      </c>
      <c r="I358" s="35">
        <v>136362</v>
      </c>
      <c r="J358" s="36"/>
      <c r="K358" s="36"/>
    </row>
    <row r="359" spans="1:11" s="33" customFormat="1" ht="9" customHeight="1">
      <c r="A359" s="34" t="s">
        <v>38</v>
      </c>
      <c r="B359" s="32">
        <f t="shared" si="19"/>
        <v>1684541</v>
      </c>
      <c r="C359" s="32"/>
      <c r="D359" s="35">
        <v>849827</v>
      </c>
      <c r="E359" s="35">
        <v>834714</v>
      </c>
      <c r="F359" s="32"/>
      <c r="G359" s="32">
        <v>442837</v>
      </c>
      <c r="H359" s="35">
        <v>1165210</v>
      </c>
      <c r="I359" s="35">
        <v>76494</v>
      </c>
      <c r="J359" s="36"/>
      <c r="K359" s="36"/>
    </row>
    <row r="360" spans="1:11" s="33" customFormat="1" ht="9" customHeight="1">
      <c r="A360" s="37" t="s">
        <v>39</v>
      </c>
      <c r="B360" s="38">
        <f t="shared" si="19"/>
        <v>2845959</v>
      </c>
      <c r="C360" s="38"/>
      <c r="D360" s="39">
        <v>1389418</v>
      </c>
      <c r="E360" s="39">
        <v>1456541</v>
      </c>
      <c r="F360" s="38"/>
      <c r="G360" s="38">
        <v>759742</v>
      </c>
      <c r="H360" s="39">
        <v>1855472</v>
      </c>
      <c r="I360" s="39">
        <v>230745</v>
      </c>
      <c r="J360" s="36"/>
      <c r="K360" s="36"/>
    </row>
    <row r="361" spans="1:11" s="33" customFormat="1" ht="9" customHeight="1">
      <c r="A361" s="34" t="s">
        <v>40</v>
      </c>
      <c r="B361" s="32">
        <f t="shared" si="19"/>
        <v>3131012</v>
      </c>
      <c r="C361" s="32"/>
      <c r="D361" s="35">
        <v>1555999</v>
      </c>
      <c r="E361" s="35">
        <v>1575013</v>
      </c>
      <c r="F361" s="32"/>
      <c r="G361" s="32">
        <v>795045</v>
      </c>
      <c r="H361" s="35">
        <v>2086306</v>
      </c>
      <c r="I361" s="35">
        <v>249661</v>
      </c>
      <c r="J361" s="36"/>
      <c r="K361" s="36"/>
    </row>
    <row r="362" spans="1:11" s="33" customFormat="1" ht="9" customHeight="1">
      <c r="A362" s="34" t="s">
        <v>41</v>
      </c>
      <c r="B362" s="32">
        <f t="shared" si="19"/>
        <v>3037752</v>
      </c>
      <c r="C362" s="32"/>
      <c r="D362" s="35">
        <v>1510495</v>
      </c>
      <c r="E362" s="35">
        <v>1527257</v>
      </c>
      <c r="F362" s="32"/>
      <c r="G362" s="32">
        <v>780527</v>
      </c>
      <c r="H362" s="35">
        <v>2036462</v>
      </c>
      <c r="I362" s="35">
        <v>220763</v>
      </c>
      <c r="J362" s="36"/>
      <c r="K362" s="36"/>
    </row>
    <row r="363" spans="1:11" s="33" customFormat="1" ht="9" customHeight="1">
      <c r="A363" s="34" t="s">
        <v>42</v>
      </c>
      <c r="B363" s="32">
        <f t="shared" si="19"/>
        <v>2544372</v>
      </c>
      <c r="C363" s="32"/>
      <c r="D363" s="35">
        <v>1253226</v>
      </c>
      <c r="E363" s="35">
        <v>1291146</v>
      </c>
      <c r="F363" s="32"/>
      <c r="G363" s="32">
        <v>696185</v>
      </c>
      <c r="H363" s="35">
        <v>1684609</v>
      </c>
      <c r="I363" s="35">
        <v>163578</v>
      </c>
      <c r="J363" s="36"/>
      <c r="K363" s="36"/>
    </row>
    <row r="364" spans="1:11" s="33" customFormat="1" ht="9" customHeight="1">
      <c r="A364" s="37" t="s">
        <v>43</v>
      </c>
      <c r="B364" s="38">
        <f t="shared" si="19"/>
        <v>3620910</v>
      </c>
      <c r="C364" s="38"/>
      <c r="D364" s="39">
        <v>1791690</v>
      </c>
      <c r="E364" s="39">
        <v>1829220</v>
      </c>
      <c r="F364" s="38"/>
      <c r="G364" s="38">
        <v>947379</v>
      </c>
      <c r="H364" s="39">
        <v>2401150</v>
      </c>
      <c r="I364" s="39">
        <v>272381</v>
      </c>
      <c r="J364" s="36"/>
      <c r="K364" s="36"/>
    </row>
    <row r="365" spans="1:11" s="33" customFormat="1" ht="9" customHeight="1">
      <c r="A365" s="34" t="s">
        <v>44</v>
      </c>
      <c r="B365" s="32">
        <f t="shared" si="19"/>
        <v>1364147</v>
      </c>
      <c r="C365" s="32"/>
      <c r="D365" s="35">
        <v>664912</v>
      </c>
      <c r="E365" s="35">
        <v>699235</v>
      </c>
      <c r="F365" s="32"/>
      <c r="G365" s="32">
        <v>368084</v>
      </c>
      <c r="H365" s="35">
        <v>904605</v>
      </c>
      <c r="I365" s="35">
        <v>91458</v>
      </c>
      <c r="J365" s="36"/>
      <c r="K365" s="36"/>
    </row>
    <row r="366" spans="1:11" s="33" customFormat="1" ht="9" customHeight="1">
      <c r="A366" s="34" t="s">
        <v>45</v>
      </c>
      <c r="B366" s="32">
        <f t="shared" si="19"/>
        <v>8488447</v>
      </c>
      <c r="C366" s="32"/>
      <c r="D366" s="35">
        <v>4121863</v>
      </c>
      <c r="E366" s="35">
        <v>4366584</v>
      </c>
      <c r="F366" s="32"/>
      <c r="G366" s="32">
        <v>2165211</v>
      </c>
      <c r="H366" s="35">
        <v>5590313</v>
      </c>
      <c r="I366" s="35">
        <v>732923</v>
      </c>
      <c r="J366" s="36"/>
      <c r="K366" s="36"/>
    </row>
    <row r="367" spans="1:11" s="33" customFormat="1" ht="9" customHeight="1">
      <c r="A367" s="34" t="s">
        <v>46</v>
      </c>
      <c r="B367" s="32">
        <f t="shared" si="19"/>
        <v>2233866</v>
      </c>
      <c r="C367" s="32"/>
      <c r="D367" s="35">
        <v>1100567</v>
      </c>
      <c r="E367" s="35">
        <v>1133299</v>
      </c>
      <c r="F367" s="32"/>
      <c r="G367" s="32">
        <v>545188</v>
      </c>
      <c r="H367" s="35">
        <v>1512998</v>
      </c>
      <c r="I367" s="35">
        <v>175680</v>
      </c>
      <c r="J367" s="36"/>
      <c r="K367" s="36"/>
    </row>
    <row r="368" spans="1:11" s="33" customFormat="1" ht="9" customHeight="1">
      <c r="A368" s="37" t="s">
        <v>47</v>
      </c>
      <c r="B368" s="38">
        <f t="shared" si="19"/>
        <v>1654593</v>
      </c>
      <c r="C368" s="38"/>
      <c r="D368" s="39">
        <v>813249</v>
      </c>
      <c r="E368" s="39">
        <v>841344</v>
      </c>
      <c r="F368" s="38"/>
      <c r="G368" s="38">
        <v>473800</v>
      </c>
      <c r="H368" s="39">
        <v>1051778</v>
      </c>
      <c r="I368" s="39">
        <v>129015</v>
      </c>
      <c r="J368" s="36"/>
      <c r="K368" s="36"/>
    </row>
    <row r="369" spans="1:9" ht="3" customHeight="1">
      <c r="A369" s="18"/>
      <c r="B369" s="18"/>
      <c r="C369" s="18"/>
      <c r="D369" s="18"/>
      <c r="E369" s="18"/>
      <c r="F369" s="18"/>
      <c r="G369" s="18"/>
      <c r="H369" s="18"/>
      <c r="I369" s="18"/>
    </row>
    <row r="370" spans="1:9" ht="3" customHeight="1"/>
    <row r="371" spans="1:9" s="25" customFormat="1" ht="9" customHeight="1">
      <c r="A371" s="43" t="s">
        <v>223</v>
      </c>
      <c r="B371" s="44"/>
      <c r="C371" s="44"/>
      <c r="D371" s="44"/>
      <c r="E371" s="44"/>
      <c r="F371" s="44"/>
      <c r="G371" s="44"/>
      <c r="H371" s="44"/>
    </row>
    <row r="372" spans="1:9" ht="12.75" hidden="1" customHeight="1"/>
    <row r="373" spans="1:9" ht="12.75" hidden="1" customHeight="1"/>
    <row r="374" spans="1:9" ht="12.75" hidden="1" customHeight="1"/>
    <row r="375" spans="1:9" ht="12.75" hidden="1" customHeight="1"/>
    <row r="376" spans="1:9" ht="12.75" hidden="1" customHeight="1"/>
    <row r="377" spans="1:9" ht="12.75" hidden="1" customHeight="1"/>
    <row r="378" spans="1:9" ht="12.75" hidden="1" customHeight="1"/>
    <row r="379" spans="1:9" ht="12.75" hidden="1" customHeight="1"/>
    <row r="380" spans="1:9" ht="12.75" hidden="1" customHeight="1"/>
    <row r="381" spans="1:9" ht="12.75" hidden="1" customHeight="1"/>
    <row r="382" spans="1:9" ht="12.75" hidden="1" customHeight="1"/>
    <row r="383" spans="1:9" ht="12.75" hidden="1" customHeight="1"/>
    <row r="384" spans="1:9" ht="11.25" hidden="1" customHeight="1"/>
    <row r="385" ht="11.25" hidden="1" customHeight="1"/>
    <row r="386" ht="11.25" hidden="1" customHeight="1"/>
    <row r="387" ht="11.25" hidden="1" customHeight="1"/>
    <row r="388" ht="11.25" hidden="1" customHeight="1"/>
    <row r="389" ht="11.25" hidden="1" customHeight="1"/>
    <row r="390" ht="11.25" hidden="1" customHeight="1"/>
    <row r="391" ht="11.25" hidden="1" customHeight="1"/>
    <row r="392" ht="11.25" hidden="1" customHeight="1"/>
    <row r="393" ht="11.25" hidden="1" customHeight="1"/>
    <row r="394" ht="11.25" hidden="1" customHeight="1"/>
    <row r="395" ht="11.25" hidden="1" customHeight="1"/>
    <row r="396" ht="11.25" hidden="1" customHeight="1"/>
    <row r="397" ht="11.25" hidden="1" customHeight="1"/>
    <row r="398" ht="11.25" hidden="1" customHeight="1"/>
    <row r="399" ht="11.25" hidden="1" customHeight="1"/>
    <row r="400" ht="11.25" hidden="1" customHeight="1"/>
    <row r="401" ht="11.25" hidden="1" customHeight="1"/>
    <row r="402" ht="11.25" hidden="1" customHeight="1"/>
    <row r="403" ht="11.25" hidden="1" customHeight="1"/>
    <row r="404" ht="11.25" hidden="1" customHeight="1"/>
    <row r="405" ht="11.25" hidden="1" customHeight="1"/>
    <row r="406" ht="11.25" hidden="1" customHeight="1"/>
    <row r="407" ht="11.25" hidden="1" customHeight="1"/>
    <row r="408" ht="11.25" hidden="1" customHeight="1"/>
    <row r="409" ht="11.25" hidden="1" customHeight="1"/>
    <row r="410" ht="11.25" hidden="1" customHeight="1"/>
    <row r="411" ht="11.25" hidden="1" customHeight="1"/>
    <row r="412" ht="11.25" hidden="1" customHeight="1"/>
    <row r="413" ht="11.25" hidden="1" customHeight="1"/>
    <row r="414" ht="11.25" hidden="1" customHeight="1"/>
    <row r="415" ht="11.25" hidden="1" customHeight="1"/>
    <row r="416" ht="11.25" hidden="1" customHeight="1"/>
    <row r="417" ht="11.25" hidden="1" customHeight="1"/>
    <row r="418" ht="11.25" hidden="1" customHeight="1"/>
    <row r="419" ht="11.25" hidden="1" customHeight="1"/>
    <row r="420" ht="11.25" hidden="1" customHeight="1"/>
  </sheetData>
  <sheetProtection sheet="1" objects="1" scenarios="1"/>
  <mergeCells count="1">
    <mergeCell ref="A6:A7"/>
  </mergeCells>
  <hyperlinks>
    <hyperlink ref="I1" location="Índice!A1" tooltip="Ir a Índice" display="Índice!A1"/>
    <hyperlink ref="A371" r:id="rId1" display="Fuente: CONAPO. Proyecciones de población 2010-2030. En: www.conapo.gob.mx (28 de junio de 2013)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4" manualBreakCount="4">
    <brk id="81" max="8" man="1"/>
    <brk id="153" max="8" man="1"/>
    <brk id="225" max="8" man="1"/>
    <brk id="297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showGridLines="0" showRowColHeaders="0" zoomScale="130" zoomScaleNormal="130" workbookViewId="0"/>
  </sheetViews>
  <sheetFormatPr baseColWidth="10" defaultColWidth="0" defaultRowHeight="11.25" customHeight="1" zeroHeight="1"/>
  <cols>
    <col min="1" max="1" width="25.33203125" style="20" customWidth="1"/>
    <col min="2" max="2" width="10" style="20" customWidth="1"/>
    <col min="3" max="4" width="16" style="20" customWidth="1"/>
    <col min="5" max="5" width="5" style="20" customWidth="1"/>
    <col min="6" max="6" width="9.33203125" style="20" customWidth="1"/>
    <col min="7" max="8" width="16" style="20" customWidth="1"/>
    <col min="9" max="9" width="1" style="20" customWidth="1"/>
    <col min="10" max="11" width="0" style="20" hidden="1" customWidth="1"/>
    <col min="12" max="16384" width="13.33203125" style="20" hidden="1"/>
  </cols>
  <sheetData>
    <row r="1" spans="1:9" s="16" customFormat="1" ht="12" customHeight="1">
      <c r="A1" s="13" t="s">
        <v>301</v>
      </c>
      <c r="B1" s="14"/>
      <c r="C1" s="14"/>
      <c r="D1" s="14"/>
      <c r="E1" s="14"/>
      <c r="F1" s="14"/>
      <c r="G1" s="14"/>
      <c r="H1" s="408" t="s">
        <v>302</v>
      </c>
    </row>
    <row r="2" spans="1:9" s="16" customFormat="1" ht="12" customHeight="1">
      <c r="A2" s="47" t="s">
        <v>303</v>
      </c>
      <c r="B2" s="14"/>
      <c r="C2" s="14"/>
      <c r="D2" s="14"/>
      <c r="E2" s="14"/>
      <c r="F2" s="14"/>
      <c r="G2" s="14"/>
    </row>
    <row r="3" spans="1:9" ht="3" customHeight="1">
      <c r="A3" s="18"/>
      <c r="B3" s="18"/>
      <c r="C3" s="18"/>
      <c r="D3" s="18"/>
      <c r="E3" s="18"/>
      <c r="F3" s="18"/>
      <c r="G3" s="18"/>
      <c r="H3" s="18"/>
      <c r="I3" s="19"/>
    </row>
    <row r="4" spans="1:9" ht="3" customHeight="1">
      <c r="A4" s="19"/>
      <c r="B4" s="19"/>
      <c r="C4" s="19"/>
      <c r="D4" s="19"/>
      <c r="E4" s="19"/>
      <c r="F4" s="19"/>
      <c r="G4" s="19"/>
    </row>
    <row r="5" spans="1:9" s="25" customFormat="1" ht="9.6" customHeight="1">
      <c r="A5" s="428" t="s">
        <v>6</v>
      </c>
      <c r="B5" s="410" t="s">
        <v>304</v>
      </c>
      <c r="C5" s="411"/>
      <c r="D5" s="411"/>
      <c r="E5" s="44"/>
      <c r="F5" s="410" t="s">
        <v>305</v>
      </c>
      <c r="G5" s="411"/>
      <c r="H5" s="411"/>
    </row>
    <row r="6" spans="1:9" s="25" customFormat="1" ht="1.5" customHeight="1">
      <c r="A6" s="429"/>
      <c r="B6" s="412"/>
      <c r="C6" s="412"/>
      <c r="D6" s="412"/>
      <c r="E6" s="44"/>
      <c r="F6" s="412"/>
      <c r="G6" s="412"/>
      <c r="H6" s="412"/>
    </row>
    <row r="7" spans="1:9" s="25" customFormat="1" ht="8.25">
      <c r="A7" s="429"/>
      <c r="B7" s="49" t="s">
        <v>7</v>
      </c>
      <c r="C7" s="416" t="s">
        <v>10</v>
      </c>
      <c r="D7" s="416" t="s">
        <v>11</v>
      </c>
      <c r="E7" s="417"/>
      <c r="F7" s="49" t="s">
        <v>7</v>
      </c>
      <c r="G7" s="416" t="s">
        <v>10</v>
      </c>
      <c r="H7" s="416" t="s">
        <v>11</v>
      </c>
    </row>
    <row r="8" spans="1:9" ht="3" customHeight="1">
      <c r="A8" s="18"/>
      <c r="B8" s="18"/>
      <c r="C8" s="18"/>
      <c r="D8" s="18"/>
      <c r="E8" s="18"/>
      <c r="F8" s="18"/>
      <c r="G8" s="18"/>
      <c r="H8" s="18"/>
    </row>
    <row r="9" spans="1:9" ht="3" customHeight="1">
      <c r="A9" s="19"/>
      <c r="B9" s="19"/>
      <c r="C9" s="19"/>
      <c r="D9" s="19"/>
      <c r="E9" s="19"/>
      <c r="F9" s="19"/>
      <c r="G9" s="19"/>
      <c r="H9" s="19"/>
    </row>
    <row r="10" spans="1:9" s="33" customFormat="1" ht="8.1" customHeight="1">
      <c r="A10" s="30" t="s">
        <v>15</v>
      </c>
      <c r="B10" s="31">
        <f>SUM(B12:B43)</f>
        <v>112336538</v>
      </c>
      <c r="C10" s="31">
        <f>SUM(C12:C43)</f>
        <v>54855231</v>
      </c>
      <c r="D10" s="31">
        <f>SUM(D12:D43)</f>
        <v>57481307</v>
      </c>
      <c r="E10" s="32"/>
      <c r="F10" s="29">
        <f>SUM(F12:F43)</f>
        <v>119530753</v>
      </c>
      <c r="G10" s="29">
        <f>SUM(G12:G43)</f>
        <v>58056133</v>
      </c>
      <c r="H10" s="29">
        <f>SUM(H12:H43)</f>
        <v>61474620</v>
      </c>
    </row>
    <row r="11" spans="1:9" s="33" customFormat="1" ht="3.95" customHeight="1">
      <c r="A11" s="30"/>
      <c r="B11" s="31"/>
      <c r="C11" s="31"/>
      <c r="D11" s="31"/>
      <c r="E11" s="32"/>
      <c r="F11" s="29"/>
      <c r="G11" s="29"/>
      <c r="H11" s="29"/>
    </row>
    <row r="12" spans="1:9" s="33" customFormat="1" ht="9" customHeight="1">
      <c r="A12" s="34" t="s">
        <v>16</v>
      </c>
      <c r="B12" s="32">
        <f t="shared" ref="B12:B43" si="0">SUM(C12:D12)</f>
        <v>1184996</v>
      </c>
      <c r="C12" s="35">
        <v>576638</v>
      </c>
      <c r="D12" s="35">
        <v>608358</v>
      </c>
      <c r="E12" s="32"/>
      <c r="F12" s="32">
        <f t="shared" ref="F12:F43" si="1">SUM(G12:H12)</f>
        <v>1312544</v>
      </c>
      <c r="G12" s="35">
        <v>640091</v>
      </c>
      <c r="H12" s="35">
        <v>672453</v>
      </c>
    </row>
    <row r="13" spans="1:9" s="33" customFormat="1" ht="9" customHeight="1">
      <c r="A13" s="34" t="s">
        <v>17</v>
      </c>
      <c r="B13" s="32">
        <f t="shared" si="0"/>
        <v>3155070</v>
      </c>
      <c r="C13" s="35">
        <v>1591610</v>
      </c>
      <c r="D13" s="35">
        <v>1563460</v>
      </c>
      <c r="E13" s="32"/>
      <c r="F13" s="32">
        <f t="shared" si="1"/>
        <v>3315766</v>
      </c>
      <c r="G13" s="35">
        <v>1650341</v>
      </c>
      <c r="H13" s="35">
        <v>1665425</v>
      </c>
    </row>
    <row r="14" spans="1:9" s="33" customFormat="1" ht="9" customHeight="1">
      <c r="A14" s="34" t="s">
        <v>18</v>
      </c>
      <c r="B14" s="32">
        <f t="shared" si="0"/>
        <v>637026</v>
      </c>
      <c r="C14" s="35">
        <v>325433</v>
      </c>
      <c r="D14" s="35">
        <v>311593</v>
      </c>
      <c r="E14" s="32"/>
      <c r="F14" s="32">
        <f t="shared" si="1"/>
        <v>712029</v>
      </c>
      <c r="G14" s="35">
        <v>359137</v>
      </c>
      <c r="H14" s="35">
        <v>352892</v>
      </c>
    </row>
    <row r="15" spans="1:9" s="33" customFormat="1" ht="9" customHeight="1">
      <c r="A15" s="37" t="s">
        <v>19</v>
      </c>
      <c r="B15" s="38">
        <f t="shared" si="0"/>
        <v>822441</v>
      </c>
      <c r="C15" s="39">
        <v>407721</v>
      </c>
      <c r="D15" s="39">
        <v>414720</v>
      </c>
      <c r="E15" s="38"/>
      <c r="F15" s="38">
        <f t="shared" si="1"/>
        <v>899931</v>
      </c>
      <c r="G15" s="39">
        <v>441276</v>
      </c>
      <c r="H15" s="39">
        <v>458655</v>
      </c>
    </row>
    <row r="16" spans="1:9" s="33" customFormat="1" ht="9" customHeight="1">
      <c r="A16" s="34" t="s">
        <v>20</v>
      </c>
      <c r="B16" s="32">
        <f t="shared" si="0"/>
        <v>2748391</v>
      </c>
      <c r="C16" s="35">
        <v>1364197</v>
      </c>
      <c r="D16" s="35">
        <v>1384194</v>
      </c>
      <c r="E16" s="32"/>
      <c r="F16" s="32">
        <f t="shared" si="1"/>
        <v>2954915</v>
      </c>
      <c r="G16" s="35">
        <v>1462612</v>
      </c>
      <c r="H16" s="35">
        <v>1492303</v>
      </c>
    </row>
    <row r="17" spans="1:8" s="33" customFormat="1" ht="9" customHeight="1">
      <c r="A17" s="34" t="s">
        <v>21</v>
      </c>
      <c r="B17" s="32">
        <f t="shared" si="0"/>
        <v>650555</v>
      </c>
      <c r="C17" s="35">
        <v>322790</v>
      </c>
      <c r="D17" s="35">
        <v>327765</v>
      </c>
      <c r="E17" s="32"/>
      <c r="F17" s="32">
        <f t="shared" si="1"/>
        <v>711235</v>
      </c>
      <c r="G17" s="35">
        <v>350791</v>
      </c>
      <c r="H17" s="35">
        <v>360444</v>
      </c>
    </row>
    <row r="18" spans="1:8" s="33" customFormat="1" ht="9" customHeight="1">
      <c r="A18" s="34" t="s">
        <v>22</v>
      </c>
      <c r="B18" s="32">
        <f t="shared" si="0"/>
        <v>4796580</v>
      </c>
      <c r="C18" s="35">
        <v>2352807</v>
      </c>
      <c r="D18" s="35">
        <v>2443773</v>
      </c>
      <c r="E18" s="32"/>
      <c r="F18" s="32">
        <f t="shared" si="1"/>
        <v>5217908</v>
      </c>
      <c r="G18" s="35">
        <v>2536721</v>
      </c>
      <c r="H18" s="35">
        <v>2681187</v>
      </c>
    </row>
    <row r="19" spans="1:8" s="33" customFormat="1" ht="9" customHeight="1">
      <c r="A19" s="37" t="s">
        <v>23</v>
      </c>
      <c r="B19" s="38">
        <f t="shared" si="0"/>
        <v>3406465</v>
      </c>
      <c r="C19" s="39">
        <v>1692545</v>
      </c>
      <c r="D19" s="39">
        <v>1713920</v>
      </c>
      <c r="E19" s="38"/>
      <c r="F19" s="38">
        <f t="shared" si="1"/>
        <v>3556574</v>
      </c>
      <c r="G19" s="39">
        <v>1752275</v>
      </c>
      <c r="H19" s="39">
        <v>1804299</v>
      </c>
    </row>
    <row r="20" spans="1:8" s="33" customFormat="1" ht="9" customHeight="1">
      <c r="A20" s="34" t="s">
        <v>24</v>
      </c>
      <c r="B20" s="32">
        <f t="shared" si="0"/>
        <v>8851080</v>
      </c>
      <c r="C20" s="35">
        <v>4233783</v>
      </c>
      <c r="D20" s="35">
        <v>4617297</v>
      </c>
      <c r="E20" s="32"/>
      <c r="F20" s="32">
        <f t="shared" si="1"/>
        <v>8918653</v>
      </c>
      <c r="G20" s="35">
        <v>4231650</v>
      </c>
      <c r="H20" s="35">
        <v>4687003</v>
      </c>
    </row>
    <row r="21" spans="1:8" s="33" customFormat="1" ht="9" customHeight="1">
      <c r="A21" s="34" t="s">
        <v>25</v>
      </c>
      <c r="B21" s="32">
        <f t="shared" si="0"/>
        <v>1632934</v>
      </c>
      <c r="C21" s="35">
        <v>803890</v>
      </c>
      <c r="D21" s="35">
        <v>829044</v>
      </c>
      <c r="E21" s="32"/>
      <c r="F21" s="32">
        <f t="shared" si="1"/>
        <v>1754754</v>
      </c>
      <c r="G21" s="35">
        <v>860382</v>
      </c>
      <c r="H21" s="35">
        <v>894372</v>
      </c>
    </row>
    <row r="22" spans="1:8" s="33" customFormat="1" ht="9" customHeight="1">
      <c r="A22" s="34" t="s">
        <v>26</v>
      </c>
      <c r="B22" s="32">
        <f t="shared" si="0"/>
        <v>5486372</v>
      </c>
      <c r="C22" s="35">
        <v>2639425</v>
      </c>
      <c r="D22" s="35">
        <v>2846947</v>
      </c>
      <c r="E22" s="32"/>
      <c r="F22" s="32">
        <f t="shared" si="1"/>
        <v>5853677</v>
      </c>
      <c r="G22" s="35">
        <v>2826369</v>
      </c>
      <c r="H22" s="35">
        <v>3027308</v>
      </c>
    </row>
    <row r="23" spans="1:8" s="33" customFormat="1" ht="9" customHeight="1">
      <c r="A23" s="37" t="s">
        <v>27</v>
      </c>
      <c r="B23" s="38">
        <f t="shared" si="0"/>
        <v>3388768</v>
      </c>
      <c r="C23" s="39">
        <v>1645561</v>
      </c>
      <c r="D23" s="39">
        <v>1743207</v>
      </c>
      <c r="E23" s="38"/>
      <c r="F23" s="38">
        <f t="shared" si="1"/>
        <v>3533251</v>
      </c>
      <c r="G23" s="39">
        <v>1699059</v>
      </c>
      <c r="H23" s="39">
        <v>1834192</v>
      </c>
    </row>
    <row r="24" spans="1:8" s="33" customFormat="1" ht="9" customHeight="1">
      <c r="A24" s="34" t="s">
        <v>28</v>
      </c>
      <c r="B24" s="32">
        <f t="shared" si="0"/>
        <v>2665018</v>
      </c>
      <c r="C24" s="35">
        <v>1285222</v>
      </c>
      <c r="D24" s="35">
        <v>1379796</v>
      </c>
      <c r="E24" s="32"/>
      <c r="F24" s="32">
        <f t="shared" si="1"/>
        <v>2858359</v>
      </c>
      <c r="G24" s="35">
        <v>1369025</v>
      </c>
      <c r="H24" s="35">
        <v>1489334</v>
      </c>
    </row>
    <row r="25" spans="1:8" s="33" customFormat="1" ht="9" customHeight="1">
      <c r="A25" s="34" t="s">
        <v>29</v>
      </c>
      <c r="B25" s="32">
        <f t="shared" si="0"/>
        <v>7350682</v>
      </c>
      <c r="C25" s="35">
        <v>3600641</v>
      </c>
      <c r="D25" s="35">
        <v>3750041</v>
      </c>
      <c r="E25" s="32"/>
      <c r="F25" s="32">
        <f t="shared" si="1"/>
        <v>7844830</v>
      </c>
      <c r="G25" s="35">
        <v>3835069</v>
      </c>
      <c r="H25" s="35">
        <v>4009761</v>
      </c>
    </row>
    <row r="26" spans="1:8" s="33" customFormat="1" ht="9" customHeight="1">
      <c r="A26" s="34" t="s">
        <v>30</v>
      </c>
      <c r="B26" s="32">
        <f t="shared" si="0"/>
        <v>15175862</v>
      </c>
      <c r="C26" s="35">
        <v>7396986</v>
      </c>
      <c r="D26" s="35">
        <v>7778876</v>
      </c>
      <c r="E26" s="32"/>
      <c r="F26" s="32">
        <f t="shared" si="1"/>
        <v>16187608</v>
      </c>
      <c r="G26" s="35">
        <v>7834068</v>
      </c>
      <c r="H26" s="35">
        <v>8353540</v>
      </c>
    </row>
    <row r="27" spans="1:8" s="33" customFormat="1" ht="9" customHeight="1">
      <c r="A27" s="37" t="s">
        <v>31</v>
      </c>
      <c r="B27" s="38">
        <f t="shared" si="0"/>
        <v>4351037</v>
      </c>
      <c r="C27" s="39">
        <v>2102109</v>
      </c>
      <c r="D27" s="39">
        <v>2248928</v>
      </c>
      <c r="E27" s="38"/>
      <c r="F27" s="38">
        <f t="shared" si="1"/>
        <v>4584471</v>
      </c>
      <c r="G27" s="39">
        <v>2209747</v>
      </c>
      <c r="H27" s="39">
        <v>2374724</v>
      </c>
    </row>
    <row r="28" spans="1:8" s="33" customFormat="1" ht="9" customHeight="1">
      <c r="A28" s="34" t="s">
        <v>32</v>
      </c>
      <c r="B28" s="32">
        <f t="shared" si="0"/>
        <v>1777227</v>
      </c>
      <c r="C28" s="35">
        <v>858588</v>
      </c>
      <c r="D28" s="35">
        <v>918639</v>
      </c>
      <c r="E28" s="32"/>
      <c r="F28" s="32">
        <f t="shared" si="1"/>
        <v>1903811</v>
      </c>
      <c r="G28" s="35">
        <v>914906</v>
      </c>
      <c r="H28" s="35">
        <v>988905</v>
      </c>
    </row>
    <row r="29" spans="1:8" s="33" customFormat="1" ht="9" customHeight="1">
      <c r="A29" s="34" t="s">
        <v>33</v>
      </c>
      <c r="B29" s="32">
        <f t="shared" si="0"/>
        <v>1084979</v>
      </c>
      <c r="C29" s="35">
        <v>541007</v>
      </c>
      <c r="D29" s="35">
        <v>543972</v>
      </c>
      <c r="E29" s="32"/>
      <c r="F29" s="32">
        <f t="shared" si="1"/>
        <v>1181050</v>
      </c>
      <c r="G29" s="35">
        <v>586000</v>
      </c>
      <c r="H29" s="35">
        <v>595050</v>
      </c>
    </row>
    <row r="30" spans="1:8" s="33" customFormat="1" ht="9" customHeight="1">
      <c r="A30" s="34" t="s">
        <v>34</v>
      </c>
      <c r="B30" s="32">
        <f t="shared" si="0"/>
        <v>4653458</v>
      </c>
      <c r="C30" s="35">
        <v>2320185</v>
      </c>
      <c r="D30" s="35">
        <v>2333273</v>
      </c>
      <c r="E30" s="32"/>
      <c r="F30" s="32">
        <f t="shared" si="1"/>
        <v>5119504</v>
      </c>
      <c r="G30" s="35">
        <v>2541857</v>
      </c>
      <c r="H30" s="35">
        <v>2577647</v>
      </c>
    </row>
    <row r="31" spans="1:8" s="33" customFormat="1" ht="9" customHeight="1">
      <c r="A31" s="37" t="s">
        <v>35</v>
      </c>
      <c r="B31" s="38">
        <f t="shared" si="0"/>
        <v>3801962</v>
      </c>
      <c r="C31" s="39">
        <v>1819008</v>
      </c>
      <c r="D31" s="39">
        <v>1982954</v>
      </c>
      <c r="E31" s="38"/>
      <c r="F31" s="38">
        <f t="shared" si="1"/>
        <v>3967889</v>
      </c>
      <c r="G31" s="39">
        <v>1888678</v>
      </c>
      <c r="H31" s="39">
        <v>2079211</v>
      </c>
    </row>
    <row r="32" spans="1:8" s="33" customFormat="1" ht="9" customHeight="1">
      <c r="A32" s="34" t="s">
        <v>36</v>
      </c>
      <c r="B32" s="32">
        <f t="shared" si="0"/>
        <v>5779829</v>
      </c>
      <c r="C32" s="35">
        <v>2769855</v>
      </c>
      <c r="D32" s="35">
        <v>3009974</v>
      </c>
      <c r="E32" s="32"/>
      <c r="F32" s="32">
        <f t="shared" si="1"/>
        <v>6168883</v>
      </c>
      <c r="G32" s="35">
        <v>2943677</v>
      </c>
      <c r="H32" s="35">
        <v>3225206</v>
      </c>
    </row>
    <row r="33" spans="1:8" s="33" customFormat="1" ht="9" customHeight="1">
      <c r="A33" s="34" t="s">
        <v>37</v>
      </c>
      <c r="B33" s="32">
        <f t="shared" si="0"/>
        <v>1827937</v>
      </c>
      <c r="C33" s="35">
        <v>887188</v>
      </c>
      <c r="D33" s="35">
        <v>940749</v>
      </c>
      <c r="E33" s="32"/>
      <c r="F33" s="32">
        <f t="shared" si="1"/>
        <v>2038372</v>
      </c>
      <c r="G33" s="35">
        <v>993436</v>
      </c>
      <c r="H33" s="35">
        <v>1044936</v>
      </c>
    </row>
    <row r="34" spans="1:8" s="33" customFormat="1" ht="9" customHeight="1">
      <c r="A34" s="34" t="s">
        <v>38</v>
      </c>
      <c r="B34" s="32">
        <f t="shared" si="0"/>
        <v>1325578</v>
      </c>
      <c r="C34" s="35">
        <v>673220</v>
      </c>
      <c r="D34" s="35">
        <v>652358</v>
      </c>
      <c r="E34" s="32"/>
      <c r="F34" s="32">
        <f t="shared" si="1"/>
        <v>1501562</v>
      </c>
      <c r="G34" s="35">
        <v>751538</v>
      </c>
      <c r="H34" s="35">
        <v>750024</v>
      </c>
    </row>
    <row r="35" spans="1:8" s="33" customFormat="1" ht="9" customHeight="1">
      <c r="A35" s="37" t="s">
        <v>39</v>
      </c>
      <c r="B35" s="38">
        <f t="shared" si="0"/>
        <v>2585518</v>
      </c>
      <c r="C35" s="39">
        <v>1260366</v>
      </c>
      <c r="D35" s="39">
        <v>1325152</v>
      </c>
      <c r="E35" s="38"/>
      <c r="F35" s="38">
        <f t="shared" si="1"/>
        <v>2717820</v>
      </c>
      <c r="G35" s="39">
        <v>1317525</v>
      </c>
      <c r="H35" s="39">
        <v>1400295</v>
      </c>
    </row>
    <row r="36" spans="1:8" s="33" customFormat="1" ht="9" customHeight="1">
      <c r="A36" s="34" t="s">
        <v>40</v>
      </c>
      <c r="B36" s="32">
        <f t="shared" si="0"/>
        <v>2767761</v>
      </c>
      <c r="C36" s="35">
        <v>1376201</v>
      </c>
      <c r="D36" s="35">
        <v>1391560</v>
      </c>
      <c r="E36" s="32"/>
      <c r="F36" s="32">
        <f t="shared" si="1"/>
        <v>2966321</v>
      </c>
      <c r="G36" s="35">
        <v>1464085</v>
      </c>
      <c r="H36" s="35">
        <v>1502236</v>
      </c>
    </row>
    <row r="37" spans="1:8" s="33" customFormat="1" ht="9" customHeight="1">
      <c r="A37" s="34" t="s">
        <v>41</v>
      </c>
      <c r="B37" s="32">
        <f t="shared" si="0"/>
        <v>2662480</v>
      </c>
      <c r="C37" s="35">
        <v>1339612</v>
      </c>
      <c r="D37" s="35">
        <v>1322868</v>
      </c>
      <c r="E37" s="32"/>
      <c r="F37" s="32">
        <f t="shared" si="1"/>
        <v>2850330</v>
      </c>
      <c r="G37" s="35">
        <v>1410419</v>
      </c>
      <c r="H37" s="35">
        <v>1439911</v>
      </c>
    </row>
    <row r="38" spans="1:8" s="33" customFormat="1" ht="9" customHeight="1">
      <c r="A38" s="34" t="s">
        <v>42</v>
      </c>
      <c r="B38" s="32">
        <f t="shared" si="0"/>
        <v>2238603</v>
      </c>
      <c r="C38" s="35">
        <v>1100758</v>
      </c>
      <c r="D38" s="35">
        <v>1137845</v>
      </c>
      <c r="E38" s="32"/>
      <c r="F38" s="32">
        <f t="shared" si="1"/>
        <v>2395272</v>
      </c>
      <c r="G38" s="35">
        <v>1171592</v>
      </c>
      <c r="H38" s="35">
        <v>1223680</v>
      </c>
    </row>
    <row r="39" spans="1:8" s="33" customFormat="1" ht="9" customHeight="1">
      <c r="A39" s="37" t="s">
        <v>43</v>
      </c>
      <c r="B39" s="38">
        <f t="shared" si="0"/>
        <v>3268554</v>
      </c>
      <c r="C39" s="39">
        <v>1616201</v>
      </c>
      <c r="D39" s="39">
        <v>1652353</v>
      </c>
      <c r="E39" s="38"/>
      <c r="F39" s="38">
        <f t="shared" si="1"/>
        <v>3441698</v>
      </c>
      <c r="G39" s="39">
        <v>1692186</v>
      </c>
      <c r="H39" s="39">
        <v>1749512</v>
      </c>
    </row>
    <row r="40" spans="1:8" s="33" customFormat="1" ht="9" customHeight="1">
      <c r="A40" s="34" t="s">
        <v>44</v>
      </c>
      <c r="B40" s="32">
        <f t="shared" si="0"/>
        <v>1169936</v>
      </c>
      <c r="C40" s="35">
        <v>565775</v>
      </c>
      <c r="D40" s="35">
        <v>604161</v>
      </c>
      <c r="E40" s="32"/>
      <c r="F40" s="32">
        <f t="shared" si="1"/>
        <v>1272847</v>
      </c>
      <c r="G40" s="35">
        <v>614565</v>
      </c>
      <c r="H40" s="35">
        <v>658282</v>
      </c>
    </row>
    <row r="41" spans="1:8" s="33" customFormat="1" ht="9" customHeight="1">
      <c r="A41" s="34" t="s">
        <v>45</v>
      </c>
      <c r="B41" s="32">
        <f t="shared" si="0"/>
        <v>7643194</v>
      </c>
      <c r="C41" s="35">
        <v>3695679</v>
      </c>
      <c r="D41" s="35">
        <v>3947515</v>
      </c>
      <c r="E41" s="32"/>
      <c r="F41" s="32">
        <f t="shared" si="1"/>
        <v>8112505</v>
      </c>
      <c r="G41" s="35">
        <v>3909140</v>
      </c>
      <c r="H41" s="35">
        <v>4203365</v>
      </c>
    </row>
    <row r="42" spans="1:8" s="33" customFormat="1" ht="9" customHeight="1">
      <c r="A42" s="34" t="s">
        <v>46</v>
      </c>
      <c r="B42" s="32">
        <f t="shared" si="0"/>
        <v>1955577</v>
      </c>
      <c r="C42" s="35">
        <v>963333</v>
      </c>
      <c r="D42" s="35">
        <v>992244</v>
      </c>
      <c r="E42" s="32"/>
      <c r="F42" s="32">
        <f t="shared" si="1"/>
        <v>2097175</v>
      </c>
      <c r="G42" s="35">
        <v>1027548</v>
      </c>
      <c r="H42" s="35">
        <v>1069627</v>
      </c>
    </row>
    <row r="43" spans="1:8" s="33" customFormat="1" ht="9" customHeight="1">
      <c r="A43" s="37" t="s">
        <v>47</v>
      </c>
      <c r="B43" s="38">
        <f t="shared" si="0"/>
        <v>1490668</v>
      </c>
      <c r="C43" s="39">
        <v>726897</v>
      </c>
      <c r="D43" s="39">
        <v>763771</v>
      </c>
      <c r="E43" s="38"/>
      <c r="F43" s="38">
        <f t="shared" si="1"/>
        <v>1579209</v>
      </c>
      <c r="G43" s="39">
        <v>770368</v>
      </c>
      <c r="H43" s="39">
        <v>808841</v>
      </c>
    </row>
    <row r="44" spans="1:8" ht="3" customHeight="1">
      <c r="A44" s="18"/>
      <c r="B44" s="18"/>
      <c r="C44" s="18"/>
      <c r="D44" s="18"/>
      <c r="E44" s="18"/>
      <c r="F44" s="18"/>
      <c r="G44" s="18"/>
      <c r="H44" s="18"/>
    </row>
    <row r="45" spans="1:8" ht="3" customHeight="1"/>
    <row r="46" spans="1:8" s="25" customFormat="1" ht="9" customHeight="1">
      <c r="A46" s="413" t="s">
        <v>306</v>
      </c>
      <c r="B46" s="44"/>
      <c r="C46" s="44"/>
      <c r="D46" s="44"/>
      <c r="E46" s="44"/>
      <c r="F46" s="44"/>
      <c r="G46" s="44"/>
    </row>
    <row r="47" spans="1:8" s="25" customFormat="1" ht="9" customHeight="1">
      <c r="A47" s="377" t="s">
        <v>307</v>
      </c>
      <c r="B47" s="44"/>
      <c r="C47" s="44"/>
      <c r="D47" s="44"/>
      <c r="E47" s="44"/>
      <c r="F47" s="44"/>
      <c r="G47" s="44"/>
    </row>
    <row r="48" spans="1:8" s="25" customFormat="1" ht="9" customHeight="1">
      <c r="A48" s="378" t="s">
        <v>308</v>
      </c>
      <c r="B48" s="44"/>
      <c r="C48" s="44"/>
      <c r="D48" s="44"/>
      <c r="E48" s="44"/>
      <c r="F48" s="44"/>
      <c r="G48" s="44"/>
    </row>
    <row r="49" spans="1:1" ht="9" customHeight="1">
      <c r="A49" s="379" t="s">
        <v>309</v>
      </c>
    </row>
    <row r="50" spans="1:1" ht="12.75" hidden="1" customHeight="1"/>
    <row r="51" spans="1:1" ht="12.75" hidden="1" customHeight="1"/>
    <row r="52" spans="1:1" ht="12.75" hidden="1" customHeight="1"/>
    <row r="53" spans="1:1" ht="12.75" hidden="1" customHeight="1"/>
    <row r="54" spans="1:1" ht="12.75" hidden="1" customHeight="1"/>
    <row r="55" spans="1:1" ht="12.75" hidden="1" customHeight="1"/>
    <row r="56" spans="1:1" ht="12.75" hidden="1" customHeight="1"/>
    <row r="57" spans="1:1" ht="12.75" hidden="1" customHeight="1"/>
    <row r="58" spans="1:1" ht="12.75" hidden="1" customHeight="1"/>
    <row r="59" spans="1:1" ht="12.75" hidden="1" customHeight="1"/>
    <row r="60" spans="1:1" ht="12.75" hidden="1" customHeight="1"/>
    <row r="61" spans="1:1" ht="12.75" hidden="1" customHeight="1"/>
  </sheetData>
  <sheetProtection sheet="1" objects="1" scenarios="1"/>
  <mergeCells count="1">
    <mergeCell ref="A5:A7"/>
  </mergeCells>
  <hyperlinks>
    <hyperlink ref="H1" location="Índice!A1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1"/>
  <headerFooter>
    <oddHeader>&amp;L&amp;"Arial,Normal"&amp;10&amp;K000080INEGI. Anuario estadístico y geográfico de los Estados Unidos Mexicanos 2019.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1.25" customHeight="1" zeroHeight="1"/>
  <cols>
    <col min="1" max="1" width="19.6640625" style="20" customWidth="1"/>
    <col min="2" max="2" width="13.6640625" style="20" customWidth="1"/>
    <col min="3" max="9" width="11.5" style="20" customWidth="1"/>
    <col min="10" max="10" width="1" style="20" customWidth="1"/>
    <col min="11" max="16384" width="13.33203125" style="20" hidden="1"/>
  </cols>
  <sheetData>
    <row r="1" spans="1:9" s="16" customFormat="1" ht="12" customHeight="1">
      <c r="A1" s="13" t="s">
        <v>310</v>
      </c>
      <c r="B1" s="14"/>
      <c r="C1" s="14"/>
      <c r="D1" s="14"/>
      <c r="E1" s="14"/>
      <c r="F1" s="14"/>
      <c r="G1" s="14"/>
      <c r="H1" s="14"/>
      <c r="I1" s="408" t="s">
        <v>311</v>
      </c>
    </row>
    <row r="2" spans="1:9" s="16" customFormat="1" ht="12" customHeight="1">
      <c r="A2" s="47" t="s">
        <v>303</v>
      </c>
      <c r="B2" s="14"/>
      <c r="C2" s="14"/>
      <c r="D2" s="14"/>
      <c r="E2" s="14"/>
      <c r="F2" s="14"/>
      <c r="G2" s="14"/>
      <c r="H2" s="14"/>
      <c r="I2" s="414" t="s">
        <v>312</v>
      </c>
    </row>
    <row r="3" spans="1:9" ht="3" customHeight="1">
      <c r="A3" s="18"/>
      <c r="B3" s="18"/>
      <c r="C3" s="18"/>
      <c r="D3" s="18"/>
      <c r="E3" s="18"/>
      <c r="F3" s="18"/>
      <c r="G3" s="18"/>
      <c r="H3" s="18"/>
      <c r="I3" s="18"/>
    </row>
    <row r="4" spans="1:9" ht="3" customHeight="1">
      <c r="A4" s="19"/>
      <c r="B4" s="19"/>
      <c r="C4" s="19"/>
      <c r="D4" s="19"/>
      <c r="E4" s="19"/>
      <c r="F4" s="19"/>
      <c r="G4" s="19"/>
      <c r="H4" s="19"/>
      <c r="I4" s="19"/>
    </row>
    <row r="5" spans="1:9" s="25" customFormat="1" ht="9.1999999999999993" customHeight="1">
      <c r="A5" s="428" t="s">
        <v>6</v>
      </c>
      <c r="B5" s="433" t="s">
        <v>313</v>
      </c>
      <c r="C5" s="431" t="s">
        <v>314</v>
      </c>
      <c r="D5" s="431" t="s">
        <v>284</v>
      </c>
      <c r="E5" s="431" t="s">
        <v>285</v>
      </c>
      <c r="F5" s="431" t="s">
        <v>173</v>
      </c>
      <c r="G5" s="431" t="s">
        <v>174</v>
      </c>
      <c r="H5" s="431" t="s">
        <v>175</v>
      </c>
      <c r="I5" s="431" t="s">
        <v>176</v>
      </c>
    </row>
    <row r="6" spans="1:9" s="25" customFormat="1" ht="9.1999999999999993" customHeight="1">
      <c r="A6" s="429"/>
      <c r="B6" s="434"/>
      <c r="C6" s="432"/>
      <c r="D6" s="432"/>
      <c r="E6" s="432"/>
      <c r="F6" s="432"/>
      <c r="G6" s="432"/>
      <c r="H6" s="432"/>
      <c r="I6" s="432"/>
    </row>
    <row r="7" spans="1:9" ht="3" customHeight="1">
      <c r="A7" s="18"/>
      <c r="B7" s="18"/>
      <c r="C7" s="18"/>
      <c r="D7" s="18"/>
      <c r="E7" s="18"/>
      <c r="F7" s="18"/>
      <c r="G7" s="18"/>
      <c r="H7" s="18"/>
      <c r="I7" s="18"/>
    </row>
    <row r="8" spans="1:9" ht="3" customHeight="1">
      <c r="A8" s="19"/>
      <c r="B8" s="19"/>
      <c r="C8" s="19"/>
      <c r="D8" s="19"/>
      <c r="E8" s="19"/>
      <c r="F8" s="19"/>
      <c r="G8" s="19"/>
      <c r="H8" s="19"/>
      <c r="I8" s="19"/>
    </row>
    <row r="9" spans="1:9" s="33" customFormat="1" ht="9.6" customHeight="1">
      <c r="A9" s="418" t="s">
        <v>304</v>
      </c>
      <c r="B9" s="34"/>
      <c r="C9" s="34"/>
      <c r="D9" s="34"/>
      <c r="E9" s="34"/>
      <c r="F9" s="34"/>
      <c r="G9" s="34"/>
      <c r="H9" s="34"/>
      <c r="I9" s="34"/>
    </row>
    <row r="10" spans="1:9" s="33" customFormat="1" ht="9" customHeight="1">
      <c r="A10" s="30" t="s">
        <v>315</v>
      </c>
      <c r="B10" s="31">
        <f>SUM(B12:B43)</f>
        <v>112336538</v>
      </c>
      <c r="C10" s="31">
        <f>SUM(C12:C43)</f>
        <v>10528322</v>
      </c>
      <c r="D10" s="31">
        <f t="shared" ref="D10:I10" si="0">SUM(D12:D43)</f>
        <v>11047537</v>
      </c>
      <c r="E10" s="31">
        <f t="shared" si="0"/>
        <v>10939937</v>
      </c>
      <c r="F10" s="31">
        <f t="shared" si="0"/>
        <v>11026112</v>
      </c>
      <c r="G10" s="31">
        <f t="shared" si="0"/>
        <v>9892271</v>
      </c>
      <c r="H10" s="31">
        <f t="shared" si="0"/>
        <v>8788177</v>
      </c>
      <c r="I10" s="31">
        <f t="shared" si="0"/>
        <v>8470798</v>
      </c>
    </row>
    <row r="11" spans="1:9" s="33" customFormat="1" ht="3.95" customHeight="1">
      <c r="A11" s="30"/>
      <c r="B11" s="31"/>
      <c r="C11" s="31"/>
      <c r="D11" s="31"/>
      <c r="E11" s="31"/>
      <c r="F11" s="31"/>
      <c r="G11" s="31"/>
      <c r="H11" s="31"/>
      <c r="I11" s="31"/>
    </row>
    <row r="12" spans="1:9" s="33" customFormat="1" ht="9" customHeight="1">
      <c r="A12" s="34" t="s">
        <v>16</v>
      </c>
      <c r="B12" s="32">
        <f t="shared" ref="B12:B43" si="1">SUM(C12:I12,B92:I92)</f>
        <v>1184996</v>
      </c>
      <c r="C12" s="32">
        <v>121557</v>
      </c>
      <c r="D12" s="32">
        <v>128874</v>
      </c>
      <c r="E12" s="32">
        <v>123806</v>
      </c>
      <c r="F12" s="32">
        <v>121428</v>
      </c>
      <c r="G12" s="32">
        <v>106305</v>
      </c>
      <c r="H12" s="32">
        <v>93604</v>
      </c>
      <c r="I12" s="32">
        <v>88726</v>
      </c>
    </row>
    <row r="13" spans="1:9" s="33" customFormat="1" ht="9" customHeight="1">
      <c r="A13" s="34" t="s">
        <v>17</v>
      </c>
      <c r="B13" s="32">
        <f t="shared" si="1"/>
        <v>3155070</v>
      </c>
      <c r="C13" s="32">
        <v>293234</v>
      </c>
      <c r="D13" s="32">
        <v>303180</v>
      </c>
      <c r="E13" s="32">
        <v>305472</v>
      </c>
      <c r="F13" s="32">
        <v>299195</v>
      </c>
      <c r="G13" s="32">
        <v>286479</v>
      </c>
      <c r="H13" s="32">
        <v>265428</v>
      </c>
      <c r="I13" s="32">
        <v>264023</v>
      </c>
    </row>
    <row r="14" spans="1:9" s="33" customFormat="1" ht="9" customHeight="1">
      <c r="A14" s="34" t="s">
        <v>18</v>
      </c>
      <c r="B14" s="32">
        <f t="shared" si="1"/>
        <v>637026</v>
      </c>
      <c r="C14" s="32">
        <v>60758</v>
      </c>
      <c r="D14" s="32">
        <v>60334</v>
      </c>
      <c r="E14" s="32">
        <v>57380</v>
      </c>
      <c r="F14" s="32">
        <v>57713</v>
      </c>
      <c r="G14" s="32">
        <v>58690</v>
      </c>
      <c r="H14" s="32">
        <v>57525</v>
      </c>
      <c r="I14" s="32">
        <v>56159</v>
      </c>
    </row>
    <row r="15" spans="1:9" s="33" customFormat="1" ht="9" customHeight="1">
      <c r="A15" s="37" t="s">
        <v>19</v>
      </c>
      <c r="B15" s="38">
        <f t="shared" si="1"/>
        <v>822441</v>
      </c>
      <c r="C15" s="38">
        <v>76925</v>
      </c>
      <c r="D15" s="38">
        <v>78299</v>
      </c>
      <c r="E15" s="38">
        <v>81314</v>
      </c>
      <c r="F15" s="38">
        <v>82920</v>
      </c>
      <c r="G15" s="38">
        <v>76388</v>
      </c>
      <c r="H15" s="38">
        <v>68197</v>
      </c>
      <c r="I15" s="38">
        <v>64927</v>
      </c>
    </row>
    <row r="16" spans="1:9" s="33" customFormat="1" ht="9" customHeight="1">
      <c r="A16" s="34" t="s">
        <v>20</v>
      </c>
      <c r="B16" s="32">
        <f t="shared" si="1"/>
        <v>2748391</v>
      </c>
      <c r="C16" s="32">
        <v>258246</v>
      </c>
      <c r="D16" s="32">
        <v>270736</v>
      </c>
      <c r="E16" s="32">
        <v>268193</v>
      </c>
      <c r="F16" s="32">
        <v>261942</v>
      </c>
      <c r="G16" s="32">
        <v>230132</v>
      </c>
      <c r="H16" s="32">
        <v>210236</v>
      </c>
      <c r="I16" s="32">
        <v>216325</v>
      </c>
    </row>
    <row r="17" spans="1:9" s="33" customFormat="1" ht="9" customHeight="1">
      <c r="A17" s="34" t="s">
        <v>21</v>
      </c>
      <c r="B17" s="32">
        <f t="shared" si="1"/>
        <v>650555</v>
      </c>
      <c r="C17" s="32">
        <v>58263</v>
      </c>
      <c r="D17" s="32">
        <v>59869</v>
      </c>
      <c r="E17" s="32">
        <v>59473</v>
      </c>
      <c r="F17" s="32">
        <v>62323</v>
      </c>
      <c r="G17" s="32">
        <v>60070</v>
      </c>
      <c r="H17" s="32">
        <v>53136</v>
      </c>
      <c r="I17" s="32">
        <v>50521</v>
      </c>
    </row>
    <row r="18" spans="1:9" s="33" customFormat="1" ht="9" customHeight="1">
      <c r="A18" s="34" t="s">
        <v>22</v>
      </c>
      <c r="B18" s="32">
        <f t="shared" si="1"/>
        <v>4796580</v>
      </c>
      <c r="C18" s="32">
        <v>540459</v>
      </c>
      <c r="D18" s="32">
        <v>554692</v>
      </c>
      <c r="E18" s="32">
        <v>549896</v>
      </c>
      <c r="F18" s="32">
        <v>530233</v>
      </c>
      <c r="G18" s="32">
        <v>438019</v>
      </c>
      <c r="H18" s="32">
        <v>366537</v>
      </c>
      <c r="I18" s="32">
        <v>335370</v>
      </c>
    </row>
    <row r="19" spans="1:9" s="33" customFormat="1" ht="9" customHeight="1">
      <c r="A19" s="37" t="s">
        <v>23</v>
      </c>
      <c r="B19" s="38">
        <f t="shared" si="1"/>
        <v>3406465</v>
      </c>
      <c r="C19" s="38">
        <v>322676</v>
      </c>
      <c r="D19" s="38">
        <v>335064</v>
      </c>
      <c r="E19" s="38">
        <v>324661</v>
      </c>
      <c r="F19" s="38">
        <v>322034</v>
      </c>
      <c r="G19" s="38">
        <v>285872</v>
      </c>
      <c r="H19" s="38">
        <v>255036</v>
      </c>
      <c r="I19" s="38">
        <v>251304</v>
      </c>
    </row>
    <row r="20" spans="1:9" s="33" customFormat="1" ht="9" customHeight="1">
      <c r="A20" s="34" t="s">
        <v>24</v>
      </c>
      <c r="B20" s="32">
        <f t="shared" si="1"/>
        <v>8851080</v>
      </c>
      <c r="C20" s="32">
        <v>618245</v>
      </c>
      <c r="D20" s="32">
        <v>658948</v>
      </c>
      <c r="E20" s="32">
        <v>660345</v>
      </c>
      <c r="F20" s="32">
        <v>723372</v>
      </c>
      <c r="G20" s="32">
        <v>753404</v>
      </c>
      <c r="H20" s="32">
        <v>726696</v>
      </c>
      <c r="I20" s="32">
        <v>702642</v>
      </c>
    </row>
    <row r="21" spans="1:9" s="33" customFormat="1" ht="9" customHeight="1">
      <c r="A21" s="34" t="s">
        <v>25</v>
      </c>
      <c r="B21" s="32">
        <f t="shared" si="1"/>
        <v>1632934</v>
      </c>
      <c r="C21" s="32">
        <v>161700</v>
      </c>
      <c r="D21" s="32">
        <v>166853</v>
      </c>
      <c r="E21" s="32">
        <v>167180</v>
      </c>
      <c r="F21" s="32">
        <v>166366</v>
      </c>
      <c r="G21" s="32">
        <v>143377</v>
      </c>
      <c r="H21" s="32">
        <v>117714</v>
      </c>
      <c r="I21" s="32">
        <v>115294</v>
      </c>
    </row>
    <row r="22" spans="1:9" s="33" customFormat="1" ht="9" customHeight="1">
      <c r="A22" s="34" t="s">
        <v>26</v>
      </c>
      <c r="B22" s="32">
        <f t="shared" si="1"/>
        <v>5486372</v>
      </c>
      <c r="C22" s="32">
        <v>547466</v>
      </c>
      <c r="D22" s="32">
        <v>579121</v>
      </c>
      <c r="E22" s="32">
        <v>580600</v>
      </c>
      <c r="F22" s="32">
        <v>570965</v>
      </c>
      <c r="G22" s="32">
        <v>493167</v>
      </c>
      <c r="H22" s="32">
        <v>425291</v>
      </c>
      <c r="I22" s="32">
        <v>407712</v>
      </c>
    </row>
    <row r="23" spans="1:9" s="33" customFormat="1" ht="9" customHeight="1">
      <c r="A23" s="37" t="s">
        <v>27</v>
      </c>
      <c r="B23" s="38">
        <f t="shared" si="1"/>
        <v>3388768</v>
      </c>
      <c r="C23" s="38">
        <v>353009</v>
      </c>
      <c r="D23" s="38">
        <v>378197</v>
      </c>
      <c r="E23" s="38">
        <v>393378</v>
      </c>
      <c r="F23" s="38">
        <v>372191</v>
      </c>
      <c r="G23" s="38">
        <v>290684</v>
      </c>
      <c r="H23" s="38">
        <v>237815</v>
      </c>
      <c r="I23" s="38">
        <v>223482</v>
      </c>
    </row>
    <row r="24" spans="1:9" s="33" customFormat="1" ht="9" customHeight="1">
      <c r="A24" s="34" t="s">
        <v>28</v>
      </c>
      <c r="B24" s="32">
        <f t="shared" si="1"/>
        <v>2665018</v>
      </c>
      <c r="C24" s="32">
        <v>255202</v>
      </c>
      <c r="D24" s="32">
        <v>271181</v>
      </c>
      <c r="E24" s="32">
        <v>263026</v>
      </c>
      <c r="F24" s="32">
        <v>269602</v>
      </c>
      <c r="G24" s="32">
        <v>226170</v>
      </c>
      <c r="H24" s="32">
        <v>201034</v>
      </c>
      <c r="I24" s="32">
        <v>197047</v>
      </c>
    </row>
    <row r="25" spans="1:9" s="33" customFormat="1" ht="9" customHeight="1">
      <c r="A25" s="34" t="s">
        <v>29</v>
      </c>
      <c r="B25" s="32">
        <f t="shared" si="1"/>
        <v>7350682</v>
      </c>
      <c r="C25" s="32">
        <v>694948</v>
      </c>
      <c r="D25" s="32">
        <v>727075</v>
      </c>
      <c r="E25" s="32">
        <v>714393</v>
      </c>
      <c r="F25" s="32">
        <v>715003</v>
      </c>
      <c r="G25" s="32">
        <v>669088</v>
      </c>
      <c r="H25" s="32">
        <v>592033</v>
      </c>
      <c r="I25" s="32">
        <v>548117</v>
      </c>
    </row>
    <row r="26" spans="1:9" s="33" customFormat="1" ht="9" customHeight="1">
      <c r="A26" s="34" t="s">
        <v>30</v>
      </c>
      <c r="B26" s="32">
        <f t="shared" si="1"/>
        <v>15175862</v>
      </c>
      <c r="C26" s="32">
        <v>1426612</v>
      </c>
      <c r="D26" s="32">
        <v>1498274</v>
      </c>
      <c r="E26" s="32">
        <v>1429028</v>
      </c>
      <c r="F26" s="32">
        <v>1467148</v>
      </c>
      <c r="G26" s="32">
        <v>1364380</v>
      </c>
      <c r="H26" s="32">
        <v>1233854</v>
      </c>
      <c r="I26" s="32">
        <v>1198515</v>
      </c>
    </row>
    <row r="27" spans="1:9" s="33" customFormat="1" ht="9" customHeight="1">
      <c r="A27" s="37" t="s">
        <v>31</v>
      </c>
      <c r="B27" s="38">
        <f t="shared" si="1"/>
        <v>4351037</v>
      </c>
      <c r="C27" s="38">
        <v>425698</v>
      </c>
      <c r="D27" s="38">
        <v>434860</v>
      </c>
      <c r="E27" s="38">
        <v>443721</v>
      </c>
      <c r="F27" s="38">
        <v>453827</v>
      </c>
      <c r="G27" s="38">
        <v>392338</v>
      </c>
      <c r="H27" s="38">
        <v>322064</v>
      </c>
      <c r="I27" s="38">
        <v>303108</v>
      </c>
    </row>
    <row r="28" spans="1:9" s="33" customFormat="1" ht="9" customHeight="1">
      <c r="A28" s="34" t="s">
        <v>32</v>
      </c>
      <c r="B28" s="32">
        <f t="shared" si="1"/>
        <v>1777227</v>
      </c>
      <c r="C28" s="32">
        <v>155669</v>
      </c>
      <c r="D28" s="32">
        <v>166908</v>
      </c>
      <c r="E28" s="32">
        <v>167487</v>
      </c>
      <c r="F28" s="32">
        <v>175625</v>
      </c>
      <c r="G28" s="32">
        <v>155671</v>
      </c>
      <c r="H28" s="32">
        <v>133544</v>
      </c>
      <c r="I28" s="32">
        <v>128812</v>
      </c>
    </row>
    <row r="29" spans="1:9" s="33" customFormat="1" ht="9" customHeight="1">
      <c r="A29" s="34" t="s">
        <v>33</v>
      </c>
      <c r="B29" s="32">
        <f t="shared" si="1"/>
        <v>1084979</v>
      </c>
      <c r="C29" s="32">
        <v>106044</v>
      </c>
      <c r="D29" s="32">
        <v>104943</v>
      </c>
      <c r="E29" s="32">
        <v>104308</v>
      </c>
      <c r="F29" s="32">
        <v>107191</v>
      </c>
      <c r="G29" s="32">
        <v>96693</v>
      </c>
      <c r="H29" s="32">
        <v>82067</v>
      </c>
      <c r="I29" s="32">
        <v>79520</v>
      </c>
    </row>
    <row r="30" spans="1:9" s="33" customFormat="1" ht="9" customHeight="1">
      <c r="A30" s="34" t="s">
        <v>34</v>
      </c>
      <c r="B30" s="32">
        <f t="shared" si="1"/>
        <v>4653458</v>
      </c>
      <c r="C30" s="32">
        <v>413360</v>
      </c>
      <c r="D30" s="32">
        <v>430525</v>
      </c>
      <c r="E30" s="32">
        <v>415368</v>
      </c>
      <c r="F30" s="32">
        <v>406428</v>
      </c>
      <c r="G30" s="32">
        <v>401723</v>
      </c>
      <c r="H30" s="32">
        <v>384086</v>
      </c>
      <c r="I30" s="32">
        <v>383736</v>
      </c>
    </row>
    <row r="31" spans="1:9" s="33" customFormat="1" ht="9" customHeight="1">
      <c r="A31" s="37" t="s">
        <v>35</v>
      </c>
      <c r="B31" s="38">
        <f t="shared" si="1"/>
        <v>3801962</v>
      </c>
      <c r="C31" s="38">
        <v>373371</v>
      </c>
      <c r="D31" s="38">
        <v>399632</v>
      </c>
      <c r="E31" s="38">
        <v>414392</v>
      </c>
      <c r="F31" s="38">
        <v>406873</v>
      </c>
      <c r="G31" s="38">
        <v>313523</v>
      </c>
      <c r="H31" s="38">
        <v>268969</v>
      </c>
      <c r="I31" s="38">
        <v>259112</v>
      </c>
    </row>
    <row r="32" spans="1:9" s="33" customFormat="1" ht="9" customHeight="1">
      <c r="A32" s="34" t="s">
        <v>36</v>
      </c>
      <c r="B32" s="32">
        <f t="shared" si="1"/>
        <v>5779829</v>
      </c>
      <c r="C32" s="32">
        <v>574513</v>
      </c>
      <c r="D32" s="32">
        <v>620386</v>
      </c>
      <c r="E32" s="32">
        <v>604845</v>
      </c>
      <c r="F32" s="32">
        <v>604094</v>
      </c>
      <c r="G32" s="32">
        <v>511685</v>
      </c>
      <c r="H32" s="32">
        <v>441558</v>
      </c>
      <c r="I32" s="32">
        <v>420492</v>
      </c>
    </row>
    <row r="33" spans="1:9" s="33" customFormat="1" ht="9" customHeight="1">
      <c r="A33" s="34" t="s">
        <v>37</v>
      </c>
      <c r="B33" s="32">
        <f t="shared" si="1"/>
        <v>1827937</v>
      </c>
      <c r="C33" s="32">
        <v>178916</v>
      </c>
      <c r="D33" s="32">
        <v>183541</v>
      </c>
      <c r="E33" s="32">
        <v>182608</v>
      </c>
      <c r="F33" s="32">
        <v>187241</v>
      </c>
      <c r="G33" s="32">
        <v>168520</v>
      </c>
      <c r="H33" s="32">
        <v>153300</v>
      </c>
      <c r="I33" s="32">
        <v>145169</v>
      </c>
    </row>
    <row r="34" spans="1:9" s="33" customFormat="1" ht="9" customHeight="1">
      <c r="A34" s="34" t="s">
        <v>38</v>
      </c>
      <c r="B34" s="32">
        <f t="shared" si="1"/>
        <v>1325578</v>
      </c>
      <c r="C34" s="32">
        <v>133228</v>
      </c>
      <c r="D34" s="32">
        <v>126996</v>
      </c>
      <c r="E34" s="32">
        <v>121308</v>
      </c>
      <c r="F34" s="32">
        <v>128650</v>
      </c>
      <c r="G34" s="32">
        <v>135549</v>
      </c>
      <c r="H34" s="32">
        <v>130616</v>
      </c>
      <c r="I34" s="32">
        <v>120654</v>
      </c>
    </row>
    <row r="35" spans="1:9" s="33" customFormat="1" ht="9" customHeight="1">
      <c r="A35" s="37" t="s">
        <v>39</v>
      </c>
      <c r="B35" s="38">
        <f t="shared" si="1"/>
        <v>2585518</v>
      </c>
      <c r="C35" s="38">
        <v>247057</v>
      </c>
      <c r="D35" s="38">
        <v>268914</v>
      </c>
      <c r="E35" s="38">
        <v>270154</v>
      </c>
      <c r="F35" s="38">
        <v>269673</v>
      </c>
      <c r="G35" s="38">
        <v>219720</v>
      </c>
      <c r="H35" s="38">
        <v>189105</v>
      </c>
      <c r="I35" s="38">
        <v>180250</v>
      </c>
    </row>
    <row r="36" spans="1:9" s="33" customFormat="1" ht="9" customHeight="1">
      <c r="A36" s="34" t="s">
        <v>40</v>
      </c>
      <c r="B36" s="32">
        <f t="shared" si="1"/>
        <v>2767761</v>
      </c>
      <c r="C36" s="32">
        <v>252443</v>
      </c>
      <c r="D36" s="32">
        <v>264538</v>
      </c>
      <c r="E36" s="32">
        <v>270555</v>
      </c>
      <c r="F36" s="32">
        <v>275540</v>
      </c>
      <c r="G36" s="32">
        <v>242907</v>
      </c>
      <c r="H36" s="32">
        <v>207840</v>
      </c>
      <c r="I36" s="32">
        <v>207002</v>
      </c>
    </row>
    <row r="37" spans="1:9" s="33" customFormat="1" ht="9" customHeight="1">
      <c r="A37" s="34" t="s">
        <v>41</v>
      </c>
      <c r="B37" s="32">
        <f t="shared" si="1"/>
        <v>2662480</v>
      </c>
      <c r="C37" s="32">
        <v>250969</v>
      </c>
      <c r="D37" s="32">
        <v>259950</v>
      </c>
      <c r="E37" s="32">
        <v>256883</v>
      </c>
      <c r="F37" s="32">
        <v>251510</v>
      </c>
      <c r="G37" s="32">
        <v>228147</v>
      </c>
      <c r="H37" s="32">
        <v>207251</v>
      </c>
      <c r="I37" s="32">
        <v>205910</v>
      </c>
    </row>
    <row r="38" spans="1:9" s="33" customFormat="1" ht="9" customHeight="1">
      <c r="A38" s="34" t="s">
        <v>42</v>
      </c>
      <c r="B38" s="32">
        <f t="shared" si="1"/>
        <v>2238603</v>
      </c>
      <c r="C38" s="32">
        <v>223692</v>
      </c>
      <c r="D38" s="32">
        <v>225061</v>
      </c>
      <c r="E38" s="32">
        <v>220776</v>
      </c>
      <c r="F38" s="32">
        <v>224257</v>
      </c>
      <c r="G38" s="32">
        <v>206842</v>
      </c>
      <c r="H38" s="32">
        <v>185871</v>
      </c>
      <c r="I38" s="32">
        <v>174392</v>
      </c>
    </row>
    <row r="39" spans="1:9" s="33" customFormat="1" ht="9" customHeight="1">
      <c r="A39" s="37" t="s">
        <v>43</v>
      </c>
      <c r="B39" s="38">
        <f t="shared" si="1"/>
        <v>3268554</v>
      </c>
      <c r="C39" s="38">
        <v>302937</v>
      </c>
      <c r="D39" s="38">
        <v>305122</v>
      </c>
      <c r="E39" s="38">
        <v>294469</v>
      </c>
      <c r="F39" s="38">
        <v>291682</v>
      </c>
      <c r="G39" s="38">
        <v>275453</v>
      </c>
      <c r="H39" s="38">
        <v>258116</v>
      </c>
      <c r="I39" s="38">
        <v>255313</v>
      </c>
    </row>
    <row r="40" spans="1:9" s="33" customFormat="1" ht="9" customHeight="1">
      <c r="A40" s="34" t="s">
        <v>44</v>
      </c>
      <c r="B40" s="32">
        <f t="shared" si="1"/>
        <v>1169936</v>
      </c>
      <c r="C40" s="32">
        <v>116073</v>
      </c>
      <c r="D40" s="32">
        <v>123330</v>
      </c>
      <c r="E40" s="32">
        <v>118634</v>
      </c>
      <c r="F40" s="32">
        <v>119172</v>
      </c>
      <c r="G40" s="32">
        <v>104781</v>
      </c>
      <c r="H40" s="32">
        <v>93720</v>
      </c>
      <c r="I40" s="32">
        <v>90612</v>
      </c>
    </row>
    <row r="41" spans="1:9" s="33" customFormat="1" ht="9" customHeight="1">
      <c r="A41" s="34" t="s">
        <v>45</v>
      </c>
      <c r="B41" s="32">
        <f t="shared" si="1"/>
        <v>7643194</v>
      </c>
      <c r="C41" s="32">
        <v>662288</v>
      </c>
      <c r="D41" s="32">
        <v>728767</v>
      </c>
      <c r="E41" s="32">
        <v>741526</v>
      </c>
      <c r="F41" s="32">
        <v>759388</v>
      </c>
      <c r="G41" s="32">
        <v>642093</v>
      </c>
      <c r="H41" s="32">
        <v>557762</v>
      </c>
      <c r="I41" s="32">
        <v>539685</v>
      </c>
    </row>
    <row r="42" spans="1:9" s="33" customFormat="1" ht="9" customHeight="1">
      <c r="A42" s="34" t="s">
        <v>46</v>
      </c>
      <c r="B42" s="32">
        <f t="shared" si="1"/>
        <v>1955577</v>
      </c>
      <c r="C42" s="32">
        <v>170727</v>
      </c>
      <c r="D42" s="32">
        <v>181587</v>
      </c>
      <c r="E42" s="32">
        <v>182604</v>
      </c>
      <c r="F42" s="32">
        <v>192027</v>
      </c>
      <c r="G42" s="32">
        <v>183322</v>
      </c>
      <c r="H42" s="32">
        <v>160355</v>
      </c>
      <c r="I42" s="32">
        <v>151440</v>
      </c>
    </row>
    <row r="43" spans="1:9" s="33" customFormat="1" ht="9" customHeight="1">
      <c r="A43" s="37" t="s">
        <v>47</v>
      </c>
      <c r="B43" s="38">
        <f t="shared" si="1"/>
        <v>1490668</v>
      </c>
      <c r="C43" s="38">
        <v>152037</v>
      </c>
      <c r="D43" s="38">
        <v>151780</v>
      </c>
      <c r="E43" s="38">
        <v>152154</v>
      </c>
      <c r="F43" s="38">
        <v>150499</v>
      </c>
      <c r="G43" s="38">
        <v>131079</v>
      </c>
      <c r="H43" s="38">
        <v>107817</v>
      </c>
      <c r="I43" s="38">
        <v>105427</v>
      </c>
    </row>
    <row r="44" spans="1:9" s="33" customFormat="1" ht="8.1" customHeight="1">
      <c r="A44" s="34"/>
      <c r="B44" s="32"/>
      <c r="C44" s="32"/>
      <c r="D44" s="32"/>
      <c r="E44" s="32"/>
      <c r="F44" s="32"/>
      <c r="G44" s="32"/>
      <c r="H44" s="32"/>
      <c r="I44" s="32"/>
    </row>
    <row r="45" spans="1:9" s="33" customFormat="1" ht="9.6" customHeight="1">
      <c r="A45" s="418" t="s">
        <v>305</v>
      </c>
      <c r="B45" s="34"/>
      <c r="C45" s="34"/>
      <c r="D45" s="34"/>
      <c r="E45" s="34"/>
      <c r="F45" s="34"/>
      <c r="G45" s="34"/>
      <c r="H45" s="34"/>
      <c r="I45" s="34"/>
    </row>
    <row r="46" spans="1:9" s="33" customFormat="1" ht="9" customHeight="1">
      <c r="A46" s="30" t="s">
        <v>315</v>
      </c>
      <c r="B46" s="31">
        <f>SUM(B48:B79)</f>
        <v>119530753</v>
      </c>
      <c r="C46" s="31">
        <f>SUM(C48:C79)</f>
        <v>10526139</v>
      </c>
      <c r="D46" s="31">
        <f t="shared" ref="D46:I46" si="2">SUM(D48:D79)</f>
        <v>10997189</v>
      </c>
      <c r="E46" s="31">
        <f t="shared" si="2"/>
        <v>11228232</v>
      </c>
      <c r="F46" s="31">
        <f t="shared" si="2"/>
        <v>10772297</v>
      </c>
      <c r="G46" s="31">
        <f t="shared" si="2"/>
        <v>10665816</v>
      </c>
      <c r="H46" s="31">
        <f t="shared" si="2"/>
        <v>9252596</v>
      </c>
      <c r="I46" s="31">
        <f t="shared" si="2"/>
        <v>8930752</v>
      </c>
    </row>
    <row r="47" spans="1:9" s="33" customFormat="1" ht="3.95" customHeight="1">
      <c r="A47" s="30"/>
      <c r="B47" s="31"/>
      <c r="C47" s="31"/>
      <c r="D47" s="31"/>
      <c r="E47" s="31"/>
      <c r="F47" s="31"/>
      <c r="G47" s="31"/>
      <c r="H47" s="31"/>
      <c r="I47" s="31"/>
    </row>
    <row r="48" spans="1:9" s="33" customFormat="1" ht="9" customHeight="1">
      <c r="A48" s="34" t="s">
        <v>16</v>
      </c>
      <c r="B48" s="32">
        <f t="shared" ref="B48:B79" si="3">SUM(C48:I48,B128:I128)</f>
        <v>1312544</v>
      </c>
      <c r="C48" s="32">
        <v>127419</v>
      </c>
      <c r="D48" s="32">
        <v>126079</v>
      </c>
      <c r="E48" s="32">
        <v>136077</v>
      </c>
      <c r="F48" s="32">
        <v>127474</v>
      </c>
      <c r="G48" s="32">
        <v>122216</v>
      </c>
      <c r="H48" s="32">
        <v>103494</v>
      </c>
      <c r="I48" s="32">
        <v>95440</v>
      </c>
    </row>
    <row r="49" spans="1:9" s="33" customFormat="1" ht="9" customHeight="1">
      <c r="A49" s="34" t="s">
        <v>17</v>
      </c>
      <c r="B49" s="32">
        <f t="shared" si="3"/>
        <v>3315766</v>
      </c>
      <c r="C49" s="32">
        <v>280637</v>
      </c>
      <c r="D49" s="32">
        <v>300330</v>
      </c>
      <c r="E49" s="32">
        <v>306547</v>
      </c>
      <c r="F49" s="32">
        <v>297964</v>
      </c>
      <c r="G49" s="32">
        <v>303190</v>
      </c>
      <c r="H49" s="32">
        <v>278003</v>
      </c>
      <c r="I49" s="32">
        <v>260846</v>
      </c>
    </row>
    <row r="50" spans="1:9" s="33" customFormat="1" ht="9" customHeight="1">
      <c r="A50" s="34" t="s">
        <v>18</v>
      </c>
      <c r="B50" s="32">
        <f t="shared" si="3"/>
        <v>712029</v>
      </c>
      <c r="C50" s="32">
        <v>62513</v>
      </c>
      <c r="D50" s="32">
        <v>62959</v>
      </c>
      <c r="E50" s="32">
        <v>64031</v>
      </c>
      <c r="F50" s="32">
        <v>62023</v>
      </c>
      <c r="G50" s="32">
        <v>64077</v>
      </c>
      <c r="H50" s="32">
        <v>59244</v>
      </c>
      <c r="I50" s="32">
        <v>61495</v>
      </c>
    </row>
    <row r="51" spans="1:9" s="33" customFormat="1" ht="9" customHeight="1">
      <c r="A51" s="37" t="s">
        <v>19</v>
      </c>
      <c r="B51" s="38">
        <f t="shared" si="3"/>
        <v>899931</v>
      </c>
      <c r="C51" s="38">
        <v>83155</v>
      </c>
      <c r="D51" s="38">
        <v>80830</v>
      </c>
      <c r="E51" s="38">
        <v>81442</v>
      </c>
      <c r="F51" s="38">
        <v>80913</v>
      </c>
      <c r="G51" s="38">
        <v>84382</v>
      </c>
      <c r="H51" s="38">
        <v>75741</v>
      </c>
      <c r="I51" s="38">
        <v>72342</v>
      </c>
    </row>
    <row r="52" spans="1:9" s="33" customFormat="1" ht="9" customHeight="1">
      <c r="A52" s="34" t="s">
        <v>20</v>
      </c>
      <c r="B52" s="32">
        <f t="shared" si="3"/>
        <v>2954915</v>
      </c>
      <c r="C52" s="32">
        <v>274796</v>
      </c>
      <c r="D52" s="32">
        <v>270275</v>
      </c>
      <c r="E52" s="32">
        <v>282065</v>
      </c>
      <c r="F52" s="32">
        <v>269749</v>
      </c>
      <c r="G52" s="32">
        <v>257775</v>
      </c>
      <c r="H52" s="32">
        <v>214822</v>
      </c>
      <c r="I52" s="32">
        <v>215484</v>
      </c>
    </row>
    <row r="53" spans="1:9" s="33" customFormat="1" ht="9" customHeight="1">
      <c r="A53" s="34" t="s">
        <v>21</v>
      </c>
      <c r="B53" s="32">
        <f t="shared" si="3"/>
        <v>711235</v>
      </c>
      <c r="C53" s="32">
        <v>61349</v>
      </c>
      <c r="D53" s="32">
        <v>63214</v>
      </c>
      <c r="E53" s="32">
        <v>62980</v>
      </c>
      <c r="F53" s="32">
        <v>62392</v>
      </c>
      <c r="G53" s="32">
        <v>64519</v>
      </c>
      <c r="H53" s="32">
        <v>59075</v>
      </c>
      <c r="I53" s="32">
        <v>56048</v>
      </c>
    </row>
    <row r="54" spans="1:9" s="33" customFormat="1" ht="9" customHeight="1">
      <c r="A54" s="34" t="s">
        <v>22</v>
      </c>
      <c r="B54" s="32">
        <f t="shared" si="3"/>
        <v>5217908</v>
      </c>
      <c r="C54" s="32">
        <v>585445</v>
      </c>
      <c r="D54" s="32">
        <v>587491</v>
      </c>
      <c r="E54" s="32">
        <v>567499</v>
      </c>
      <c r="F54" s="32">
        <v>526322</v>
      </c>
      <c r="G54" s="32">
        <v>476367</v>
      </c>
      <c r="H54" s="32">
        <v>400637</v>
      </c>
      <c r="I54" s="32">
        <v>375232</v>
      </c>
    </row>
    <row r="55" spans="1:9" s="33" customFormat="1" ht="9" customHeight="1">
      <c r="A55" s="37" t="s">
        <v>23</v>
      </c>
      <c r="B55" s="38">
        <f t="shared" si="3"/>
        <v>3556574</v>
      </c>
      <c r="C55" s="38">
        <v>315326</v>
      </c>
      <c r="D55" s="38">
        <v>340686</v>
      </c>
      <c r="E55" s="38">
        <v>344426</v>
      </c>
      <c r="F55" s="38">
        <v>320679</v>
      </c>
      <c r="G55" s="38">
        <v>310738</v>
      </c>
      <c r="H55" s="38">
        <v>269165</v>
      </c>
      <c r="I55" s="38">
        <v>259011</v>
      </c>
    </row>
    <row r="56" spans="1:9" s="33" customFormat="1" ht="9" customHeight="1">
      <c r="A56" s="34" t="s">
        <v>24</v>
      </c>
      <c r="B56" s="32">
        <f t="shared" si="3"/>
        <v>8918653</v>
      </c>
      <c r="C56" s="32">
        <v>542977</v>
      </c>
      <c r="D56" s="32">
        <v>605859</v>
      </c>
      <c r="E56" s="32">
        <v>631136</v>
      </c>
      <c r="F56" s="32">
        <v>650509</v>
      </c>
      <c r="G56" s="32">
        <v>746606</v>
      </c>
      <c r="H56" s="32">
        <v>715250</v>
      </c>
      <c r="I56" s="32">
        <v>721733</v>
      </c>
    </row>
    <row r="57" spans="1:9" s="33" customFormat="1" ht="9" customHeight="1">
      <c r="A57" s="34" t="s">
        <v>25</v>
      </c>
      <c r="B57" s="32">
        <f t="shared" si="3"/>
        <v>1754754</v>
      </c>
      <c r="C57" s="32">
        <v>174435</v>
      </c>
      <c r="D57" s="32">
        <v>171205</v>
      </c>
      <c r="E57" s="32">
        <v>170550</v>
      </c>
      <c r="F57" s="32">
        <v>167481</v>
      </c>
      <c r="G57" s="32">
        <v>157402</v>
      </c>
      <c r="H57" s="32">
        <v>130670</v>
      </c>
      <c r="I57" s="32">
        <v>121030</v>
      </c>
    </row>
    <row r="58" spans="1:9" s="33" customFormat="1" ht="9" customHeight="1">
      <c r="A58" s="34" t="s">
        <v>26</v>
      </c>
      <c r="B58" s="32">
        <f t="shared" si="3"/>
        <v>5853677</v>
      </c>
      <c r="C58" s="32">
        <v>548371</v>
      </c>
      <c r="D58" s="32">
        <v>558183</v>
      </c>
      <c r="E58" s="32">
        <v>584593</v>
      </c>
      <c r="F58" s="32">
        <v>563828</v>
      </c>
      <c r="G58" s="32">
        <v>546892</v>
      </c>
      <c r="H58" s="32">
        <v>459588</v>
      </c>
      <c r="I58" s="32">
        <v>431789</v>
      </c>
    </row>
    <row r="59" spans="1:9" s="33" customFormat="1" ht="9" customHeight="1">
      <c r="A59" s="37" t="s">
        <v>27</v>
      </c>
      <c r="B59" s="38">
        <f t="shared" si="3"/>
        <v>3533251</v>
      </c>
      <c r="C59" s="38">
        <v>356150</v>
      </c>
      <c r="D59" s="38">
        <v>363235</v>
      </c>
      <c r="E59" s="38">
        <v>371834</v>
      </c>
      <c r="F59" s="38">
        <v>358436</v>
      </c>
      <c r="G59" s="38">
        <v>311433</v>
      </c>
      <c r="H59" s="38">
        <v>250403</v>
      </c>
      <c r="I59" s="38">
        <v>235272</v>
      </c>
    </row>
    <row r="60" spans="1:9" s="33" customFormat="1" ht="9" customHeight="1">
      <c r="A60" s="34" t="s">
        <v>28</v>
      </c>
      <c r="B60" s="32">
        <f t="shared" si="3"/>
        <v>2858359</v>
      </c>
      <c r="C60" s="32">
        <v>247472</v>
      </c>
      <c r="D60" s="32">
        <v>275907</v>
      </c>
      <c r="E60" s="32">
        <v>280973</v>
      </c>
      <c r="F60" s="32">
        <v>252974</v>
      </c>
      <c r="G60" s="32">
        <v>244185</v>
      </c>
      <c r="H60" s="32">
        <v>206604</v>
      </c>
      <c r="I60" s="32">
        <v>211989</v>
      </c>
    </row>
    <row r="61" spans="1:9" s="33" customFormat="1" ht="9" customHeight="1">
      <c r="A61" s="34" t="s">
        <v>29</v>
      </c>
      <c r="B61" s="32">
        <f t="shared" si="3"/>
        <v>7844830</v>
      </c>
      <c r="C61" s="32">
        <v>709346</v>
      </c>
      <c r="D61" s="32">
        <v>730081</v>
      </c>
      <c r="E61" s="32">
        <v>744894</v>
      </c>
      <c r="F61" s="32">
        <v>715365</v>
      </c>
      <c r="G61" s="32">
        <v>709525</v>
      </c>
      <c r="H61" s="32">
        <v>627332</v>
      </c>
      <c r="I61" s="32">
        <v>597077</v>
      </c>
    </row>
    <row r="62" spans="1:9" s="33" customFormat="1" ht="9" customHeight="1">
      <c r="A62" s="34" t="s">
        <v>30</v>
      </c>
      <c r="B62" s="32">
        <f t="shared" si="3"/>
        <v>16187608</v>
      </c>
      <c r="C62" s="32">
        <v>1337907</v>
      </c>
      <c r="D62" s="32">
        <v>1455675</v>
      </c>
      <c r="E62" s="32">
        <v>1495243</v>
      </c>
      <c r="F62" s="32">
        <v>1419833</v>
      </c>
      <c r="G62" s="32">
        <v>1457684</v>
      </c>
      <c r="H62" s="32">
        <v>1293002</v>
      </c>
      <c r="I62" s="32">
        <v>1250220</v>
      </c>
    </row>
    <row r="63" spans="1:9" s="33" customFormat="1" ht="9" customHeight="1">
      <c r="A63" s="37" t="s">
        <v>31</v>
      </c>
      <c r="B63" s="38">
        <f t="shared" si="3"/>
        <v>4584471</v>
      </c>
      <c r="C63" s="38">
        <v>445646</v>
      </c>
      <c r="D63" s="38">
        <v>439427</v>
      </c>
      <c r="E63" s="38">
        <v>441824</v>
      </c>
      <c r="F63" s="38">
        <v>423925</v>
      </c>
      <c r="G63" s="38">
        <v>415169</v>
      </c>
      <c r="H63" s="38">
        <v>353457</v>
      </c>
      <c r="I63" s="38">
        <v>321324</v>
      </c>
    </row>
    <row r="64" spans="1:9" s="33" customFormat="1" ht="9" customHeight="1">
      <c r="A64" s="34" t="s">
        <v>32</v>
      </c>
      <c r="B64" s="32">
        <f t="shared" si="3"/>
        <v>1903811</v>
      </c>
      <c r="C64" s="32">
        <v>157558</v>
      </c>
      <c r="D64" s="32">
        <v>164416</v>
      </c>
      <c r="E64" s="32">
        <v>169614</v>
      </c>
      <c r="F64" s="32">
        <v>169269</v>
      </c>
      <c r="G64" s="32">
        <v>174065</v>
      </c>
      <c r="H64" s="32">
        <v>146791</v>
      </c>
      <c r="I64" s="32">
        <v>135657</v>
      </c>
    </row>
    <row r="65" spans="1:9" s="33" customFormat="1" ht="9" customHeight="1">
      <c r="A65" s="34" t="s">
        <v>33</v>
      </c>
      <c r="B65" s="32">
        <f t="shared" si="3"/>
        <v>1181050</v>
      </c>
      <c r="C65" s="32">
        <v>114799</v>
      </c>
      <c r="D65" s="32">
        <v>113899</v>
      </c>
      <c r="E65" s="32">
        <v>107470</v>
      </c>
      <c r="F65" s="32">
        <v>106321</v>
      </c>
      <c r="G65" s="32">
        <v>103206</v>
      </c>
      <c r="H65" s="32">
        <v>91932</v>
      </c>
      <c r="I65" s="32">
        <v>83752</v>
      </c>
    </row>
    <row r="66" spans="1:9" s="33" customFormat="1" ht="9" customHeight="1">
      <c r="A66" s="34" t="s">
        <v>34</v>
      </c>
      <c r="B66" s="32">
        <f t="shared" si="3"/>
        <v>5119504</v>
      </c>
      <c r="C66" s="32">
        <v>431487</v>
      </c>
      <c r="D66" s="32">
        <v>446965</v>
      </c>
      <c r="E66" s="32">
        <v>449679</v>
      </c>
      <c r="F66" s="32">
        <v>442103</v>
      </c>
      <c r="G66" s="32">
        <v>457576</v>
      </c>
      <c r="H66" s="32">
        <v>404419</v>
      </c>
      <c r="I66" s="32">
        <v>399622</v>
      </c>
    </row>
    <row r="67" spans="1:9" s="33" customFormat="1" ht="9" customHeight="1">
      <c r="A67" s="37" t="s">
        <v>35</v>
      </c>
      <c r="B67" s="38">
        <f t="shared" si="3"/>
        <v>3967889</v>
      </c>
      <c r="C67" s="38">
        <v>369238</v>
      </c>
      <c r="D67" s="38">
        <v>396224</v>
      </c>
      <c r="E67" s="38">
        <v>404120</v>
      </c>
      <c r="F67" s="38">
        <v>369335</v>
      </c>
      <c r="G67" s="38">
        <v>338793</v>
      </c>
      <c r="H67" s="38">
        <v>280892</v>
      </c>
      <c r="I67" s="38">
        <v>275537</v>
      </c>
    </row>
    <row r="68" spans="1:9" s="33" customFormat="1" ht="9" customHeight="1">
      <c r="A68" s="34" t="s">
        <v>36</v>
      </c>
      <c r="B68" s="32">
        <f t="shared" si="3"/>
        <v>6168883</v>
      </c>
      <c r="C68" s="32">
        <v>579826</v>
      </c>
      <c r="D68" s="32">
        <v>605601</v>
      </c>
      <c r="E68" s="32">
        <v>630145</v>
      </c>
      <c r="F68" s="32">
        <v>587791</v>
      </c>
      <c r="G68" s="32">
        <v>573210</v>
      </c>
      <c r="H68" s="32">
        <v>461035</v>
      </c>
      <c r="I68" s="32">
        <v>447844</v>
      </c>
    </row>
    <row r="69" spans="1:9" s="33" customFormat="1" ht="9" customHeight="1">
      <c r="A69" s="34" t="s">
        <v>37</v>
      </c>
      <c r="B69" s="32">
        <f t="shared" si="3"/>
        <v>2038372</v>
      </c>
      <c r="C69" s="32">
        <v>183412</v>
      </c>
      <c r="D69" s="32">
        <v>190305</v>
      </c>
      <c r="E69" s="32">
        <v>191990</v>
      </c>
      <c r="F69" s="32">
        <v>187581</v>
      </c>
      <c r="G69" s="32">
        <v>199174</v>
      </c>
      <c r="H69" s="32">
        <v>169187</v>
      </c>
      <c r="I69" s="32">
        <v>163464</v>
      </c>
    </row>
    <row r="70" spans="1:9" s="33" customFormat="1" ht="9" customHeight="1">
      <c r="A70" s="34" t="s">
        <v>38</v>
      </c>
      <c r="B70" s="32">
        <f t="shared" si="3"/>
        <v>1501562</v>
      </c>
      <c r="C70" s="32">
        <v>136207</v>
      </c>
      <c r="D70" s="32">
        <v>141421</v>
      </c>
      <c r="E70" s="32">
        <v>132454</v>
      </c>
      <c r="F70" s="32">
        <v>132767</v>
      </c>
      <c r="G70" s="32">
        <v>151636</v>
      </c>
      <c r="H70" s="32">
        <v>143267</v>
      </c>
      <c r="I70" s="32">
        <v>135780</v>
      </c>
    </row>
    <row r="71" spans="1:9" s="33" customFormat="1" ht="9" customHeight="1">
      <c r="A71" s="37" t="s">
        <v>39</v>
      </c>
      <c r="B71" s="38">
        <f t="shared" si="3"/>
        <v>2717820</v>
      </c>
      <c r="C71" s="38">
        <v>237402</v>
      </c>
      <c r="D71" s="38">
        <v>256994</v>
      </c>
      <c r="E71" s="38">
        <v>279458</v>
      </c>
      <c r="F71" s="38">
        <v>257355</v>
      </c>
      <c r="G71" s="38">
        <v>238807</v>
      </c>
      <c r="H71" s="38">
        <v>193960</v>
      </c>
      <c r="I71" s="38">
        <v>192619</v>
      </c>
    </row>
    <row r="72" spans="1:9" s="33" customFormat="1" ht="9" customHeight="1">
      <c r="A72" s="34" t="s">
        <v>40</v>
      </c>
      <c r="B72" s="32">
        <f t="shared" si="3"/>
        <v>2966321</v>
      </c>
      <c r="C72" s="32">
        <v>254499</v>
      </c>
      <c r="D72" s="32">
        <v>269152</v>
      </c>
      <c r="E72" s="32">
        <v>272512</v>
      </c>
      <c r="F72" s="32">
        <v>279370</v>
      </c>
      <c r="G72" s="32">
        <v>263931</v>
      </c>
      <c r="H72" s="32">
        <v>215267</v>
      </c>
      <c r="I72" s="32">
        <v>209698</v>
      </c>
    </row>
    <row r="73" spans="1:9" s="33" customFormat="1" ht="9" customHeight="1">
      <c r="A73" s="34" t="s">
        <v>41</v>
      </c>
      <c r="B73" s="32">
        <f t="shared" si="3"/>
        <v>2850330</v>
      </c>
      <c r="C73" s="32">
        <v>252420</v>
      </c>
      <c r="D73" s="32">
        <v>260548</v>
      </c>
      <c r="E73" s="32">
        <v>265594</v>
      </c>
      <c r="F73" s="32">
        <v>259160</v>
      </c>
      <c r="G73" s="32">
        <v>246864</v>
      </c>
      <c r="H73" s="32">
        <v>215837</v>
      </c>
      <c r="I73" s="32">
        <v>210743</v>
      </c>
    </row>
    <row r="74" spans="1:9" s="33" customFormat="1" ht="9" customHeight="1">
      <c r="A74" s="34" t="s">
        <v>42</v>
      </c>
      <c r="B74" s="32">
        <f t="shared" si="3"/>
        <v>2395272</v>
      </c>
      <c r="C74" s="32">
        <v>226983</v>
      </c>
      <c r="D74" s="32">
        <v>228739</v>
      </c>
      <c r="E74" s="32">
        <v>224489</v>
      </c>
      <c r="F74" s="32">
        <v>213494</v>
      </c>
      <c r="G74" s="32">
        <v>216465</v>
      </c>
      <c r="H74" s="32">
        <v>193640</v>
      </c>
      <c r="I74" s="32">
        <v>189584</v>
      </c>
    </row>
    <row r="75" spans="1:9" s="33" customFormat="1" ht="9" customHeight="1">
      <c r="A75" s="37" t="s">
        <v>43</v>
      </c>
      <c r="B75" s="38">
        <f t="shared" si="3"/>
        <v>3441698</v>
      </c>
      <c r="C75" s="38">
        <v>301579</v>
      </c>
      <c r="D75" s="38">
        <v>321016</v>
      </c>
      <c r="E75" s="38">
        <v>314742</v>
      </c>
      <c r="F75" s="38">
        <v>298121</v>
      </c>
      <c r="G75" s="38">
        <v>285067</v>
      </c>
      <c r="H75" s="38">
        <v>257221</v>
      </c>
      <c r="I75" s="38">
        <v>257165</v>
      </c>
    </row>
    <row r="76" spans="1:9" s="33" customFormat="1" ht="9" customHeight="1">
      <c r="A76" s="34" t="s">
        <v>44</v>
      </c>
      <c r="B76" s="32">
        <f t="shared" si="3"/>
        <v>1272847</v>
      </c>
      <c r="C76" s="32">
        <v>114632</v>
      </c>
      <c r="D76" s="32">
        <v>122721</v>
      </c>
      <c r="E76" s="32">
        <v>126639</v>
      </c>
      <c r="F76" s="32">
        <v>118438</v>
      </c>
      <c r="G76" s="32">
        <v>117038</v>
      </c>
      <c r="H76" s="32">
        <v>98880</v>
      </c>
      <c r="I76" s="32">
        <v>96361</v>
      </c>
    </row>
    <row r="77" spans="1:9" s="33" customFormat="1" ht="9" customHeight="1">
      <c r="A77" s="34" t="s">
        <v>45</v>
      </c>
      <c r="B77" s="32">
        <f t="shared" si="3"/>
        <v>8112505</v>
      </c>
      <c r="C77" s="32">
        <v>686182</v>
      </c>
      <c r="D77" s="32">
        <v>709342</v>
      </c>
      <c r="E77" s="32">
        <v>751179</v>
      </c>
      <c r="F77" s="32">
        <v>719587</v>
      </c>
      <c r="G77" s="32">
        <v>694622</v>
      </c>
      <c r="H77" s="32">
        <v>594183</v>
      </c>
      <c r="I77" s="32">
        <v>578465</v>
      </c>
    </row>
    <row r="78" spans="1:9" s="33" customFormat="1" ht="9" customHeight="1">
      <c r="A78" s="34" t="s">
        <v>46</v>
      </c>
      <c r="B78" s="32">
        <f t="shared" si="3"/>
        <v>2097175</v>
      </c>
      <c r="C78" s="32">
        <v>171669</v>
      </c>
      <c r="D78" s="32">
        <v>181581</v>
      </c>
      <c r="E78" s="32">
        <v>188386</v>
      </c>
      <c r="F78" s="32">
        <v>187273</v>
      </c>
      <c r="G78" s="32">
        <v>196828</v>
      </c>
      <c r="H78" s="32">
        <v>170633</v>
      </c>
      <c r="I78" s="32">
        <v>160594</v>
      </c>
    </row>
    <row r="79" spans="1:9" s="33" customFormat="1" ht="9" customHeight="1">
      <c r="A79" s="37" t="s">
        <v>47</v>
      </c>
      <c r="B79" s="38">
        <f t="shared" si="3"/>
        <v>1579209</v>
      </c>
      <c r="C79" s="38">
        <v>155302</v>
      </c>
      <c r="D79" s="38">
        <v>156829</v>
      </c>
      <c r="E79" s="38">
        <v>153647</v>
      </c>
      <c r="F79" s="38">
        <v>144465</v>
      </c>
      <c r="G79" s="38">
        <v>136374</v>
      </c>
      <c r="H79" s="38">
        <v>118965</v>
      </c>
      <c r="I79" s="38">
        <v>107535</v>
      </c>
    </row>
    <row r="80" spans="1:9" ht="3" customHeight="1">
      <c r="A80" s="18"/>
      <c r="B80" s="419"/>
      <c r="C80" s="419"/>
      <c r="D80" s="419"/>
      <c r="E80" s="419"/>
      <c r="F80" s="419"/>
      <c r="G80" s="419"/>
      <c r="H80" s="419"/>
      <c r="I80" s="419"/>
    </row>
    <row r="81" spans="1:9" s="16" customFormat="1" ht="12" customHeight="1">
      <c r="A81" s="13" t="s">
        <v>310</v>
      </c>
      <c r="B81" s="420"/>
      <c r="C81" s="420"/>
      <c r="D81" s="420"/>
      <c r="E81" s="420"/>
      <c r="F81" s="420"/>
      <c r="G81" s="420"/>
      <c r="H81" s="420"/>
      <c r="I81" s="17" t="s">
        <v>311</v>
      </c>
    </row>
    <row r="82" spans="1:9" s="16" customFormat="1" ht="12" customHeight="1">
      <c r="A82" s="47" t="s">
        <v>303</v>
      </c>
      <c r="B82" s="420"/>
      <c r="C82" s="420"/>
      <c r="D82" s="420"/>
      <c r="E82" s="420"/>
      <c r="F82" s="420"/>
      <c r="G82" s="420"/>
      <c r="H82" s="420"/>
      <c r="I82" s="414" t="s">
        <v>316</v>
      </c>
    </row>
    <row r="83" spans="1:9" ht="3" customHeight="1">
      <c r="A83" s="18"/>
      <c r="B83" s="419"/>
      <c r="C83" s="419"/>
      <c r="D83" s="419"/>
      <c r="E83" s="419"/>
      <c r="F83" s="419"/>
      <c r="G83" s="419"/>
      <c r="H83" s="419"/>
      <c r="I83" s="419"/>
    </row>
    <row r="84" spans="1:9" ht="3" customHeight="1">
      <c r="A84" s="19"/>
      <c r="B84" s="421"/>
      <c r="C84" s="421"/>
      <c r="D84" s="421"/>
      <c r="E84" s="421"/>
      <c r="F84" s="421"/>
      <c r="G84" s="421"/>
      <c r="H84" s="421"/>
      <c r="I84" s="421"/>
    </row>
    <row r="85" spans="1:9" s="25" customFormat="1" ht="9.1999999999999993" customHeight="1">
      <c r="A85" s="428" t="s">
        <v>6</v>
      </c>
      <c r="B85" s="430" t="s">
        <v>177</v>
      </c>
      <c r="C85" s="430" t="s">
        <v>178</v>
      </c>
      <c r="D85" s="430" t="s">
        <v>286</v>
      </c>
      <c r="E85" s="430" t="s">
        <v>287</v>
      </c>
      <c r="F85" s="430" t="s">
        <v>288</v>
      </c>
      <c r="G85" s="430" t="s">
        <v>289</v>
      </c>
      <c r="H85" s="430" t="s">
        <v>317</v>
      </c>
      <c r="I85" s="430" t="s">
        <v>129</v>
      </c>
    </row>
    <row r="86" spans="1:9" s="422" customFormat="1" ht="9.1999999999999993" customHeight="1">
      <c r="A86" s="429"/>
      <c r="B86" s="430"/>
      <c r="C86" s="430" t="s">
        <v>318</v>
      </c>
      <c r="D86" s="430" t="s">
        <v>318</v>
      </c>
      <c r="E86" s="430" t="s">
        <v>318</v>
      </c>
      <c r="F86" s="430" t="s">
        <v>318</v>
      </c>
      <c r="G86" s="430" t="s">
        <v>318</v>
      </c>
      <c r="H86" s="430"/>
      <c r="I86" s="430"/>
    </row>
    <row r="87" spans="1:9" ht="3" customHeight="1">
      <c r="A87" s="18"/>
      <c r="B87" s="419"/>
      <c r="C87" s="419"/>
      <c r="D87" s="419"/>
      <c r="E87" s="419"/>
      <c r="F87" s="419"/>
      <c r="G87" s="419"/>
      <c r="H87" s="419"/>
      <c r="I87" s="419"/>
    </row>
    <row r="88" spans="1:9" ht="3" customHeight="1">
      <c r="A88" s="19"/>
      <c r="B88" s="421"/>
      <c r="C88" s="421"/>
      <c r="D88" s="421"/>
      <c r="E88" s="421"/>
      <c r="F88" s="421"/>
      <c r="G88" s="421"/>
      <c r="H88" s="421"/>
      <c r="I88" s="421"/>
    </row>
    <row r="89" spans="1:9" s="33" customFormat="1" ht="9.6" customHeight="1">
      <c r="A89" s="418" t="s">
        <v>304</v>
      </c>
      <c r="B89" s="32"/>
      <c r="C89" s="32"/>
      <c r="D89" s="32"/>
      <c r="E89" s="32"/>
      <c r="F89" s="32"/>
      <c r="G89" s="32"/>
      <c r="H89" s="32"/>
      <c r="I89" s="32"/>
    </row>
    <row r="90" spans="1:9" s="33" customFormat="1" ht="9" customHeight="1">
      <c r="A90" s="30" t="s">
        <v>315</v>
      </c>
      <c r="B90" s="31">
        <f t="shared" ref="B90:I90" si="4">SUM(B92:B123)</f>
        <v>8292987</v>
      </c>
      <c r="C90" s="31">
        <f t="shared" si="4"/>
        <v>7009226</v>
      </c>
      <c r="D90" s="31">
        <f t="shared" si="4"/>
        <v>5928730</v>
      </c>
      <c r="E90" s="31">
        <f t="shared" si="4"/>
        <v>5064291</v>
      </c>
      <c r="F90" s="31">
        <f t="shared" si="4"/>
        <v>3895365</v>
      </c>
      <c r="G90" s="31">
        <f t="shared" si="4"/>
        <v>3116466</v>
      </c>
      <c r="H90" s="31">
        <f t="shared" si="4"/>
        <v>6938913</v>
      </c>
      <c r="I90" s="31">
        <f t="shared" si="4"/>
        <v>1397406</v>
      </c>
    </row>
    <row r="91" spans="1:9" s="33" customFormat="1" ht="3.95" customHeight="1">
      <c r="A91" s="30"/>
      <c r="B91" s="31"/>
      <c r="C91" s="31"/>
      <c r="D91" s="31"/>
      <c r="E91" s="31"/>
      <c r="F91" s="31"/>
      <c r="G91" s="31"/>
      <c r="H91" s="31"/>
      <c r="I91" s="31"/>
    </row>
    <row r="92" spans="1:9" s="33" customFormat="1" ht="8.4499999999999993" customHeight="1">
      <c r="A92" s="34" t="s">
        <v>16</v>
      </c>
      <c r="B92" s="32">
        <v>86254</v>
      </c>
      <c r="C92" s="32">
        <v>73084</v>
      </c>
      <c r="D92" s="32">
        <v>60198</v>
      </c>
      <c r="E92" s="32">
        <v>49980</v>
      </c>
      <c r="F92" s="32">
        <v>37543</v>
      </c>
      <c r="G92" s="32">
        <v>29258</v>
      </c>
      <c r="H92" s="32">
        <v>60347</v>
      </c>
      <c r="I92" s="32">
        <v>4032</v>
      </c>
    </row>
    <row r="93" spans="1:9" s="33" customFormat="1" ht="8.4499999999999993" customHeight="1">
      <c r="A93" s="34" t="s">
        <v>17</v>
      </c>
      <c r="B93" s="32">
        <v>264063</v>
      </c>
      <c r="C93" s="32">
        <v>215049</v>
      </c>
      <c r="D93" s="32">
        <v>171104</v>
      </c>
      <c r="E93" s="32">
        <v>136690</v>
      </c>
      <c r="F93" s="32">
        <v>97874</v>
      </c>
      <c r="G93" s="32">
        <v>75229</v>
      </c>
      <c r="H93" s="32">
        <v>140625</v>
      </c>
      <c r="I93" s="32">
        <v>37425</v>
      </c>
    </row>
    <row r="94" spans="1:9" s="33" customFormat="1" ht="8.4499999999999993" customHeight="1">
      <c r="A94" s="34" t="s">
        <v>18</v>
      </c>
      <c r="B94" s="32">
        <v>52235</v>
      </c>
      <c r="C94" s="32">
        <v>42163</v>
      </c>
      <c r="D94" s="32">
        <v>34308</v>
      </c>
      <c r="E94" s="32">
        <v>28122</v>
      </c>
      <c r="F94" s="32">
        <v>20188</v>
      </c>
      <c r="G94" s="32">
        <v>14895</v>
      </c>
      <c r="H94" s="32">
        <v>27219</v>
      </c>
      <c r="I94" s="32">
        <v>9337</v>
      </c>
    </row>
    <row r="95" spans="1:9" s="33" customFormat="1" ht="8.4499999999999993" customHeight="1">
      <c r="A95" s="37" t="s">
        <v>19</v>
      </c>
      <c r="B95" s="38">
        <v>61896</v>
      </c>
      <c r="C95" s="38">
        <v>50522</v>
      </c>
      <c r="D95" s="38">
        <v>42811</v>
      </c>
      <c r="E95" s="38">
        <v>35658</v>
      </c>
      <c r="F95" s="38">
        <v>28316</v>
      </c>
      <c r="G95" s="38">
        <v>21379</v>
      </c>
      <c r="H95" s="38">
        <v>46500</v>
      </c>
      <c r="I95" s="38">
        <v>6389</v>
      </c>
    </row>
    <row r="96" spans="1:9" s="33" customFormat="1" ht="8.4499999999999993" customHeight="1">
      <c r="A96" s="34" t="s">
        <v>20</v>
      </c>
      <c r="B96" s="32">
        <v>211770</v>
      </c>
      <c r="C96" s="32">
        <v>177554</v>
      </c>
      <c r="D96" s="32">
        <v>150271</v>
      </c>
      <c r="E96" s="32">
        <v>125961</v>
      </c>
      <c r="F96" s="32">
        <v>95121</v>
      </c>
      <c r="G96" s="32">
        <v>77527</v>
      </c>
      <c r="H96" s="32">
        <v>156417</v>
      </c>
      <c r="I96" s="32">
        <v>37960</v>
      </c>
    </row>
    <row r="97" spans="1:9" s="33" customFormat="1" ht="8.4499999999999993" customHeight="1">
      <c r="A97" s="34" t="s">
        <v>21</v>
      </c>
      <c r="B97" s="32">
        <v>48863</v>
      </c>
      <c r="C97" s="32">
        <v>41432</v>
      </c>
      <c r="D97" s="32">
        <v>35812</v>
      </c>
      <c r="E97" s="32">
        <v>30917</v>
      </c>
      <c r="F97" s="32">
        <v>23301</v>
      </c>
      <c r="G97" s="32">
        <v>18355</v>
      </c>
      <c r="H97" s="32">
        <v>40373</v>
      </c>
      <c r="I97" s="32">
        <v>7847</v>
      </c>
    </row>
    <row r="98" spans="1:9" s="33" customFormat="1" ht="8.4499999999999993" customHeight="1">
      <c r="A98" s="34" t="s">
        <v>22</v>
      </c>
      <c r="B98" s="32">
        <v>307983</v>
      </c>
      <c r="C98" s="32">
        <v>246620</v>
      </c>
      <c r="D98" s="32">
        <v>212924</v>
      </c>
      <c r="E98" s="32">
        <v>174407</v>
      </c>
      <c r="F98" s="32">
        <v>137559</v>
      </c>
      <c r="G98" s="32">
        <v>110499</v>
      </c>
      <c r="H98" s="32">
        <v>234982</v>
      </c>
      <c r="I98" s="32">
        <v>56400</v>
      </c>
    </row>
    <row r="99" spans="1:9" s="33" customFormat="1" ht="8.4499999999999993" customHeight="1">
      <c r="A99" s="37" t="s">
        <v>23</v>
      </c>
      <c r="B99" s="38">
        <v>259968</v>
      </c>
      <c r="C99" s="38">
        <v>222756</v>
      </c>
      <c r="D99" s="38">
        <v>183153</v>
      </c>
      <c r="E99" s="38">
        <v>149069</v>
      </c>
      <c r="F99" s="38">
        <v>108607</v>
      </c>
      <c r="G99" s="38">
        <v>89542</v>
      </c>
      <c r="H99" s="38">
        <v>193183</v>
      </c>
      <c r="I99" s="38">
        <v>103540</v>
      </c>
    </row>
    <row r="100" spans="1:9" s="33" customFormat="1" ht="8.4499999999999993" customHeight="1">
      <c r="A100" s="34" t="s">
        <v>24</v>
      </c>
      <c r="B100" s="32">
        <v>722214</v>
      </c>
      <c r="C100" s="32">
        <v>629563</v>
      </c>
      <c r="D100" s="32">
        <v>555481</v>
      </c>
      <c r="E100" s="32">
        <v>506310</v>
      </c>
      <c r="F100" s="32">
        <v>392186</v>
      </c>
      <c r="G100" s="32">
        <v>315793</v>
      </c>
      <c r="H100" s="32">
        <v>687855</v>
      </c>
      <c r="I100" s="32">
        <v>198026</v>
      </c>
    </row>
    <row r="101" spans="1:9" s="33" customFormat="1" ht="8.4499999999999993" customHeight="1">
      <c r="A101" s="34" t="s">
        <v>25</v>
      </c>
      <c r="B101" s="32">
        <v>112837</v>
      </c>
      <c r="C101" s="32">
        <v>96859</v>
      </c>
      <c r="D101" s="32">
        <v>82516</v>
      </c>
      <c r="E101" s="32">
        <v>70274</v>
      </c>
      <c r="F101" s="32">
        <v>53875</v>
      </c>
      <c r="G101" s="32">
        <v>44693</v>
      </c>
      <c r="H101" s="32">
        <v>104988</v>
      </c>
      <c r="I101" s="32">
        <v>28408</v>
      </c>
    </row>
    <row r="102" spans="1:9" s="33" customFormat="1" ht="8.4499999999999993" customHeight="1">
      <c r="A102" s="34" t="s">
        <v>26</v>
      </c>
      <c r="B102" s="32">
        <v>387687</v>
      </c>
      <c r="C102" s="32">
        <v>324654</v>
      </c>
      <c r="D102" s="32">
        <v>266465</v>
      </c>
      <c r="E102" s="32">
        <v>225760</v>
      </c>
      <c r="F102" s="32">
        <v>174400</v>
      </c>
      <c r="G102" s="32">
        <v>140229</v>
      </c>
      <c r="H102" s="32">
        <v>331702</v>
      </c>
      <c r="I102" s="32">
        <v>31153</v>
      </c>
    </row>
    <row r="103" spans="1:9" s="33" customFormat="1" ht="8.4499999999999993" customHeight="1">
      <c r="A103" s="37" t="s">
        <v>27</v>
      </c>
      <c r="B103" s="38">
        <v>211923</v>
      </c>
      <c r="C103" s="38">
        <v>178482</v>
      </c>
      <c r="D103" s="38">
        <v>158413</v>
      </c>
      <c r="E103" s="38">
        <v>137260</v>
      </c>
      <c r="F103" s="38">
        <v>110858</v>
      </c>
      <c r="G103" s="38">
        <v>89041</v>
      </c>
      <c r="H103" s="38">
        <v>234427</v>
      </c>
      <c r="I103" s="38">
        <v>19608</v>
      </c>
    </row>
    <row r="104" spans="1:9" s="33" customFormat="1" ht="8.4499999999999993" customHeight="1">
      <c r="A104" s="34" t="s">
        <v>28</v>
      </c>
      <c r="B104" s="32">
        <v>191131</v>
      </c>
      <c r="C104" s="32">
        <v>162857</v>
      </c>
      <c r="D104" s="32">
        <v>140325</v>
      </c>
      <c r="E104" s="32">
        <v>120304</v>
      </c>
      <c r="F104" s="32">
        <v>95265</v>
      </c>
      <c r="G104" s="32">
        <v>74476</v>
      </c>
      <c r="H104" s="32">
        <v>176239</v>
      </c>
      <c r="I104" s="32">
        <v>21159</v>
      </c>
    </row>
    <row r="105" spans="1:9" s="33" customFormat="1" ht="8.4499999999999993" customHeight="1">
      <c r="A105" s="34" t="s">
        <v>29</v>
      </c>
      <c r="B105" s="32">
        <v>535234</v>
      </c>
      <c r="C105" s="32">
        <v>446601</v>
      </c>
      <c r="D105" s="32">
        <v>371541</v>
      </c>
      <c r="E105" s="32">
        <v>324277</v>
      </c>
      <c r="F105" s="32">
        <v>254380</v>
      </c>
      <c r="G105" s="32">
        <v>210465</v>
      </c>
      <c r="H105" s="32">
        <v>460858</v>
      </c>
      <c r="I105" s="32">
        <v>86669</v>
      </c>
    </row>
    <row r="106" spans="1:9" s="33" customFormat="1" ht="8.4499999999999993" customHeight="1">
      <c r="A106" s="34" t="s">
        <v>30</v>
      </c>
      <c r="B106" s="32">
        <v>1193988</v>
      </c>
      <c r="C106" s="32">
        <v>1003492</v>
      </c>
      <c r="D106" s="32">
        <v>831164</v>
      </c>
      <c r="E106" s="32">
        <v>695328</v>
      </c>
      <c r="F106" s="32">
        <v>509884</v>
      </c>
      <c r="G106" s="32">
        <v>392349</v>
      </c>
      <c r="H106" s="32">
        <v>745298</v>
      </c>
      <c r="I106" s="32">
        <v>186548</v>
      </c>
    </row>
    <row r="107" spans="1:9" s="33" customFormat="1" ht="8.4499999999999993" customHeight="1">
      <c r="A107" s="37" t="s">
        <v>31</v>
      </c>
      <c r="B107" s="38">
        <v>290448</v>
      </c>
      <c r="C107" s="38">
        <v>247704</v>
      </c>
      <c r="D107" s="38">
        <v>212627</v>
      </c>
      <c r="E107" s="38">
        <v>188305</v>
      </c>
      <c r="F107" s="38">
        <v>147873</v>
      </c>
      <c r="G107" s="38">
        <v>122951</v>
      </c>
      <c r="H107" s="38">
        <v>316176</v>
      </c>
      <c r="I107" s="38">
        <v>49337</v>
      </c>
    </row>
    <row r="108" spans="1:9" s="33" customFormat="1" ht="8.4499999999999993" customHeight="1">
      <c r="A108" s="34" t="s">
        <v>32</v>
      </c>
      <c r="B108" s="32">
        <v>129072</v>
      </c>
      <c r="C108" s="32">
        <v>111381</v>
      </c>
      <c r="D108" s="32">
        <v>97105</v>
      </c>
      <c r="E108" s="32">
        <v>86282</v>
      </c>
      <c r="F108" s="32">
        <v>66904</v>
      </c>
      <c r="G108" s="32">
        <v>53604</v>
      </c>
      <c r="H108" s="32">
        <v>124274</v>
      </c>
      <c r="I108" s="32">
        <v>24889</v>
      </c>
    </row>
    <row r="109" spans="1:9" s="33" customFormat="1" ht="8.4499999999999993" customHeight="1">
      <c r="A109" s="34" t="s">
        <v>33</v>
      </c>
      <c r="B109" s="32">
        <v>78128</v>
      </c>
      <c r="C109" s="32">
        <v>64675</v>
      </c>
      <c r="D109" s="32">
        <v>55916</v>
      </c>
      <c r="E109" s="32">
        <v>48769</v>
      </c>
      <c r="F109" s="32">
        <v>39899</v>
      </c>
      <c r="G109" s="32">
        <v>32069</v>
      </c>
      <c r="H109" s="32">
        <v>77322</v>
      </c>
      <c r="I109" s="32">
        <v>7435</v>
      </c>
    </row>
    <row r="110" spans="1:9" s="33" customFormat="1" ht="8.4499999999999993" customHeight="1">
      <c r="A110" s="34" t="s">
        <v>34</v>
      </c>
      <c r="B110" s="32">
        <v>383357</v>
      </c>
      <c r="C110" s="32">
        <v>321008</v>
      </c>
      <c r="D110" s="32">
        <v>260606</v>
      </c>
      <c r="E110" s="32">
        <v>220801</v>
      </c>
      <c r="F110" s="32">
        <v>162140</v>
      </c>
      <c r="G110" s="32">
        <v>132607</v>
      </c>
      <c r="H110" s="32">
        <v>274671</v>
      </c>
      <c r="I110" s="32">
        <v>63042</v>
      </c>
    </row>
    <row r="111" spans="1:9" s="33" customFormat="1" ht="8.4499999999999993" customHeight="1">
      <c r="A111" s="37" t="s">
        <v>35</v>
      </c>
      <c r="B111" s="38">
        <v>244019</v>
      </c>
      <c r="C111" s="38">
        <v>208666</v>
      </c>
      <c r="D111" s="38">
        <v>187021</v>
      </c>
      <c r="E111" s="38">
        <v>163536</v>
      </c>
      <c r="F111" s="38">
        <v>134078</v>
      </c>
      <c r="G111" s="38">
        <v>110092</v>
      </c>
      <c r="H111" s="38">
        <v>296077</v>
      </c>
      <c r="I111" s="38">
        <v>22601</v>
      </c>
    </row>
    <row r="112" spans="1:9" s="33" customFormat="1" ht="8.4499999999999993" customHeight="1">
      <c r="A112" s="34" t="s">
        <v>36</v>
      </c>
      <c r="B112" s="32">
        <v>394961</v>
      </c>
      <c r="C112" s="32">
        <v>328556</v>
      </c>
      <c r="D112" s="32">
        <v>279425</v>
      </c>
      <c r="E112" s="32">
        <v>240020</v>
      </c>
      <c r="F112" s="32">
        <v>188919</v>
      </c>
      <c r="G112" s="32">
        <v>150565</v>
      </c>
      <c r="H112" s="32">
        <v>363871</v>
      </c>
      <c r="I112" s="32">
        <v>55939</v>
      </c>
    </row>
    <row r="113" spans="1:9" s="33" customFormat="1" ht="8.4499999999999993" customHeight="1">
      <c r="A113" s="34" t="s">
        <v>37</v>
      </c>
      <c r="B113" s="32">
        <v>138438</v>
      </c>
      <c r="C113" s="32">
        <v>114275</v>
      </c>
      <c r="D113" s="32">
        <v>93449</v>
      </c>
      <c r="E113" s="32">
        <v>76870</v>
      </c>
      <c r="F113" s="32">
        <v>56288</v>
      </c>
      <c r="G113" s="32">
        <v>42991</v>
      </c>
      <c r="H113" s="32">
        <v>93390</v>
      </c>
      <c r="I113" s="32">
        <v>12941</v>
      </c>
    </row>
    <row r="114" spans="1:9" s="33" customFormat="1" ht="8.4499999999999993" customHeight="1">
      <c r="A114" s="34" t="s">
        <v>38</v>
      </c>
      <c r="B114" s="32">
        <v>111169</v>
      </c>
      <c r="C114" s="32">
        <v>86941</v>
      </c>
      <c r="D114" s="32">
        <v>64630</v>
      </c>
      <c r="E114" s="32">
        <v>48629</v>
      </c>
      <c r="F114" s="32">
        <v>34052</v>
      </c>
      <c r="G114" s="32">
        <v>24478</v>
      </c>
      <c r="H114" s="32">
        <v>39487</v>
      </c>
      <c r="I114" s="32">
        <v>19191</v>
      </c>
    </row>
    <row r="115" spans="1:9" s="33" customFormat="1" ht="8.4499999999999993" customHeight="1">
      <c r="A115" s="37" t="s">
        <v>39</v>
      </c>
      <c r="B115" s="38">
        <v>175642</v>
      </c>
      <c r="C115" s="38">
        <v>152372</v>
      </c>
      <c r="D115" s="38">
        <v>131221</v>
      </c>
      <c r="E115" s="38">
        <v>112519</v>
      </c>
      <c r="F115" s="38">
        <v>87476</v>
      </c>
      <c r="G115" s="38">
        <v>72960</v>
      </c>
      <c r="H115" s="38">
        <v>185016</v>
      </c>
      <c r="I115" s="38">
        <v>23439</v>
      </c>
    </row>
    <row r="116" spans="1:9" s="33" customFormat="1" ht="8.4499999999999993" customHeight="1">
      <c r="A116" s="34" t="s">
        <v>40</v>
      </c>
      <c r="B116" s="32">
        <v>207622</v>
      </c>
      <c r="C116" s="32">
        <v>176453</v>
      </c>
      <c r="D116" s="32">
        <v>149915</v>
      </c>
      <c r="E116" s="32">
        <v>131472</v>
      </c>
      <c r="F116" s="32">
        <v>103936</v>
      </c>
      <c r="G116" s="32">
        <v>83594</v>
      </c>
      <c r="H116" s="32">
        <v>183131</v>
      </c>
      <c r="I116" s="32">
        <v>10813</v>
      </c>
    </row>
    <row r="117" spans="1:9" s="33" customFormat="1" ht="8.4499999999999993" customHeight="1">
      <c r="A117" s="34" t="s">
        <v>41</v>
      </c>
      <c r="B117" s="32">
        <v>202731</v>
      </c>
      <c r="C117" s="32">
        <v>172253</v>
      </c>
      <c r="D117" s="32">
        <v>147842</v>
      </c>
      <c r="E117" s="32">
        <v>128595</v>
      </c>
      <c r="F117" s="32">
        <v>97274</v>
      </c>
      <c r="G117" s="32">
        <v>74443</v>
      </c>
      <c r="H117" s="32">
        <v>158431</v>
      </c>
      <c r="I117" s="32">
        <v>20291</v>
      </c>
    </row>
    <row r="118" spans="1:9" s="33" customFormat="1" ht="8.4499999999999993" customHeight="1">
      <c r="A118" s="34" t="s">
        <v>42</v>
      </c>
      <c r="B118" s="32">
        <v>164922</v>
      </c>
      <c r="C118" s="32">
        <v>136000</v>
      </c>
      <c r="D118" s="32">
        <v>116426</v>
      </c>
      <c r="E118" s="32">
        <v>95109</v>
      </c>
      <c r="F118" s="32">
        <v>72350</v>
      </c>
      <c r="G118" s="32">
        <v>51726</v>
      </c>
      <c r="H118" s="32">
        <v>116201</v>
      </c>
      <c r="I118" s="32">
        <v>24978</v>
      </c>
    </row>
    <row r="119" spans="1:9" s="33" customFormat="1" ht="8.4499999999999993" customHeight="1">
      <c r="A119" s="37" t="s">
        <v>43</v>
      </c>
      <c r="B119" s="38">
        <v>250586</v>
      </c>
      <c r="C119" s="38">
        <v>213736</v>
      </c>
      <c r="D119" s="38">
        <v>177182</v>
      </c>
      <c r="E119" s="38">
        <v>147748</v>
      </c>
      <c r="F119" s="38">
        <v>109317</v>
      </c>
      <c r="G119" s="38">
        <v>89766</v>
      </c>
      <c r="H119" s="38">
        <v>195331</v>
      </c>
      <c r="I119" s="38">
        <v>101796</v>
      </c>
    </row>
    <row r="120" spans="1:9" s="33" customFormat="1" ht="8.4499999999999993" customHeight="1">
      <c r="A120" s="34" t="s">
        <v>44</v>
      </c>
      <c r="B120" s="32">
        <v>84560</v>
      </c>
      <c r="C120" s="32">
        <v>71030</v>
      </c>
      <c r="D120" s="32">
        <v>58822</v>
      </c>
      <c r="E120" s="32">
        <v>49362</v>
      </c>
      <c r="F120" s="32">
        <v>36171</v>
      </c>
      <c r="G120" s="32">
        <v>28530</v>
      </c>
      <c r="H120" s="32">
        <v>69699</v>
      </c>
      <c r="I120" s="32">
        <v>5440</v>
      </c>
    </row>
    <row r="121" spans="1:9" s="33" customFormat="1" ht="8.4499999999999993" customHeight="1">
      <c r="A121" s="34" t="s">
        <v>45</v>
      </c>
      <c r="B121" s="32">
        <v>542754</v>
      </c>
      <c r="C121" s="32">
        <v>486810</v>
      </c>
      <c r="D121" s="32">
        <v>424845</v>
      </c>
      <c r="E121" s="32">
        <v>365591</v>
      </c>
      <c r="F121" s="32">
        <v>298171</v>
      </c>
      <c r="G121" s="32">
        <v>239698</v>
      </c>
      <c r="H121" s="32">
        <v>558859</v>
      </c>
      <c r="I121" s="32">
        <v>94957</v>
      </c>
    </row>
    <row r="122" spans="1:9" s="33" customFormat="1" ht="8.4499999999999993" customHeight="1">
      <c r="A122" s="34" t="s">
        <v>46</v>
      </c>
      <c r="B122" s="32">
        <v>145205</v>
      </c>
      <c r="C122" s="32">
        <v>116699</v>
      </c>
      <c r="D122" s="32">
        <v>101202</v>
      </c>
      <c r="E122" s="32">
        <v>87918</v>
      </c>
      <c r="F122" s="32">
        <v>73419</v>
      </c>
      <c r="G122" s="32">
        <v>61572</v>
      </c>
      <c r="H122" s="32">
        <v>134902</v>
      </c>
      <c r="I122" s="32">
        <v>12598</v>
      </c>
    </row>
    <row r="123" spans="1:9" s="33" customFormat="1" ht="8.4499999999999993" customHeight="1">
      <c r="A123" s="37" t="s">
        <v>47</v>
      </c>
      <c r="B123" s="38">
        <v>101327</v>
      </c>
      <c r="C123" s="38">
        <v>88979</v>
      </c>
      <c r="D123" s="38">
        <v>74010</v>
      </c>
      <c r="E123" s="38">
        <v>62448</v>
      </c>
      <c r="F123" s="38">
        <v>47741</v>
      </c>
      <c r="G123" s="38">
        <v>41090</v>
      </c>
      <c r="H123" s="38">
        <v>111062</v>
      </c>
      <c r="I123" s="38">
        <v>13218</v>
      </c>
    </row>
    <row r="124" spans="1:9" s="33" customFormat="1" ht="8.1" customHeight="1"/>
    <row r="125" spans="1:9" s="33" customFormat="1" ht="9.6" customHeight="1">
      <c r="A125" s="418" t="s">
        <v>305</v>
      </c>
      <c r="B125" s="32"/>
      <c r="C125" s="32"/>
      <c r="D125" s="32"/>
      <c r="E125" s="32"/>
      <c r="F125" s="32"/>
      <c r="G125" s="32"/>
      <c r="H125" s="32"/>
      <c r="I125" s="32"/>
    </row>
    <row r="126" spans="1:9" s="33" customFormat="1" ht="9" customHeight="1">
      <c r="A126" s="30" t="s">
        <v>315</v>
      </c>
      <c r="B126" s="31">
        <f t="shared" ref="B126:I126" si="5">SUM(B128:B159)</f>
        <v>8609437</v>
      </c>
      <c r="C126" s="31">
        <f t="shared" si="5"/>
        <v>8208994</v>
      </c>
      <c r="D126" s="31">
        <f t="shared" si="5"/>
        <v>6814143</v>
      </c>
      <c r="E126" s="31">
        <f t="shared" si="5"/>
        <v>6155306</v>
      </c>
      <c r="F126" s="31">
        <f t="shared" si="5"/>
        <v>4846762</v>
      </c>
      <c r="G126" s="31">
        <f t="shared" si="5"/>
        <v>3889755</v>
      </c>
      <c r="H126" s="31">
        <f t="shared" si="5"/>
        <v>8546566</v>
      </c>
      <c r="I126" s="31">
        <f t="shared" si="5"/>
        <v>86769</v>
      </c>
    </row>
    <row r="127" spans="1:9" s="33" customFormat="1" ht="3.95" customHeight="1">
      <c r="A127" s="30"/>
      <c r="B127" s="31"/>
      <c r="C127" s="31"/>
      <c r="D127" s="31"/>
      <c r="E127" s="31"/>
      <c r="F127" s="31"/>
      <c r="G127" s="31"/>
      <c r="H127" s="31"/>
      <c r="I127" s="31"/>
    </row>
    <row r="128" spans="1:9" s="33" customFormat="1" ht="8.4499999999999993" customHeight="1">
      <c r="A128" s="34" t="s">
        <v>16</v>
      </c>
      <c r="B128" s="32">
        <v>90310</v>
      </c>
      <c r="C128" s="32">
        <v>88597</v>
      </c>
      <c r="D128" s="32">
        <v>70680</v>
      </c>
      <c r="E128" s="32">
        <v>62161</v>
      </c>
      <c r="F128" s="32">
        <v>48879</v>
      </c>
      <c r="G128" s="32">
        <v>37599</v>
      </c>
      <c r="H128" s="32">
        <v>75410</v>
      </c>
      <c r="I128" s="32">
        <v>709</v>
      </c>
    </row>
    <row r="129" spans="1:9" s="33" customFormat="1" ht="8.4499999999999993" customHeight="1">
      <c r="A129" s="34" t="s">
        <v>17</v>
      </c>
      <c r="B129" s="32">
        <v>254074</v>
      </c>
      <c r="C129" s="32">
        <v>251522</v>
      </c>
      <c r="D129" s="32">
        <v>198962</v>
      </c>
      <c r="E129" s="32">
        <v>174381</v>
      </c>
      <c r="F129" s="32">
        <v>127019</v>
      </c>
      <c r="G129" s="32">
        <v>100896</v>
      </c>
      <c r="H129" s="32">
        <v>179741</v>
      </c>
      <c r="I129" s="32">
        <v>1654</v>
      </c>
    </row>
    <row r="130" spans="1:9" s="33" customFormat="1" ht="8.4499999999999993" customHeight="1">
      <c r="A130" s="34" t="s">
        <v>18</v>
      </c>
      <c r="B130" s="32">
        <v>59629</v>
      </c>
      <c r="C130" s="32">
        <v>52637</v>
      </c>
      <c r="D130" s="32">
        <v>42500</v>
      </c>
      <c r="E130" s="32">
        <v>35051</v>
      </c>
      <c r="F130" s="32">
        <v>27370</v>
      </c>
      <c r="G130" s="32">
        <v>19493</v>
      </c>
      <c r="H130" s="32">
        <v>38524</v>
      </c>
      <c r="I130" s="32">
        <v>483</v>
      </c>
    </row>
    <row r="131" spans="1:9" s="33" customFormat="1" ht="8.4499999999999993" customHeight="1">
      <c r="A131" s="37" t="s">
        <v>19</v>
      </c>
      <c r="B131" s="38">
        <v>66278</v>
      </c>
      <c r="C131" s="38">
        <v>60746</v>
      </c>
      <c r="D131" s="38">
        <v>48850</v>
      </c>
      <c r="E131" s="38">
        <v>44517</v>
      </c>
      <c r="F131" s="38">
        <v>34347</v>
      </c>
      <c r="G131" s="38">
        <v>27767</v>
      </c>
      <c r="H131" s="38">
        <v>58171</v>
      </c>
      <c r="I131" s="38">
        <v>450</v>
      </c>
    </row>
    <row r="132" spans="1:9" s="33" customFormat="1" ht="8.4499999999999993" customHeight="1">
      <c r="A132" s="34" t="s">
        <v>20</v>
      </c>
      <c r="B132" s="32">
        <v>219132</v>
      </c>
      <c r="C132" s="32">
        <v>213557</v>
      </c>
      <c r="D132" s="32">
        <v>173262</v>
      </c>
      <c r="E132" s="32">
        <v>154288</v>
      </c>
      <c r="F132" s="32">
        <v>121532</v>
      </c>
      <c r="G132" s="32">
        <v>93951</v>
      </c>
      <c r="H132" s="32">
        <v>192653</v>
      </c>
      <c r="I132" s="32">
        <v>1574</v>
      </c>
    </row>
    <row r="133" spans="1:9" s="33" customFormat="1" ht="8.4499999999999993" customHeight="1">
      <c r="A133" s="34" t="s">
        <v>21</v>
      </c>
      <c r="B133" s="32">
        <v>52371</v>
      </c>
      <c r="C133" s="32">
        <v>50104</v>
      </c>
      <c r="D133" s="32">
        <v>39782</v>
      </c>
      <c r="E133" s="32">
        <v>37957</v>
      </c>
      <c r="F133" s="32">
        <v>28866</v>
      </c>
      <c r="G133" s="32">
        <v>23467</v>
      </c>
      <c r="H133" s="32">
        <v>48728</v>
      </c>
      <c r="I133" s="32">
        <v>383</v>
      </c>
    </row>
    <row r="134" spans="1:9" s="33" customFormat="1" ht="8.4499999999999993" customHeight="1">
      <c r="A134" s="34" t="s">
        <v>22</v>
      </c>
      <c r="B134" s="32">
        <v>343684</v>
      </c>
      <c r="C134" s="32">
        <v>298276</v>
      </c>
      <c r="D134" s="32">
        <v>248859</v>
      </c>
      <c r="E134" s="32">
        <v>214134</v>
      </c>
      <c r="F134" s="32">
        <v>166524</v>
      </c>
      <c r="G134" s="32">
        <v>133446</v>
      </c>
      <c r="H134" s="32">
        <v>291480</v>
      </c>
      <c r="I134" s="32">
        <v>2512</v>
      </c>
    </row>
    <row r="135" spans="1:9" s="33" customFormat="1" ht="8.4499999999999993" customHeight="1">
      <c r="A135" s="37" t="s">
        <v>23</v>
      </c>
      <c r="B135" s="38">
        <v>255457</v>
      </c>
      <c r="C135" s="38">
        <v>252643</v>
      </c>
      <c r="D135" s="38">
        <v>218432</v>
      </c>
      <c r="E135" s="38">
        <v>183239</v>
      </c>
      <c r="F135" s="38">
        <v>143289</v>
      </c>
      <c r="G135" s="38">
        <v>110170</v>
      </c>
      <c r="H135" s="38">
        <v>231783</v>
      </c>
      <c r="I135" s="38">
        <v>1530</v>
      </c>
    </row>
    <row r="136" spans="1:9" s="33" customFormat="1" ht="8.4499999999999993" customHeight="1">
      <c r="A136" s="34" t="s">
        <v>24</v>
      </c>
      <c r="B136" s="32">
        <v>688260</v>
      </c>
      <c r="C136" s="32">
        <v>691609</v>
      </c>
      <c r="D136" s="32">
        <v>590653</v>
      </c>
      <c r="E136" s="32">
        <v>577945</v>
      </c>
      <c r="F136" s="32">
        <v>469819</v>
      </c>
      <c r="G136" s="32">
        <v>406296</v>
      </c>
      <c r="H136" s="32">
        <v>870156</v>
      </c>
      <c r="I136" s="32">
        <v>9845</v>
      </c>
    </row>
    <row r="137" spans="1:9" s="33" customFormat="1" ht="8.4499999999999993" customHeight="1">
      <c r="A137" s="34" t="s">
        <v>25</v>
      </c>
      <c r="B137" s="32">
        <v>119435</v>
      </c>
      <c r="C137" s="32">
        <v>114771</v>
      </c>
      <c r="D137" s="32">
        <v>94800</v>
      </c>
      <c r="E137" s="32">
        <v>87377</v>
      </c>
      <c r="F137" s="32">
        <v>66706</v>
      </c>
      <c r="G137" s="32">
        <v>53383</v>
      </c>
      <c r="H137" s="32">
        <v>124457</v>
      </c>
      <c r="I137" s="32">
        <v>1052</v>
      </c>
    </row>
    <row r="138" spans="1:9" s="33" customFormat="1" ht="8.4499999999999993" customHeight="1">
      <c r="A138" s="34" t="s">
        <v>26</v>
      </c>
      <c r="B138" s="32">
        <v>417283</v>
      </c>
      <c r="C138" s="32">
        <v>384400</v>
      </c>
      <c r="D138" s="32">
        <v>310565</v>
      </c>
      <c r="E138" s="32">
        <v>270839</v>
      </c>
      <c r="F138" s="32">
        <v>215865</v>
      </c>
      <c r="G138" s="32">
        <v>171484</v>
      </c>
      <c r="H138" s="32">
        <v>386992</v>
      </c>
      <c r="I138" s="32">
        <v>3005</v>
      </c>
    </row>
    <row r="139" spans="1:9" s="33" customFormat="1" ht="8.4499999999999993" customHeight="1">
      <c r="A139" s="37" t="s">
        <v>27</v>
      </c>
      <c r="B139" s="38">
        <v>225168</v>
      </c>
      <c r="C139" s="38">
        <v>201606</v>
      </c>
      <c r="D139" s="38">
        <v>173292</v>
      </c>
      <c r="E139" s="38">
        <v>163683</v>
      </c>
      <c r="F139" s="38">
        <v>133625</v>
      </c>
      <c r="G139" s="38">
        <v>111153</v>
      </c>
      <c r="H139" s="38">
        <v>275341</v>
      </c>
      <c r="I139" s="38">
        <v>2620</v>
      </c>
    </row>
    <row r="140" spans="1:9" s="33" customFormat="1" ht="8.4499999999999993" customHeight="1">
      <c r="A140" s="34" t="s">
        <v>28</v>
      </c>
      <c r="B140" s="32">
        <v>201292</v>
      </c>
      <c r="C140" s="32">
        <v>194610</v>
      </c>
      <c r="D140" s="32">
        <v>161899</v>
      </c>
      <c r="E140" s="32">
        <v>148389</v>
      </c>
      <c r="F140" s="32">
        <v>116149</v>
      </c>
      <c r="G140" s="32">
        <v>93750</v>
      </c>
      <c r="H140" s="32">
        <v>217748</v>
      </c>
      <c r="I140" s="32">
        <v>4418</v>
      </c>
    </row>
    <row r="141" spans="1:9" s="33" customFormat="1" ht="8.4499999999999993" customHeight="1">
      <c r="A141" s="34" t="s">
        <v>29</v>
      </c>
      <c r="B141" s="32">
        <v>551567</v>
      </c>
      <c r="C141" s="32">
        <v>532810</v>
      </c>
      <c r="D141" s="32">
        <v>429474</v>
      </c>
      <c r="E141" s="32">
        <v>383780</v>
      </c>
      <c r="F141" s="32">
        <v>301214</v>
      </c>
      <c r="G141" s="32">
        <v>253717</v>
      </c>
      <c r="H141" s="32">
        <v>555673</v>
      </c>
      <c r="I141" s="32">
        <v>2975</v>
      </c>
    </row>
    <row r="142" spans="1:9" s="33" customFormat="1" ht="8.4499999999999993" customHeight="1">
      <c r="A142" s="34" t="s">
        <v>30</v>
      </c>
      <c r="B142" s="32">
        <v>1231764</v>
      </c>
      <c r="C142" s="32">
        <v>1188083</v>
      </c>
      <c r="D142" s="32">
        <v>980298</v>
      </c>
      <c r="E142" s="32">
        <v>878595</v>
      </c>
      <c r="F142" s="32">
        <v>665851</v>
      </c>
      <c r="G142" s="32">
        <v>523050</v>
      </c>
      <c r="H142" s="32">
        <v>994375</v>
      </c>
      <c r="I142" s="32">
        <v>16028</v>
      </c>
    </row>
    <row r="143" spans="1:9" s="33" customFormat="1" ht="8.4499999999999993" customHeight="1">
      <c r="A143" s="37" t="s">
        <v>31</v>
      </c>
      <c r="B143" s="38">
        <v>306042</v>
      </c>
      <c r="C143" s="38">
        <v>287097</v>
      </c>
      <c r="D143" s="38">
        <v>236265</v>
      </c>
      <c r="E143" s="38">
        <v>221170</v>
      </c>
      <c r="F143" s="38">
        <v>179543</v>
      </c>
      <c r="G143" s="38">
        <v>144511</v>
      </c>
      <c r="H143" s="38">
        <v>366184</v>
      </c>
      <c r="I143" s="38">
        <v>2887</v>
      </c>
    </row>
    <row r="144" spans="1:9" s="33" customFormat="1" ht="8.4499999999999993" customHeight="1">
      <c r="A144" s="34" t="s">
        <v>32</v>
      </c>
      <c r="B144" s="32">
        <v>134020</v>
      </c>
      <c r="C144" s="32">
        <v>128392</v>
      </c>
      <c r="D144" s="32">
        <v>110296</v>
      </c>
      <c r="E144" s="32">
        <v>102794</v>
      </c>
      <c r="F144" s="32">
        <v>84406</v>
      </c>
      <c r="G144" s="32">
        <v>68085</v>
      </c>
      <c r="H144" s="32">
        <v>157027</v>
      </c>
      <c r="I144" s="32">
        <v>1421</v>
      </c>
    </row>
    <row r="145" spans="1:9" s="33" customFormat="1" ht="8.4499999999999993" customHeight="1">
      <c r="A145" s="34" t="s">
        <v>33</v>
      </c>
      <c r="B145" s="32">
        <v>82714</v>
      </c>
      <c r="C145" s="32">
        <v>78852</v>
      </c>
      <c r="D145" s="32">
        <v>65097</v>
      </c>
      <c r="E145" s="32">
        <v>57296</v>
      </c>
      <c r="F145" s="32">
        <v>46865</v>
      </c>
      <c r="G145" s="32">
        <v>38166</v>
      </c>
      <c r="H145" s="32">
        <v>90206</v>
      </c>
      <c r="I145" s="32">
        <v>475</v>
      </c>
    </row>
    <row r="146" spans="1:9" s="33" customFormat="1" ht="8.4499999999999993" customHeight="1">
      <c r="A146" s="34" t="s">
        <v>34</v>
      </c>
      <c r="B146" s="32">
        <v>394106</v>
      </c>
      <c r="C146" s="32">
        <v>383239</v>
      </c>
      <c r="D146" s="32">
        <v>314635</v>
      </c>
      <c r="E146" s="32">
        <v>275167</v>
      </c>
      <c r="F146" s="32">
        <v>210836</v>
      </c>
      <c r="G146" s="32">
        <v>162227</v>
      </c>
      <c r="H146" s="32">
        <v>342232</v>
      </c>
      <c r="I146" s="32">
        <v>5211</v>
      </c>
    </row>
    <row r="147" spans="1:9" s="33" customFormat="1" ht="8.4499999999999993" customHeight="1">
      <c r="A147" s="37" t="s">
        <v>35</v>
      </c>
      <c r="B147" s="38">
        <v>260356</v>
      </c>
      <c r="C147" s="38">
        <v>242541</v>
      </c>
      <c r="D147" s="38">
        <v>203743</v>
      </c>
      <c r="E147" s="38">
        <v>192767</v>
      </c>
      <c r="F147" s="38">
        <v>158278</v>
      </c>
      <c r="G147" s="38">
        <v>129228</v>
      </c>
      <c r="H147" s="38">
        <v>343503</v>
      </c>
      <c r="I147" s="38">
        <v>3334</v>
      </c>
    </row>
    <row r="148" spans="1:9" s="33" customFormat="1" ht="8.4499999999999993" customHeight="1">
      <c r="A148" s="34" t="s">
        <v>36</v>
      </c>
      <c r="B148" s="32">
        <v>428097</v>
      </c>
      <c r="C148" s="32">
        <v>388885</v>
      </c>
      <c r="D148" s="32">
        <v>320475</v>
      </c>
      <c r="E148" s="32">
        <v>288577</v>
      </c>
      <c r="F148" s="32">
        <v>233470</v>
      </c>
      <c r="G148" s="32">
        <v>185118</v>
      </c>
      <c r="H148" s="32">
        <v>436311</v>
      </c>
      <c r="I148" s="32">
        <v>2498</v>
      </c>
    </row>
    <row r="149" spans="1:9" s="33" customFormat="1" ht="8.4499999999999993" customHeight="1">
      <c r="A149" s="34" t="s">
        <v>37</v>
      </c>
      <c r="B149" s="32">
        <v>153488</v>
      </c>
      <c r="C149" s="32">
        <v>140445</v>
      </c>
      <c r="D149" s="32">
        <v>110934</v>
      </c>
      <c r="E149" s="32">
        <v>97455</v>
      </c>
      <c r="F149" s="32">
        <v>74591</v>
      </c>
      <c r="G149" s="32">
        <v>57621</v>
      </c>
      <c r="H149" s="32">
        <v>117051</v>
      </c>
      <c r="I149" s="32">
        <v>1674</v>
      </c>
    </row>
    <row r="150" spans="1:9" s="33" customFormat="1" ht="8.4499999999999993" customHeight="1">
      <c r="A150" s="34" t="s">
        <v>38</v>
      </c>
      <c r="B150" s="32">
        <v>123816</v>
      </c>
      <c r="C150" s="32">
        <v>110583</v>
      </c>
      <c r="D150" s="32">
        <v>83487</v>
      </c>
      <c r="E150" s="32">
        <v>67538</v>
      </c>
      <c r="F150" s="32">
        <v>47557</v>
      </c>
      <c r="G150" s="32">
        <v>34910</v>
      </c>
      <c r="H150" s="32">
        <v>58875</v>
      </c>
      <c r="I150" s="32">
        <v>1264</v>
      </c>
    </row>
    <row r="151" spans="1:9" s="33" customFormat="1" ht="8.4499999999999993" customHeight="1">
      <c r="A151" s="37" t="s">
        <v>39</v>
      </c>
      <c r="B151" s="38">
        <v>179734</v>
      </c>
      <c r="C151" s="38">
        <v>178146</v>
      </c>
      <c r="D151" s="38">
        <v>149077</v>
      </c>
      <c r="E151" s="38">
        <v>136620</v>
      </c>
      <c r="F151" s="38">
        <v>106934</v>
      </c>
      <c r="G151" s="38">
        <v>85541</v>
      </c>
      <c r="H151" s="38">
        <v>223172</v>
      </c>
      <c r="I151" s="38">
        <v>2001</v>
      </c>
    </row>
    <row r="152" spans="1:9" s="33" customFormat="1" ht="8.4499999999999993" customHeight="1">
      <c r="A152" s="34" t="s">
        <v>40</v>
      </c>
      <c r="B152" s="32">
        <v>209795</v>
      </c>
      <c r="C152" s="32">
        <v>205798</v>
      </c>
      <c r="D152" s="32">
        <v>173561</v>
      </c>
      <c r="E152" s="32">
        <v>157661</v>
      </c>
      <c r="F152" s="32">
        <v>125878</v>
      </c>
      <c r="G152" s="32">
        <v>101985</v>
      </c>
      <c r="H152" s="32">
        <v>226223</v>
      </c>
      <c r="I152" s="32">
        <v>991</v>
      </c>
    </row>
    <row r="153" spans="1:9" s="33" customFormat="1" ht="8.4499999999999993" customHeight="1">
      <c r="A153" s="34" t="s">
        <v>41</v>
      </c>
      <c r="B153" s="32">
        <v>213717</v>
      </c>
      <c r="C153" s="32">
        <v>199638</v>
      </c>
      <c r="D153" s="32">
        <v>163000</v>
      </c>
      <c r="E153" s="32">
        <v>149412</v>
      </c>
      <c r="F153" s="32">
        <v>125460</v>
      </c>
      <c r="G153" s="32">
        <v>96176</v>
      </c>
      <c r="H153" s="32">
        <v>190260</v>
      </c>
      <c r="I153" s="32">
        <v>1501</v>
      </c>
    </row>
    <row r="154" spans="1:9" s="33" customFormat="1" ht="8.4499999999999993" customHeight="1">
      <c r="A154" s="34" t="s">
        <v>42</v>
      </c>
      <c r="B154" s="32">
        <v>181467</v>
      </c>
      <c r="C154" s="32">
        <v>161064</v>
      </c>
      <c r="D154" s="32">
        <v>133699</v>
      </c>
      <c r="E154" s="32">
        <v>118050</v>
      </c>
      <c r="F154" s="32">
        <v>89591</v>
      </c>
      <c r="G154" s="32">
        <v>70806</v>
      </c>
      <c r="H154" s="32">
        <v>145490</v>
      </c>
      <c r="I154" s="32">
        <v>1711</v>
      </c>
    </row>
    <row r="155" spans="1:9" s="33" customFormat="1" ht="8.4499999999999993" customHeight="1">
      <c r="A155" s="37" t="s">
        <v>43</v>
      </c>
      <c r="B155" s="38">
        <v>257657</v>
      </c>
      <c r="C155" s="38">
        <v>249460</v>
      </c>
      <c r="D155" s="38">
        <v>212279</v>
      </c>
      <c r="E155" s="38">
        <v>183397</v>
      </c>
      <c r="F155" s="38">
        <v>144081</v>
      </c>
      <c r="G155" s="38">
        <v>109956</v>
      </c>
      <c r="H155" s="38">
        <v>245965</v>
      </c>
      <c r="I155" s="38">
        <v>3992</v>
      </c>
    </row>
    <row r="156" spans="1:9" s="33" customFormat="1" ht="8.4499999999999993" customHeight="1">
      <c r="A156" s="34" t="s">
        <v>44</v>
      </c>
      <c r="B156" s="32">
        <v>92148</v>
      </c>
      <c r="C156" s="32">
        <v>84904</v>
      </c>
      <c r="D156" s="32">
        <v>69611</v>
      </c>
      <c r="E156" s="32">
        <v>62559</v>
      </c>
      <c r="F156" s="32">
        <v>48306</v>
      </c>
      <c r="G156" s="32">
        <v>35989</v>
      </c>
      <c r="H156" s="32">
        <v>83937</v>
      </c>
      <c r="I156" s="32">
        <v>684</v>
      </c>
    </row>
    <row r="157" spans="1:9" s="33" customFormat="1" ht="8.4499999999999993" customHeight="1">
      <c r="A157" s="34" t="s">
        <v>45</v>
      </c>
      <c r="B157" s="32">
        <v>554104</v>
      </c>
      <c r="C157" s="32">
        <v>547376</v>
      </c>
      <c r="D157" s="32">
        <v>485471</v>
      </c>
      <c r="E157" s="32">
        <v>447857</v>
      </c>
      <c r="F157" s="32">
        <v>357439</v>
      </c>
      <c r="G157" s="32">
        <v>292377</v>
      </c>
      <c r="H157" s="32">
        <v>688634</v>
      </c>
      <c r="I157" s="32">
        <v>5687</v>
      </c>
    </row>
    <row r="158" spans="1:9" s="33" customFormat="1" ht="8.4499999999999993" customHeight="1">
      <c r="A158" s="34" t="s">
        <v>46</v>
      </c>
      <c r="B158" s="32">
        <v>155479</v>
      </c>
      <c r="C158" s="32">
        <v>145165</v>
      </c>
      <c r="D158" s="32">
        <v>113962</v>
      </c>
      <c r="E158" s="32">
        <v>104660</v>
      </c>
      <c r="F158" s="32">
        <v>86976</v>
      </c>
      <c r="G158" s="32">
        <v>69397</v>
      </c>
      <c r="H158" s="32">
        <v>163316</v>
      </c>
      <c r="I158" s="32">
        <v>1256</v>
      </c>
    </row>
    <row r="159" spans="1:9" s="33" customFormat="1" ht="8.4499999999999993" customHeight="1">
      <c r="A159" s="37" t="s">
        <v>47</v>
      </c>
      <c r="B159" s="38">
        <v>106993</v>
      </c>
      <c r="C159" s="38">
        <v>101438</v>
      </c>
      <c r="D159" s="38">
        <v>86243</v>
      </c>
      <c r="E159" s="38">
        <v>75990</v>
      </c>
      <c r="F159" s="38">
        <v>59496</v>
      </c>
      <c r="G159" s="38">
        <v>48040</v>
      </c>
      <c r="H159" s="38">
        <v>126948</v>
      </c>
      <c r="I159" s="38">
        <v>944</v>
      </c>
    </row>
    <row r="160" spans="1:9" ht="3" customHeight="1">
      <c r="A160" s="18"/>
      <c r="B160" s="18"/>
      <c r="C160" s="18"/>
      <c r="D160" s="18"/>
      <c r="E160" s="18"/>
      <c r="F160" s="18"/>
      <c r="G160" s="18"/>
      <c r="H160" s="18"/>
      <c r="I160" s="18"/>
    </row>
    <row r="161" spans="1:9" ht="3" customHeight="1">
      <c r="A161" s="19"/>
      <c r="B161" s="19"/>
      <c r="C161" s="19"/>
      <c r="D161" s="423"/>
      <c r="E161" s="19"/>
      <c r="F161" s="19"/>
      <c r="G161" s="19"/>
      <c r="H161" s="19"/>
      <c r="I161" s="19"/>
    </row>
    <row r="162" spans="1:9" s="25" customFormat="1" ht="9" customHeight="1">
      <c r="A162" s="413" t="s">
        <v>306</v>
      </c>
      <c r="B162" s="44"/>
      <c r="C162" s="44"/>
      <c r="D162" s="44"/>
      <c r="E162" s="44"/>
      <c r="F162" s="44"/>
      <c r="G162" s="44"/>
      <c r="H162" s="44"/>
      <c r="I162" s="44"/>
    </row>
    <row r="163" spans="1:9" s="25" customFormat="1" ht="9" customHeight="1">
      <c r="A163" s="377" t="s">
        <v>307</v>
      </c>
      <c r="B163" s="44"/>
      <c r="C163" s="44"/>
      <c r="D163" s="44"/>
      <c r="E163" s="44"/>
      <c r="F163" s="44"/>
      <c r="G163" s="44"/>
      <c r="H163" s="44"/>
      <c r="I163" s="44"/>
    </row>
    <row r="164" spans="1:9" s="25" customFormat="1" ht="9" customHeight="1">
      <c r="A164" s="378" t="s">
        <v>319</v>
      </c>
    </row>
    <row r="165" spans="1:9" ht="9" customHeight="1">
      <c r="A165" s="379" t="s">
        <v>309</v>
      </c>
    </row>
    <row r="166" spans="1:9" ht="12.75" hidden="1" customHeight="1"/>
    <row r="167" spans="1:9" ht="12.75" hidden="1" customHeight="1"/>
    <row r="168" spans="1:9" ht="12.75" hidden="1" customHeight="1"/>
    <row r="169" spans="1:9" ht="12.75" hidden="1" customHeight="1"/>
    <row r="170" spans="1:9" ht="12.75" hidden="1" customHeight="1"/>
    <row r="171" spans="1:9" ht="12.75" hidden="1" customHeight="1"/>
    <row r="172" spans="1:9" ht="12.75" hidden="1" customHeight="1"/>
    <row r="173" spans="1:9" ht="12.75" hidden="1" customHeight="1"/>
    <row r="174" spans="1:9" ht="12.75" hidden="1" customHeight="1"/>
  </sheetData>
  <sheetProtection sheet="1" objects="1" scenarios="1"/>
  <mergeCells count="18">
    <mergeCell ref="F85:F86"/>
    <mergeCell ref="G85:G86"/>
    <mergeCell ref="A5:A6"/>
    <mergeCell ref="B5:B6"/>
    <mergeCell ref="C5:C6"/>
    <mergeCell ref="D5:D6"/>
    <mergeCell ref="E5:E6"/>
    <mergeCell ref="F5:F6"/>
    <mergeCell ref="A85:A86"/>
    <mergeCell ref="B85:B86"/>
    <mergeCell ref="C85:C86"/>
    <mergeCell ref="D85:D86"/>
    <mergeCell ref="E85:E86"/>
    <mergeCell ref="H85:H86"/>
    <mergeCell ref="I85:I86"/>
    <mergeCell ref="G5:G6"/>
    <mergeCell ref="H5:H6"/>
    <mergeCell ref="I5:I6"/>
  </mergeCells>
  <hyperlinks>
    <hyperlink ref="I1" location="Índice!A1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1"/>
  <headerFooter>
    <oddHeader>&amp;L&amp;"Arial,Normal"&amp;10&amp;K000080INEGI. Anuario estadístico y geográfico de los Estados Unidos Mexicanos 2019.</oddHeader>
  </headerFooter>
  <rowBreaks count="1" manualBreakCount="1">
    <brk id="80" max="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1.25" customHeight="1" zeroHeight="1"/>
  <cols>
    <col min="1" max="1" width="22.1640625" style="20" customWidth="1"/>
    <col min="2" max="2" width="13.83203125" style="20" customWidth="1"/>
    <col min="3" max="3" width="3.1640625" style="20" customWidth="1"/>
    <col min="4" max="4" width="9.6640625" style="20" customWidth="1"/>
    <col min="5" max="7" width="13.33203125" style="20" customWidth="1"/>
    <col min="8" max="8" width="2.33203125" style="20" customWidth="1"/>
    <col min="9" max="9" width="10.1640625" style="20" customWidth="1"/>
    <col min="10" max="10" width="12.6640625" style="20" customWidth="1"/>
    <col min="11" max="11" width="1" style="20" customWidth="1"/>
    <col min="12" max="16384" width="13.33203125" style="20" hidden="1"/>
  </cols>
  <sheetData>
    <row r="1" spans="1:11" s="16" customFormat="1" ht="12" customHeight="1">
      <c r="A1" s="13" t="s">
        <v>320</v>
      </c>
      <c r="B1" s="14"/>
      <c r="C1" s="14"/>
      <c r="D1" s="14"/>
      <c r="E1" s="14"/>
      <c r="F1" s="14"/>
      <c r="G1" s="14"/>
      <c r="H1" s="14"/>
      <c r="I1" s="14"/>
      <c r="J1" s="408" t="s">
        <v>321</v>
      </c>
    </row>
    <row r="2" spans="1:11" s="16" customFormat="1" ht="12" customHeight="1">
      <c r="A2" s="47" t="s">
        <v>322</v>
      </c>
      <c r="B2" s="14"/>
      <c r="C2" s="14"/>
      <c r="D2" s="14"/>
      <c r="E2" s="14"/>
      <c r="F2" s="14"/>
      <c r="G2" s="14"/>
      <c r="H2" s="14"/>
      <c r="I2" s="14"/>
      <c r="J2" s="14"/>
    </row>
    <row r="3" spans="1:11" ht="3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9"/>
    </row>
    <row r="4" spans="1:11" ht="3" customHeight="1">
      <c r="A4" s="19"/>
      <c r="B4" s="19"/>
      <c r="C4" s="19"/>
      <c r="D4" s="19"/>
      <c r="E4" s="19"/>
      <c r="F4" s="19"/>
      <c r="G4" s="19"/>
      <c r="H4" s="19"/>
      <c r="I4" s="19"/>
      <c r="J4" s="19"/>
    </row>
    <row r="5" spans="1:11" s="25" customFormat="1" ht="9" customHeight="1">
      <c r="A5" s="428" t="s">
        <v>6</v>
      </c>
      <c r="B5" s="431" t="s">
        <v>323</v>
      </c>
      <c r="C5" s="44"/>
      <c r="D5" s="424" t="s">
        <v>324</v>
      </c>
      <c r="E5" s="424"/>
      <c r="F5" s="424"/>
      <c r="G5" s="424"/>
      <c r="H5" s="425"/>
      <c r="I5" s="435" t="s">
        <v>325</v>
      </c>
      <c r="J5" s="435" t="s">
        <v>129</v>
      </c>
    </row>
    <row r="6" spans="1:11" s="25" customFormat="1" ht="9" customHeight="1">
      <c r="A6" s="429"/>
      <c r="B6" s="431"/>
      <c r="C6" s="44"/>
      <c r="D6" s="417" t="s">
        <v>7</v>
      </c>
      <c r="E6" s="436" t="s">
        <v>326</v>
      </c>
      <c r="F6" s="436" t="s">
        <v>327</v>
      </c>
      <c r="G6" s="436" t="s">
        <v>129</v>
      </c>
      <c r="H6" s="44"/>
      <c r="I6" s="434"/>
      <c r="J6" s="434"/>
    </row>
    <row r="7" spans="1:11" s="25" customFormat="1" ht="9" customHeight="1">
      <c r="A7" s="429"/>
      <c r="B7" s="431"/>
      <c r="C7" s="44"/>
      <c r="D7" s="417"/>
      <c r="E7" s="434"/>
      <c r="F7" s="434"/>
      <c r="G7" s="434"/>
      <c r="H7" s="44"/>
      <c r="I7" s="434"/>
      <c r="J7" s="434"/>
    </row>
    <row r="8" spans="1:11" ht="3" customHeight="1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1" ht="3" customHeight="1">
      <c r="A9" s="19"/>
      <c r="B9" s="19"/>
      <c r="C9" s="19"/>
      <c r="D9" s="19"/>
      <c r="E9" s="19"/>
      <c r="F9" s="19"/>
      <c r="G9" s="19"/>
      <c r="H9" s="19"/>
      <c r="I9" s="19"/>
      <c r="J9" s="19"/>
    </row>
    <row r="10" spans="1:11" s="33" customFormat="1" ht="9.6" customHeight="1">
      <c r="A10" s="418" t="s">
        <v>328</v>
      </c>
      <c r="B10" s="34"/>
      <c r="C10" s="34"/>
      <c r="D10" s="52"/>
      <c r="E10" s="52"/>
      <c r="F10" s="52"/>
      <c r="G10" s="52"/>
      <c r="H10" s="52"/>
      <c r="I10" s="52"/>
      <c r="J10" s="52"/>
    </row>
    <row r="11" spans="1:11" s="33" customFormat="1" ht="8.4499999999999993" customHeight="1">
      <c r="A11" s="30" t="s">
        <v>15</v>
      </c>
      <c r="B11" s="31">
        <f>SUM(B13:B44)</f>
        <v>90266425</v>
      </c>
      <c r="C11" s="31"/>
      <c r="D11" s="31">
        <f>SUM(D13:D44)</f>
        <v>6011202</v>
      </c>
      <c r="E11" s="31">
        <f>SUM(E13:E44)</f>
        <v>5154331</v>
      </c>
      <c r="F11" s="31">
        <f>SUM(F13:F44)</f>
        <v>720009</v>
      </c>
      <c r="G11" s="31">
        <f>SUM(G13:G44)</f>
        <v>136862</v>
      </c>
      <c r="H11" s="62"/>
      <c r="I11" s="31">
        <f>SUM(I13:I44)</f>
        <v>83704299</v>
      </c>
      <c r="J11" s="31">
        <f>SUM(J13:J44)</f>
        <v>550924</v>
      </c>
      <c r="K11" s="426"/>
    </row>
    <row r="12" spans="1:11" s="33" customFormat="1" ht="3.95" customHeight="1">
      <c r="A12" s="30"/>
      <c r="B12" s="31"/>
      <c r="C12" s="31"/>
      <c r="D12" s="31"/>
      <c r="E12" s="31"/>
      <c r="F12" s="31"/>
      <c r="G12" s="31"/>
      <c r="H12" s="62"/>
      <c r="I12" s="31"/>
      <c r="J12" s="31"/>
      <c r="K12" s="426"/>
    </row>
    <row r="13" spans="1:11" s="33" customFormat="1" ht="8.4499999999999993" customHeight="1">
      <c r="A13" s="34" t="s">
        <v>16</v>
      </c>
      <c r="B13" s="32">
        <f t="shared" ref="B13:B44" si="0">SUM(D13,I13:J13)</f>
        <v>931261</v>
      </c>
      <c r="C13" s="32"/>
      <c r="D13" s="32">
        <f t="shared" ref="D13:D44" si="1">SUM(E13:G13)</f>
        <v>2713</v>
      </c>
      <c r="E13" s="32">
        <v>2565</v>
      </c>
      <c r="F13" s="32">
        <v>1</v>
      </c>
      <c r="G13" s="32">
        <v>147</v>
      </c>
      <c r="H13" s="32"/>
      <c r="I13" s="32">
        <v>923496</v>
      </c>
      <c r="J13" s="32">
        <v>5052</v>
      </c>
      <c r="K13" s="426"/>
    </row>
    <row r="14" spans="1:11" s="33" customFormat="1" ht="8.4499999999999993" customHeight="1">
      <c r="A14" s="34" t="s">
        <v>17</v>
      </c>
      <c r="B14" s="32">
        <f t="shared" si="0"/>
        <v>2367783</v>
      </c>
      <c r="C14" s="32"/>
      <c r="D14" s="32">
        <f t="shared" si="1"/>
        <v>33604</v>
      </c>
      <c r="E14" s="32">
        <v>30905</v>
      </c>
      <c r="F14" s="32">
        <v>622</v>
      </c>
      <c r="G14" s="32">
        <v>2077</v>
      </c>
      <c r="H14" s="32"/>
      <c r="I14" s="32">
        <v>2308616</v>
      </c>
      <c r="J14" s="32">
        <v>25563</v>
      </c>
      <c r="K14" s="426"/>
    </row>
    <row r="15" spans="1:11" s="33" customFormat="1" ht="8.4499999999999993" customHeight="1">
      <c r="A15" s="34" t="s">
        <v>18</v>
      </c>
      <c r="B15" s="32">
        <f t="shared" si="0"/>
        <v>438867</v>
      </c>
      <c r="C15" s="32"/>
      <c r="D15" s="32">
        <f t="shared" si="1"/>
        <v>7095</v>
      </c>
      <c r="E15" s="32">
        <v>6447</v>
      </c>
      <c r="F15" s="32">
        <v>67</v>
      </c>
      <c r="G15" s="32">
        <v>581</v>
      </c>
      <c r="H15" s="32"/>
      <c r="I15" s="32">
        <v>425305</v>
      </c>
      <c r="J15" s="32">
        <v>6467</v>
      </c>
      <c r="K15" s="426"/>
    </row>
    <row r="16" spans="1:11" s="33" customFormat="1" ht="8.4499999999999993" customHeight="1">
      <c r="A16" s="37" t="s">
        <v>19</v>
      </c>
      <c r="B16" s="38">
        <f t="shared" si="0"/>
        <v>672785</v>
      </c>
      <c r="C16" s="38"/>
      <c r="D16" s="38">
        <f t="shared" si="1"/>
        <v>89084</v>
      </c>
      <c r="E16" s="38">
        <v>84125</v>
      </c>
      <c r="F16" s="38">
        <v>3140</v>
      </c>
      <c r="G16" s="38">
        <v>1819</v>
      </c>
      <c r="H16" s="38"/>
      <c r="I16" s="38">
        <v>579689</v>
      </c>
      <c r="J16" s="38">
        <v>4012</v>
      </c>
      <c r="K16" s="426"/>
    </row>
    <row r="17" spans="1:11" s="33" customFormat="1" ht="8.4499999999999993" customHeight="1">
      <c r="A17" s="34" t="s">
        <v>20</v>
      </c>
      <c r="B17" s="32">
        <f t="shared" si="0"/>
        <v>2204428</v>
      </c>
      <c r="C17" s="32"/>
      <c r="D17" s="32">
        <f t="shared" si="1"/>
        <v>5842</v>
      </c>
      <c r="E17" s="32">
        <v>5506</v>
      </c>
      <c r="F17" s="32">
        <v>26</v>
      </c>
      <c r="G17" s="32">
        <v>310</v>
      </c>
      <c r="H17" s="32"/>
      <c r="I17" s="32">
        <v>2186808</v>
      </c>
      <c r="J17" s="32">
        <v>11778</v>
      </c>
      <c r="K17" s="426"/>
    </row>
    <row r="18" spans="1:11" s="33" customFormat="1" ht="8.4499999999999993" customHeight="1">
      <c r="A18" s="34" t="s">
        <v>21</v>
      </c>
      <c r="B18" s="32">
        <f t="shared" si="0"/>
        <v>496811</v>
      </c>
      <c r="C18" s="32"/>
      <c r="D18" s="32">
        <f t="shared" si="1"/>
        <v>2889</v>
      </c>
      <c r="E18" s="32">
        <v>2623</v>
      </c>
      <c r="F18" s="32">
        <v>23</v>
      </c>
      <c r="G18" s="32">
        <v>243</v>
      </c>
      <c r="H18" s="32"/>
      <c r="I18" s="32">
        <v>491465</v>
      </c>
      <c r="J18" s="32">
        <v>2457</v>
      </c>
      <c r="K18" s="426"/>
    </row>
    <row r="19" spans="1:11" s="33" customFormat="1" ht="8.4499999999999993" customHeight="1">
      <c r="A19" s="34" t="s">
        <v>22</v>
      </c>
      <c r="B19" s="32">
        <f t="shared" si="0"/>
        <v>3677979</v>
      </c>
      <c r="C19" s="32"/>
      <c r="D19" s="32">
        <f t="shared" si="1"/>
        <v>957255</v>
      </c>
      <c r="E19" s="32">
        <v>705169</v>
      </c>
      <c r="F19" s="32">
        <v>238154</v>
      </c>
      <c r="G19" s="32">
        <v>13932</v>
      </c>
      <c r="H19" s="32"/>
      <c r="I19" s="32">
        <v>2707443</v>
      </c>
      <c r="J19" s="32">
        <v>13281</v>
      </c>
      <c r="K19" s="426"/>
    </row>
    <row r="20" spans="1:11" s="33" customFormat="1" ht="8.4499999999999993" customHeight="1">
      <c r="A20" s="37" t="s">
        <v>23</v>
      </c>
      <c r="B20" s="38">
        <f t="shared" si="0"/>
        <v>2763019</v>
      </c>
      <c r="C20" s="38"/>
      <c r="D20" s="38">
        <f t="shared" si="1"/>
        <v>93709</v>
      </c>
      <c r="E20" s="38">
        <v>77641</v>
      </c>
      <c r="F20" s="38">
        <v>10730</v>
      </c>
      <c r="G20" s="38">
        <v>5338</v>
      </c>
      <c r="H20" s="38"/>
      <c r="I20" s="38">
        <v>2642806</v>
      </c>
      <c r="J20" s="38">
        <v>26504</v>
      </c>
      <c r="K20" s="426"/>
    </row>
    <row r="21" spans="1:11" s="33" customFormat="1" ht="8.4499999999999993" customHeight="1">
      <c r="A21" s="34" t="s">
        <v>24</v>
      </c>
      <c r="B21" s="32">
        <f t="shared" si="0"/>
        <v>7794967</v>
      </c>
      <c r="C21" s="32"/>
      <c r="D21" s="32">
        <f t="shared" si="1"/>
        <v>118424</v>
      </c>
      <c r="E21" s="32">
        <v>113181</v>
      </c>
      <c r="F21" s="32">
        <v>401</v>
      </c>
      <c r="G21" s="32">
        <v>4842</v>
      </c>
      <c r="H21" s="32"/>
      <c r="I21" s="32">
        <v>7610134</v>
      </c>
      <c r="J21" s="32">
        <v>66409</v>
      </c>
      <c r="K21" s="426"/>
    </row>
    <row r="22" spans="1:11" s="33" customFormat="1" ht="8.4499999999999993" customHeight="1">
      <c r="A22" s="34" t="s">
        <v>25</v>
      </c>
      <c r="B22" s="32">
        <f t="shared" si="0"/>
        <v>1328692</v>
      </c>
      <c r="C22" s="32"/>
      <c r="D22" s="32">
        <f t="shared" si="1"/>
        <v>27792</v>
      </c>
      <c r="E22" s="32">
        <v>23239</v>
      </c>
      <c r="F22" s="32">
        <v>3838</v>
      </c>
      <c r="G22" s="32">
        <v>715</v>
      </c>
      <c r="H22" s="32"/>
      <c r="I22" s="32">
        <v>1294966</v>
      </c>
      <c r="J22" s="32">
        <v>5934</v>
      </c>
      <c r="K22" s="426"/>
    </row>
    <row r="23" spans="1:11" s="33" customFormat="1" ht="8.4499999999999993" customHeight="1">
      <c r="A23" s="34" t="s">
        <v>26</v>
      </c>
      <c r="B23" s="32">
        <f t="shared" si="0"/>
        <v>4306794</v>
      </c>
      <c r="C23" s="32"/>
      <c r="D23" s="32">
        <f t="shared" si="1"/>
        <v>10347</v>
      </c>
      <c r="E23" s="32">
        <v>9555</v>
      </c>
      <c r="F23" s="32">
        <v>35</v>
      </c>
      <c r="G23" s="32">
        <v>757</v>
      </c>
      <c r="H23" s="32"/>
      <c r="I23" s="32">
        <v>4278848</v>
      </c>
      <c r="J23" s="32">
        <v>17599</v>
      </c>
      <c r="K23" s="426"/>
    </row>
    <row r="24" spans="1:11" s="33" customFormat="1" ht="8.4499999999999993" customHeight="1">
      <c r="A24" s="37" t="s">
        <v>27</v>
      </c>
      <c r="B24" s="38">
        <f t="shared" si="0"/>
        <v>2721161</v>
      </c>
      <c r="C24" s="38"/>
      <c r="D24" s="38">
        <f t="shared" si="1"/>
        <v>383427</v>
      </c>
      <c r="E24" s="38">
        <v>284149</v>
      </c>
      <c r="F24" s="38">
        <v>87923</v>
      </c>
      <c r="G24" s="38">
        <v>11355</v>
      </c>
      <c r="H24" s="38"/>
      <c r="I24" s="38">
        <v>2323490</v>
      </c>
      <c r="J24" s="38">
        <v>14244</v>
      </c>
      <c r="K24" s="426"/>
    </row>
    <row r="25" spans="1:11" s="33" customFormat="1" ht="8.4499999999999993" customHeight="1">
      <c r="A25" s="34" t="s">
        <v>28</v>
      </c>
      <c r="B25" s="32">
        <f t="shared" si="0"/>
        <v>2079041</v>
      </c>
      <c r="C25" s="32"/>
      <c r="D25" s="32">
        <f t="shared" si="1"/>
        <v>320029</v>
      </c>
      <c r="E25" s="32">
        <v>274694</v>
      </c>
      <c r="F25" s="32">
        <v>40045</v>
      </c>
      <c r="G25" s="32">
        <v>5290</v>
      </c>
      <c r="H25" s="32"/>
      <c r="I25" s="32">
        <v>1748289</v>
      </c>
      <c r="J25" s="32">
        <v>10723</v>
      </c>
      <c r="K25" s="426"/>
    </row>
    <row r="26" spans="1:11" s="33" customFormat="1" ht="8.4499999999999993" customHeight="1">
      <c r="A26" s="34" t="s">
        <v>29</v>
      </c>
      <c r="B26" s="32">
        <f t="shared" si="0"/>
        <v>5870402</v>
      </c>
      <c r="C26" s="32"/>
      <c r="D26" s="32">
        <f t="shared" si="1"/>
        <v>42372</v>
      </c>
      <c r="E26" s="32">
        <v>37439</v>
      </c>
      <c r="F26" s="32">
        <v>2856</v>
      </c>
      <c r="G26" s="32">
        <v>2077</v>
      </c>
      <c r="H26" s="32"/>
      <c r="I26" s="32">
        <v>5776564</v>
      </c>
      <c r="J26" s="32">
        <v>51466</v>
      </c>
      <c r="K26" s="426"/>
    </row>
    <row r="27" spans="1:11" s="33" customFormat="1" ht="8.4499999999999993" customHeight="1">
      <c r="A27" s="34" t="s">
        <v>30</v>
      </c>
      <c r="B27" s="32">
        <f t="shared" si="0"/>
        <v>12014536</v>
      </c>
      <c r="C27" s="32"/>
      <c r="D27" s="32">
        <f t="shared" si="1"/>
        <v>312319</v>
      </c>
      <c r="E27" s="32">
        <v>295908</v>
      </c>
      <c r="F27" s="32">
        <v>2830</v>
      </c>
      <c r="G27" s="32">
        <v>13581</v>
      </c>
      <c r="H27" s="32"/>
      <c r="I27" s="32">
        <v>11629196</v>
      </c>
      <c r="J27" s="32">
        <v>73021</v>
      </c>
      <c r="K27" s="426"/>
    </row>
    <row r="28" spans="1:11" s="33" customFormat="1" ht="8.4499999999999993" customHeight="1">
      <c r="A28" s="37" t="s">
        <v>31</v>
      </c>
      <c r="B28" s="38">
        <f t="shared" si="0"/>
        <v>3495742</v>
      </c>
      <c r="C28" s="38"/>
      <c r="D28" s="38">
        <f t="shared" si="1"/>
        <v>113166</v>
      </c>
      <c r="E28" s="38">
        <v>103244</v>
      </c>
      <c r="F28" s="38">
        <v>5881</v>
      </c>
      <c r="G28" s="38">
        <v>4041</v>
      </c>
      <c r="H28" s="38"/>
      <c r="I28" s="38">
        <v>3364875</v>
      </c>
      <c r="J28" s="38">
        <v>17701</v>
      </c>
      <c r="K28" s="426"/>
    </row>
    <row r="29" spans="1:11" s="33" customFormat="1" ht="8.4499999999999993" customHeight="1">
      <c r="A29" s="34" t="s">
        <v>32</v>
      </c>
      <c r="B29" s="32">
        <f t="shared" si="0"/>
        <v>1399228</v>
      </c>
      <c r="C29" s="32"/>
      <c r="D29" s="32">
        <f t="shared" si="1"/>
        <v>24757</v>
      </c>
      <c r="E29" s="32">
        <v>22848</v>
      </c>
      <c r="F29" s="32">
        <v>292</v>
      </c>
      <c r="G29" s="32">
        <v>1617</v>
      </c>
      <c r="H29" s="32"/>
      <c r="I29" s="32">
        <v>1368673</v>
      </c>
      <c r="J29" s="32">
        <v>5798</v>
      </c>
      <c r="K29" s="426"/>
    </row>
    <row r="30" spans="1:11" s="33" customFormat="1" ht="8.4499999999999993" customHeight="1">
      <c r="A30" s="34" t="s">
        <v>33</v>
      </c>
      <c r="B30" s="32">
        <f t="shared" si="0"/>
        <v>841638</v>
      </c>
      <c r="C30" s="32"/>
      <c r="D30" s="32">
        <f t="shared" si="1"/>
        <v>41689</v>
      </c>
      <c r="E30" s="32">
        <v>35574</v>
      </c>
      <c r="F30" s="32">
        <v>5132</v>
      </c>
      <c r="G30" s="32">
        <v>983</v>
      </c>
      <c r="H30" s="32"/>
      <c r="I30" s="32">
        <v>795440</v>
      </c>
      <c r="J30" s="32">
        <v>4509</v>
      </c>
      <c r="K30" s="426"/>
    </row>
    <row r="31" spans="1:11" s="33" customFormat="1" ht="8.4499999999999993" customHeight="1">
      <c r="A31" s="34" t="s">
        <v>34</v>
      </c>
      <c r="B31" s="32">
        <f t="shared" si="0"/>
        <v>3720379</v>
      </c>
      <c r="C31" s="32"/>
      <c r="D31" s="32">
        <f t="shared" si="1"/>
        <v>29538</v>
      </c>
      <c r="E31" s="32">
        <v>28604</v>
      </c>
      <c r="F31" s="32">
        <v>30</v>
      </c>
      <c r="G31" s="32">
        <v>904</v>
      </c>
      <c r="H31" s="32"/>
      <c r="I31" s="32">
        <v>3654178</v>
      </c>
      <c r="J31" s="32">
        <v>36663</v>
      </c>
      <c r="K31" s="426"/>
    </row>
    <row r="32" spans="1:11" s="33" customFormat="1" ht="8.4499999999999993" customHeight="1">
      <c r="A32" s="37" t="s">
        <v>35</v>
      </c>
      <c r="B32" s="38">
        <f t="shared" si="0"/>
        <v>3103694</v>
      </c>
      <c r="C32" s="38"/>
      <c r="D32" s="38">
        <f t="shared" si="1"/>
        <v>1091502</v>
      </c>
      <c r="E32" s="38">
        <v>917607</v>
      </c>
      <c r="F32" s="38">
        <v>155640</v>
      </c>
      <c r="G32" s="38">
        <v>18255</v>
      </c>
      <c r="H32" s="38"/>
      <c r="I32" s="38">
        <v>2002418</v>
      </c>
      <c r="J32" s="38">
        <v>9774</v>
      </c>
      <c r="K32" s="426"/>
    </row>
    <row r="33" spans="1:11" s="33" customFormat="1" ht="8.4499999999999993" customHeight="1">
      <c r="A33" s="34" t="s">
        <v>36</v>
      </c>
      <c r="B33" s="32">
        <f t="shared" si="0"/>
        <v>4688913</v>
      </c>
      <c r="C33" s="32"/>
      <c r="D33" s="32">
        <f t="shared" si="1"/>
        <v>548723</v>
      </c>
      <c r="E33" s="32">
        <v>485858</v>
      </c>
      <c r="F33" s="32">
        <v>51856</v>
      </c>
      <c r="G33" s="32">
        <v>11009</v>
      </c>
      <c r="H33" s="32"/>
      <c r="I33" s="32">
        <v>4121556</v>
      </c>
      <c r="J33" s="32">
        <v>18634</v>
      </c>
      <c r="K33" s="426"/>
    </row>
    <row r="34" spans="1:11" s="33" customFormat="1" ht="8.4499999999999993" customHeight="1">
      <c r="A34" s="34" t="s">
        <v>37</v>
      </c>
      <c r="B34" s="32">
        <f t="shared" si="0"/>
        <v>1391170</v>
      </c>
      <c r="C34" s="32"/>
      <c r="D34" s="32">
        <f t="shared" si="1"/>
        <v>23363</v>
      </c>
      <c r="E34" s="32">
        <v>22144</v>
      </c>
      <c r="F34" s="32">
        <v>673</v>
      </c>
      <c r="G34" s="32">
        <v>546</v>
      </c>
      <c r="H34" s="32"/>
      <c r="I34" s="32">
        <v>1361702</v>
      </c>
      <c r="J34" s="32">
        <v>6105</v>
      </c>
      <c r="K34" s="426"/>
    </row>
    <row r="35" spans="1:11" s="33" customFormat="1" ht="8.4499999999999993" customHeight="1">
      <c r="A35" s="34" t="s">
        <v>38</v>
      </c>
      <c r="B35" s="32">
        <f t="shared" si="0"/>
        <v>890989</v>
      </c>
      <c r="C35" s="32"/>
      <c r="D35" s="32">
        <f t="shared" si="1"/>
        <v>170982</v>
      </c>
      <c r="E35" s="32">
        <v>160057</v>
      </c>
      <c r="F35" s="32">
        <v>7766</v>
      </c>
      <c r="G35" s="32">
        <v>3159</v>
      </c>
      <c r="H35" s="32"/>
      <c r="I35" s="32">
        <v>714493</v>
      </c>
      <c r="J35" s="32">
        <v>5514</v>
      </c>
      <c r="K35" s="426"/>
    </row>
    <row r="36" spans="1:11" s="33" customFormat="1" ht="8.4499999999999993" customHeight="1">
      <c r="A36" s="37" t="s">
        <v>39</v>
      </c>
      <c r="B36" s="38">
        <f t="shared" si="0"/>
        <v>2133345</v>
      </c>
      <c r="C36" s="38"/>
      <c r="D36" s="38">
        <f t="shared" si="1"/>
        <v>234815</v>
      </c>
      <c r="E36" s="38">
        <v>219516</v>
      </c>
      <c r="F36" s="38">
        <v>12951</v>
      </c>
      <c r="G36" s="38">
        <v>2348</v>
      </c>
      <c r="H36" s="38"/>
      <c r="I36" s="38">
        <v>1889955</v>
      </c>
      <c r="J36" s="38">
        <v>8575</v>
      </c>
      <c r="K36" s="426"/>
    </row>
    <row r="37" spans="1:11" s="33" customFormat="1" ht="8.4499999999999993" customHeight="1">
      <c r="A37" s="34" t="s">
        <v>40</v>
      </c>
      <c r="B37" s="32">
        <f t="shared" si="0"/>
        <v>2283728</v>
      </c>
      <c r="C37" s="32"/>
      <c r="D37" s="32">
        <f t="shared" si="1"/>
        <v>30459</v>
      </c>
      <c r="E37" s="32">
        <v>27578</v>
      </c>
      <c r="F37" s="32">
        <v>442</v>
      </c>
      <c r="G37" s="32">
        <v>2439</v>
      </c>
      <c r="H37" s="32"/>
      <c r="I37" s="32">
        <v>2242758</v>
      </c>
      <c r="J37" s="32">
        <v>10511</v>
      </c>
      <c r="K37" s="426"/>
    </row>
    <row r="38" spans="1:11" s="33" customFormat="1" ht="8.4499999999999993" customHeight="1">
      <c r="A38" s="34" t="s">
        <v>41</v>
      </c>
      <c r="B38" s="32">
        <f t="shared" si="0"/>
        <v>2099973</v>
      </c>
      <c r="C38" s="32"/>
      <c r="D38" s="32">
        <f t="shared" si="1"/>
        <v>51701</v>
      </c>
      <c r="E38" s="32">
        <v>48600</v>
      </c>
      <c r="F38" s="32">
        <v>885</v>
      </c>
      <c r="G38" s="32">
        <v>2216</v>
      </c>
      <c r="H38" s="32"/>
      <c r="I38" s="32">
        <v>2034574</v>
      </c>
      <c r="J38" s="32">
        <v>13698</v>
      </c>
      <c r="K38" s="426"/>
    </row>
    <row r="39" spans="1:11" s="33" customFormat="1" ht="8.4499999999999993" customHeight="1">
      <c r="A39" s="34" t="s">
        <v>42</v>
      </c>
      <c r="B39" s="32">
        <f t="shared" si="0"/>
        <v>1761863</v>
      </c>
      <c r="C39" s="32"/>
      <c r="D39" s="32">
        <f t="shared" si="1"/>
        <v>52139</v>
      </c>
      <c r="E39" s="32">
        <v>50374</v>
      </c>
      <c r="F39" s="32">
        <v>262</v>
      </c>
      <c r="G39" s="32">
        <v>1503</v>
      </c>
      <c r="H39" s="32"/>
      <c r="I39" s="32">
        <v>1699939</v>
      </c>
      <c r="J39" s="32">
        <v>9785</v>
      </c>
      <c r="K39" s="426"/>
    </row>
    <row r="40" spans="1:11" s="33" customFormat="1" ht="8.4499999999999993" customHeight="1">
      <c r="A40" s="37" t="s">
        <v>43</v>
      </c>
      <c r="B40" s="38">
        <f t="shared" si="0"/>
        <v>2644808</v>
      </c>
      <c r="C40" s="38"/>
      <c r="D40" s="38">
        <f t="shared" si="1"/>
        <v>20221</v>
      </c>
      <c r="E40" s="38">
        <v>19182</v>
      </c>
      <c r="F40" s="38">
        <v>41</v>
      </c>
      <c r="G40" s="38">
        <v>998</v>
      </c>
      <c r="H40" s="38"/>
      <c r="I40" s="38">
        <v>2598428</v>
      </c>
      <c r="J40" s="38">
        <v>26159</v>
      </c>
      <c r="K40" s="426"/>
    </row>
    <row r="41" spans="1:11" s="33" customFormat="1" ht="8.4499999999999993" customHeight="1">
      <c r="A41" s="34" t="s">
        <v>44</v>
      </c>
      <c r="B41" s="32">
        <f t="shared" si="0"/>
        <v>941733</v>
      </c>
      <c r="C41" s="32"/>
      <c r="D41" s="32">
        <f t="shared" si="1"/>
        <v>23807</v>
      </c>
      <c r="E41" s="32">
        <v>22706</v>
      </c>
      <c r="F41" s="32">
        <v>286</v>
      </c>
      <c r="G41" s="32">
        <v>815</v>
      </c>
      <c r="H41" s="32"/>
      <c r="I41" s="32">
        <v>912677</v>
      </c>
      <c r="J41" s="32">
        <v>5249</v>
      </c>
      <c r="K41" s="426"/>
    </row>
    <row r="42" spans="1:11" s="33" customFormat="1" ht="8.4499999999999993" customHeight="1">
      <c r="A42" s="34" t="s">
        <v>45</v>
      </c>
      <c r="B42" s="32">
        <f t="shared" si="0"/>
        <v>6370647</v>
      </c>
      <c r="C42" s="32"/>
      <c r="D42" s="32">
        <f t="shared" si="1"/>
        <v>605135</v>
      </c>
      <c r="E42" s="32">
        <v>533807</v>
      </c>
      <c r="F42" s="32">
        <v>57290</v>
      </c>
      <c r="G42" s="32">
        <v>14038</v>
      </c>
      <c r="H42" s="32"/>
      <c r="I42" s="32">
        <v>5741910</v>
      </c>
      <c r="J42" s="32">
        <v>23602</v>
      </c>
      <c r="K42" s="426"/>
    </row>
    <row r="43" spans="1:11" s="33" customFormat="1" ht="8.4499999999999993" customHeight="1">
      <c r="A43" s="34" t="s">
        <v>46</v>
      </c>
      <c r="B43" s="32">
        <f t="shared" si="0"/>
        <v>1617102</v>
      </c>
      <c r="C43" s="32"/>
      <c r="D43" s="32">
        <f t="shared" si="1"/>
        <v>538355</v>
      </c>
      <c r="E43" s="32">
        <v>499897</v>
      </c>
      <c r="F43" s="32">
        <v>29799</v>
      </c>
      <c r="G43" s="32">
        <v>8659</v>
      </c>
      <c r="H43" s="32"/>
      <c r="I43" s="32">
        <v>1070405</v>
      </c>
      <c r="J43" s="32">
        <v>8342</v>
      </c>
      <c r="K43" s="426"/>
    </row>
    <row r="44" spans="1:11" s="33" customFormat="1" ht="8.4499999999999993" customHeight="1">
      <c r="A44" s="37" t="s">
        <v>47</v>
      </c>
      <c r="B44" s="38">
        <f t="shared" si="0"/>
        <v>1212947</v>
      </c>
      <c r="C44" s="38"/>
      <c r="D44" s="38">
        <f t="shared" si="1"/>
        <v>3949</v>
      </c>
      <c r="E44" s="38">
        <v>3589</v>
      </c>
      <c r="F44" s="38">
        <v>92</v>
      </c>
      <c r="G44" s="38">
        <v>268</v>
      </c>
      <c r="H44" s="38"/>
      <c r="I44" s="38">
        <v>1203203</v>
      </c>
      <c r="J44" s="38">
        <v>5795</v>
      </c>
      <c r="K44" s="426"/>
    </row>
    <row r="45" spans="1:11" s="33" customFormat="1" ht="9.6" customHeight="1">
      <c r="B45" s="34"/>
      <c r="C45" s="34"/>
      <c r="D45" s="52"/>
      <c r="E45" s="52"/>
      <c r="F45" s="52"/>
      <c r="G45" s="52"/>
      <c r="H45" s="52"/>
      <c r="I45" s="52"/>
      <c r="J45" s="52"/>
    </row>
    <row r="46" spans="1:11" s="33" customFormat="1" ht="9.6" customHeight="1">
      <c r="A46" s="418" t="s">
        <v>329</v>
      </c>
      <c r="B46" s="34"/>
      <c r="C46" s="34"/>
      <c r="D46" s="52"/>
      <c r="E46" s="52"/>
      <c r="F46" s="52"/>
      <c r="G46" s="52"/>
      <c r="H46" s="52"/>
      <c r="I46" s="52"/>
      <c r="J46" s="52"/>
    </row>
    <row r="47" spans="1:11" s="33" customFormat="1" ht="8.4499999999999993" customHeight="1">
      <c r="A47" s="30" t="s">
        <v>15</v>
      </c>
      <c r="B47" s="31">
        <f>SUM(B49:B80)</f>
        <v>100410810</v>
      </c>
      <c r="C47" s="31"/>
      <c r="D47" s="31">
        <f>SUM(D49:D80)</f>
        <v>6695228</v>
      </c>
      <c r="E47" s="31">
        <f>SUM(E49:E80)</f>
        <v>5467527</v>
      </c>
      <c r="F47" s="31">
        <f>SUM(F49:F80)</f>
        <v>980894</v>
      </c>
      <c r="G47" s="31">
        <f>SUM(G49:G80)</f>
        <v>246807</v>
      </c>
      <c r="H47" s="62"/>
      <c r="I47" s="31">
        <f>SUM(I49:I80)</f>
        <v>93203961</v>
      </c>
      <c r="J47" s="31">
        <f>SUM(J49:J80)</f>
        <v>511621</v>
      </c>
      <c r="K47" s="426"/>
    </row>
    <row r="48" spans="1:11" s="33" customFormat="1" ht="3.95" customHeight="1">
      <c r="A48" s="30"/>
      <c r="B48" s="31"/>
      <c r="C48" s="31"/>
      <c r="D48" s="31"/>
      <c r="E48" s="31"/>
      <c r="F48" s="31"/>
      <c r="G48" s="31"/>
      <c r="H48" s="62"/>
      <c r="I48" s="31"/>
      <c r="J48" s="31"/>
      <c r="K48" s="426"/>
    </row>
    <row r="49" spans="1:11" s="33" customFormat="1" ht="8.4499999999999993" customHeight="1">
      <c r="A49" s="34" t="s">
        <v>16</v>
      </c>
      <c r="B49" s="32">
        <f t="shared" ref="B49:B80" si="2">SUM(D49,I49:J49)</f>
        <v>1059407</v>
      </c>
      <c r="C49" s="32"/>
      <c r="D49" s="32">
        <f t="shared" ref="D49:D80" si="3">SUM(E49:G49)</f>
        <v>2436</v>
      </c>
      <c r="E49" s="32">
        <v>1212</v>
      </c>
      <c r="F49" s="32">
        <v>4</v>
      </c>
      <c r="G49" s="32">
        <v>1220</v>
      </c>
      <c r="H49" s="32"/>
      <c r="I49" s="32">
        <v>1054688</v>
      </c>
      <c r="J49" s="32">
        <v>2283</v>
      </c>
      <c r="K49" s="426"/>
    </row>
    <row r="50" spans="1:11" s="33" customFormat="1" ht="8.4499999999999993" customHeight="1">
      <c r="A50" s="34" t="s">
        <v>17</v>
      </c>
      <c r="B50" s="32">
        <f t="shared" si="2"/>
        <v>2824411</v>
      </c>
      <c r="C50" s="32"/>
      <c r="D50" s="32">
        <f t="shared" si="3"/>
        <v>41005</v>
      </c>
      <c r="E50" s="32">
        <v>33283</v>
      </c>
      <c r="F50" s="32">
        <v>1398</v>
      </c>
      <c r="G50" s="32">
        <v>6324</v>
      </c>
      <c r="H50" s="32"/>
      <c r="I50" s="32">
        <v>2763298</v>
      </c>
      <c r="J50" s="32">
        <v>20108</v>
      </c>
      <c r="K50" s="426"/>
    </row>
    <row r="51" spans="1:11" s="33" customFormat="1" ht="8.4499999999999993" customHeight="1">
      <c r="A51" s="34" t="s">
        <v>18</v>
      </c>
      <c r="B51" s="32">
        <f t="shared" si="2"/>
        <v>566931</v>
      </c>
      <c r="C51" s="32"/>
      <c r="D51" s="32">
        <f t="shared" si="3"/>
        <v>10661</v>
      </c>
      <c r="E51" s="32">
        <v>9442</v>
      </c>
      <c r="F51" s="32">
        <v>131</v>
      </c>
      <c r="G51" s="32">
        <v>1088</v>
      </c>
      <c r="H51" s="32"/>
      <c r="I51" s="32">
        <v>553599</v>
      </c>
      <c r="J51" s="32">
        <v>2671</v>
      </c>
      <c r="K51" s="426"/>
    </row>
    <row r="52" spans="1:11" s="33" customFormat="1" ht="8.4499999999999993" customHeight="1">
      <c r="A52" s="37" t="s">
        <v>19</v>
      </c>
      <c r="B52" s="38">
        <f t="shared" si="2"/>
        <v>739127</v>
      </c>
      <c r="C52" s="38"/>
      <c r="D52" s="38">
        <f t="shared" si="3"/>
        <v>91094</v>
      </c>
      <c r="E52" s="38">
        <v>85513</v>
      </c>
      <c r="F52" s="38">
        <v>2926</v>
      </c>
      <c r="G52" s="38">
        <v>2655</v>
      </c>
      <c r="H52" s="38"/>
      <c r="I52" s="38">
        <v>645015</v>
      </c>
      <c r="J52" s="38">
        <v>3018</v>
      </c>
      <c r="K52" s="426"/>
    </row>
    <row r="53" spans="1:11" s="33" customFormat="1" ht="8.4499999999999993" customHeight="1">
      <c r="A53" s="34" t="s">
        <v>20</v>
      </c>
      <c r="B53" s="32">
        <f t="shared" si="2"/>
        <v>2452185</v>
      </c>
      <c r="C53" s="32"/>
      <c r="D53" s="32">
        <f t="shared" si="3"/>
        <v>6105</v>
      </c>
      <c r="E53" s="32">
        <v>3052</v>
      </c>
      <c r="F53" s="32">
        <v>39</v>
      </c>
      <c r="G53" s="32">
        <v>3014</v>
      </c>
      <c r="H53" s="32"/>
      <c r="I53" s="32">
        <v>2432576</v>
      </c>
      <c r="J53" s="32">
        <v>13504</v>
      </c>
      <c r="K53" s="426"/>
    </row>
    <row r="54" spans="1:11" s="33" customFormat="1" ht="8.4499999999999993" customHeight="1">
      <c r="A54" s="34" t="s">
        <v>21</v>
      </c>
      <c r="B54" s="32">
        <f t="shared" si="2"/>
        <v>584445</v>
      </c>
      <c r="C54" s="32"/>
      <c r="D54" s="32">
        <f t="shared" si="3"/>
        <v>3983</v>
      </c>
      <c r="E54" s="32">
        <v>3037</v>
      </c>
      <c r="F54" s="32">
        <v>152</v>
      </c>
      <c r="G54" s="32">
        <v>794</v>
      </c>
      <c r="H54" s="32"/>
      <c r="I54" s="32">
        <v>578664</v>
      </c>
      <c r="J54" s="32">
        <v>1798</v>
      </c>
      <c r="K54" s="426"/>
    </row>
    <row r="55" spans="1:11" s="33" customFormat="1" ht="8.4499999999999993" customHeight="1">
      <c r="A55" s="34" t="s">
        <v>22</v>
      </c>
      <c r="B55" s="32">
        <f t="shared" si="2"/>
        <v>4199721</v>
      </c>
      <c r="C55" s="32"/>
      <c r="D55" s="32">
        <f t="shared" si="3"/>
        <v>1141499</v>
      </c>
      <c r="E55" s="32">
        <v>756236</v>
      </c>
      <c r="F55" s="32">
        <v>371315</v>
      </c>
      <c r="G55" s="32">
        <v>13948</v>
      </c>
      <c r="H55" s="32"/>
      <c r="I55" s="32">
        <v>3045886</v>
      </c>
      <c r="J55" s="32">
        <v>12336</v>
      </c>
      <c r="K55" s="426"/>
    </row>
    <row r="56" spans="1:11" s="33" customFormat="1" ht="8.4499999999999993" customHeight="1">
      <c r="A56" s="37" t="s">
        <v>23</v>
      </c>
      <c r="B56" s="38">
        <f t="shared" si="2"/>
        <v>2980249</v>
      </c>
      <c r="C56" s="38"/>
      <c r="D56" s="38">
        <f t="shared" si="3"/>
        <v>104014</v>
      </c>
      <c r="E56" s="38">
        <v>85733</v>
      </c>
      <c r="F56" s="38">
        <v>11215</v>
      </c>
      <c r="G56" s="38">
        <v>7066</v>
      </c>
      <c r="H56" s="38"/>
      <c r="I56" s="38">
        <v>2852926</v>
      </c>
      <c r="J56" s="38">
        <v>23309</v>
      </c>
      <c r="K56" s="426"/>
    </row>
    <row r="57" spans="1:11" s="33" customFormat="1" ht="8.4499999999999993" customHeight="1">
      <c r="A57" s="34" t="s">
        <v>24</v>
      </c>
      <c r="B57" s="32">
        <f t="shared" si="2"/>
        <v>8034809</v>
      </c>
      <c r="C57" s="32"/>
      <c r="D57" s="32">
        <f t="shared" si="3"/>
        <v>122411</v>
      </c>
      <c r="E57" s="32">
        <v>101491</v>
      </c>
      <c r="F57" s="32">
        <v>659</v>
      </c>
      <c r="G57" s="32">
        <v>20261</v>
      </c>
      <c r="H57" s="32"/>
      <c r="I57" s="32">
        <v>7864250</v>
      </c>
      <c r="J57" s="32">
        <v>48148</v>
      </c>
      <c r="K57" s="426"/>
    </row>
    <row r="58" spans="1:11" s="33" customFormat="1" ht="8.4499999999999993" customHeight="1">
      <c r="A58" s="34" t="s">
        <v>25</v>
      </c>
      <c r="B58" s="32">
        <f t="shared" si="2"/>
        <v>1442826</v>
      </c>
      <c r="C58" s="32"/>
      <c r="D58" s="32">
        <f t="shared" si="3"/>
        <v>30894</v>
      </c>
      <c r="E58" s="32">
        <v>23546</v>
      </c>
      <c r="F58" s="32">
        <v>4825</v>
      </c>
      <c r="G58" s="32">
        <v>2523</v>
      </c>
      <c r="H58" s="32"/>
      <c r="I58" s="32">
        <v>1404897</v>
      </c>
      <c r="J58" s="32">
        <v>7035</v>
      </c>
      <c r="K58" s="426"/>
    </row>
    <row r="59" spans="1:11" s="33" customFormat="1" ht="8.4499999999999993" customHeight="1">
      <c r="A59" s="34" t="s">
        <v>26</v>
      </c>
      <c r="B59" s="32">
        <f t="shared" si="2"/>
        <v>4907753</v>
      </c>
      <c r="C59" s="32"/>
      <c r="D59" s="32">
        <f t="shared" si="3"/>
        <v>14835</v>
      </c>
      <c r="E59" s="32">
        <v>9171</v>
      </c>
      <c r="F59" s="32">
        <v>96</v>
      </c>
      <c r="G59" s="32">
        <v>5568</v>
      </c>
      <c r="H59" s="32"/>
      <c r="I59" s="32">
        <v>4876478</v>
      </c>
      <c r="J59" s="32">
        <v>16440</v>
      </c>
      <c r="K59" s="426"/>
    </row>
    <row r="60" spans="1:11" s="33" customFormat="1" ht="8.4499999999999993" customHeight="1">
      <c r="A60" s="37" t="s">
        <v>27</v>
      </c>
      <c r="B60" s="38">
        <f t="shared" si="2"/>
        <v>3016151</v>
      </c>
      <c r="C60" s="38"/>
      <c r="D60" s="38">
        <f t="shared" si="3"/>
        <v>456774</v>
      </c>
      <c r="E60" s="38">
        <v>312453</v>
      </c>
      <c r="F60" s="38">
        <v>134797</v>
      </c>
      <c r="G60" s="38">
        <v>9524</v>
      </c>
      <c r="H60" s="38"/>
      <c r="I60" s="38">
        <v>2548367</v>
      </c>
      <c r="J60" s="38">
        <v>11010</v>
      </c>
      <c r="K60" s="426"/>
    </row>
    <row r="61" spans="1:11" s="33" customFormat="1" ht="8.4499999999999993" customHeight="1">
      <c r="A61" s="34" t="s">
        <v>28</v>
      </c>
      <c r="B61" s="32">
        <f t="shared" si="2"/>
        <v>2388657</v>
      </c>
      <c r="C61" s="32"/>
      <c r="D61" s="32">
        <f t="shared" si="3"/>
        <v>359972</v>
      </c>
      <c r="E61" s="32">
        <v>308688</v>
      </c>
      <c r="F61" s="32">
        <v>43991</v>
      </c>
      <c r="G61" s="32">
        <v>7293</v>
      </c>
      <c r="H61" s="32"/>
      <c r="I61" s="32">
        <v>2023190</v>
      </c>
      <c r="J61" s="32">
        <v>5495</v>
      </c>
      <c r="K61" s="426"/>
    </row>
    <row r="62" spans="1:11" s="33" customFormat="1" ht="8.4499999999999993" customHeight="1">
      <c r="A62" s="34" t="s">
        <v>29</v>
      </c>
      <c r="B62" s="32">
        <f t="shared" si="2"/>
        <v>6569065</v>
      </c>
      <c r="C62" s="32"/>
      <c r="D62" s="32">
        <f t="shared" si="3"/>
        <v>51702</v>
      </c>
      <c r="E62" s="32">
        <v>36899</v>
      </c>
      <c r="F62" s="32">
        <v>4353</v>
      </c>
      <c r="G62" s="32">
        <v>10450</v>
      </c>
      <c r="H62" s="32"/>
      <c r="I62" s="32">
        <v>6486870</v>
      </c>
      <c r="J62" s="32">
        <v>30493</v>
      </c>
      <c r="K62" s="426"/>
    </row>
    <row r="63" spans="1:11" s="33" customFormat="1" ht="8.4499999999999993" customHeight="1">
      <c r="A63" s="34" t="s">
        <v>30</v>
      </c>
      <c r="B63" s="32">
        <f t="shared" si="2"/>
        <v>13562702</v>
      </c>
      <c r="C63" s="32"/>
      <c r="D63" s="32">
        <f t="shared" si="3"/>
        <v>376830</v>
      </c>
      <c r="E63" s="32">
        <v>341491</v>
      </c>
      <c r="F63" s="32">
        <v>2806</v>
      </c>
      <c r="G63" s="32">
        <v>32533</v>
      </c>
      <c r="H63" s="32"/>
      <c r="I63" s="32">
        <v>13134236</v>
      </c>
      <c r="J63" s="32">
        <v>51636</v>
      </c>
      <c r="K63" s="426"/>
    </row>
    <row r="64" spans="1:11" s="33" customFormat="1" ht="8.4499999999999993" customHeight="1">
      <c r="A64" s="37" t="s">
        <v>31</v>
      </c>
      <c r="B64" s="38">
        <f t="shared" si="2"/>
        <v>3876002</v>
      </c>
      <c r="C64" s="38"/>
      <c r="D64" s="38">
        <f t="shared" si="3"/>
        <v>136608</v>
      </c>
      <c r="E64" s="38">
        <v>119995</v>
      </c>
      <c r="F64" s="38">
        <v>9601</v>
      </c>
      <c r="G64" s="38">
        <v>7012</v>
      </c>
      <c r="H64" s="38"/>
      <c r="I64" s="38">
        <v>3723296</v>
      </c>
      <c r="J64" s="38">
        <v>16098</v>
      </c>
      <c r="K64" s="426"/>
    </row>
    <row r="65" spans="1:11" s="33" customFormat="1" ht="8.4499999999999993" customHeight="1">
      <c r="A65" s="34" t="s">
        <v>32</v>
      </c>
      <c r="B65" s="32">
        <f t="shared" si="2"/>
        <v>1596669</v>
      </c>
      <c r="C65" s="32"/>
      <c r="D65" s="32">
        <f t="shared" si="3"/>
        <v>31388</v>
      </c>
      <c r="E65" s="32">
        <v>27606</v>
      </c>
      <c r="F65" s="32">
        <v>466</v>
      </c>
      <c r="G65" s="32">
        <v>3316</v>
      </c>
      <c r="H65" s="32"/>
      <c r="I65" s="32">
        <v>1560613</v>
      </c>
      <c r="J65" s="32">
        <v>4668</v>
      </c>
      <c r="K65" s="426"/>
    </row>
    <row r="66" spans="1:11" s="33" customFormat="1" ht="8.4499999999999993" customHeight="1">
      <c r="A66" s="34" t="s">
        <v>33</v>
      </c>
      <c r="B66" s="32">
        <f t="shared" si="2"/>
        <v>971500</v>
      </c>
      <c r="C66" s="32"/>
      <c r="D66" s="32">
        <f t="shared" si="3"/>
        <v>49963</v>
      </c>
      <c r="E66" s="32">
        <v>40691</v>
      </c>
      <c r="F66" s="32">
        <v>7525</v>
      </c>
      <c r="G66" s="32">
        <v>1747</v>
      </c>
      <c r="H66" s="32"/>
      <c r="I66" s="32">
        <v>919633</v>
      </c>
      <c r="J66" s="32">
        <v>1904</v>
      </c>
      <c r="K66" s="426"/>
    </row>
    <row r="67" spans="1:11" s="33" customFormat="1" ht="8.4499999999999993" customHeight="1">
      <c r="A67" s="34" t="s">
        <v>34</v>
      </c>
      <c r="B67" s="32">
        <f t="shared" si="2"/>
        <v>4177056</v>
      </c>
      <c r="C67" s="32"/>
      <c r="D67" s="32">
        <f t="shared" si="3"/>
        <v>40137</v>
      </c>
      <c r="E67" s="32">
        <v>31078</v>
      </c>
      <c r="F67" s="32">
        <v>104</v>
      </c>
      <c r="G67" s="32">
        <v>8955</v>
      </c>
      <c r="H67" s="32"/>
      <c r="I67" s="32">
        <v>4068333</v>
      </c>
      <c r="J67" s="32">
        <v>68586</v>
      </c>
      <c r="K67" s="426"/>
    </row>
    <row r="68" spans="1:11" s="33" customFormat="1" ht="8.4499999999999993" customHeight="1">
      <c r="A68" s="37" t="s">
        <v>35</v>
      </c>
      <c r="B68" s="38">
        <f t="shared" si="2"/>
        <v>3405990</v>
      </c>
      <c r="C68" s="38"/>
      <c r="D68" s="38">
        <f t="shared" si="3"/>
        <v>1165186</v>
      </c>
      <c r="E68" s="38">
        <v>958662</v>
      </c>
      <c r="F68" s="38">
        <v>188230</v>
      </c>
      <c r="G68" s="38">
        <v>18294</v>
      </c>
      <c r="H68" s="38"/>
      <c r="I68" s="38">
        <v>2233030</v>
      </c>
      <c r="J68" s="38">
        <v>7774</v>
      </c>
      <c r="K68" s="426"/>
    </row>
    <row r="69" spans="1:11" s="33" customFormat="1" ht="8.4499999999999993" customHeight="1">
      <c r="A69" s="34" t="s">
        <v>36</v>
      </c>
      <c r="B69" s="32">
        <f t="shared" si="2"/>
        <v>5149377</v>
      </c>
      <c r="C69" s="32"/>
      <c r="D69" s="32">
        <f t="shared" si="3"/>
        <v>601680</v>
      </c>
      <c r="E69" s="32">
        <v>524920</v>
      </c>
      <c r="F69" s="32">
        <v>57649</v>
      </c>
      <c r="G69" s="32">
        <v>19111</v>
      </c>
      <c r="H69" s="32"/>
      <c r="I69" s="32">
        <v>4529760</v>
      </c>
      <c r="J69" s="32">
        <v>17937</v>
      </c>
      <c r="K69" s="426"/>
    </row>
    <row r="70" spans="1:11" s="33" customFormat="1" ht="8.4499999999999993" customHeight="1">
      <c r="A70" s="34" t="s">
        <v>37</v>
      </c>
      <c r="B70" s="32">
        <f t="shared" si="2"/>
        <v>1636080</v>
      </c>
      <c r="C70" s="32"/>
      <c r="D70" s="32">
        <f t="shared" si="3"/>
        <v>29585</v>
      </c>
      <c r="E70" s="32">
        <v>25887</v>
      </c>
      <c r="F70" s="32">
        <v>1016</v>
      </c>
      <c r="G70" s="32">
        <v>2682</v>
      </c>
      <c r="H70" s="32"/>
      <c r="I70" s="32">
        <v>1601122</v>
      </c>
      <c r="J70" s="32">
        <v>5373</v>
      </c>
      <c r="K70" s="426"/>
    </row>
    <row r="71" spans="1:11" s="33" customFormat="1" ht="8.4499999999999993" customHeight="1">
      <c r="A71" s="34" t="s">
        <v>38</v>
      </c>
      <c r="B71" s="32">
        <f t="shared" si="2"/>
        <v>1173159</v>
      </c>
      <c r="C71" s="32"/>
      <c r="D71" s="32">
        <f t="shared" si="3"/>
        <v>196060</v>
      </c>
      <c r="E71" s="32">
        <v>180035</v>
      </c>
      <c r="F71" s="32">
        <v>8867</v>
      </c>
      <c r="G71" s="32">
        <v>7158</v>
      </c>
      <c r="H71" s="32"/>
      <c r="I71" s="32">
        <v>959660</v>
      </c>
      <c r="J71" s="32">
        <v>17439</v>
      </c>
      <c r="K71" s="426"/>
    </row>
    <row r="72" spans="1:11" s="33" customFormat="1" ht="8.4499999999999993" customHeight="1">
      <c r="A72" s="37" t="s">
        <v>39</v>
      </c>
      <c r="B72" s="38">
        <f t="shared" si="2"/>
        <v>2315022</v>
      </c>
      <c r="C72" s="38"/>
      <c r="D72" s="38">
        <f t="shared" si="3"/>
        <v>248196</v>
      </c>
      <c r="E72" s="38">
        <v>223605</v>
      </c>
      <c r="F72" s="38">
        <v>19439</v>
      </c>
      <c r="G72" s="38">
        <v>5152</v>
      </c>
      <c r="H72" s="38"/>
      <c r="I72" s="38">
        <v>2060399</v>
      </c>
      <c r="J72" s="38">
        <v>6427</v>
      </c>
      <c r="K72" s="426"/>
    </row>
    <row r="73" spans="1:11" s="33" customFormat="1" ht="8.4499999999999993" customHeight="1">
      <c r="A73" s="34" t="s">
        <v>40</v>
      </c>
      <c r="B73" s="32">
        <f t="shared" si="2"/>
        <v>2504505</v>
      </c>
      <c r="C73" s="32"/>
      <c r="D73" s="32">
        <f t="shared" si="3"/>
        <v>23426</v>
      </c>
      <c r="E73" s="32">
        <v>19398</v>
      </c>
      <c r="F73" s="32">
        <v>94</v>
      </c>
      <c r="G73" s="32">
        <v>3934</v>
      </c>
      <c r="H73" s="32"/>
      <c r="I73" s="32">
        <v>2464876</v>
      </c>
      <c r="J73" s="32">
        <v>16203</v>
      </c>
      <c r="K73" s="426"/>
    </row>
    <row r="74" spans="1:11" s="33" customFormat="1" ht="8.4499999999999993" customHeight="1">
      <c r="A74" s="34" t="s">
        <v>41</v>
      </c>
      <c r="B74" s="32">
        <f t="shared" si="2"/>
        <v>2391220</v>
      </c>
      <c r="C74" s="32"/>
      <c r="D74" s="32">
        <f t="shared" si="3"/>
        <v>60310</v>
      </c>
      <c r="E74" s="32">
        <v>54626</v>
      </c>
      <c r="F74" s="32">
        <v>1242</v>
      </c>
      <c r="G74" s="32">
        <v>4442</v>
      </c>
      <c r="H74" s="32"/>
      <c r="I74" s="32">
        <v>2322435</v>
      </c>
      <c r="J74" s="32">
        <v>8475</v>
      </c>
      <c r="K74" s="426"/>
    </row>
    <row r="75" spans="1:11" s="33" customFormat="1" ht="8.4499999999999993" customHeight="1">
      <c r="A75" s="34" t="s">
        <v>42</v>
      </c>
      <c r="B75" s="32">
        <f t="shared" si="2"/>
        <v>1989933</v>
      </c>
      <c r="C75" s="32"/>
      <c r="D75" s="32">
        <f t="shared" si="3"/>
        <v>60526</v>
      </c>
      <c r="E75" s="32">
        <v>56367</v>
      </c>
      <c r="F75" s="32">
        <v>533</v>
      </c>
      <c r="G75" s="32">
        <v>3626</v>
      </c>
      <c r="H75" s="32"/>
      <c r="I75" s="32">
        <v>1920982</v>
      </c>
      <c r="J75" s="32">
        <v>8425</v>
      </c>
      <c r="K75" s="426"/>
    </row>
    <row r="76" spans="1:11" s="33" customFormat="1" ht="8.4499999999999993" customHeight="1">
      <c r="A76" s="37" t="s">
        <v>43</v>
      </c>
      <c r="B76" s="38">
        <f t="shared" si="2"/>
        <v>2863821</v>
      </c>
      <c r="C76" s="38"/>
      <c r="D76" s="38">
        <f t="shared" si="3"/>
        <v>23296</v>
      </c>
      <c r="E76" s="38">
        <v>18154</v>
      </c>
      <c r="F76" s="38">
        <v>63</v>
      </c>
      <c r="G76" s="38">
        <v>5079</v>
      </c>
      <c r="H76" s="38"/>
      <c r="I76" s="38">
        <v>2792664</v>
      </c>
      <c r="J76" s="38">
        <v>47861</v>
      </c>
      <c r="K76" s="426"/>
    </row>
    <row r="77" spans="1:11" s="33" customFormat="1" ht="8.4499999999999993" customHeight="1">
      <c r="A77" s="34" t="s">
        <v>44</v>
      </c>
      <c r="B77" s="32">
        <f t="shared" si="2"/>
        <v>1048423</v>
      </c>
      <c r="C77" s="32"/>
      <c r="D77" s="32">
        <f t="shared" si="3"/>
        <v>27653</v>
      </c>
      <c r="E77" s="32">
        <v>24988</v>
      </c>
      <c r="F77" s="32">
        <v>273</v>
      </c>
      <c r="G77" s="32">
        <v>2392</v>
      </c>
      <c r="H77" s="32"/>
      <c r="I77" s="32">
        <v>1017965</v>
      </c>
      <c r="J77" s="32">
        <v>2805</v>
      </c>
      <c r="K77" s="426"/>
    </row>
    <row r="78" spans="1:11" s="33" customFormat="1" ht="8.4499999999999993" customHeight="1">
      <c r="A78" s="34" t="s">
        <v>45</v>
      </c>
      <c r="B78" s="32">
        <f t="shared" si="2"/>
        <v>6885949</v>
      </c>
      <c r="C78" s="32"/>
      <c r="D78" s="32">
        <f t="shared" si="3"/>
        <v>644559</v>
      </c>
      <c r="E78" s="32">
        <v>559409</v>
      </c>
      <c r="F78" s="32">
        <v>66646</v>
      </c>
      <c r="G78" s="32">
        <v>18504</v>
      </c>
      <c r="H78" s="32"/>
      <c r="I78" s="32">
        <v>6221960</v>
      </c>
      <c r="J78" s="32">
        <v>19430</v>
      </c>
      <c r="K78" s="426"/>
    </row>
    <row r="79" spans="1:11" s="33" customFormat="1" ht="8.4499999999999993" customHeight="1">
      <c r="A79" s="34" t="s">
        <v>46</v>
      </c>
      <c r="B79" s="32">
        <f t="shared" si="2"/>
        <v>1772252</v>
      </c>
      <c r="C79" s="32"/>
      <c r="D79" s="32">
        <f t="shared" si="3"/>
        <v>537516</v>
      </c>
      <c r="E79" s="32">
        <v>487751</v>
      </c>
      <c r="F79" s="32">
        <v>40273</v>
      </c>
      <c r="G79" s="32">
        <v>9492</v>
      </c>
      <c r="H79" s="32"/>
      <c r="I79" s="32">
        <v>1226462</v>
      </c>
      <c r="J79" s="32">
        <v>8274</v>
      </c>
      <c r="K79" s="426"/>
    </row>
    <row r="80" spans="1:11" s="33" customFormat="1" ht="8.4499999999999993" customHeight="1">
      <c r="A80" s="37" t="s">
        <v>47</v>
      </c>
      <c r="B80" s="38">
        <f t="shared" si="2"/>
        <v>1325413</v>
      </c>
      <c r="C80" s="38"/>
      <c r="D80" s="38">
        <f t="shared" si="3"/>
        <v>4924</v>
      </c>
      <c r="E80" s="38">
        <v>3108</v>
      </c>
      <c r="F80" s="38">
        <v>166</v>
      </c>
      <c r="G80" s="38">
        <v>1650</v>
      </c>
      <c r="H80" s="38"/>
      <c r="I80" s="38">
        <v>1315831</v>
      </c>
      <c r="J80" s="38">
        <v>4658</v>
      </c>
      <c r="K80" s="426"/>
    </row>
    <row r="81" spans="1:10" ht="3" customHeight="1">
      <c r="A81" s="18"/>
      <c r="B81" s="427"/>
      <c r="C81" s="18"/>
      <c r="D81" s="18"/>
      <c r="E81" s="18"/>
      <c r="F81" s="18"/>
      <c r="G81" s="18"/>
      <c r="H81" s="18"/>
      <c r="I81" s="18"/>
      <c r="J81" s="18"/>
    </row>
    <row r="82" spans="1:10" ht="3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</row>
    <row r="83" spans="1:10" s="25" customFormat="1" ht="9" customHeight="1">
      <c r="A83" s="413" t="s">
        <v>330</v>
      </c>
      <c r="B83" s="44"/>
      <c r="C83" s="44"/>
      <c r="D83" s="44"/>
      <c r="E83" s="44"/>
      <c r="F83" s="44"/>
      <c r="G83" s="44"/>
      <c r="H83" s="44"/>
      <c r="I83" s="44"/>
      <c r="J83" s="44"/>
    </row>
    <row r="84" spans="1:10" s="25" customFormat="1" ht="9" customHeight="1">
      <c r="A84" s="413" t="s">
        <v>331</v>
      </c>
      <c r="B84" s="44"/>
      <c r="C84" s="44"/>
      <c r="D84" s="44"/>
      <c r="E84" s="44"/>
      <c r="F84" s="44"/>
      <c r="G84" s="44"/>
      <c r="H84" s="44"/>
      <c r="I84" s="44"/>
      <c r="J84" s="44"/>
    </row>
    <row r="85" spans="1:10" s="25" customFormat="1" ht="9" customHeight="1">
      <c r="A85" s="378" t="s">
        <v>332</v>
      </c>
      <c r="B85" s="44"/>
      <c r="C85" s="44"/>
      <c r="D85" s="44"/>
      <c r="E85" s="44"/>
      <c r="F85" s="44"/>
      <c r="G85" s="44"/>
      <c r="H85" s="44"/>
      <c r="I85" s="44"/>
      <c r="J85" s="44"/>
    </row>
    <row r="86" spans="1:10" ht="9" customHeight="1">
      <c r="A86" s="378" t="s">
        <v>333</v>
      </c>
    </row>
  </sheetData>
  <sheetProtection sheet="1" objects="1" scenarios="1"/>
  <mergeCells count="7">
    <mergeCell ref="A5:A7"/>
    <mergeCell ref="B5:B7"/>
    <mergeCell ref="I5:I7"/>
    <mergeCell ref="J5:J7"/>
    <mergeCell ref="E6:E7"/>
    <mergeCell ref="F6:F7"/>
    <mergeCell ref="G6:G7"/>
  </mergeCells>
  <hyperlinks>
    <hyperlink ref="J1" location="Índice!A1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1"/>
  <headerFooter>
    <oddHeader>&amp;L&amp;"Arial,Normal"&amp;10&amp;K000080INEGI. Anuario estadístico y geográfico de los Estados Unidos Mexicanos 2019.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R50"/>
  <sheetViews>
    <sheetView showGridLines="0" showRowColHeaders="0" zoomScale="130" zoomScaleNormal="130" workbookViewId="0">
      <pane xSplit="1" ySplit="10" topLeftCell="B11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9" customHeight="1" zeroHeight="1"/>
  <cols>
    <col min="1" max="1" width="21.83203125" style="387" customWidth="1"/>
    <col min="2" max="2" width="14.83203125" style="387" customWidth="1"/>
    <col min="3" max="3" width="3.5" style="387" customWidth="1"/>
    <col min="4" max="4" width="9.6640625" style="387" customWidth="1"/>
    <col min="5" max="5" width="12" style="387" customWidth="1"/>
    <col min="6" max="6" width="13.33203125" style="387" customWidth="1"/>
    <col min="7" max="7" width="12.1640625" style="387" customWidth="1"/>
    <col min="8" max="8" width="3.1640625" style="387" customWidth="1"/>
    <col min="9" max="9" width="11.33203125" style="387" customWidth="1"/>
    <col min="10" max="10" width="12" style="387" customWidth="1"/>
    <col min="11" max="11" width="1" style="387" customWidth="1"/>
    <col min="12" max="256" width="13.33203125" style="387" hidden="1"/>
    <col min="257" max="257" width="20.83203125" style="387" hidden="1"/>
    <col min="258" max="258" width="12.6640625" style="387" hidden="1"/>
    <col min="259" max="259" width="3.5" style="387" hidden="1"/>
    <col min="260" max="260" width="9.6640625" style="387" hidden="1"/>
    <col min="261" max="261" width="12.1640625" style="387" hidden="1"/>
    <col min="262" max="262" width="12.6640625" style="387" hidden="1"/>
    <col min="263" max="263" width="12.1640625" style="387" hidden="1"/>
    <col min="264" max="264" width="3.1640625" style="387" hidden="1"/>
    <col min="265" max="265" width="9.6640625" style="387" hidden="1"/>
    <col min="266" max="266" width="11.83203125" style="387" hidden="1"/>
    <col min="267" max="512" width="13.33203125" style="387" hidden="1"/>
    <col min="513" max="513" width="20.83203125" style="387" hidden="1"/>
    <col min="514" max="514" width="12.6640625" style="387" hidden="1"/>
    <col min="515" max="515" width="3.5" style="387" hidden="1"/>
    <col min="516" max="516" width="9.6640625" style="387" hidden="1"/>
    <col min="517" max="517" width="12.1640625" style="387" hidden="1"/>
    <col min="518" max="518" width="12.6640625" style="387" hidden="1"/>
    <col min="519" max="519" width="12.1640625" style="387" hidden="1"/>
    <col min="520" max="520" width="3.1640625" style="387" hidden="1"/>
    <col min="521" max="521" width="9.6640625" style="387" hidden="1"/>
    <col min="522" max="522" width="11.83203125" style="387" hidden="1"/>
    <col min="523" max="768" width="13.33203125" style="387" hidden="1"/>
    <col min="769" max="769" width="20.83203125" style="387" hidden="1"/>
    <col min="770" max="770" width="12.6640625" style="387" hidden="1"/>
    <col min="771" max="771" width="3.5" style="387" hidden="1"/>
    <col min="772" max="772" width="9.6640625" style="387" hidden="1"/>
    <col min="773" max="773" width="12.1640625" style="387" hidden="1"/>
    <col min="774" max="774" width="12.6640625" style="387" hidden="1"/>
    <col min="775" max="775" width="12.1640625" style="387" hidden="1"/>
    <col min="776" max="776" width="3.1640625" style="387" hidden="1"/>
    <col min="777" max="777" width="9.6640625" style="387" hidden="1"/>
    <col min="778" max="778" width="11.83203125" style="387" hidden="1"/>
    <col min="779" max="1024" width="13.33203125" style="387" hidden="1"/>
    <col min="1025" max="1025" width="20.83203125" style="387" hidden="1"/>
    <col min="1026" max="1026" width="12.6640625" style="387" hidden="1"/>
    <col min="1027" max="1027" width="3.5" style="387" hidden="1"/>
    <col min="1028" max="1028" width="9.6640625" style="387" hidden="1"/>
    <col min="1029" max="1029" width="12.1640625" style="387" hidden="1"/>
    <col min="1030" max="1030" width="12.6640625" style="387" hidden="1"/>
    <col min="1031" max="1031" width="12.1640625" style="387" hidden="1"/>
    <col min="1032" max="1032" width="3.1640625" style="387" hidden="1"/>
    <col min="1033" max="1033" width="9.6640625" style="387" hidden="1"/>
    <col min="1034" max="1034" width="11.83203125" style="387" hidden="1"/>
    <col min="1035" max="1280" width="13.33203125" style="387" hidden="1"/>
    <col min="1281" max="1281" width="20.83203125" style="387" hidden="1"/>
    <col min="1282" max="1282" width="12.6640625" style="387" hidden="1"/>
    <col min="1283" max="1283" width="3.5" style="387" hidden="1"/>
    <col min="1284" max="1284" width="9.6640625" style="387" hidden="1"/>
    <col min="1285" max="1285" width="12.1640625" style="387" hidden="1"/>
    <col min="1286" max="1286" width="12.6640625" style="387" hidden="1"/>
    <col min="1287" max="1287" width="12.1640625" style="387" hidden="1"/>
    <col min="1288" max="1288" width="3.1640625" style="387" hidden="1"/>
    <col min="1289" max="1289" width="9.6640625" style="387" hidden="1"/>
    <col min="1290" max="1290" width="11.83203125" style="387" hidden="1"/>
    <col min="1291" max="1536" width="13.33203125" style="387" hidden="1"/>
    <col min="1537" max="1537" width="20.83203125" style="387" hidden="1"/>
    <col min="1538" max="1538" width="12.6640625" style="387" hidden="1"/>
    <col min="1539" max="1539" width="3.5" style="387" hidden="1"/>
    <col min="1540" max="1540" width="9.6640625" style="387" hidden="1"/>
    <col min="1541" max="1541" width="12.1640625" style="387" hidden="1"/>
    <col min="1542" max="1542" width="12.6640625" style="387" hidden="1"/>
    <col min="1543" max="1543" width="12.1640625" style="387" hidden="1"/>
    <col min="1544" max="1544" width="3.1640625" style="387" hidden="1"/>
    <col min="1545" max="1545" width="9.6640625" style="387" hidden="1"/>
    <col min="1546" max="1546" width="11.83203125" style="387" hidden="1"/>
    <col min="1547" max="1792" width="13.33203125" style="387" hidden="1"/>
    <col min="1793" max="1793" width="20.83203125" style="387" hidden="1"/>
    <col min="1794" max="1794" width="12.6640625" style="387" hidden="1"/>
    <col min="1795" max="1795" width="3.5" style="387" hidden="1"/>
    <col min="1796" max="1796" width="9.6640625" style="387" hidden="1"/>
    <col min="1797" max="1797" width="12.1640625" style="387" hidden="1"/>
    <col min="1798" max="1798" width="12.6640625" style="387" hidden="1"/>
    <col min="1799" max="1799" width="12.1640625" style="387" hidden="1"/>
    <col min="1800" max="1800" width="3.1640625" style="387" hidden="1"/>
    <col min="1801" max="1801" width="9.6640625" style="387" hidden="1"/>
    <col min="1802" max="1802" width="11.83203125" style="387" hidden="1"/>
    <col min="1803" max="2048" width="13.33203125" style="387" hidden="1"/>
    <col min="2049" max="2049" width="20.83203125" style="387" hidden="1"/>
    <col min="2050" max="2050" width="12.6640625" style="387" hidden="1"/>
    <col min="2051" max="2051" width="3.5" style="387" hidden="1"/>
    <col min="2052" max="2052" width="9.6640625" style="387" hidden="1"/>
    <col min="2053" max="2053" width="12.1640625" style="387" hidden="1"/>
    <col min="2054" max="2054" width="12.6640625" style="387" hidden="1"/>
    <col min="2055" max="2055" width="12.1640625" style="387" hidden="1"/>
    <col min="2056" max="2056" width="3.1640625" style="387" hidden="1"/>
    <col min="2057" max="2057" width="9.6640625" style="387" hidden="1"/>
    <col min="2058" max="2058" width="11.83203125" style="387" hidden="1"/>
    <col min="2059" max="2304" width="13.33203125" style="387" hidden="1"/>
    <col min="2305" max="2305" width="20.83203125" style="387" hidden="1"/>
    <col min="2306" max="2306" width="12.6640625" style="387" hidden="1"/>
    <col min="2307" max="2307" width="3.5" style="387" hidden="1"/>
    <col min="2308" max="2308" width="9.6640625" style="387" hidden="1"/>
    <col min="2309" max="2309" width="12.1640625" style="387" hidden="1"/>
    <col min="2310" max="2310" width="12.6640625" style="387" hidden="1"/>
    <col min="2311" max="2311" width="12.1640625" style="387" hidden="1"/>
    <col min="2312" max="2312" width="3.1640625" style="387" hidden="1"/>
    <col min="2313" max="2313" width="9.6640625" style="387" hidden="1"/>
    <col min="2314" max="2314" width="11.83203125" style="387" hidden="1"/>
    <col min="2315" max="2560" width="13.33203125" style="387" hidden="1"/>
    <col min="2561" max="2561" width="20.83203125" style="387" hidden="1"/>
    <col min="2562" max="2562" width="12.6640625" style="387" hidden="1"/>
    <col min="2563" max="2563" width="3.5" style="387" hidden="1"/>
    <col min="2564" max="2564" width="9.6640625" style="387" hidden="1"/>
    <col min="2565" max="2565" width="12.1640625" style="387" hidden="1"/>
    <col min="2566" max="2566" width="12.6640625" style="387" hidden="1"/>
    <col min="2567" max="2567" width="12.1640625" style="387" hidden="1"/>
    <col min="2568" max="2568" width="3.1640625" style="387" hidden="1"/>
    <col min="2569" max="2569" width="9.6640625" style="387" hidden="1"/>
    <col min="2570" max="2570" width="11.83203125" style="387" hidden="1"/>
    <col min="2571" max="2816" width="13.33203125" style="387" hidden="1"/>
    <col min="2817" max="2817" width="20.83203125" style="387" hidden="1"/>
    <col min="2818" max="2818" width="12.6640625" style="387" hidden="1"/>
    <col min="2819" max="2819" width="3.5" style="387" hidden="1"/>
    <col min="2820" max="2820" width="9.6640625" style="387" hidden="1"/>
    <col min="2821" max="2821" width="12.1640625" style="387" hidden="1"/>
    <col min="2822" max="2822" width="12.6640625" style="387" hidden="1"/>
    <col min="2823" max="2823" width="12.1640625" style="387" hidden="1"/>
    <col min="2824" max="2824" width="3.1640625" style="387" hidden="1"/>
    <col min="2825" max="2825" width="9.6640625" style="387" hidden="1"/>
    <col min="2826" max="2826" width="11.83203125" style="387" hidden="1"/>
    <col min="2827" max="3072" width="13.33203125" style="387" hidden="1"/>
    <col min="3073" max="3073" width="20.83203125" style="387" hidden="1"/>
    <col min="3074" max="3074" width="12.6640625" style="387" hidden="1"/>
    <col min="3075" max="3075" width="3.5" style="387" hidden="1"/>
    <col min="3076" max="3076" width="9.6640625" style="387" hidden="1"/>
    <col min="3077" max="3077" width="12.1640625" style="387" hidden="1"/>
    <col min="3078" max="3078" width="12.6640625" style="387" hidden="1"/>
    <col min="3079" max="3079" width="12.1640625" style="387" hidden="1"/>
    <col min="3080" max="3080" width="3.1640625" style="387" hidden="1"/>
    <col min="3081" max="3081" width="9.6640625" style="387" hidden="1"/>
    <col min="3082" max="3082" width="11.83203125" style="387" hidden="1"/>
    <col min="3083" max="3328" width="13.33203125" style="387" hidden="1"/>
    <col min="3329" max="3329" width="20.83203125" style="387" hidden="1"/>
    <col min="3330" max="3330" width="12.6640625" style="387" hidden="1"/>
    <col min="3331" max="3331" width="3.5" style="387" hidden="1"/>
    <col min="3332" max="3332" width="9.6640625" style="387" hidden="1"/>
    <col min="3333" max="3333" width="12.1640625" style="387" hidden="1"/>
    <col min="3334" max="3334" width="12.6640625" style="387" hidden="1"/>
    <col min="3335" max="3335" width="12.1640625" style="387" hidden="1"/>
    <col min="3336" max="3336" width="3.1640625" style="387" hidden="1"/>
    <col min="3337" max="3337" width="9.6640625" style="387" hidden="1"/>
    <col min="3338" max="3338" width="11.83203125" style="387" hidden="1"/>
    <col min="3339" max="3584" width="13.33203125" style="387" hidden="1"/>
    <col min="3585" max="3585" width="20.83203125" style="387" hidden="1"/>
    <col min="3586" max="3586" width="12.6640625" style="387" hidden="1"/>
    <col min="3587" max="3587" width="3.5" style="387" hidden="1"/>
    <col min="3588" max="3588" width="9.6640625" style="387" hidden="1"/>
    <col min="3589" max="3589" width="12.1640625" style="387" hidden="1"/>
    <col min="3590" max="3590" width="12.6640625" style="387" hidden="1"/>
    <col min="3591" max="3591" width="12.1640625" style="387" hidden="1"/>
    <col min="3592" max="3592" width="3.1640625" style="387" hidden="1"/>
    <col min="3593" max="3593" width="9.6640625" style="387" hidden="1"/>
    <col min="3594" max="3594" width="11.83203125" style="387" hidden="1"/>
    <col min="3595" max="3840" width="13.33203125" style="387" hidden="1"/>
    <col min="3841" max="3841" width="20.83203125" style="387" hidden="1"/>
    <col min="3842" max="3842" width="12.6640625" style="387" hidden="1"/>
    <col min="3843" max="3843" width="3.5" style="387" hidden="1"/>
    <col min="3844" max="3844" width="9.6640625" style="387" hidden="1"/>
    <col min="3845" max="3845" width="12.1640625" style="387" hidden="1"/>
    <col min="3846" max="3846" width="12.6640625" style="387" hidden="1"/>
    <col min="3847" max="3847" width="12.1640625" style="387" hidden="1"/>
    <col min="3848" max="3848" width="3.1640625" style="387" hidden="1"/>
    <col min="3849" max="3849" width="9.6640625" style="387" hidden="1"/>
    <col min="3850" max="3850" width="11.83203125" style="387" hidden="1"/>
    <col min="3851" max="4096" width="13.33203125" style="387" hidden="1"/>
    <col min="4097" max="4097" width="20.83203125" style="387" hidden="1"/>
    <col min="4098" max="4098" width="12.6640625" style="387" hidden="1"/>
    <col min="4099" max="4099" width="3.5" style="387" hidden="1"/>
    <col min="4100" max="4100" width="9.6640625" style="387" hidden="1"/>
    <col min="4101" max="4101" width="12.1640625" style="387" hidden="1"/>
    <col min="4102" max="4102" width="12.6640625" style="387" hidden="1"/>
    <col min="4103" max="4103" width="12.1640625" style="387" hidden="1"/>
    <col min="4104" max="4104" width="3.1640625" style="387" hidden="1"/>
    <col min="4105" max="4105" width="9.6640625" style="387" hidden="1"/>
    <col min="4106" max="4106" width="11.83203125" style="387" hidden="1"/>
    <col min="4107" max="4352" width="13.33203125" style="387" hidden="1"/>
    <col min="4353" max="4353" width="20.83203125" style="387" hidden="1"/>
    <col min="4354" max="4354" width="12.6640625" style="387" hidden="1"/>
    <col min="4355" max="4355" width="3.5" style="387" hidden="1"/>
    <col min="4356" max="4356" width="9.6640625" style="387" hidden="1"/>
    <col min="4357" max="4357" width="12.1640625" style="387" hidden="1"/>
    <col min="4358" max="4358" width="12.6640625" style="387" hidden="1"/>
    <col min="4359" max="4359" width="12.1640625" style="387" hidden="1"/>
    <col min="4360" max="4360" width="3.1640625" style="387" hidden="1"/>
    <col min="4361" max="4361" width="9.6640625" style="387" hidden="1"/>
    <col min="4362" max="4362" width="11.83203125" style="387" hidden="1"/>
    <col min="4363" max="4608" width="13.33203125" style="387" hidden="1"/>
    <col min="4609" max="4609" width="20.83203125" style="387" hidden="1"/>
    <col min="4610" max="4610" width="12.6640625" style="387" hidden="1"/>
    <col min="4611" max="4611" width="3.5" style="387" hidden="1"/>
    <col min="4612" max="4612" width="9.6640625" style="387" hidden="1"/>
    <col min="4613" max="4613" width="12.1640625" style="387" hidden="1"/>
    <col min="4614" max="4614" width="12.6640625" style="387" hidden="1"/>
    <col min="4615" max="4615" width="12.1640625" style="387" hidden="1"/>
    <col min="4616" max="4616" width="3.1640625" style="387" hidden="1"/>
    <col min="4617" max="4617" width="9.6640625" style="387" hidden="1"/>
    <col min="4618" max="4618" width="11.83203125" style="387" hidden="1"/>
    <col min="4619" max="4864" width="13.33203125" style="387" hidden="1"/>
    <col min="4865" max="4865" width="20.83203125" style="387" hidden="1"/>
    <col min="4866" max="4866" width="12.6640625" style="387" hidden="1"/>
    <col min="4867" max="4867" width="3.5" style="387" hidden="1"/>
    <col min="4868" max="4868" width="9.6640625" style="387" hidden="1"/>
    <col min="4869" max="4869" width="12.1640625" style="387" hidden="1"/>
    <col min="4870" max="4870" width="12.6640625" style="387" hidden="1"/>
    <col min="4871" max="4871" width="12.1640625" style="387" hidden="1"/>
    <col min="4872" max="4872" width="3.1640625" style="387" hidden="1"/>
    <col min="4873" max="4873" width="9.6640625" style="387" hidden="1"/>
    <col min="4874" max="4874" width="11.83203125" style="387" hidden="1"/>
    <col min="4875" max="5120" width="13.33203125" style="387" hidden="1"/>
    <col min="5121" max="5121" width="20.83203125" style="387" hidden="1"/>
    <col min="5122" max="5122" width="12.6640625" style="387" hidden="1"/>
    <col min="5123" max="5123" width="3.5" style="387" hidden="1"/>
    <col min="5124" max="5124" width="9.6640625" style="387" hidden="1"/>
    <col min="5125" max="5125" width="12.1640625" style="387" hidden="1"/>
    <col min="5126" max="5126" width="12.6640625" style="387" hidden="1"/>
    <col min="5127" max="5127" width="12.1640625" style="387" hidden="1"/>
    <col min="5128" max="5128" width="3.1640625" style="387" hidden="1"/>
    <col min="5129" max="5129" width="9.6640625" style="387" hidden="1"/>
    <col min="5130" max="5130" width="11.83203125" style="387" hidden="1"/>
    <col min="5131" max="5376" width="13.33203125" style="387" hidden="1"/>
    <col min="5377" max="5377" width="20.83203125" style="387" hidden="1"/>
    <col min="5378" max="5378" width="12.6640625" style="387" hidden="1"/>
    <col min="5379" max="5379" width="3.5" style="387" hidden="1"/>
    <col min="5380" max="5380" width="9.6640625" style="387" hidden="1"/>
    <col min="5381" max="5381" width="12.1640625" style="387" hidden="1"/>
    <col min="5382" max="5382" width="12.6640625" style="387" hidden="1"/>
    <col min="5383" max="5383" width="12.1640625" style="387" hidden="1"/>
    <col min="5384" max="5384" width="3.1640625" style="387" hidden="1"/>
    <col min="5385" max="5385" width="9.6640625" style="387" hidden="1"/>
    <col min="5386" max="5386" width="11.83203125" style="387" hidden="1"/>
    <col min="5387" max="5632" width="13.33203125" style="387" hidden="1"/>
    <col min="5633" max="5633" width="20.83203125" style="387" hidden="1"/>
    <col min="5634" max="5634" width="12.6640625" style="387" hidden="1"/>
    <col min="5635" max="5635" width="3.5" style="387" hidden="1"/>
    <col min="5636" max="5636" width="9.6640625" style="387" hidden="1"/>
    <col min="5637" max="5637" width="12.1640625" style="387" hidden="1"/>
    <col min="5638" max="5638" width="12.6640625" style="387" hidden="1"/>
    <col min="5639" max="5639" width="12.1640625" style="387" hidden="1"/>
    <col min="5640" max="5640" width="3.1640625" style="387" hidden="1"/>
    <col min="5641" max="5641" width="9.6640625" style="387" hidden="1"/>
    <col min="5642" max="5642" width="11.83203125" style="387" hidden="1"/>
    <col min="5643" max="5888" width="13.33203125" style="387" hidden="1"/>
    <col min="5889" max="5889" width="20.83203125" style="387" hidden="1"/>
    <col min="5890" max="5890" width="12.6640625" style="387" hidden="1"/>
    <col min="5891" max="5891" width="3.5" style="387" hidden="1"/>
    <col min="5892" max="5892" width="9.6640625" style="387" hidden="1"/>
    <col min="5893" max="5893" width="12.1640625" style="387" hidden="1"/>
    <col min="5894" max="5894" width="12.6640625" style="387" hidden="1"/>
    <col min="5895" max="5895" width="12.1640625" style="387" hidden="1"/>
    <col min="5896" max="5896" width="3.1640625" style="387" hidden="1"/>
    <col min="5897" max="5897" width="9.6640625" style="387" hidden="1"/>
    <col min="5898" max="5898" width="11.83203125" style="387" hidden="1"/>
    <col min="5899" max="6144" width="13.33203125" style="387" hidden="1"/>
    <col min="6145" max="6145" width="20.83203125" style="387" hidden="1"/>
    <col min="6146" max="6146" width="12.6640625" style="387" hidden="1"/>
    <col min="6147" max="6147" width="3.5" style="387" hidden="1"/>
    <col min="6148" max="6148" width="9.6640625" style="387" hidden="1"/>
    <col min="6149" max="6149" width="12.1640625" style="387" hidden="1"/>
    <col min="6150" max="6150" width="12.6640625" style="387" hidden="1"/>
    <col min="6151" max="6151" width="12.1640625" style="387" hidden="1"/>
    <col min="6152" max="6152" width="3.1640625" style="387" hidden="1"/>
    <col min="6153" max="6153" width="9.6640625" style="387" hidden="1"/>
    <col min="6154" max="6154" width="11.83203125" style="387" hidden="1"/>
    <col min="6155" max="6400" width="13.33203125" style="387" hidden="1"/>
    <col min="6401" max="6401" width="20.83203125" style="387" hidden="1"/>
    <col min="6402" max="6402" width="12.6640625" style="387" hidden="1"/>
    <col min="6403" max="6403" width="3.5" style="387" hidden="1"/>
    <col min="6404" max="6404" width="9.6640625" style="387" hidden="1"/>
    <col min="6405" max="6405" width="12.1640625" style="387" hidden="1"/>
    <col min="6406" max="6406" width="12.6640625" style="387" hidden="1"/>
    <col min="6407" max="6407" width="12.1640625" style="387" hidden="1"/>
    <col min="6408" max="6408" width="3.1640625" style="387" hidden="1"/>
    <col min="6409" max="6409" width="9.6640625" style="387" hidden="1"/>
    <col min="6410" max="6410" width="11.83203125" style="387" hidden="1"/>
    <col min="6411" max="6656" width="13.33203125" style="387" hidden="1"/>
    <col min="6657" max="6657" width="20.83203125" style="387" hidden="1"/>
    <col min="6658" max="6658" width="12.6640625" style="387" hidden="1"/>
    <col min="6659" max="6659" width="3.5" style="387" hidden="1"/>
    <col min="6660" max="6660" width="9.6640625" style="387" hidden="1"/>
    <col min="6661" max="6661" width="12.1640625" style="387" hidden="1"/>
    <col min="6662" max="6662" width="12.6640625" style="387" hidden="1"/>
    <col min="6663" max="6663" width="12.1640625" style="387" hidden="1"/>
    <col min="6664" max="6664" width="3.1640625" style="387" hidden="1"/>
    <col min="6665" max="6665" width="9.6640625" style="387" hidden="1"/>
    <col min="6666" max="6666" width="11.83203125" style="387" hidden="1"/>
    <col min="6667" max="6912" width="13.33203125" style="387" hidden="1"/>
    <col min="6913" max="6913" width="20.83203125" style="387" hidden="1"/>
    <col min="6914" max="6914" width="12.6640625" style="387" hidden="1"/>
    <col min="6915" max="6915" width="3.5" style="387" hidden="1"/>
    <col min="6916" max="6916" width="9.6640625" style="387" hidden="1"/>
    <col min="6917" max="6917" width="12.1640625" style="387" hidden="1"/>
    <col min="6918" max="6918" width="12.6640625" style="387" hidden="1"/>
    <col min="6919" max="6919" width="12.1640625" style="387" hidden="1"/>
    <col min="6920" max="6920" width="3.1640625" style="387" hidden="1"/>
    <col min="6921" max="6921" width="9.6640625" style="387" hidden="1"/>
    <col min="6922" max="6922" width="11.83203125" style="387" hidden="1"/>
    <col min="6923" max="7168" width="13.33203125" style="387" hidden="1"/>
    <col min="7169" max="7169" width="20.83203125" style="387" hidden="1"/>
    <col min="7170" max="7170" width="12.6640625" style="387" hidden="1"/>
    <col min="7171" max="7171" width="3.5" style="387" hidden="1"/>
    <col min="7172" max="7172" width="9.6640625" style="387" hidden="1"/>
    <col min="7173" max="7173" width="12.1640625" style="387" hidden="1"/>
    <col min="7174" max="7174" width="12.6640625" style="387" hidden="1"/>
    <col min="7175" max="7175" width="12.1640625" style="387" hidden="1"/>
    <col min="7176" max="7176" width="3.1640625" style="387" hidden="1"/>
    <col min="7177" max="7177" width="9.6640625" style="387" hidden="1"/>
    <col min="7178" max="7178" width="11.83203125" style="387" hidden="1"/>
    <col min="7179" max="7424" width="13.33203125" style="387" hidden="1"/>
    <col min="7425" max="7425" width="20.83203125" style="387" hidden="1"/>
    <col min="7426" max="7426" width="12.6640625" style="387" hidden="1"/>
    <col min="7427" max="7427" width="3.5" style="387" hidden="1"/>
    <col min="7428" max="7428" width="9.6640625" style="387" hidden="1"/>
    <col min="7429" max="7429" width="12.1640625" style="387" hidden="1"/>
    <col min="7430" max="7430" width="12.6640625" style="387" hidden="1"/>
    <col min="7431" max="7431" width="12.1640625" style="387" hidden="1"/>
    <col min="7432" max="7432" width="3.1640625" style="387" hidden="1"/>
    <col min="7433" max="7433" width="9.6640625" style="387" hidden="1"/>
    <col min="7434" max="7434" width="11.83203125" style="387" hidden="1"/>
    <col min="7435" max="7680" width="13.33203125" style="387" hidden="1"/>
    <col min="7681" max="7681" width="20.83203125" style="387" hidden="1"/>
    <col min="7682" max="7682" width="12.6640625" style="387" hidden="1"/>
    <col min="7683" max="7683" width="3.5" style="387" hidden="1"/>
    <col min="7684" max="7684" width="9.6640625" style="387" hidden="1"/>
    <col min="7685" max="7685" width="12.1640625" style="387" hidden="1"/>
    <col min="7686" max="7686" width="12.6640625" style="387" hidden="1"/>
    <col min="7687" max="7687" width="12.1640625" style="387" hidden="1"/>
    <col min="7688" max="7688" width="3.1640625" style="387" hidden="1"/>
    <col min="7689" max="7689" width="9.6640625" style="387" hidden="1"/>
    <col min="7690" max="7690" width="11.83203125" style="387" hidden="1"/>
    <col min="7691" max="7936" width="13.33203125" style="387" hidden="1"/>
    <col min="7937" max="7937" width="20.83203125" style="387" hidden="1"/>
    <col min="7938" max="7938" width="12.6640625" style="387" hidden="1"/>
    <col min="7939" max="7939" width="3.5" style="387" hidden="1"/>
    <col min="7940" max="7940" width="9.6640625" style="387" hidden="1"/>
    <col min="7941" max="7941" width="12.1640625" style="387" hidden="1"/>
    <col min="7942" max="7942" width="12.6640625" style="387" hidden="1"/>
    <col min="7943" max="7943" width="12.1640625" style="387" hidden="1"/>
    <col min="7944" max="7944" width="3.1640625" style="387" hidden="1"/>
    <col min="7945" max="7945" width="9.6640625" style="387" hidden="1"/>
    <col min="7946" max="7946" width="11.83203125" style="387" hidden="1"/>
    <col min="7947" max="8192" width="13.33203125" style="387" hidden="1"/>
    <col min="8193" max="8193" width="20.83203125" style="387" hidden="1"/>
    <col min="8194" max="8194" width="12.6640625" style="387" hidden="1"/>
    <col min="8195" max="8195" width="3.5" style="387" hidden="1"/>
    <col min="8196" max="8196" width="9.6640625" style="387" hidden="1"/>
    <col min="8197" max="8197" width="12.1640625" style="387" hidden="1"/>
    <col min="8198" max="8198" width="12.6640625" style="387" hidden="1"/>
    <col min="8199" max="8199" width="12.1640625" style="387" hidden="1"/>
    <col min="8200" max="8200" width="3.1640625" style="387" hidden="1"/>
    <col min="8201" max="8201" width="9.6640625" style="387" hidden="1"/>
    <col min="8202" max="8202" width="11.83203125" style="387" hidden="1"/>
    <col min="8203" max="8448" width="13.33203125" style="387" hidden="1"/>
    <col min="8449" max="8449" width="20.83203125" style="387" hidden="1"/>
    <col min="8450" max="8450" width="12.6640625" style="387" hidden="1"/>
    <col min="8451" max="8451" width="3.5" style="387" hidden="1"/>
    <col min="8452" max="8452" width="9.6640625" style="387" hidden="1"/>
    <col min="8453" max="8453" width="12.1640625" style="387" hidden="1"/>
    <col min="8454" max="8454" width="12.6640625" style="387" hidden="1"/>
    <col min="8455" max="8455" width="12.1640625" style="387" hidden="1"/>
    <col min="8456" max="8456" width="3.1640625" style="387" hidden="1"/>
    <col min="8457" max="8457" width="9.6640625" style="387" hidden="1"/>
    <col min="8458" max="8458" width="11.83203125" style="387" hidden="1"/>
    <col min="8459" max="8704" width="13.33203125" style="387" hidden="1"/>
    <col min="8705" max="8705" width="20.83203125" style="387" hidden="1"/>
    <col min="8706" max="8706" width="12.6640625" style="387" hidden="1"/>
    <col min="8707" max="8707" width="3.5" style="387" hidden="1"/>
    <col min="8708" max="8708" width="9.6640625" style="387" hidden="1"/>
    <col min="8709" max="8709" width="12.1640625" style="387" hidden="1"/>
    <col min="8710" max="8710" width="12.6640625" style="387" hidden="1"/>
    <col min="8711" max="8711" width="12.1640625" style="387" hidden="1"/>
    <col min="8712" max="8712" width="3.1640625" style="387" hidden="1"/>
    <col min="8713" max="8713" width="9.6640625" style="387" hidden="1"/>
    <col min="8714" max="8714" width="11.83203125" style="387" hidden="1"/>
    <col min="8715" max="8960" width="13.33203125" style="387" hidden="1"/>
    <col min="8961" max="8961" width="20.83203125" style="387" hidden="1"/>
    <col min="8962" max="8962" width="12.6640625" style="387" hidden="1"/>
    <col min="8963" max="8963" width="3.5" style="387" hidden="1"/>
    <col min="8964" max="8964" width="9.6640625" style="387" hidden="1"/>
    <col min="8965" max="8965" width="12.1640625" style="387" hidden="1"/>
    <col min="8966" max="8966" width="12.6640625" style="387" hidden="1"/>
    <col min="8967" max="8967" width="12.1640625" style="387" hidden="1"/>
    <col min="8968" max="8968" width="3.1640625" style="387" hidden="1"/>
    <col min="8969" max="8969" width="9.6640625" style="387" hidden="1"/>
    <col min="8970" max="8970" width="11.83203125" style="387" hidden="1"/>
    <col min="8971" max="9216" width="13.33203125" style="387" hidden="1"/>
    <col min="9217" max="9217" width="20.83203125" style="387" hidden="1"/>
    <col min="9218" max="9218" width="12.6640625" style="387" hidden="1"/>
    <col min="9219" max="9219" width="3.5" style="387" hidden="1"/>
    <col min="9220" max="9220" width="9.6640625" style="387" hidden="1"/>
    <col min="9221" max="9221" width="12.1640625" style="387" hidden="1"/>
    <col min="9222" max="9222" width="12.6640625" style="387" hidden="1"/>
    <col min="9223" max="9223" width="12.1640625" style="387" hidden="1"/>
    <col min="9224" max="9224" width="3.1640625" style="387" hidden="1"/>
    <col min="9225" max="9225" width="9.6640625" style="387" hidden="1"/>
    <col min="9226" max="9226" width="11.83203125" style="387" hidden="1"/>
    <col min="9227" max="9472" width="13.33203125" style="387" hidden="1"/>
    <col min="9473" max="9473" width="20.83203125" style="387" hidden="1"/>
    <col min="9474" max="9474" width="12.6640625" style="387" hidden="1"/>
    <col min="9475" max="9475" width="3.5" style="387" hidden="1"/>
    <col min="9476" max="9476" width="9.6640625" style="387" hidden="1"/>
    <col min="9477" max="9477" width="12.1640625" style="387" hidden="1"/>
    <col min="9478" max="9478" width="12.6640625" style="387" hidden="1"/>
    <col min="9479" max="9479" width="12.1640625" style="387" hidden="1"/>
    <col min="9480" max="9480" width="3.1640625" style="387" hidden="1"/>
    <col min="9481" max="9481" width="9.6640625" style="387" hidden="1"/>
    <col min="9482" max="9482" width="11.83203125" style="387" hidden="1"/>
    <col min="9483" max="9728" width="13.33203125" style="387" hidden="1"/>
    <col min="9729" max="9729" width="20.83203125" style="387" hidden="1"/>
    <col min="9730" max="9730" width="12.6640625" style="387" hidden="1"/>
    <col min="9731" max="9731" width="3.5" style="387" hidden="1"/>
    <col min="9732" max="9732" width="9.6640625" style="387" hidden="1"/>
    <col min="9733" max="9733" width="12.1640625" style="387" hidden="1"/>
    <col min="9734" max="9734" width="12.6640625" style="387" hidden="1"/>
    <col min="9735" max="9735" width="12.1640625" style="387" hidden="1"/>
    <col min="9736" max="9736" width="3.1640625" style="387" hidden="1"/>
    <col min="9737" max="9737" width="9.6640625" style="387" hidden="1"/>
    <col min="9738" max="9738" width="11.83203125" style="387" hidden="1"/>
    <col min="9739" max="9984" width="13.33203125" style="387" hidden="1"/>
    <col min="9985" max="9985" width="20.83203125" style="387" hidden="1"/>
    <col min="9986" max="9986" width="12.6640625" style="387" hidden="1"/>
    <col min="9987" max="9987" width="3.5" style="387" hidden="1"/>
    <col min="9988" max="9988" width="9.6640625" style="387" hidden="1"/>
    <col min="9989" max="9989" width="12.1640625" style="387" hidden="1"/>
    <col min="9990" max="9990" width="12.6640625" style="387" hidden="1"/>
    <col min="9991" max="9991" width="12.1640625" style="387" hidden="1"/>
    <col min="9992" max="9992" width="3.1640625" style="387" hidden="1"/>
    <col min="9993" max="9993" width="9.6640625" style="387" hidden="1"/>
    <col min="9994" max="9994" width="11.83203125" style="387" hidden="1"/>
    <col min="9995" max="10240" width="13.33203125" style="387" hidden="1"/>
    <col min="10241" max="10241" width="20.83203125" style="387" hidden="1"/>
    <col min="10242" max="10242" width="12.6640625" style="387" hidden="1"/>
    <col min="10243" max="10243" width="3.5" style="387" hidden="1"/>
    <col min="10244" max="10244" width="9.6640625" style="387" hidden="1"/>
    <col min="10245" max="10245" width="12.1640625" style="387" hidden="1"/>
    <col min="10246" max="10246" width="12.6640625" style="387" hidden="1"/>
    <col min="10247" max="10247" width="12.1640625" style="387" hidden="1"/>
    <col min="10248" max="10248" width="3.1640625" style="387" hidden="1"/>
    <col min="10249" max="10249" width="9.6640625" style="387" hidden="1"/>
    <col min="10250" max="10250" width="11.83203125" style="387" hidden="1"/>
    <col min="10251" max="10496" width="13.33203125" style="387" hidden="1"/>
    <col min="10497" max="10497" width="20.83203125" style="387" hidden="1"/>
    <col min="10498" max="10498" width="12.6640625" style="387" hidden="1"/>
    <col min="10499" max="10499" width="3.5" style="387" hidden="1"/>
    <col min="10500" max="10500" width="9.6640625" style="387" hidden="1"/>
    <col min="10501" max="10501" width="12.1640625" style="387" hidden="1"/>
    <col min="10502" max="10502" width="12.6640625" style="387" hidden="1"/>
    <col min="10503" max="10503" width="12.1640625" style="387" hidden="1"/>
    <col min="10504" max="10504" width="3.1640625" style="387" hidden="1"/>
    <col min="10505" max="10505" width="9.6640625" style="387" hidden="1"/>
    <col min="10506" max="10506" width="11.83203125" style="387" hidden="1"/>
    <col min="10507" max="10752" width="13.33203125" style="387" hidden="1"/>
    <col min="10753" max="10753" width="20.83203125" style="387" hidden="1"/>
    <col min="10754" max="10754" width="12.6640625" style="387" hidden="1"/>
    <col min="10755" max="10755" width="3.5" style="387" hidden="1"/>
    <col min="10756" max="10756" width="9.6640625" style="387" hidden="1"/>
    <col min="10757" max="10757" width="12.1640625" style="387" hidden="1"/>
    <col min="10758" max="10758" width="12.6640625" style="387" hidden="1"/>
    <col min="10759" max="10759" width="12.1640625" style="387" hidden="1"/>
    <col min="10760" max="10760" width="3.1640625" style="387" hidden="1"/>
    <col min="10761" max="10761" width="9.6640625" style="387" hidden="1"/>
    <col min="10762" max="10762" width="11.83203125" style="387" hidden="1"/>
    <col min="10763" max="11008" width="13.33203125" style="387" hidden="1"/>
    <col min="11009" max="11009" width="20.83203125" style="387" hidden="1"/>
    <col min="11010" max="11010" width="12.6640625" style="387" hidden="1"/>
    <col min="11011" max="11011" width="3.5" style="387" hidden="1"/>
    <col min="11012" max="11012" width="9.6640625" style="387" hidden="1"/>
    <col min="11013" max="11013" width="12.1640625" style="387" hidden="1"/>
    <col min="11014" max="11014" width="12.6640625" style="387" hidden="1"/>
    <col min="11015" max="11015" width="12.1640625" style="387" hidden="1"/>
    <col min="11016" max="11016" width="3.1640625" style="387" hidden="1"/>
    <col min="11017" max="11017" width="9.6640625" style="387" hidden="1"/>
    <col min="11018" max="11018" width="11.83203125" style="387" hidden="1"/>
    <col min="11019" max="11264" width="13.33203125" style="387" hidden="1"/>
    <col min="11265" max="11265" width="20.83203125" style="387" hidden="1"/>
    <col min="11266" max="11266" width="12.6640625" style="387" hidden="1"/>
    <col min="11267" max="11267" width="3.5" style="387" hidden="1"/>
    <col min="11268" max="11268" width="9.6640625" style="387" hidden="1"/>
    <col min="11269" max="11269" width="12.1640625" style="387" hidden="1"/>
    <col min="11270" max="11270" width="12.6640625" style="387" hidden="1"/>
    <col min="11271" max="11271" width="12.1640625" style="387" hidden="1"/>
    <col min="11272" max="11272" width="3.1640625" style="387" hidden="1"/>
    <col min="11273" max="11273" width="9.6640625" style="387" hidden="1"/>
    <col min="11274" max="11274" width="11.83203125" style="387" hidden="1"/>
    <col min="11275" max="11520" width="13.33203125" style="387" hidden="1"/>
    <col min="11521" max="11521" width="20.83203125" style="387" hidden="1"/>
    <col min="11522" max="11522" width="12.6640625" style="387" hidden="1"/>
    <col min="11523" max="11523" width="3.5" style="387" hidden="1"/>
    <col min="11524" max="11524" width="9.6640625" style="387" hidden="1"/>
    <col min="11525" max="11525" width="12.1640625" style="387" hidden="1"/>
    <col min="11526" max="11526" width="12.6640625" style="387" hidden="1"/>
    <col min="11527" max="11527" width="12.1640625" style="387" hidden="1"/>
    <col min="11528" max="11528" width="3.1640625" style="387" hidden="1"/>
    <col min="11529" max="11529" width="9.6640625" style="387" hidden="1"/>
    <col min="11530" max="11530" width="11.83203125" style="387" hidden="1"/>
    <col min="11531" max="11776" width="13.33203125" style="387" hidden="1"/>
    <col min="11777" max="11777" width="20.83203125" style="387" hidden="1"/>
    <col min="11778" max="11778" width="12.6640625" style="387" hidden="1"/>
    <col min="11779" max="11779" width="3.5" style="387" hidden="1"/>
    <col min="11780" max="11780" width="9.6640625" style="387" hidden="1"/>
    <col min="11781" max="11781" width="12.1640625" style="387" hidden="1"/>
    <col min="11782" max="11782" width="12.6640625" style="387" hidden="1"/>
    <col min="11783" max="11783" width="12.1640625" style="387" hidden="1"/>
    <col min="11784" max="11784" width="3.1640625" style="387" hidden="1"/>
    <col min="11785" max="11785" width="9.6640625" style="387" hidden="1"/>
    <col min="11786" max="11786" width="11.83203125" style="387" hidden="1"/>
    <col min="11787" max="12032" width="13.33203125" style="387" hidden="1"/>
    <col min="12033" max="12033" width="20.83203125" style="387" hidden="1"/>
    <col min="12034" max="12034" width="12.6640625" style="387" hidden="1"/>
    <col min="12035" max="12035" width="3.5" style="387" hidden="1"/>
    <col min="12036" max="12036" width="9.6640625" style="387" hidden="1"/>
    <col min="12037" max="12037" width="12.1640625" style="387" hidden="1"/>
    <col min="12038" max="12038" width="12.6640625" style="387" hidden="1"/>
    <col min="12039" max="12039" width="12.1640625" style="387" hidden="1"/>
    <col min="12040" max="12040" width="3.1640625" style="387" hidden="1"/>
    <col min="12041" max="12041" width="9.6640625" style="387" hidden="1"/>
    <col min="12042" max="12042" width="11.83203125" style="387" hidden="1"/>
    <col min="12043" max="12288" width="13.33203125" style="387" hidden="1"/>
    <col min="12289" max="12289" width="20.83203125" style="387" hidden="1"/>
    <col min="12290" max="12290" width="12.6640625" style="387" hidden="1"/>
    <col min="12291" max="12291" width="3.5" style="387" hidden="1"/>
    <col min="12292" max="12292" width="9.6640625" style="387" hidden="1"/>
    <col min="12293" max="12293" width="12.1640625" style="387" hidden="1"/>
    <col min="12294" max="12294" width="12.6640625" style="387" hidden="1"/>
    <col min="12295" max="12295" width="12.1640625" style="387" hidden="1"/>
    <col min="12296" max="12296" width="3.1640625" style="387" hidden="1"/>
    <col min="12297" max="12297" width="9.6640625" style="387" hidden="1"/>
    <col min="12298" max="12298" width="11.83203125" style="387" hidden="1"/>
    <col min="12299" max="12544" width="13.33203125" style="387" hidden="1"/>
    <col min="12545" max="12545" width="20.83203125" style="387" hidden="1"/>
    <col min="12546" max="12546" width="12.6640625" style="387" hidden="1"/>
    <col min="12547" max="12547" width="3.5" style="387" hidden="1"/>
    <col min="12548" max="12548" width="9.6640625" style="387" hidden="1"/>
    <col min="12549" max="12549" width="12.1640625" style="387" hidden="1"/>
    <col min="12550" max="12550" width="12.6640625" style="387" hidden="1"/>
    <col min="12551" max="12551" width="12.1640625" style="387" hidden="1"/>
    <col min="12552" max="12552" width="3.1640625" style="387" hidden="1"/>
    <col min="12553" max="12553" width="9.6640625" style="387" hidden="1"/>
    <col min="12554" max="12554" width="11.83203125" style="387" hidden="1"/>
    <col min="12555" max="12800" width="13.33203125" style="387" hidden="1"/>
    <col min="12801" max="12801" width="20.83203125" style="387" hidden="1"/>
    <col min="12802" max="12802" width="12.6640625" style="387" hidden="1"/>
    <col min="12803" max="12803" width="3.5" style="387" hidden="1"/>
    <col min="12804" max="12804" width="9.6640625" style="387" hidden="1"/>
    <col min="12805" max="12805" width="12.1640625" style="387" hidden="1"/>
    <col min="12806" max="12806" width="12.6640625" style="387" hidden="1"/>
    <col min="12807" max="12807" width="12.1640625" style="387" hidden="1"/>
    <col min="12808" max="12808" width="3.1640625" style="387" hidden="1"/>
    <col min="12809" max="12809" width="9.6640625" style="387" hidden="1"/>
    <col min="12810" max="12810" width="11.83203125" style="387" hidden="1"/>
    <col min="12811" max="13056" width="13.33203125" style="387" hidden="1"/>
    <col min="13057" max="13057" width="20.83203125" style="387" hidden="1"/>
    <col min="13058" max="13058" width="12.6640625" style="387" hidden="1"/>
    <col min="13059" max="13059" width="3.5" style="387" hidden="1"/>
    <col min="13060" max="13060" width="9.6640625" style="387" hidden="1"/>
    <col min="13061" max="13061" width="12.1640625" style="387" hidden="1"/>
    <col min="13062" max="13062" width="12.6640625" style="387" hidden="1"/>
    <col min="13063" max="13063" width="12.1640625" style="387" hidden="1"/>
    <col min="13064" max="13064" width="3.1640625" style="387" hidden="1"/>
    <col min="13065" max="13065" width="9.6640625" style="387" hidden="1"/>
    <col min="13066" max="13066" width="11.83203125" style="387" hidden="1"/>
    <col min="13067" max="13312" width="13.33203125" style="387" hidden="1"/>
    <col min="13313" max="13313" width="20.83203125" style="387" hidden="1"/>
    <col min="13314" max="13314" width="12.6640625" style="387" hidden="1"/>
    <col min="13315" max="13315" width="3.5" style="387" hidden="1"/>
    <col min="13316" max="13316" width="9.6640625" style="387" hidden="1"/>
    <col min="13317" max="13317" width="12.1640625" style="387" hidden="1"/>
    <col min="13318" max="13318" width="12.6640625" style="387" hidden="1"/>
    <col min="13319" max="13319" width="12.1640625" style="387" hidden="1"/>
    <col min="13320" max="13320" width="3.1640625" style="387" hidden="1"/>
    <col min="13321" max="13321" width="9.6640625" style="387" hidden="1"/>
    <col min="13322" max="13322" width="11.83203125" style="387" hidden="1"/>
    <col min="13323" max="13568" width="13.33203125" style="387" hidden="1"/>
    <col min="13569" max="13569" width="20.83203125" style="387" hidden="1"/>
    <col min="13570" max="13570" width="12.6640625" style="387" hidden="1"/>
    <col min="13571" max="13571" width="3.5" style="387" hidden="1"/>
    <col min="13572" max="13572" width="9.6640625" style="387" hidden="1"/>
    <col min="13573" max="13573" width="12.1640625" style="387" hidden="1"/>
    <col min="13574" max="13574" width="12.6640625" style="387" hidden="1"/>
    <col min="13575" max="13575" width="12.1640625" style="387" hidden="1"/>
    <col min="13576" max="13576" width="3.1640625" style="387" hidden="1"/>
    <col min="13577" max="13577" width="9.6640625" style="387" hidden="1"/>
    <col min="13578" max="13578" width="11.83203125" style="387" hidden="1"/>
    <col min="13579" max="13824" width="13.33203125" style="387" hidden="1"/>
    <col min="13825" max="13825" width="20.83203125" style="387" hidden="1"/>
    <col min="13826" max="13826" width="12.6640625" style="387" hidden="1"/>
    <col min="13827" max="13827" width="3.5" style="387" hidden="1"/>
    <col min="13828" max="13828" width="9.6640625" style="387" hidden="1"/>
    <col min="13829" max="13829" width="12.1640625" style="387" hidden="1"/>
    <col min="13830" max="13830" width="12.6640625" style="387" hidden="1"/>
    <col min="13831" max="13831" width="12.1640625" style="387" hidden="1"/>
    <col min="13832" max="13832" width="3.1640625" style="387" hidden="1"/>
    <col min="13833" max="13833" width="9.6640625" style="387" hidden="1"/>
    <col min="13834" max="13834" width="11.83203125" style="387" hidden="1"/>
    <col min="13835" max="14080" width="13.33203125" style="387" hidden="1"/>
    <col min="14081" max="14081" width="20.83203125" style="387" hidden="1"/>
    <col min="14082" max="14082" width="12.6640625" style="387" hidden="1"/>
    <col min="14083" max="14083" width="3.5" style="387" hidden="1"/>
    <col min="14084" max="14084" width="9.6640625" style="387" hidden="1"/>
    <col min="14085" max="14085" width="12.1640625" style="387" hidden="1"/>
    <col min="14086" max="14086" width="12.6640625" style="387" hidden="1"/>
    <col min="14087" max="14087" width="12.1640625" style="387" hidden="1"/>
    <col min="14088" max="14088" width="3.1640625" style="387" hidden="1"/>
    <col min="14089" max="14089" width="9.6640625" style="387" hidden="1"/>
    <col min="14090" max="14090" width="11.83203125" style="387" hidden="1"/>
    <col min="14091" max="14336" width="13.33203125" style="387" hidden="1"/>
    <col min="14337" max="14337" width="20.83203125" style="387" hidden="1"/>
    <col min="14338" max="14338" width="12.6640625" style="387" hidden="1"/>
    <col min="14339" max="14339" width="3.5" style="387" hidden="1"/>
    <col min="14340" max="14340" width="9.6640625" style="387" hidden="1"/>
    <col min="14341" max="14341" width="12.1640625" style="387" hidden="1"/>
    <col min="14342" max="14342" width="12.6640625" style="387" hidden="1"/>
    <col min="14343" max="14343" width="12.1640625" style="387" hidden="1"/>
    <col min="14344" max="14344" width="3.1640625" style="387" hidden="1"/>
    <col min="14345" max="14345" width="9.6640625" style="387" hidden="1"/>
    <col min="14346" max="14346" width="11.83203125" style="387" hidden="1"/>
    <col min="14347" max="14592" width="13.33203125" style="387" hidden="1"/>
    <col min="14593" max="14593" width="20.83203125" style="387" hidden="1"/>
    <col min="14594" max="14594" width="12.6640625" style="387" hidden="1"/>
    <col min="14595" max="14595" width="3.5" style="387" hidden="1"/>
    <col min="14596" max="14596" width="9.6640625" style="387" hidden="1"/>
    <col min="14597" max="14597" width="12.1640625" style="387" hidden="1"/>
    <col min="14598" max="14598" width="12.6640625" style="387" hidden="1"/>
    <col min="14599" max="14599" width="12.1640625" style="387" hidden="1"/>
    <col min="14600" max="14600" width="3.1640625" style="387" hidden="1"/>
    <col min="14601" max="14601" width="9.6640625" style="387" hidden="1"/>
    <col min="14602" max="14602" width="11.83203125" style="387" hidden="1"/>
    <col min="14603" max="14848" width="13.33203125" style="387" hidden="1"/>
    <col min="14849" max="14849" width="20.83203125" style="387" hidden="1"/>
    <col min="14850" max="14850" width="12.6640625" style="387" hidden="1"/>
    <col min="14851" max="14851" width="3.5" style="387" hidden="1"/>
    <col min="14852" max="14852" width="9.6640625" style="387" hidden="1"/>
    <col min="14853" max="14853" width="12.1640625" style="387" hidden="1"/>
    <col min="14854" max="14854" width="12.6640625" style="387" hidden="1"/>
    <col min="14855" max="14855" width="12.1640625" style="387" hidden="1"/>
    <col min="14856" max="14856" width="3.1640625" style="387" hidden="1"/>
    <col min="14857" max="14857" width="9.6640625" style="387" hidden="1"/>
    <col min="14858" max="14858" width="11.83203125" style="387" hidden="1"/>
    <col min="14859" max="15104" width="13.33203125" style="387" hidden="1"/>
    <col min="15105" max="15105" width="20.83203125" style="387" hidden="1"/>
    <col min="15106" max="15106" width="12.6640625" style="387" hidden="1"/>
    <col min="15107" max="15107" width="3.5" style="387" hidden="1"/>
    <col min="15108" max="15108" width="9.6640625" style="387" hidden="1"/>
    <col min="15109" max="15109" width="12.1640625" style="387" hidden="1"/>
    <col min="15110" max="15110" width="12.6640625" style="387" hidden="1"/>
    <col min="15111" max="15111" width="12.1640625" style="387" hidden="1"/>
    <col min="15112" max="15112" width="3.1640625" style="387" hidden="1"/>
    <col min="15113" max="15113" width="9.6640625" style="387" hidden="1"/>
    <col min="15114" max="15114" width="11.83203125" style="387" hidden="1"/>
    <col min="15115" max="15360" width="13.33203125" style="387" hidden="1"/>
    <col min="15361" max="15361" width="20.83203125" style="387" hidden="1"/>
    <col min="15362" max="15362" width="12.6640625" style="387" hidden="1"/>
    <col min="15363" max="15363" width="3.5" style="387" hidden="1"/>
    <col min="15364" max="15364" width="9.6640625" style="387" hidden="1"/>
    <col min="15365" max="15365" width="12.1640625" style="387" hidden="1"/>
    <col min="15366" max="15366" width="12.6640625" style="387" hidden="1"/>
    <col min="15367" max="15367" width="12.1640625" style="387" hidden="1"/>
    <col min="15368" max="15368" width="3.1640625" style="387" hidden="1"/>
    <col min="15369" max="15369" width="9.6640625" style="387" hidden="1"/>
    <col min="15370" max="15370" width="11.83203125" style="387" hidden="1"/>
    <col min="15371" max="15616" width="13.33203125" style="387" hidden="1"/>
    <col min="15617" max="15617" width="20.83203125" style="387" hidden="1"/>
    <col min="15618" max="15618" width="12.6640625" style="387" hidden="1"/>
    <col min="15619" max="15619" width="3.5" style="387" hidden="1"/>
    <col min="15620" max="15620" width="9.6640625" style="387" hidden="1"/>
    <col min="15621" max="15621" width="12.1640625" style="387" hidden="1"/>
    <col min="15622" max="15622" width="12.6640625" style="387" hidden="1"/>
    <col min="15623" max="15623" width="12.1640625" style="387" hidden="1"/>
    <col min="15624" max="15624" width="3.1640625" style="387" hidden="1"/>
    <col min="15625" max="15625" width="9.6640625" style="387" hidden="1"/>
    <col min="15626" max="15626" width="11.83203125" style="387" hidden="1"/>
    <col min="15627" max="15872" width="13.33203125" style="387" hidden="1"/>
    <col min="15873" max="15873" width="20.83203125" style="387" hidden="1"/>
    <col min="15874" max="15874" width="12.6640625" style="387" hidden="1"/>
    <col min="15875" max="15875" width="3.5" style="387" hidden="1"/>
    <col min="15876" max="15876" width="9.6640625" style="387" hidden="1"/>
    <col min="15877" max="15877" width="12.1640625" style="387" hidden="1"/>
    <col min="15878" max="15878" width="12.6640625" style="387" hidden="1"/>
    <col min="15879" max="15879" width="12.1640625" style="387" hidden="1"/>
    <col min="15880" max="15880" width="3.1640625" style="387" hidden="1"/>
    <col min="15881" max="15881" width="9.6640625" style="387" hidden="1"/>
    <col min="15882" max="15882" width="11.83203125" style="387" hidden="1"/>
    <col min="15883" max="16128" width="13.33203125" style="387" hidden="1"/>
    <col min="16129" max="16129" width="20.83203125" style="387" hidden="1"/>
    <col min="16130" max="16130" width="12.6640625" style="387" hidden="1"/>
    <col min="16131" max="16131" width="3.5" style="387" hidden="1"/>
    <col min="16132" max="16132" width="9.6640625" style="387" hidden="1"/>
    <col min="16133" max="16133" width="12.1640625" style="387" hidden="1"/>
    <col min="16134" max="16134" width="12.6640625" style="387" hidden="1"/>
    <col min="16135" max="16135" width="12.1640625" style="387" hidden="1"/>
    <col min="16136" max="16136" width="3.1640625" style="387" hidden="1"/>
    <col min="16137" max="16137" width="9.6640625" style="387" hidden="1"/>
    <col min="16138" max="16138" width="11.83203125" style="387" hidden="1"/>
    <col min="16139" max="16384" width="13.33203125" style="387" hidden="1"/>
  </cols>
  <sheetData>
    <row r="1" spans="1:12" s="382" customFormat="1" ht="12" customHeight="1">
      <c r="A1" s="380" t="s">
        <v>334</v>
      </c>
      <c r="B1" s="381"/>
      <c r="C1" s="381"/>
      <c r="D1" s="381"/>
      <c r="E1" s="381"/>
      <c r="F1" s="381"/>
      <c r="G1" s="381"/>
      <c r="H1" s="381"/>
      <c r="I1" s="381"/>
      <c r="J1" s="409" t="s">
        <v>335</v>
      </c>
    </row>
    <row r="2" spans="1:12" s="382" customFormat="1" ht="12" customHeight="1">
      <c r="A2" s="380" t="s">
        <v>336</v>
      </c>
      <c r="B2" s="381"/>
      <c r="C2" s="381"/>
      <c r="D2" s="381"/>
      <c r="E2" s="381"/>
      <c r="F2" s="381"/>
      <c r="G2" s="381"/>
      <c r="H2" s="381"/>
      <c r="I2" s="381"/>
      <c r="J2" s="383"/>
    </row>
    <row r="3" spans="1:12" s="382" customFormat="1" ht="12" customHeight="1">
      <c r="A3" s="384">
        <v>2015</v>
      </c>
      <c r="B3" s="381"/>
      <c r="C3" s="381"/>
      <c r="D3" s="381"/>
      <c r="E3" s="381"/>
      <c r="F3" s="381"/>
      <c r="G3" s="381"/>
      <c r="H3" s="381"/>
      <c r="I3" s="381"/>
      <c r="J3" s="381"/>
    </row>
    <row r="4" spans="1:12" ht="3" customHeight="1">
      <c r="A4" s="385"/>
      <c r="B4" s="385"/>
      <c r="C4" s="385"/>
      <c r="D4" s="385"/>
      <c r="E4" s="385"/>
      <c r="F4" s="385"/>
      <c r="G4" s="385"/>
      <c r="H4" s="385"/>
      <c r="I4" s="385"/>
      <c r="J4" s="385"/>
      <c r="K4" s="386"/>
    </row>
    <row r="5" spans="1:12" ht="3" customHeight="1">
      <c r="A5" s="386"/>
      <c r="B5" s="386"/>
      <c r="C5" s="386"/>
      <c r="D5" s="386"/>
      <c r="E5" s="386"/>
      <c r="F5" s="386"/>
      <c r="G5" s="386"/>
      <c r="H5" s="386"/>
      <c r="I5" s="386"/>
      <c r="J5" s="386"/>
    </row>
    <row r="6" spans="1:12" s="390" customFormat="1" ht="8.65" customHeight="1">
      <c r="A6" s="437" t="s">
        <v>6</v>
      </c>
      <c r="B6" s="438" t="s">
        <v>337</v>
      </c>
      <c r="C6" s="378"/>
      <c r="D6" s="388" t="s">
        <v>338</v>
      </c>
      <c r="E6" s="388"/>
      <c r="F6" s="388"/>
      <c r="G6" s="388"/>
      <c r="H6" s="389"/>
      <c r="I6" s="438" t="s">
        <v>325</v>
      </c>
      <c r="J6" s="440" t="s">
        <v>339</v>
      </c>
    </row>
    <row r="7" spans="1:12" s="390" customFormat="1" ht="8.65" customHeight="1">
      <c r="A7" s="437"/>
      <c r="B7" s="439"/>
      <c r="C7" s="378"/>
      <c r="D7" s="391" t="s">
        <v>7</v>
      </c>
      <c r="E7" s="441" t="s">
        <v>326</v>
      </c>
      <c r="F7" s="441" t="s">
        <v>327</v>
      </c>
      <c r="G7" s="441" t="s">
        <v>129</v>
      </c>
      <c r="H7" s="378"/>
      <c r="I7" s="439"/>
      <c r="J7" s="440"/>
    </row>
    <row r="8" spans="1:12" s="390" customFormat="1" ht="8.65" customHeight="1">
      <c r="A8" s="437"/>
      <c r="B8" s="439"/>
      <c r="C8" s="378"/>
      <c r="D8" s="391"/>
      <c r="E8" s="439"/>
      <c r="F8" s="439"/>
      <c r="G8" s="439"/>
      <c r="H8" s="378"/>
      <c r="I8" s="439"/>
      <c r="J8" s="440"/>
    </row>
    <row r="9" spans="1:12" s="390" customFormat="1" ht="8.65" customHeight="1">
      <c r="A9" s="437"/>
      <c r="B9" s="391"/>
      <c r="C9" s="378"/>
      <c r="D9" s="391"/>
      <c r="E9" s="391"/>
      <c r="F9" s="391"/>
      <c r="G9" s="391"/>
      <c r="H9" s="378"/>
      <c r="I9" s="391" t="s">
        <v>340</v>
      </c>
      <c r="J9" s="440"/>
    </row>
    <row r="10" spans="1:12" ht="3" customHeight="1">
      <c r="A10" s="385"/>
      <c r="B10" s="385"/>
      <c r="C10" s="385"/>
      <c r="D10" s="385"/>
      <c r="E10" s="385"/>
      <c r="F10" s="385"/>
      <c r="G10" s="385"/>
      <c r="H10" s="385"/>
      <c r="I10" s="385"/>
      <c r="J10" s="385"/>
    </row>
    <row r="11" spans="1:12" ht="3" customHeight="1">
      <c r="A11" s="386"/>
      <c r="B11" s="386"/>
      <c r="C11" s="386"/>
      <c r="D11" s="386"/>
      <c r="E11" s="386"/>
      <c r="F11" s="386"/>
      <c r="G11" s="386"/>
      <c r="H11" s="386"/>
      <c r="I11" s="386"/>
      <c r="J11" s="386"/>
    </row>
    <row r="12" spans="1:12" s="397" customFormat="1" ht="9" customHeight="1">
      <c r="A12" s="392" t="s">
        <v>15</v>
      </c>
      <c r="B12" s="393">
        <f>SUM(B14:B45)</f>
        <v>113294340</v>
      </c>
      <c r="C12" s="393"/>
      <c r="D12" s="394">
        <v>6.516464</v>
      </c>
      <c r="E12" s="394">
        <v>84.579409999999996</v>
      </c>
      <c r="F12" s="394">
        <v>12.317249</v>
      </c>
      <c r="G12" s="394">
        <v>3.1033409999999999</v>
      </c>
      <c r="H12" s="394"/>
      <c r="I12" s="394">
        <v>93.083133000000004</v>
      </c>
      <c r="J12" s="394">
        <v>0.40040300000000001</v>
      </c>
      <c r="K12" s="395"/>
      <c r="L12" s="396"/>
    </row>
    <row r="13" spans="1:12" s="397" customFormat="1" ht="3" customHeight="1">
      <c r="A13" s="392"/>
      <c r="B13" s="393"/>
      <c r="C13" s="393"/>
      <c r="D13" s="394"/>
      <c r="E13" s="394"/>
      <c r="F13" s="394"/>
      <c r="G13" s="394"/>
      <c r="H13" s="394"/>
      <c r="I13" s="394"/>
      <c r="J13" s="394"/>
      <c r="K13" s="395"/>
    </row>
    <row r="14" spans="1:12" s="397" customFormat="1" ht="9" customHeight="1">
      <c r="A14" s="398" t="s">
        <v>16</v>
      </c>
      <c r="B14" s="399">
        <v>1237034</v>
      </c>
      <c r="C14" s="399"/>
      <c r="D14" s="400">
        <v>0.251004</v>
      </c>
      <c r="E14" s="400">
        <v>80.193236999999996</v>
      </c>
      <c r="F14" s="400">
        <v>0</v>
      </c>
      <c r="G14" s="400">
        <v>19.806763</v>
      </c>
      <c r="H14" s="400"/>
      <c r="I14" s="400">
        <v>99.678505000000001</v>
      </c>
      <c r="J14" s="400">
        <v>7.0490999999999998E-2</v>
      </c>
      <c r="K14" s="395"/>
    </row>
    <row r="15" spans="1:12" s="397" customFormat="1" ht="9" customHeight="1">
      <c r="A15" s="398" t="s">
        <v>17</v>
      </c>
      <c r="B15" s="399">
        <v>3152304</v>
      </c>
      <c r="C15" s="399"/>
      <c r="D15" s="400">
        <v>1.4546190000000001</v>
      </c>
      <c r="E15" s="400">
        <v>91.376979000000006</v>
      </c>
      <c r="F15" s="400">
        <v>1.3215859999999999</v>
      </c>
      <c r="G15" s="400">
        <v>7.3014349999999997</v>
      </c>
      <c r="H15" s="400"/>
      <c r="I15" s="400">
        <v>98.401168999999996</v>
      </c>
      <c r="J15" s="400">
        <v>0.14421200000000001</v>
      </c>
      <c r="K15" s="395"/>
    </row>
    <row r="16" spans="1:12" s="397" customFormat="1" ht="9" customHeight="1">
      <c r="A16" s="398" t="s">
        <v>18</v>
      </c>
      <c r="B16" s="399">
        <v>675676</v>
      </c>
      <c r="C16" s="399"/>
      <c r="D16" s="400">
        <v>1.5272110000000001</v>
      </c>
      <c r="E16" s="400">
        <v>90.367283999999998</v>
      </c>
      <c r="F16" s="400">
        <v>0.436089</v>
      </c>
      <c r="G16" s="400">
        <v>9.1966280000000005</v>
      </c>
      <c r="H16" s="400"/>
      <c r="I16" s="400">
        <v>98.174864999999997</v>
      </c>
      <c r="J16" s="400">
        <v>0.29792400000000002</v>
      </c>
      <c r="K16" s="395"/>
    </row>
    <row r="17" spans="1:11" s="397" customFormat="1" ht="9" customHeight="1">
      <c r="A17" s="401" t="s">
        <v>19</v>
      </c>
      <c r="B17" s="402">
        <v>850669</v>
      </c>
      <c r="C17" s="402"/>
      <c r="D17" s="403">
        <v>11.51482</v>
      </c>
      <c r="E17" s="403">
        <v>96.030749</v>
      </c>
      <c r="F17" s="403">
        <v>2.031587</v>
      </c>
      <c r="G17" s="403">
        <v>1.9376640000000001</v>
      </c>
      <c r="H17" s="403"/>
      <c r="I17" s="403">
        <v>88.415941000000004</v>
      </c>
      <c r="J17" s="403">
        <v>6.9239999999999996E-2</v>
      </c>
      <c r="K17" s="395"/>
    </row>
    <row r="18" spans="1:11" s="397" customFormat="1" ht="9" customHeight="1">
      <c r="A18" s="398" t="s">
        <v>20</v>
      </c>
      <c r="B18" s="399">
        <v>2789321</v>
      </c>
      <c r="C18" s="399"/>
      <c r="D18" s="400">
        <v>0.198435</v>
      </c>
      <c r="E18" s="400">
        <v>71.291780000000003</v>
      </c>
      <c r="F18" s="400">
        <v>0.108401</v>
      </c>
      <c r="G18" s="400">
        <v>28.599819</v>
      </c>
      <c r="H18" s="400"/>
      <c r="I18" s="400">
        <v>99.458506</v>
      </c>
      <c r="J18" s="400">
        <v>0.34305799999999997</v>
      </c>
      <c r="K18" s="395"/>
    </row>
    <row r="19" spans="1:11" s="397" customFormat="1" ht="9" customHeight="1">
      <c r="A19" s="398" t="s">
        <v>21</v>
      </c>
      <c r="B19" s="399">
        <v>674997</v>
      </c>
      <c r="C19" s="399"/>
      <c r="D19" s="400">
        <v>0.63392899999999996</v>
      </c>
      <c r="E19" s="400">
        <v>84.412245999999996</v>
      </c>
      <c r="F19" s="400">
        <v>0.23369899999999999</v>
      </c>
      <c r="G19" s="400">
        <v>15.354055000000001</v>
      </c>
      <c r="H19" s="400"/>
      <c r="I19" s="400">
        <v>99.274071000000006</v>
      </c>
      <c r="J19" s="400">
        <v>9.1999999999999998E-2</v>
      </c>
      <c r="K19" s="395"/>
    </row>
    <row r="20" spans="1:11" s="397" customFormat="1" ht="9" customHeight="1">
      <c r="A20" s="398" t="s">
        <v>22</v>
      </c>
      <c r="B20" s="399">
        <v>4872816</v>
      </c>
      <c r="C20" s="399"/>
      <c r="D20" s="400">
        <v>27.935572000000001</v>
      </c>
      <c r="E20" s="400">
        <v>68.866900999999999</v>
      </c>
      <c r="F20" s="400">
        <v>29.344448</v>
      </c>
      <c r="G20" s="400">
        <v>1.788651</v>
      </c>
      <c r="H20" s="400"/>
      <c r="I20" s="400">
        <v>71.864872000000005</v>
      </c>
      <c r="J20" s="400">
        <v>0.19955600000000001</v>
      </c>
      <c r="K20" s="395"/>
    </row>
    <row r="21" spans="1:11" s="397" customFormat="1" ht="9" customHeight="1">
      <c r="A21" s="401" t="s">
        <v>23</v>
      </c>
      <c r="B21" s="402">
        <v>3371444</v>
      </c>
      <c r="C21" s="402"/>
      <c r="D21" s="403">
        <v>2.6746110000000001</v>
      </c>
      <c r="E21" s="403">
        <v>84.612910999999997</v>
      </c>
      <c r="F21" s="403">
        <v>7.9946330000000003</v>
      </c>
      <c r="G21" s="403">
        <v>7.3924570000000003</v>
      </c>
      <c r="H21" s="403"/>
      <c r="I21" s="403">
        <v>95.295844000000002</v>
      </c>
      <c r="J21" s="403">
        <v>2.0295459999999999</v>
      </c>
      <c r="K21" s="395"/>
    </row>
    <row r="22" spans="1:11" s="397" customFormat="1" ht="9" customHeight="1">
      <c r="A22" s="404" t="s">
        <v>24</v>
      </c>
      <c r="B22" s="399">
        <v>8593545</v>
      </c>
      <c r="C22" s="399"/>
      <c r="D22" s="400">
        <v>1.504583</v>
      </c>
      <c r="E22" s="400">
        <v>86.977269000000007</v>
      </c>
      <c r="F22" s="400">
        <v>0.41919000000000001</v>
      </c>
      <c r="G22" s="400">
        <v>12.603541</v>
      </c>
      <c r="H22" s="400"/>
      <c r="I22" s="400">
        <v>98.000045</v>
      </c>
      <c r="J22" s="400">
        <v>0.49537199999999998</v>
      </c>
      <c r="K22" s="395"/>
    </row>
    <row r="23" spans="1:11" s="397" customFormat="1" ht="9" customHeight="1">
      <c r="A23" s="398" t="s">
        <v>25</v>
      </c>
      <c r="B23" s="399">
        <v>1652203</v>
      </c>
      <c r="C23" s="399"/>
      <c r="D23" s="400">
        <v>2.4073310000000001</v>
      </c>
      <c r="E23" s="400">
        <v>78.133956999999995</v>
      </c>
      <c r="F23" s="400">
        <v>18.484437</v>
      </c>
      <c r="G23" s="400">
        <v>3.3816060000000001</v>
      </c>
      <c r="H23" s="400"/>
      <c r="I23" s="400">
        <v>97.406130000000005</v>
      </c>
      <c r="J23" s="400">
        <v>0.18653900000000001</v>
      </c>
      <c r="K23" s="395"/>
    </row>
    <row r="24" spans="1:11" s="397" customFormat="1" ht="9" customHeight="1">
      <c r="A24" s="398" t="s">
        <v>26</v>
      </c>
      <c r="B24" s="399">
        <v>5530198</v>
      </c>
      <c r="C24" s="399"/>
      <c r="D24" s="400">
        <v>0.22798499999999999</v>
      </c>
      <c r="E24" s="400">
        <v>76.475254000000007</v>
      </c>
      <c r="F24" s="400">
        <v>0.404505</v>
      </c>
      <c r="G24" s="400">
        <v>23.120241</v>
      </c>
      <c r="H24" s="400"/>
      <c r="I24" s="400">
        <v>99.561716000000004</v>
      </c>
      <c r="J24" s="400">
        <v>0.21029999999999999</v>
      </c>
      <c r="K24" s="395"/>
    </row>
    <row r="25" spans="1:11" s="397" customFormat="1" ht="9" customHeight="1">
      <c r="A25" s="401" t="s">
        <v>27</v>
      </c>
      <c r="B25" s="402">
        <v>3323397</v>
      </c>
      <c r="C25" s="402"/>
      <c r="D25" s="403">
        <v>15.318963999999999</v>
      </c>
      <c r="E25" s="403">
        <v>74.737679</v>
      </c>
      <c r="F25" s="403">
        <v>23.244485000000001</v>
      </c>
      <c r="G25" s="403">
        <v>2.0178349999999998</v>
      </c>
      <c r="H25" s="403"/>
      <c r="I25" s="403">
        <v>84.480337000000006</v>
      </c>
      <c r="J25" s="403">
        <v>0.20069799999999999</v>
      </c>
      <c r="K25" s="395"/>
    </row>
    <row r="26" spans="1:11" s="397" customFormat="1" ht="9" customHeight="1">
      <c r="A26" s="398" t="s">
        <v>28</v>
      </c>
      <c r="B26" s="399">
        <v>2712770</v>
      </c>
      <c r="C26" s="399"/>
      <c r="D26" s="400">
        <v>14.222953</v>
      </c>
      <c r="E26" s="400">
        <v>88.616665999999995</v>
      </c>
      <c r="F26" s="400">
        <v>9.3200219999999998</v>
      </c>
      <c r="G26" s="400">
        <v>2.0633119999999998</v>
      </c>
      <c r="H26" s="400"/>
      <c r="I26" s="400">
        <v>85.565123</v>
      </c>
      <c r="J26" s="400">
        <v>0.211924</v>
      </c>
      <c r="K26" s="395"/>
    </row>
    <row r="27" spans="1:11" s="397" customFormat="1" ht="9" customHeight="1">
      <c r="A27" s="398" t="s">
        <v>29</v>
      </c>
      <c r="B27" s="399">
        <v>7427770</v>
      </c>
      <c r="C27" s="399"/>
      <c r="D27" s="400">
        <v>0.76655600000000002</v>
      </c>
      <c r="E27" s="400">
        <v>80.173170999999996</v>
      </c>
      <c r="F27" s="400">
        <v>9.0185820000000003</v>
      </c>
      <c r="G27" s="400">
        <v>10.808248000000001</v>
      </c>
      <c r="H27" s="400"/>
      <c r="I27" s="400">
        <v>98.987273000000002</v>
      </c>
      <c r="J27" s="400">
        <v>0.246171</v>
      </c>
      <c r="K27" s="395"/>
    </row>
    <row r="28" spans="1:11" s="397" customFormat="1" ht="9" customHeight="1">
      <c r="A28" s="398" t="s">
        <v>30</v>
      </c>
      <c r="B28" s="399">
        <v>15397507</v>
      </c>
      <c r="C28" s="399"/>
      <c r="D28" s="400">
        <v>2.7390340000000002</v>
      </c>
      <c r="E28" s="400">
        <v>91.850724</v>
      </c>
      <c r="F28" s="400">
        <v>0.49911899999999998</v>
      </c>
      <c r="G28" s="400">
        <v>7.6501570000000001</v>
      </c>
      <c r="H28" s="400"/>
      <c r="I28" s="400">
        <v>96.858880999999997</v>
      </c>
      <c r="J28" s="400">
        <v>0.40208500000000003</v>
      </c>
      <c r="K28" s="395"/>
    </row>
    <row r="29" spans="1:11" s="397" customFormat="1" ht="9" customHeight="1">
      <c r="A29" s="401" t="s">
        <v>31</v>
      </c>
      <c r="B29" s="402">
        <v>4321980</v>
      </c>
      <c r="C29" s="402"/>
      <c r="D29" s="403">
        <v>3.558948</v>
      </c>
      <c r="E29" s="403">
        <v>89.459553</v>
      </c>
      <c r="F29" s="403">
        <v>5.6879280000000003</v>
      </c>
      <c r="G29" s="403">
        <v>4.8525200000000002</v>
      </c>
      <c r="H29" s="403"/>
      <c r="I29" s="403">
        <v>96.184712000000005</v>
      </c>
      <c r="J29" s="403">
        <v>0.25634099999999999</v>
      </c>
      <c r="K29" s="395"/>
    </row>
    <row r="30" spans="1:11" s="397" customFormat="1" ht="9" customHeight="1">
      <c r="A30" s="398" t="s">
        <v>32</v>
      </c>
      <c r="B30" s="399">
        <v>1810069</v>
      </c>
      <c r="C30" s="399"/>
      <c r="D30" s="400">
        <v>1.9806980000000001</v>
      </c>
      <c r="E30" s="400">
        <v>92.563873999999998</v>
      </c>
      <c r="F30" s="400">
        <v>1.1659040000000001</v>
      </c>
      <c r="G30" s="400">
        <v>6.2702220000000004</v>
      </c>
      <c r="H30" s="400"/>
      <c r="I30" s="400">
        <v>97.796935000000005</v>
      </c>
      <c r="J30" s="400">
        <v>0.22236700000000001</v>
      </c>
      <c r="K30" s="395"/>
    </row>
    <row r="31" spans="1:11" s="397" customFormat="1" ht="9" customHeight="1">
      <c r="A31" s="398" t="s">
        <v>33</v>
      </c>
      <c r="B31" s="399">
        <v>1113605</v>
      </c>
      <c r="C31" s="399"/>
      <c r="D31" s="400">
        <v>5.4130500000000001</v>
      </c>
      <c r="E31" s="400">
        <v>82.178168999999997</v>
      </c>
      <c r="F31" s="400">
        <v>15.504313</v>
      </c>
      <c r="G31" s="400">
        <v>2.3175180000000002</v>
      </c>
      <c r="H31" s="400"/>
      <c r="I31" s="400">
        <v>94.38176</v>
      </c>
      <c r="J31" s="400">
        <v>0.20518900000000001</v>
      </c>
      <c r="K31" s="395"/>
    </row>
    <row r="32" spans="1:11" s="397" customFormat="1" ht="9" customHeight="1">
      <c r="A32" s="398" t="s">
        <v>34</v>
      </c>
      <c r="B32" s="399">
        <v>4860623</v>
      </c>
      <c r="C32" s="399"/>
      <c r="D32" s="400">
        <v>1.2178690000000001</v>
      </c>
      <c r="E32" s="400">
        <v>83.941483000000005</v>
      </c>
      <c r="F32" s="400">
        <v>6.2504000000000004E-2</v>
      </c>
      <c r="G32" s="400">
        <v>15.996013</v>
      </c>
      <c r="H32" s="400"/>
      <c r="I32" s="400">
        <v>98.335583999999997</v>
      </c>
      <c r="J32" s="400">
        <v>0.446548</v>
      </c>
      <c r="K32" s="395"/>
    </row>
    <row r="33" spans="1:11" s="397" customFormat="1" ht="9" customHeight="1">
      <c r="A33" s="401" t="s">
        <v>35</v>
      </c>
      <c r="B33" s="402">
        <v>3750461</v>
      </c>
      <c r="C33" s="402"/>
      <c r="D33" s="403">
        <v>32.153007000000002</v>
      </c>
      <c r="E33" s="403">
        <v>85.287996000000007</v>
      </c>
      <c r="F33" s="403">
        <v>13.415364</v>
      </c>
      <c r="G33" s="403">
        <v>1.29664</v>
      </c>
      <c r="H33" s="403"/>
      <c r="I33" s="403">
        <v>66.010765000000006</v>
      </c>
      <c r="J33" s="403">
        <v>1.836228</v>
      </c>
      <c r="K33" s="395"/>
    </row>
    <row r="34" spans="1:11" s="397" customFormat="1" ht="9" customHeight="1">
      <c r="A34" s="398" t="s">
        <v>36</v>
      </c>
      <c r="B34" s="399">
        <v>5827387</v>
      </c>
      <c r="C34" s="399"/>
      <c r="D34" s="400">
        <v>11.264054</v>
      </c>
      <c r="E34" s="400">
        <v>91.012339999999995</v>
      </c>
      <c r="F34" s="400">
        <v>7.050427</v>
      </c>
      <c r="G34" s="400">
        <v>1.937233</v>
      </c>
      <c r="H34" s="400"/>
      <c r="I34" s="400">
        <v>88.381979999999999</v>
      </c>
      <c r="J34" s="400">
        <v>0.35396699999999998</v>
      </c>
      <c r="K34" s="395"/>
    </row>
    <row r="35" spans="1:11" s="397" customFormat="1" ht="9" customHeight="1">
      <c r="A35" s="398" t="s">
        <v>37</v>
      </c>
      <c r="B35" s="399">
        <v>1928438</v>
      </c>
      <c r="C35" s="399"/>
      <c r="D35" s="400">
        <v>1.676642</v>
      </c>
      <c r="E35" s="400">
        <v>91.392695000000003</v>
      </c>
      <c r="F35" s="400">
        <v>0.81340999999999997</v>
      </c>
      <c r="G35" s="400">
        <v>7.793895</v>
      </c>
      <c r="H35" s="400"/>
      <c r="I35" s="400">
        <v>98.086585999999997</v>
      </c>
      <c r="J35" s="400">
        <v>0.23677200000000001</v>
      </c>
      <c r="K35" s="395"/>
    </row>
    <row r="36" spans="1:11" s="397" customFormat="1" ht="9" customHeight="1">
      <c r="A36" s="398" t="s">
        <v>38</v>
      </c>
      <c r="B36" s="399">
        <v>1420425</v>
      </c>
      <c r="C36" s="399"/>
      <c r="D36" s="400">
        <v>16.623826999999999</v>
      </c>
      <c r="E36" s="400">
        <v>94.645723000000004</v>
      </c>
      <c r="F36" s="400">
        <v>2.820916</v>
      </c>
      <c r="G36" s="400">
        <v>2.5333610000000002</v>
      </c>
      <c r="H36" s="400"/>
      <c r="I36" s="400">
        <v>83.241986999999995</v>
      </c>
      <c r="J36" s="400">
        <v>0.134185</v>
      </c>
      <c r="K36" s="395"/>
    </row>
    <row r="37" spans="1:11" s="397" customFormat="1" ht="9" customHeight="1">
      <c r="A37" s="401" t="s">
        <v>39</v>
      </c>
      <c r="B37" s="402">
        <v>2575847</v>
      </c>
      <c r="C37" s="402"/>
      <c r="D37" s="403">
        <v>9.9960129999999996</v>
      </c>
      <c r="E37" s="403">
        <v>94.066770000000005</v>
      </c>
      <c r="F37" s="403">
        <v>4.1179579999999998</v>
      </c>
      <c r="G37" s="403">
        <v>1.8152729999999999</v>
      </c>
      <c r="H37" s="403"/>
      <c r="I37" s="403">
        <v>89.779439999999994</v>
      </c>
      <c r="J37" s="403">
        <v>0.224547</v>
      </c>
      <c r="K37" s="395"/>
    </row>
    <row r="38" spans="1:11" s="397" customFormat="1" ht="9" customHeight="1">
      <c r="A38" s="398" t="s">
        <v>40</v>
      </c>
      <c r="B38" s="399">
        <v>2813327</v>
      </c>
      <c r="C38" s="399"/>
      <c r="D38" s="400">
        <v>1.395216</v>
      </c>
      <c r="E38" s="400">
        <v>88.135636000000005</v>
      </c>
      <c r="F38" s="400">
        <v>1.9260170000000001</v>
      </c>
      <c r="G38" s="400">
        <v>9.9383470000000003</v>
      </c>
      <c r="H38" s="400"/>
      <c r="I38" s="400">
        <v>98.389842000000002</v>
      </c>
      <c r="J38" s="400">
        <v>0.21494099999999999</v>
      </c>
      <c r="K38" s="395"/>
    </row>
    <row r="39" spans="1:11" s="397" customFormat="1" ht="9" customHeight="1">
      <c r="A39" s="398" t="s">
        <v>41</v>
      </c>
      <c r="B39" s="399">
        <v>2699733</v>
      </c>
      <c r="C39" s="399"/>
      <c r="D39" s="400">
        <v>2.4406119999999998</v>
      </c>
      <c r="E39" s="400">
        <v>88.904234000000002</v>
      </c>
      <c r="F39" s="400">
        <v>1.7893460000000001</v>
      </c>
      <c r="G39" s="400">
        <v>9.3064199999999992</v>
      </c>
      <c r="H39" s="400"/>
      <c r="I39" s="400">
        <v>96.777348000000003</v>
      </c>
      <c r="J39" s="400">
        <v>0.78203999999999996</v>
      </c>
      <c r="K39" s="395"/>
    </row>
    <row r="40" spans="1:11" s="397" customFormat="1" ht="9" customHeight="1">
      <c r="A40" s="398" t="s">
        <v>42</v>
      </c>
      <c r="B40" s="399">
        <v>2260909</v>
      </c>
      <c r="C40" s="399"/>
      <c r="D40" s="400">
        <v>2.72302</v>
      </c>
      <c r="E40" s="400">
        <v>91.891497000000001</v>
      </c>
      <c r="F40" s="400">
        <v>0.81702300000000005</v>
      </c>
      <c r="G40" s="400">
        <v>7.2914810000000001</v>
      </c>
      <c r="H40" s="400"/>
      <c r="I40" s="400">
        <v>96.998109999999997</v>
      </c>
      <c r="J40" s="400">
        <v>0.27887000000000001</v>
      </c>
      <c r="K40" s="395"/>
    </row>
    <row r="41" spans="1:11" s="397" customFormat="1" ht="9" customHeight="1">
      <c r="A41" s="401" t="s">
        <v>43</v>
      </c>
      <c r="B41" s="402">
        <v>3260598</v>
      </c>
      <c r="C41" s="402"/>
      <c r="D41" s="403">
        <v>0.73860700000000001</v>
      </c>
      <c r="E41" s="403">
        <v>83.179006000000001</v>
      </c>
      <c r="F41" s="403">
        <v>0.23252900000000001</v>
      </c>
      <c r="G41" s="403">
        <v>16.588464999999999</v>
      </c>
      <c r="H41" s="403"/>
      <c r="I41" s="403">
        <v>98.824877999999998</v>
      </c>
      <c r="J41" s="403">
        <v>0.43651499999999999</v>
      </c>
      <c r="K41" s="395"/>
    </row>
    <row r="42" spans="1:11" s="397" customFormat="1" ht="9" customHeight="1">
      <c r="A42" s="398" t="s">
        <v>44</v>
      </c>
      <c r="B42" s="399">
        <v>1205179</v>
      </c>
      <c r="C42" s="399"/>
      <c r="D42" s="400">
        <v>2.7376849999999999</v>
      </c>
      <c r="E42" s="400">
        <v>92.456204</v>
      </c>
      <c r="F42" s="400">
        <v>0.46372099999999999</v>
      </c>
      <c r="G42" s="400">
        <v>7.0800749999999999</v>
      </c>
      <c r="H42" s="400"/>
      <c r="I42" s="400">
        <v>97.031809999999993</v>
      </c>
      <c r="J42" s="400">
        <v>0.23050499999999999</v>
      </c>
      <c r="K42" s="395"/>
    </row>
    <row r="43" spans="1:11" s="397" customFormat="1" ht="9" customHeight="1">
      <c r="A43" s="398" t="s">
        <v>45</v>
      </c>
      <c r="B43" s="399">
        <v>7704417</v>
      </c>
      <c r="C43" s="399"/>
      <c r="D43" s="400">
        <v>9.194051</v>
      </c>
      <c r="E43" s="400">
        <v>90.090040000000002</v>
      </c>
      <c r="F43" s="400">
        <v>7.9240709999999996</v>
      </c>
      <c r="G43" s="400">
        <v>1.9858880000000001</v>
      </c>
      <c r="H43" s="400"/>
      <c r="I43" s="400">
        <v>90.659773000000001</v>
      </c>
      <c r="J43" s="400">
        <v>0.146176</v>
      </c>
      <c r="K43" s="395"/>
    </row>
    <row r="44" spans="1:11" s="397" customFormat="1" ht="9" customHeight="1">
      <c r="A44" s="398" t="s">
        <v>46</v>
      </c>
      <c r="B44" s="399">
        <v>1992871</v>
      </c>
      <c r="C44" s="399"/>
      <c r="D44" s="400">
        <v>28.891131999999999</v>
      </c>
      <c r="E44" s="400">
        <v>92.754137</v>
      </c>
      <c r="F44" s="400">
        <v>4.7905129999999998</v>
      </c>
      <c r="G44" s="400">
        <v>2.4553509999999998</v>
      </c>
      <c r="H44" s="400"/>
      <c r="I44" s="400">
        <v>71.007908</v>
      </c>
      <c r="J44" s="400">
        <v>0.10095999999999999</v>
      </c>
      <c r="K44" s="395"/>
    </row>
    <row r="45" spans="1:11" s="397" customFormat="1" ht="9" customHeight="1">
      <c r="A45" s="401" t="s">
        <v>47</v>
      </c>
      <c r="B45" s="402">
        <v>1486820</v>
      </c>
      <c r="C45" s="402"/>
      <c r="D45" s="403">
        <v>0.25167800000000001</v>
      </c>
      <c r="E45" s="403">
        <v>80.144307999999995</v>
      </c>
      <c r="F45" s="403">
        <v>1.737039</v>
      </c>
      <c r="G45" s="403">
        <v>18.118652999999998</v>
      </c>
      <c r="H45" s="403"/>
      <c r="I45" s="403">
        <v>99.561076999999997</v>
      </c>
      <c r="J45" s="403">
        <v>0.18724499999999999</v>
      </c>
      <c r="K45" s="395"/>
    </row>
    <row r="46" spans="1:11" ht="3" customHeight="1">
      <c r="A46" s="385"/>
      <c r="B46" s="405"/>
      <c r="C46" s="385"/>
      <c r="D46" s="385"/>
      <c r="E46" s="385"/>
      <c r="F46" s="385"/>
      <c r="G46" s="385"/>
      <c r="H46" s="385"/>
      <c r="I46" s="385"/>
      <c r="J46" s="385"/>
    </row>
    <row r="47" spans="1:11" ht="3" customHeight="1">
      <c r="A47" s="386"/>
      <c r="B47" s="386"/>
      <c r="C47" s="386"/>
      <c r="D47" s="386"/>
      <c r="E47" s="386"/>
      <c r="F47" s="386"/>
      <c r="G47" s="386"/>
      <c r="H47" s="386"/>
      <c r="I47" s="386"/>
      <c r="J47" s="386"/>
    </row>
    <row r="48" spans="1:11" s="390" customFormat="1" ht="9.6" customHeight="1">
      <c r="A48" s="406" t="s">
        <v>341</v>
      </c>
      <c r="B48" s="378"/>
      <c r="C48" s="378"/>
      <c r="D48" s="378"/>
      <c r="E48" s="378"/>
      <c r="F48" s="378"/>
      <c r="G48" s="378"/>
      <c r="H48" s="378"/>
      <c r="I48" s="378"/>
      <c r="J48" s="378"/>
    </row>
    <row r="49" spans="1:11" s="390" customFormat="1" ht="9" customHeight="1">
      <c r="A49" s="407" t="s">
        <v>342</v>
      </c>
      <c r="B49" s="378"/>
      <c r="C49" s="378"/>
      <c r="D49" s="378"/>
      <c r="E49" s="378"/>
      <c r="F49" s="378"/>
      <c r="G49" s="378"/>
      <c r="H49" s="378"/>
      <c r="I49" s="378"/>
      <c r="J49" s="378"/>
    </row>
    <row r="50" spans="1:11" ht="9" hidden="1" customHeight="1">
      <c r="K50" s="387" t="s">
        <v>126</v>
      </c>
    </row>
  </sheetData>
  <sheetProtection sheet="1" objects="1" scenarios="1"/>
  <mergeCells count="7">
    <mergeCell ref="A6:A9"/>
    <mergeCell ref="B6:B8"/>
    <mergeCell ref="I6:I8"/>
    <mergeCell ref="J6:J9"/>
    <mergeCell ref="E7:E8"/>
    <mergeCell ref="F7:F8"/>
    <mergeCell ref="G7:G8"/>
  </mergeCells>
  <hyperlinks>
    <hyperlink ref="J1" location="Índice!A1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1"/>
  <headerFooter>
    <oddHeader>&amp;L&amp;"Arial,Normal"&amp;10&amp;K000080INEGI. Anuario estadístico y geográfico de los Estados Unidos Mexicanos 2019.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0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6640625" style="77" customWidth="1"/>
    <col min="2" max="2" width="21.83203125" style="77" customWidth="1"/>
    <col min="3" max="4" width="31" style="77" customWidth="1"/>
    <col min="5" max="5" width="1" style="77" customWidth="1"/>
    <col min="6" max="16384" width="13.33203125" style="77" hidden="1"/>
  </cols>
  <sheetData>
    <row r="1" spans="1:6" s="72" customFormat="1" ht="12" customHeight="1">
      <c r="A1" s="71" t="s">
        <v>68</v>
      </c>
      <c r="D1" s="368" t="s">
        <v>69</v>
      </c>
      <c r="F1" s="73"/>
    </row>
    <row r="2" spans="1:6" s="72" customFormat="1" ht="12" customHeight="1">
      <c r="A2" s="71" t="s">
        <v>70</v>
      </c>
      <c r="F2" s="73"/>
    </row>
    <row r="3" spans="1:6" s="72" customFormat="1" ht="12" customHeight="1">
      <c r="A3" s="74" t="s">
        <v>71</v>
      </c>
      <c r="F3" s="75"/>
    </row>
    <row r="4" spans="1:6" ht="3" customHeight="1">
      <c r="A4" s="76"/>
      <c r="B4" s="76"/>
      <c r="C4" s="76"/>
      <c r="D4" s="76"/>
    </row>
    <row r="5" spans="1:6" ht="3" customHeight="1">
      <c r="A5" s="78"/>
    </row>
    <row r="6" spans="1:6" s="79" customFormat="1" ht="9" customHeight="1">
      <c r="A6" s="442" t="s">
        <v>72</v>
      </c>
      <c r="B6" s="370" t="s">
        <v>73</v>
      </c>
      <c r="C6" s="370" t="s">
        <v>74</v>
      </c>
      <c r="D6" s="444" t="s">
        <v>75</v>
      </c>
    </row>
    <row r="7" spans="1:6" s="79" customFormat="1" ht="9" customHeight="1">
      <c r="A7" s="443"/>
      <c r="B7" s="370"/>
      <c r="C7" s="370"/>
      <c r="D7" s="444"/>
    </row>
    <row r="8" spans="1:6" ht="3" customHeight="1">
      <c r="A8" s="76"/>
      <c r="B8" s="76"/>
      <c r="C8" s="76"/>
      <c r="D8" s="76"/>
    </row>
    <row r="9" spans="1:6" ht="3" customHeight="1">
      <c r="A9" s="78"/>
    </row>
    <row r="10" spans="1:6" s="82" customFormat="1" ht="9" customHeight="1">
      <c r="A10" s="80">
        <v>1995</v>
      </c>
      <c r="B10" s="81"/>
      <c r="C10" s="81"/>
      <c r="D10" s="81"/>
    </row>
    <row r="11" spans="1:6" s="82" customFormat="1" ht="9" customHeight="1">
      <c r="A11" s="83" t="s">
        <v>7</v>
      </c>
      <c r="B11" s="81">
        <f>SUM(B13:B45)</f>
        <v>2750444</v>
      </c>
      <c r="C11" s="81">
        <f>SUM(C13:C45)</f>
        <v>2750444</v>
      </c>
      <c r="D11" s="81">
        <f>SUM(D13:D45)</f>
        <v>2750444</v>
      </c>
    </row>
    <row r="12" spans="1:6" s="82" customFormat="1" ht="3.95" customHeight="1">
      <c r="A12" s="83"/>
      <c r="B12" s="81"/>
      <c r="C12" s="81"/>
      <c r="D12" s="81"/>
    </row>
    <row r="13" spans="1:6" s="86" customFormat="1" ht="9" customHeight="1">
      <c r="A13" s="84" t="s">
        <v>16</v>
      </c>
      <c r="B13" s="85">
        <v>25557</v>
      </c>
      <c r="C13" s="85">
        <v>27244</v>
      </c>
      <c r="D13" s="85">
        <v>25870</v>
      </c>
    </row>
    <row r="14" spans="1:6" s="86" customFormat="1" ht="9" customHeight="1">
      <c r="A14" s="84" t="s">
        <v>17</v>
      </c>
      <c r="B14" s="85">
        <v>55664</v>
      </c>
      <c r="C14" s="85">
        <v>54687</v>
      </c>
      <c r="D14" s="85">
        <v>55702</v>
      </c>
    </row>
    <row r="15" spans="1:6" s="86" customFormat="1" ht="9" customHeight="1">
      <c r="A15" s="84" t="s">
        <v>18</v>
      </c>
      <c r="B15" s="85">
        <v>9744</v>
      </c>
      <c r="C15" s="85">
        <v>9711</v>
      </c>
      <c r="D15" s="85">
        <v>9735</v>
      </c>
    </row>
    <row r="16" spans="1:6" s="86" customFormat="1" ht="9" customHeight="1">
      <c r="A16" s="87" t="s">
        <v>19</v>
      </c>
      <c r="B16" s="88">
        <v>17822</v>
      </c>
      <c r="C16" s="88">
        <v>16580</v>
      </c>
      <c r="D16" s="88">
        <v>17534</v>
      </c>
    </row>
    <row r="17" spans="1:4" s="86" customFormat="1" ht="9" customHeight="1">
      <c r="A17" s="84" t="s">
        <v>20</v>
      </c>
      <c r="B17" s="85">
        <v>55806</v>
      </c>
      <c r="C17" s="85">
        <v>59094</v>
      </c>
      <c r="D17" s="85">
        <v>57147</v>
      </c>
    </row>
    <row r="18" spans="1:4" s="86" customFormat="1" ht="9" customHeight="1">
      <c r="A18" s="84" t="s">
        <v>21</v>
      </c>
      <c r="B18" s="85">
        <v>12803</v>
      </c>
      <c r="C18" s="85">
        <v>13941</v>
      </c>
      <c r="D18" s="85">
        <v>12858</v>
      </c>
    </row>
    <row r="19" spans="1:4" s="86" customFormat="1" ht="9" customHeight="1">
      <c r="A19" s="84" t="s">
        <v>22</v>
      </c>
      <c r="B19" s="85">
        <v>143057</v>
      </c>
      <c r="C19" s="85">
        <v>143592</v>
      </c>
      <c r="D19" s="85">
        <v>143290</v>
      </c>
    </row>
    <row r="20" spans="1:4" s="86" customFormat="1" ht="9" customHeight="1">
      <c r="A20" s="87" t="s">
        <v>23</v>
      </c>
      <c r="B20" s="88">
        <v>71710</v>
      </c>
      <c r="C20" s="88">
        <v>73360</v>
      </c>
      <c r="D20" s="88">
        <v>72275</v>
      </c>
    </row>
    <row r="21" spans="1:4" s="86" customFormat="1" ht="9" customHeight="1">
      <c r="A21" s="89" t="s">
        <v>24</v>
      </c>
      <c r="B21" s="85">
        <v>208045</v>
      </c>
      <c r="C21" s="85">
        <v>246994</v>
      </c>
      <c r="D21" s="85">
        <v>196252</v>
      </c>
    </row>
    <row r="22" spans="1:4" s="86" customFormat="1" ht="9" customHeight="1">
      <c r="A22" s="84" t="s">
        <v>25</v>
      </c>
      <c r="B22" s="85">
        <v>51771</v>
      </c>
      <c r="C22" s="85">
        <v>46961</v>
      </c>
      <c r="D22" s="85">
        <v>49703</v>
      </c>
    </row>
    <row r="23" spans="1:4" s="86" customFormat="1" ht="9" customHeight="1">
      <c r="A23" s="84" t="s">
        <v>26</v>
      </c>
      <c r="B23" s="85">
        <v>137904</v>
      </c>
      <c r="C23" s="85">
        <v>137509</v>
      </c>
      <c r="D23" s="85">
        <v>139199</v>
      </c>
    </row>
    <row r="24" spans="1:4" s="86" customFormat="1" ht="9" customHeight="1">
      <c r="A24" s="87" t="s">
        <v>27</v>
      </c>
      <c r="B24" s="88">
        <v>146718</v>
      </c>
      <c r="C24" s="88">
        <v>141775</v>
      </c>
      <c r="D24" s="88">
        <v>144271</v>
      </c>
    </row>
    <row r="25" spans="1:4" s="86" customFormat="1" ht="9" customHeight="1">
      <c r="A25" s="84" t="s">
        <v>28</v>
      </c>
      <c r="B25" s="85">
        <v>70207</v>
      </c>
      <c r="C25" s="85">
        <v>67051</v>
      </c>
      <c r="D25" s="85">
        <v>68528</v>
      </c>
    </row>
    <row r="26" spans="1:4" s="86" customFormat="1" ht="9" customHeight="1">
      <c r="A26" s="84" t="s">
        <v>29</v>
      </c>
      <c r="B26" s="85">
        <v>170698</v>
      </c>
      <c r="C26" s="85">
        <v>168621</v>
      </c>
      <c r="D26" s="85">
        <v>169970</v>
      </c>
    </row>
    <row r="27" spans="1:4" s="86" customFormat="1" ht="9" customHeight="1">
      <c r="A27" s="84" t="s">
        <v>30</v>
      </c>
      <c r="B27" s="85">
        <v>303005</v>
      </c>
      <c r="C27" s="85">
        <v>270632</v>
      </c>
      <c r="D27" s="85">
        <v>316785</v>
      </c>
    </row>
    <row r="28" spans="1:4" s="86" customFormat="1" ht="9" customHeight="1">
      <c r="A28" s="87" t="s">
        <v>31</v>
      </c>
      <c r="B28" s="88">
        <v>134662</v>
      </c>
      <c r="C28" s="88">
        <v>136282</v>
      </c>
      <c r="D28" s="88">
        <v>134998</v>
      </c>
    </row>
    <row r="29" spans="1:4" s="86" customFormat="1" ht="9" customHeight="1">
      <c r="A29" s="84" t="s">
        <v>32</v>
      </c>
      <c r="B29" s="85">
        <v>33713</v>
      </c>
      <c r="C29" s="85">
        <v>34522</v>
      </c>
      <c r="D29" s="85">
        <v>34124</v>
      </c>
    </row>
    <row r="30" spans="1:4" s="86" customFormat="1" ht="9" customHeight="1">
      <c r="A30" s="84" t="s">
        <v>33</v>
      </c>
      <c r="B30" s="85">
        <v>27653</v>
      </c>
      <c r="C30" s="85">
        <v>26161</v>
      </c>
      <c r="D30" s="85">
        <v>27546</v>
      </c>
    </row>
    <row r="31" spans="1:4" s="86" customFormat="1" ht="9" customHeight="1">
      <c r="A31" s="84" t="s">
        <v>34</v>
      </c>
      <c r="B31" s="85">
        <v>85920</v>
      </c>
      <c r="C31" s="85">
        <v>85226</v>
      </c>
      <c r="D31" s="85">
        <v>85766</v>
      </c>
    </row>
    <row r="32" spans="1:4" s="86" customFormat="1" ht="9" customHeight="1">
      <c r="A32" s="87" t="s">
        <v>35</v>
      </c>
      <c r="B32" s="88">
        <v>112928</v>
      </c>
      <c r="C32" s="88">
        <v>115064</v>
      </c>
      <c r="D32" s="88">
        <v>113702</v>
      </c>
    </row>
    <row r="33" spans="1:4" s="86" customFormat="1" ht="9" customHeight="1">
      <c r="A33" s="84" t="s">
        <v>36</v>
      </c>
      <c r="B33" s="85">
        <v>142654</v>
      </c>
      <c r="C33" s="85">
        <v>140958</v>
      </c>
      <c r="D33" s="85">
        <v>141249</v>
      </c>
    </row>
    <row r="34" spans="1:4" s="86" customFormat="1" ht="9" customHeight="1">
      <c r="A34" s="84" t="s">
        <v>37</v>
      </c>
      <c r="B34" s="85">
        <v>42206</v>
      </c>
      <c r="C34" s="85">
        <v>43851</v>
      </c>
      <c r="D34" s="85">
        <v>41620</v>
      </c>
    </row>
    <row r="35" spans="1:4" s="86" customFormat="1" ht="9" customHeight="1">
      <c r="A35" s="84" t="s">
        <v>38</v>
      </c>
      <c r="B35" s="85">
        <v>18631</v>
      </c>
      <c r="C35" s="85">
        <v>19899</v>
      </c>
      <c r="D35" s="85">
        <v>19733</v>
      </c>
    </row>
    <row r="36" spans="1:4" s="86" customFormat="1" ht="9" customHeight="1">
      <c r="A36" s="87" t="s">
        <v>39</v>
      </c>
      <c r="B36" s="88">
        <v>68774</v>
      </c>
      <c r="C36" s="88">
        <v>69507</v>
      </c>
      <c r="D36" s="88">
        <v>68930</v>
      </c>
    </row>
    <row r="37" spans="1:4" s="86" customFormat="1" ht="9" customHeight="1">
      <c r="A37" s="84" t="s">
        <v>40</v>
      </c>
      <c r="B37" s="85">
        <v>74280</v>
      </c>
      <c r="C37" s="85">
        <v>74127</v>
      </c>
      <c r="D37" s="85">
        <v>74116</v>
      </c>
    </row>
    <row r="38" spans="1:4" s="86" customFormat="1" ht="9" customHeight="1">
      <c r="A38" s="84" t="s">
        <v>41</v>
      </c>
      <c r="B38" s="85">
        <v>55982</v>
      </c>
      <c r="C38" s="85">
        <v>56620</v>
      </c>
      <c r="D38" s="85">
        <v>55786</v>
      </c>
    </row>
    <row r="39" spans="1:4" s="86" customFormat="1" ht="9" customHeight="1">
      <c r="A39" s="84" t="s">
        <v>42</v>
      </c>
      <c r="B39" s="85">
        <v>57156</v>
      </c>
      <c r="C39" s="85">
        <v>57932</v>
      </c>
      <c r="D39" s="85">
        <v>57131</v>
      </c>
    </row>
    <row r="40" spans="1:4" s="86" customFormat="1" ht="9" customHeight="1">
      <c r="A40" s="87" t="s">
        <v>43</v>
      </c>
      <c r="B40" s="88">
        <v>75474</v>
      </c>
      <c r="C40" s="88">
        <v>74949</v>
      </c>
      <c r="D40" s="88">
        <v>75272</v>
      </c>
    </row>
    <row r="41" spans="1:4" s="86" customFormat="1" ht="9" customHeight="1">
      <c r="A41" s="84" t="s">
        <v>44</v>
      </c>
      <c r="B41" s="85">
        <v>28163</v>
      </c>
      <c r="C41" s="85">
        <v>27010</v>
      </c>
      <c r="D41" s="85">
        <v>27959</v>
      </c>
    </row>
    <row r="42" spans="1:4" s="86" customFormat="1" ht="9" customHeight="1">
      <c r="A42" s="84" t="s">
        <v>45</v>
      </c>
      <c r="B42" s="85">
        <v>229801</v>
      </c>
      <c r="C42" s="85">
        <v>226712</v>
      </c>
      <c r="D42" s="85">
        <v>230081</v>
      </c>
    </row>
    <row r="43" spans="1:4" s="86" customFormat="1" ht="9" customHeight="1">
      <c r="A43" s="84" t="s">
        <v>46</v>
      </c>
      <c r="B43" s="85">
        <v>41226</v>
      </c>
      <c r="C43" s="85">
        <v>40523</v>
      </c>
      <c r="D43" s="85">
        <v>40329</v>
      </c>
    </row>
    <row r="44" spans="1:4" s="86" customFormat="1" ht="9" customHeight="1">
      <c r="A44" s="87" t="s">
        <v>47</v>
      </c>
      <c r="B44" s="88">
        <v>40710</v>
      </c>
      <c r="C44" s="88">
        <v>40089</v>
      </c>
      <c r="D44" s="88">
        <v>40311</v>
      </c>
    </row>
    <row r="45" spans="1:4" s="86" customFormat="1" ht="9" customHeight="1">
      <c r="A45" s="84" t="s">
        <v>76</v>
      </c>
      <c r="B45" s="90" t="s">
        <v>77</v>
      </c>
      <c r="C45" s="90">
        <v>3260</v>
      </c>
      <c r="D45" s="85">
        <v>2672</v>
      </c>
    </row>
    <row r="46" spans="1:4" s="86" customFormat="1" ht="6" customHeight="1">
      <c r="A46" s="84"/>
      <c r="B46" s="90"/>
      <c r="C46" s="90"/>
      <c r="D46" s="85"/>
    </row>
    <row r="47" spans="1:4" s="82" customFormat="1" ht="9" customHeight="1">
      <c r="A47" s="80">
        <v>1996</v>
      </c>
      <c r="B47" s="81"/>
      <c r="C47" s="81"/>
      <c r="D47" s="81"/>
    </row>
    <row r="48" spans="1:4" s="82" customFormat="1" ht="9" customHeight="1">
      <c r="A48" s="83" t="s">
        <v>7</v>
      </c>
      <c r="B48" s="81">
        <f>SUM(B50:B82)</f>
        <v>2707718</v>
      </c>
      <c r="C48" s="81">
        <f>SUM(C50:C82)</f>
        <v>2707718</v>
      </c>
      <c r="D48" s="81">
        <f>SUM(D50:D82)</f>
        <v>2707718</v>
      </c>
    </row>
    <row r="49" spans="1:4" s="82" customFormat="1" ht="3.95" customHeight="1">
      <c r="A49" s="83"/>
      <c r="B49" s="81"/>
      <c r="C49" s="81"/>
      <c r="D49" s="81"/>
    </row>
    <row r="50" spans="1:4" s="86" customFormat="1" ht="8.25" customHeight="1">
      <c r="A50" s="84" t="s">
        <v>16</v>
      </c>
      <c r="B50" s="85">
        <v>24934</v>
      </c>
      <c r="C50" s="85">
        <v>26749</v>
      </c>
      <c r="D50" s="85">
        <v>25115</v>
      </c>
    </row>
    <row r="51" spans="1:4" s="86" customFormat="1" ht="8.25" customHeight="1">
      <c r="A51" s="84" t="s">
        <v>17</v>
      </c>
      <c r="B51" s="85">
        <v>51297</v>
      </c>
      <c r="C51" s="85">
        <v>51461</v>
      </c>
      <c r="D51" s="85">
        <v>51631</v>
      </c>
    </row>
    <row r="52" spans="1:4" s="86" customFormat="1" ht="8.25" customHeight="1">
      <c r="A52" s="84" t="s">
        <v>18</v>
      </c>
      <c r="B52" s="85">
        <v>9708</v>
      </c>
      <c r="C52" s="85">
        <v>9566</v>
      </c>
      <c r="D52" s="85">
        <v>9677</v>
      </c>
    </row>
    <row r="53" spans="1:4" s="86" customFormat="1" ht="8.25" customHeight="1">
      <c r="A53" s="87" t="s">
        <v>19</v>
      </c>
      <c r="B53" s="88">
        <v>20237</v>
      </c>
      <c r="C53" s="88">
        <v>18925</v>
      </c>
      <c r="D53" s="88">
        <v>19967</v>
      </c>
    </row>
    <row r="54" spans="1:4" s="86" customFormat="1" ht="8.25" customHeight="1">
      <c r="A54" s="84" t="s">
        <v>20</v>
      </c>
      <c r="B54" s="85">
        <v>55873</v>
      </c>
      <c r="C54" s="85">
        <v>58626</v>
      </c>
      <c r="D54" s="85">
        <v>57308</v>
      </c>
    </row>
    <row r="55" spans="1:4" s="86" customFormat="1" ht="8.25" customHeight="1">
      <c r="A55" s="84" t="s">
        <v>21</v>
      </c>
      <c r="B55" s="85">
        <v>12673</v>
      </c>
      <c r="C55" s="85">
        <v>13577</v>
      </c>
      <c r="D55" s="85">
        <v>12687</v>
      </c>
    </row>
    <row r="56" spans="1:4" s="86" customFormat="1" ht="8.25" customHeight="1">
      <c r="A56" s="84" t="s">
        <v>22</v>
      </c>
      <c r="B56" s="85">
        <v>116746</v>
      </c>
      <c r="C56" s="85">
        <v>117905</v>
      </c>
      <c r="D56" s="85">
        <v>116950</v>
      </c>
    </row>
    <row r="57" spans="1:4" s="86" customFormat="1" ht="8.25" customHeight="1">
      <c r="A57" s="87" t="s">
        <v>23</v>
      </c>
      <c r="B57" s="88">
        <v>75955</v>
      </c>
      <c r="C57" s="88">
        <v>77610</v>
      </c>
      <c r="D57" s="88">
        <v>76470</v>
      </c>
    </row>
    <row r="58" spans="1:4" s="86" customFormat="1" ht="8.25" customHeight="1">
      <c r="A58" s="89" t="s">
        <v>24</v>
      </c>
      <c r="B58" s="85">
        <v>197713</v>
      </c>
      <c r="C58" s="85">
        <v>238463</v>
      </c>
      <c r="D58" s="85">
        <v>186885</v>
      </c>
    </row>
    <row r="59" spans="1:4" s="86" customFormat="1" ht="8.25" customHeight="1">
      <c r="A59" s="84" t="s">
        <v>25</v>
      </c>
      <c r="B59" s="85">
        <v>51758</v>
      </c>
      <c r="C59" s="85">
        <v>47227</v>
      </c>
      <c r="D59" s="85">
        <v>49663</v>
      </c>
    </row>
    <row r="60" spans="1:4" s="86" customFormat="1" ht="8.25" customHeight="1">
      <c r="A60" s="84" t="s">
        <v>26</v>
      </c>
      <c r="B60" s="85">
        <v>137143</v>
      </c>
      <c r="C60" s="85">
        <v>136699</v>
      </c>
      <c r="D60" s="85">
        <v>138433</v>
      </c>
    </row>
    <row r="61" spans="1:4" s="86" customFormat="1" ht="8.25" customHeight="1">
      <c r="A61" s="87" t="s">
        <v>27</v>
      </c>
      <c r="B61" s="88">
        <v>131230</v>
      </c>
      <c r="C61" s="88">
        <v>125987</v>
      </c>
      <c r="D61" s="88">
        <v>128763</v>
      </c>
    </row>
    <row r="62" spans="1:4" s="86" customFormat="1" ht="8.25" customHeight="1">
      <c r="A62" s="84" t="s">
        <v>28</v>
      </c>
      <c r="B62" s="85">
        <v>69015</v>
      </c>
      <c r="C62" s="85">
        <v>65677</v>
      </c>
      <c r="D62" s="85">
        <v>67313</v>
      </c>
    </row>
    <row r="63" spans="1:4" s="86" customFormat="1" ht="8.25" customHeight="1">
      <c r="A63" s="84" t="s">
        <v>29</v>
      </c>
      <c r="B63" s="85">
        <v>164430</v>
      </c>
      <c r="C63" s="85">
        <v>162254</v>
      </c>
      <c r="D63" s="85">
        <v>163621</v>
      </c>
    </row>
    <row r="64" spans="1:4" s="86" customFormat="1" ht="8.25" customHeight="1">
      <c r="A64" s="84" t="s">
        <v>30</v>
      </c>
      <c r="B64" s="85">
        <v>307261</v>
      </c>
      <c r="C64" s="85">
        <v>274118</v>
      </c>
      <c r="D64" s="85">
        <v>320546</v>
      </c>
    </row>
    <row r="65" spans="1:4" s="86" customFormat="1" ht="8.25" customHeight="1">
      <c r="A65" s="87" t="s">
        <v>31</v>
      </c>
      <c r="B65" s="88">
        <v>131894</v>
      </c>
      <c r="C65" s="88">
        <v>132846</v>
      </c>
      <c r="D65" s="88">
        <v>132105</v>
      </c>
    </row>
    <row r="66" spans="1:4" s="86" customFormat="1" ht="8.25" customHeight="1">
      <c r="A66" s="84" t="s">
        <v>32</v>
      </c>
      <c r="B66" s="85">
        <v>33376</v>
      </c>
      <c r="C66" s="85">
        <v>34617</v>
      </c>
      <c r="D66" s="85">
        <v>34063</v>
      </c>
    </row>
    <row r="67" spans="1:4" s="86" customFormat="1" ht="8.25" customHeight="1">
      <c r="A67" s="84" t="s">
        <v>33</v>
      </c>
      <c r="B67" s="85">
        <v>25628</v>
      </c>
      <c r="C67" s="85">
        <v>24120</v>
      </c>
      <c r="D67" s="85">
        <v>25483</v>
      </c>
    </row>
    <row r="68" spans="1:4" s="86" customFormat="1" ht="8.25" customHeight="1">
      <c r="A68" s="84" t="s">
        <v>34</v>
      </c>
      <c r="B68" s="85">
        <v>84295</v>
      </c>
      <c r="C68" s="85">
        <v>83417</v>
      </c>
      <c r="D68" s="85">
        <v>84064</v>
      </c>
    </row>
    <row r="69" spans="1:4" s="86" customFormat="1" ht="8.25" customHeight="1">
      <c r="A69" s="87" t="s">
        <v>35</v>
      </c>
      <c r="B69" s="88">
        <v>120553</v>
      </c>
      <c r="C69" s="88">
        <v>122136</v>
      </c>
      <c r="D69" s="88">
        <v>121203</v>
      </c>
    </row>
    <row r="70" spans="1:4" s="86" customFormat="1" ht="8.25" customHeight="1">
      <c r="A70" s="84" t="s">
        <v>36</v>
      </c>
      <c r="B70" s="85">
        <v>155380</v>
      </c>
      <c r="C70" s="85">
        <v>152753</v>
      </c>
      <c r="D70" s="85">
        <v>153585</v>
      </c>
    </row>
    <row r="71" spans="1:4" s="86" customFormat="1" ht="8.25" customHeight="1">
      <c r="A71" s="84" t="s">
        <v>37</v>
      </c>
      <c r="B71" s="85">
        <v>40802</v>
      </c>
      <c r="C71" s="85">
        <v>42237</v>
      </c>
      <c r="D71" s="85">
        <v>40225</v>
      </c>
    </row>
    <row r="72" spans="1:4" s="86" customFormat="1" ht="8.25" customHeight="1">
      <c r="A72" s="84" t="s">
        <v>38</v>
      </c>
      <c r="B72" s="85">
        <v>20138</v>
      </c>
      <c r="C72" s="85">
        <v>21565</v>
      </c>
      <c r="D72" s="85">
        <v>21337</v>
      </c>
    </row>
    <row r="73" spans="1:4" s="86" customFormat="1" ht="8.25" customHeight="1">
      <c r="A73" s="87" t="s">
        <v>39</v>
      </c>
      <c r="B73" s="88">
        <v>66385</v>
      </c>
      <c r="C73" s="88">
        <v>65738</v>
      </c>
      <c r="D73" s="88">
        <v>66578</v>
      </c>
    </row>
    <row r="74" spans="1:4" s="86" customFormat="1" ht="8.25" customHeight="1">
      <c r="A74" s="84" t="s">
        <v>40</v>
      </c>
      <c r="B74" s="85">
        <v>77947</v>
      </c>
      <c r="C74" s="85">
        <v>77751</v>
      </c>
      <c r="D74" s="85">
        <v>77756</v>
      </c>
    </row>
    <row r="75" spans="1:4" s="86" customFormat="1" ht="8.25" customHeight="1">
      <c r="A75" s="84" t="s">
        <v>41</v>
      </c>
      <c r="B75" s="85">
        <v>56574</v>
      </c>
      <c r="C75" s="85">
        <v>56925</v>
      </c>
      <c r="D75" s="85">
        <v>56280</v>
      </c>
    </row>
    <row r="76" spans="1:4" s="86" customFormat="1" ht="8.25" customHeight="1">
      <c r="A76" s="84" t="s">
        <v>42</v>
      </c>
      <c r="B76" s="85">
        <v>65072</v>
      </c>
      <c r="C76" s="85">
        <v>65654</v>
      </c>
      <c r="D76" s="85">
        <v>65062</v>
      </c>
    </row>
    <row r="77" spans="1:4" s="86" customFormat="1" ht="8.25" customHeight="1">
      <c r="A77" s="87" t="s">
        <v>43</v>
      </c>
      <c r="B77" s="88">
        <v>61929</v>
      </c>
      <c r="C77" s="88">
        <v>65055</v>
      </c>
      <c r="D77" s="88">
        <v>62002</v>
      </c>
    </row>
    <row r="78" spans="1:4" s="86" customFormat="1" ht="8.25" customHeight="1">
      <c r="A78" s="84" t="s">
        <v>44</v>
      </c>
      <c r="B78" s="85">
        <v>27792</v>
      </c>
      <c r="C78" s="85">
        <v>26528</v>
      </c>
      <c r="D78" s="85">
        <v>27492</v>
      </c>
    </row>
    <row r="79" spans="1:4" s="86" customFormat="1" ht="8.25" customHeight="1">
      <c r="A79" s="84" t="s">
        <v>45</v>
      </c>
      <c r="B79" s="85">
        <v>234822</v>
      </c>
      <c r="C79" s="85">
        <v>231422</v>
      </c>
      <c r="D79" s="85">
        <v>235073</v>
      </c>
    </row>
    <row r="80" spans="1:4" s="86" customFormat="1" ht="8.25" customHeight="1">
      <c r="A80" s="84" t="s">
        <v>46</v>
      </c>
      <c r="B80" s="85">
        <v>40263</v>
      </c>
      <c r="C80" s="85">
        <v>39301</v>
      </c>
      <c r="D80" s="85">
        <v>39228</v>
      </c>
    </row>
    <row r="81" spans="1:4" s="86" customFormat="1" ht="8.25" customHeight="1">
      <c r="A81" s="87" t="s">
        <v>47</v>
      </c>
      <c r="B81" s="88">
        <v>38895</v>
      </c>
      <c r="C81" s="88">
        <v>37814</v>
      </c>
      <c r="D81" s="88">
        <v>38605</v>
      </c>
    </row>
    <row r="82" spans="1:4" s="86" customFormat="1" ht="8.25" customHeight="1">
      <c r="A82" s="84" t="s">
        <v>76</v>
      </c>
      <c r="B82" s="90" t="s">
        <v>77</v>
      </c>
      <c r="C82" s="90">
        <v>2995</v>
      </c>
      <c r="D82" s="85">
        <v>2548</v>
      </c>
    </row>
    <row r="83" spans="1:4" s="86" customFormat="1" ht="8.25" customHeight="1">
      <c r="A83" s="84"/>
      <c r="B83" s="90"/>
      <c r="C83" s="90"/>
      <c r="D83" s="85"/>
    </row>
    <row r="84" spans="1:4" s="82" customFormat="1" ht="8.25" customHeight="1">
      <c r="A84" s="80">
        <v>1997</v>
      </c>
      <c r="B84" s="81"/>
      <c r="C84" s="81"/>
      <c r="D84" s="81"/>
    </row>
    <row r="85" spans="1:4" s="82" customFormat="1" ht="8.25" customHeight="1">
      <c r="A85" s="83" t="s">
        <v>7</v>
      </c>
      <c r="B85" s="81">
        <f>SUM(B87:B119)</f>
        <v>2698425</v>
      </c>
      <c r="C85" s="81">
        <f>SUM(C87:C119)</f>
        <v>2698425</v>
      </c>
      <c r="D85" s="81">
        <f>SUM(D87:D119)</f>
        <v>2698425</v>
      </c>
    </row>
    <row r="86" spans="1:4" s="82" customFormat="1" ht="3.95" customHeight="1">
      <c r="A86" s="83"/>
      <c r="B86" s="81"/>
      <c r="C86" s="81"/>
      <c r="D86" s="81"/>
    </row>
    <row r="87" spans="1:4" s="86" customFormat="1" ht="8.25" customHeight="1">
      <c r="A87" s="84" t="s">
        <v>16</v>
      </c>
      <c r="B87" s="85">
        <v>24494</v>
      </c>
      <c r="C87" s="85">
        <v>26634</v>
      </c>
      <c r="D87" s="85">
        <v>24717</v>
      </c>
    </row>
    <row r="88" spans="1:4" s="86" customFormat="1" ht="8.25" customHeight="1">
      <c r="A88" s="84" t="s">
        <v>17</v>
      </c>
      <c r="B88" s="85">
        <v>56489</v>
      </c>
      <c r="C88" s="85">
        <v>56619</v>
      </c>
      <c r="D88" s="85">
        <v>56831</v>
      </c>
    </row>
    <row r="89" spans="1:4" s="86" customFormat="1" ht="8.25" customHeight="1">
      <c r="A89" s="84" t="s">
        <v>18</v>
      </c>
      <c r="B89" s="85">
        <v>9777</v>
      </c>
      <c r="C89" s="85">
        <v>9739</v>
      </c>
      <c r="D89" s="85">
        <v>9780</v>
      </c>
    </row>
    <row r="90" spans="1:4" s="86" customFormat="1" ht="8.25" customHeight="1">
      <c r="A90" s="87" t="s">
        <v>19</v>
      </c>
      <c r="B90" s="88">
        <v>19517</v>
      </c>
      <c r="C90" s="88">
        <v>17849</v>
      </c>
      <c r="D90" s="88">
        <v>19140</v>
      </c>
    </row>
    <row r="91" spans="1:4" s="86" customFormat="1" ht="8.25" customHeight="1">
      <c r="A91" s="84" t="s">
        <v>20</v>
      </c>
      <c r="B91" s="85">
        <v>55139</v>
      </c>
      <c r="C91" s="85">
        <v>57906</v>
      </c>
      <c r="D91" s="85">
        <v>56907</v>
      </c>
    </row>
    <row r="92" spans="1:4" s="86" customFormat="1" ht="8.25" customHeight="1">
      <c r="A92" s="84" t="s">
        <v>21</v>
      </c>
      <c r="B92" s="85">
        <v>12283</v>
      </c>
      <c r="C92" s="85">
        <v>13320</v>
      </c>
      <c r="D92" s="85">
        <v>12316</v>
      </c>
    </row>
    <row r="93" spans="1:4" s="86" customFormat="1" ht="8.25" customHeight="1">
      <c r="A93" s="84" t="s">
        <v>22</v>
      </c>
      <c r="B93" s="85">
        <v>131616</v>
      </c>
      <c r="C93" s="85">
        <v>133062</v>
      </c>
      <c r="D93" s="85">
        <v>131882</v>
      </c>
    </row>
    <row r="94" spans="1:4" s="86" customFormat="1" ht="8.25" customHeight="1">
      <c r="A94" s="87" t="s">
        <v>23</v>
      </c>
      <c r="B94" s="88">
        <v>76705</v>
      </c>
      <c r="C94" s="88">
        <v>78525</v>
      </c>
      <c r="D94" s="88">
        <v>77309</v>
      </c>
    </row>
    <row r="95" spans="1:4" s="86" customFormat="1" ht="8.25" customHeight="1">
      <c r="A95" s="89" t="s">
        <v>24</v>
      </c>
      <c r="B95" s="85">
        <v>190478</v>
      </c>
      <c r="C95" s="85">
        <v>234595</v>
      </c>
      <c r="D95" s="85">
        <v>181803</v>
      </c>
    </row>
    <row r="96" spans="1:4" s="86" customFormat="1" ht="8.25" customHeight="1">
      <c r="A96" s="84" t="s">
        <v>25</v>
      </c>
      <c r="B96" s="85">
        <v>50460</v>
      </c>
      <c r="C96" s="85">
        <v>46223</v>
      </c>
      <c r="D96" s="85">
        <v>48023</v>
      </c>
    </row>
    <row r="97" spans="1:4" s="86" customFormat="1" ht="8.25" customHeight="1">
      <c r="A97" s="84" t="s">
        <v>26</v>
      </c>
      <c r="B97" s="85">
        <v>137246</v>
      </c>
      <c r="C97" s="85">
        <v>137233</v>
      </c>
      <c r="D97" s="85">
        <v>138450</v>
      </c>
    </row>
    <row r="98" spans="1:4" s="86" customFormat="1" ht="8.25" customHeight="1">
      <c r="A98" s="87" t="s">
        <v>27</v>
      </c>
      <c r="B98" s="88">
        <v>124734</v>
      </c>
      <c r="C98" s="88">
        <v>119289</v>
      </c>
      <c r="D98" s="88">
        <v>122069</v>
      </c>
    </row>
    <row r="99" spans="1:4" s="86" customFormat="1" ht="8.25" customHeight="1">
      <c r="A99" s="84" t="s">
        <v>28</v>
      </c>
      <c r="B99" s="85">
        <v>73320</v>
      </c>
      <c r="C99" s="85">
        <v>70509</v>
      </c>
      <c r="D99" s="85">
        <v>71753</v>
      </c>
    </row>
    <row r="100" spans="1:4" s="86" customFormat="1" ht="8.25" customHeight="1">
      <c r="A100" s="84" t="s">
        <v>29</v>
      </c>
      <c r="B100" s="85">
        <v>164232</v>
      </c>
      <c r="C100" s="85">
        <v>162366</v>
      </c>
      <c r="D100" s="85">
        <v>164066</v>
      </c>
    </row>
    <row r="101" spans="1:4" s="86" customFormat="1" ht="8.25" customHeight="1">
      <c r="A101" s="84" t="s">
        <v>30</v>
      </c>
      <c r="B101" s="85">
        <v>315216</v>
      </c>
      <c r="C101" s="85">
        <v>279538</v>
      </c>
      <c r="D101" s="85">
        <v>327782</v>
      </c>
    </row>
    <row r="102" spans="1:4" s="86" customFormat="1" ht="8.25" customHeight="1">
      <c r="A102" s="87" t="s">
        <v>31</v>
      </c>
      <c r="B102" s="88">
        <v>127740</v>
      </c>
      <c r="C102" s="88">
        <v>128493</v>
      </c>
      <c r="D102" s="88">
        <v>127726</v>
      </c>
    </row>
    <row r="103" spans="1:4" s="86" customFormat="1" ht="8.25" customHeight="1">
      <c r="A103" s="84" t="s">
        <v>32</v>
      </c>
      <c r="B103" s="85">
        <v>37310</v>
      </c>
      <c r="C103" s="85">
        <v>38678</v>
      </c>
      <c r="D103" s="85">
        <v>38153</v>
      </c>
    </row>
    <row r="104" spans="1:4" s="86" customFormat="1" ht="8.25" customHeight="1">
      <c r="A104" s="84" t="s">
        <v>33</v>
      </c>
      <c r="B104" s="85">
        <v>26373</v>
      </c>
      <c r="C104" s="85">
        <v>24415</v>
      </c>
      <c r="D104" s="85">
        <v>25809</v>
      </c>
    </row>
    <row r="105" spans="1:4" s="86" customFormat="1" ht="8.25" customHeight="1">
      <c r="A105" s="84" t="s">
        <v>34</v>
      </c>
      <c r="B105" s="85">
        <v>87146</v>
      </c>
      <c r="C105" s="85">
        <v>86389</v>
      </c>
      <c r="D105" s="85">
        <v>86893</v>
      </c>
    </row>
    <row r="106" spans="1:4" s="86" customFormat="1" ht="8.25" customHeight="1">
      <c r="A106" s="87" t="s">
        <v>35</v>
      </c>
      <c r="B106" s="88">
        <v>116538</v>
      </c>
      <c r="C106" s="88">
        <v>118255</v>
      </c>
      <c r="D106" s="88">
        <v>117195</v>
      </c>
    </row>
    <row r="107" spans="1:4" s="86" customFormat="1" ht="8.25" customHeight="1">
      <c r="A107" s="84" t="s">
        <v>36</v>
      </c>
      <c r="B107" s="85">
        <v>159296</v>
      </c>
      <c r="C107" s="85">
        <v>156224</v>
      </c>
      <c r="D107" s="85">
        <v>156943</v>
      </c>
    </row>
    <row r="108" spans="1:4" s="86" customFormat="1" ht="8.25" customHeight="1">
      <c r="A108" s="84" t="s">
        <v>37</v>
      </c>
      <c r="B108" s="85">
        <v>38778</v>
      </c>
      <c r="C108" s="85">
        <v>40628</v>
      </c>
      <c r="D108" s="85">
        <v>38223</v>
      </c>
    </row>
    <row r="109" spans="1:4" s="86" customFormat="1" ht="8.25" customHeight="1">
      <c r="A109" s="84" t="s">
        <v>38</v>
      </c>
      <c r="B109" s="85">
        <v>20340</v>
      </c>
      <c r="C109" s="85">
        <v>21840</v>
      </c>
      <c r="D109" s="85">
        <v>21599</v>
      </c>
    </row>
    <row r="110" spans="1:4" s="86" customFormat="1" ht="8.25" customHeight="1">
      <c r="A110" s="87" t="s">
        <v>39</v>
      </c>
      <c r="B110" s="88">
        <v>65262</v>
      </c>
      <c r="C110" s="88">
        <v>64884</v>
      </c>
      <c r="D110" s="88">
        <v>65443</v>
      </c>
    </row>
    <row r="111" spans="1:4" s="86" customFormat="1" ht="8.25" customHeight="1">
      <c r="A111" s="84" t="s">
        <v>40</v>
      </c>
      <c r="B111" s="85">
        <v>79572</v>
      </c>
      <c r="C111" s="85">
        <v>78871</v>
      </c>
      <c r="D111" s="85">
        <v>79253</v>
      </c>
    </row>
    <row r="112" spans="1:4" s="86" customFormat="1" ht="8.25" customHeight="1">
      <c r="A112" s="84" t="s">
        <v>41</v>
      </c>
      <c r="B112" s="85">
        <v>56069</v>
      </c>
      <c r="C112" s="85">
        <v>56465</v>
      </c>
      <c r="D112" s="85">
        <v>55840</v>
      </c>
    </row>
    <row r="113" spans="1:4" s="86" customFormat="1" ht="8.25" customHeight="1">
      <c r="A113" s="84" t="s">
        <v>42</v>
      </c>
      <c r="B113" s="85">
        <v>58633</v>
      </c>
      <c r="C113" s="85">
        <v>59236</v>
      </c>
      <c r="D113" s="85">
        <v>58650</v>
      </c>
    </row>
    <row r="114" spans="1:4" s="86" customFormat="1" ht="8.25" customHeight="1">
      <c r="A114" s="87" t="s">
        <v>43</v>
      </c>
      <c r="B114" s="88">
        <v>67078</v>
      </c>
      <c r="C114" s="88">
        <v>68498</v>
      </c>
      <c r="D114" s="88">
        <v>66972</v>
      </c>
    </row>
    <row r="115" spans="1:4" s="86" customFormat="1" ht="8.25" customHeight="1">
      <c r="A115" s="84" t="s">
        <v>44</v>
      </c>
      <c r="B115" s="85">
        <v>26911</v>
      </c>
      <c r="C115" s="85">
        <v>25448</v>
      </c>
      <c r="D115" s="85">
        <v>26746</v>
      </c>
    </row>
    <row r="116" spans="1:4" s="86" customFormat="1" ht="8.25" customHeight="1">
      <c r="A116" s="84" t="s">
        <v>45</v>
      </c>
      <c r="B116" s="85">
        <v>212383</v>
      </c>
      <c r="C116" s="85">
        <v>209131</v>
      </c>
      <c r="D116" s="85">
        <v>213098</v>
      </c>
    </row>
    <row r="117" spans="1:4" s="86" customFormat="1" ht="8.25" customHeight="1">
      <c r="A117" s="84" t="s">
        <v>46</v>
      </c>
      <c r="B117" s="85">
        <v>38960</v>
      </c>
      <c r="C117" s="85">
        <v>38207</v>
      </c>
      <c r="D117" s="85">
        <v>37903</v>
      </c>
    </row>
    <row r="118" spans="1:4" s="86" customFormat="1" ht="8.25" customHeight="1">
      <c r="A118" s="87" t="s">
        <v>47</v>
      </c>
      <c r="B118" s="88">
        <v>38330</v>
      </c>
      <c r="C118" s="88">
        <v>37609</v>
      </c>
      <c r="D118" s="88">
        <v>38131</v>
      </c>
    </row>
    <row r="119" spans="1:4" s="86" customFormat="1" ht="8.25" customHeight="1">
      <c r="A119" s="84" t="s">
        <v>76</v>
      </c>
      <c r="B119" s="90" t="s">
        <v>77</v>
      </c>
      <c r="C119" s="90">
        <v>1747</v>
      </c>
      <c r="D119" s="85">
        <v>1020</v>
      </c>
    </row>
    <row r="120" spans="1:4" s="86" customFormat="1" ht="8.25" customHeight="1">
      <c r="A120" s="84"/>
      <c r="B120" s="90"/>
      <c r="C120" s="90"/>
      <c r="D120" s="85"/>
    </row>
    <row r="121" spans="1:4" s="82" customFormat="1" ht="8.25" customHeight="1">
      <c r="A121" s="80">
        <v>1998</v>
      </c>
      <c r="B121" s="81"/>
      <c r="C121" s="81"/>
      <c r="D121" s="81"/>
    </row>
    <row r="122" spans="1:4" s="82" customFormat="1" ht="8.25" customHeight="1">
      <c r="A122" s="83" t="s">
        <v>7</v>
      </c>
      <c r="B122" s="81">
        <f>SUM(B124:B156)</f>
        <v>2668428</v>
      </c>
      <c r="C122" s="81">
        <f>SUM(C124:C156)</f>
        <v>2668428</v>
      </c>
      <c r="D122" s="81">
        <f>SUM(D124:D156)</f>
        <v>2668428</v>
      </c>
    </row>
    <row r="123" spans="1:4" s="82" customFormat="1" ht="8.25" customHeight="1">
      <c r="A123" s="83"/>
      <c r="B123" s="81"/>
      <c r="C123" s="81"/>
      <c r="D123" s="81"/>
    </row>
    <row r="124" spans="1:4" s="86" customFormat="1" ht="8.25" customHeight="1">
      <c r="A124" s="84" t="s">
        <v>16</v>
      </c>
      <c r="B124" s="85">
        <v>25317</v>
      </c>
      <c r="C124" s="85">
        <v>26633</v>
      </c>
      <c r="D124" s="85">
        <v>25537</v>
      </c>
    </row>
    <row r="125" spans="1:4" s="86" customFormat="1" ht="8.25" customHeight="1">
      <c r="A125" s="84" t="s">
        <v>17</v>
      </c>
      <c r="B125" s="85">
        <v>58412</v>
      </c>
      <c r="C125" s="85">
        <v>58154</v>
      </c>
      <c r="D125" s="85">
        <v>58696</v>
      </c>
    </row>
    <row r="126" spans="1:4" s="86" customFormat="1" ht="8.25" customHeight="1">
      <c r="A126" s="84" t="s">
        <v>18</v>
      </c>
      <c r="B126" s="85">
        <v>10080</v>
      </c>
      <c r="C126" s="85">
        <v>9971</v>
      </c>
      <c r="D126" s="85">
        <v>10085</v>
      </c>
    </row>
    <row r="127" spans="1:4" s="86" customFormat="1" ht="8.25" customHeight="1">
      <c r="A127" s="87" t="s">
        <v>19</v>
      </c>
      <c r="B127" s="88">
        <v>19129</v>
      </c>
      <c r="C127" s="88">
        <v>17585</v>
      </c>
      <c r="D127" s="88">
        <v>18850</v>
      </c>
    </row>
    <row r="128" spans="1:4" s="86" customFormat="1" ht="8.25" customHeight="1">
      <c r="A128" s="84" t="s">
        <v>20</v>
      </c>
      <c r="B128" s="85">
        <v>57541</v>
      </c>
      <c r="C128" s="85">
        <v>56936</v>
      </c>
      <c r="D128" s="85">
        <v>59185</v>
      </c>
    </row>
    <row r="129" spans="1:4" s="86" customFormat="1" ht="8.25" customHeight="1">
      <c r="A129" s="84" t="s">
        <v>21</v>
      </c>
      <c r="B129" s="85">
        <v>12732</v>
      </c>
      <c r="C129" s="85">
        <v>13759</v>
      </c>
      <c r="D129" s="85">
        <v>12708</v>
      </c>
    </row>
    <row r="130" spans="1:4" s="86" customFormat="1" ht="8.25" customHeight="1">
      <c r="A130" s="84" t="s">
        <v>22</v>
      </c>
      <c r="B130" s="85">
        <v>133498</v>
      </c>
      <c r="C130" s="85">
        <v>134541</v>
      </c>
      <c r="D130" s="85">
        <v>133759</v>
      </c>
    </row>
    <row r="131" spans="1:4" s="86" customFormat="1" ht="8.25" customHeight="1">
      <c r="A131" s="87" t="s">
        <v>23</v>
      </c>
      <c r="B131" s="88">
        <v>79336</v>
      </c>
      <c r="C131" s="88">
        <v>80019</v>
      </c>
      <c r="D131" s="88">
        <v>79980</v>
      </c>
    </row>
    <row r="132" spans="1:4" s="86" customFormat="1" ht="8.25" customHeight="1">
      <c r="A132" s="89" t="s">
        <v>24</v>
      </c>
      <c r="B132" s="85">
        <v>193728</v>
      </c>
      <c r="C132" s="85">
        <v>228960</v>
      </c>
      <c r="D132" s="85">
        <v>182476</v>
      </c>
    </row>
    <row r="133" spans="1:4" s="86" customFormat="1" ht="8.25" customHeight="1">
      <c r="A133" s="84" t="s">
        <v>25</v>
      </c>
      <c r="B133" s="85">
        <v>48364</v>
      </c>
      <c r="C133" s="85">
        <v>49133</v>
      </c>
      <c r="D133" s="85">
        <v>45890</v>
      </c>
    </row>
    <row r="134" spans="1:4" s="86" customFormat="1" ht="8.25" customHeight="1">
      <c r="A134" s="84" t="s">
        <v>26</v>
      </c>
      <c r="B134" s="85">
        <v>134637</v>
      </c>
      <c r="C134" s="85">
        <v>134440</v>
      </c>
      <c r="D134" s="85">
        <v>135687</v>
      </c>
    </row>
    <row r="135" spans="1:4" s="86" customFormat="1" ht="8.25" customHeight="1">
      <c r="A135" s="87" t="s">
        <v>27</v>
      </c>
      <c r="B135" s="88">
        <v>100946</v>
      </c>
      <c r="C135" s="88">
        <v>96203</v>
      </c>
      <c r="D135" s="88">
        <v>98217</v>
      </c>
    </row>
    <row r="136" spans="1:4" s="86" customFormat="1" ht="8.25" customHeight="1">
      <c r="A136" s="84" t="s">
        <v>28</v>
      </c>
      <c r="B136" s="85">
        <v>68930</v>
      </c>
      <c r="C136" s="85">
        <v>70156</v>
      </c>
      <c r="D136" s="85">
        <v>67376</v>
      </c>
    </row>
    <row r="137" spans="1:4" s="86" customFormat="1" ht="8.25" customHeight="1">
      <c r="A137" s="84" t="s">
        <v>29</v>
      </c>
      <c r="B137" s="85">
        <v>165737</v>
      </c>
      <c r="C137" s="85">
        <v>162978</v>
      </c>
      <c r="D137" s="85">
        <v>165752</v>
      </c>
    </row>
    <row r="138" spans="1:4" s="86" customFormat="1" ht="8.25" customHeight="1">
      <c r="A138" s="84" t="s">
        <v>30</v>
      </c>
      <c r="B138" s="85">
        <v>325457</v>
      </c>
      <c r="C138" s="85">
        <v>285648</v>
      </c>
      <c r="D138" s="85">
        <v>337020</v>
      </c>
    </row>
    <row r="139" spans="1:4" s="86" customFormat="1" ht="8.25" customHeight="1">
      <c r="A139" s="87" t="s">
        <v>31</v>
      </c>
      <c r="B139" s="88">
        <v>123161</v>
      </c>
      <c r="C139" s="88">
        <v>123671</v>
      </c>
      <c r="D139" s="88">
        <v>123253</v>
      </c>
    </row>
    <row r="140" spans="1:4" s="86" customFormat="1" ht="8.25" customHeight="1">
      <c r="A140" s="84" t="s">
        <v>32</v>
      </c>
      <c r="B140" s="85">
        <v>33339</v>
      </c>
      <c r="C140" s="85">
        <v>34276</v>
      </c>
      <c r="D140" s="85">
        <v>34281</v>
      </c>
    </row>
    <row r="141" spans="1:4" s="86" customFormat="1" ht="8.25" customHeight="1">
      <c r="A141" s="84" t="s">
        <v>33</v>
      </c>
      <c r="B141" s="85">
        <v>25976</v>
      </c>
      <c r="C141" s="85">
        <v>23905</v>
      </c>
      <c r="D141" s="85">
        <v>25296</v>
      </c>
    </row>
    <row r="142" spans="1:4" s="86" customFormat="1" ht="8.25" customHeight="1">
      <c r="A142" s="84" t="s">
        <v>34</v>
      </c>
      <c r="B142" s="85">
        <v>90798</v>
      </c>
      <c r="C142" s="85">
        <v>90117</v>
      </c>
      <c r="D142" s="85">
        <v>90683</v>
      </c>
    </row>
    <row r="143" spans="1:4" s="86" customFormat="1" ht="8.25" customHeight="1">
      <c r="A143" s="87" t="s">
        <v>35</v>
      </c>
      <c r="B143" s="88">
        <v>106483</v>
      </c>
      <c r="C143" s="88">
        <v>106364</v>
      </c>
      <c r="D143" s="88">
        <v>107094</v>
      </c>
    </row>
    <row r="144" spans="1:4" s="86" customFormat="1" ht="8.25" customHeight="1">
      <c r="A144" s="84" t="s">
        <v>36</v>
      </c>
      <c r="B144" s="85">
        <v>158401</v>
      </c>
      <c r="C144" s="85">
        <v>159241</v>
      </c>
      <c r="D144" s="85">
        <v>156383</v>
      </c>
    </row>
    <row r="145" spans="1:4" s="86" customFormat="1" ht="8.25" customHeight="1">
      <c r="A145" s="84" t="s">
        <v>37</v>
      </c>
      <c r="B145" s="85">
        <v>39427</v>
      </c>
      <c r="C145" s="85">
        <v>40758</v>
      </c>
      <c r="D145" s="85">
        <v>38994</v>
      </c>
    </row>
    <row r="146" spans="1:4" s="86" customFormat="1" ht="8.25" customHeight="1">
      <c r="A146" s="84" t="s">
        <v>38</v>
      </c>
      <c r="B146" s="85">
        <v>21279</v>
      </c>
      <c r="C146" s="85">
        <v>22243</v>
      </c>
      <c r="D146" s="85">
        <v>22361</v>
      </c>
    </row>
    <row r="147" spans="1:4" s="86" customFormat="1" ht="8.25" customHeight="1">
      <c r="A147" s="87" t="s">
        <v>39</v>
      </c>
      <c r="B147" s="88">
        <v>66358</v>
      </c>
      <c r="C147" s="88">
        <v>64739</v>
      </c>
      <c r="D147" s="88">
        <v>66496</v>
      </c>
    </row>
    <row r="148" spans="1:4" s="86" customFormat="1" ht="8.25" customHeight="1">
      <c r="A148" s="84" t="s">
        <v>40</v>
      </c>
      <c r="B148" s="85">
        <v>73756</v>
      </c>
      <c r="C148" s="85">
        <v>72585</v>
      </c>
      <c r="D148" s="85">
        <v>73517</v>
      </c>
    </row>
    <row r="149" spans="1:4" s="86" customFormat="1" ht="8.25" customHeight="1">
      <c r="A149" s="84" t="s">
        <v>41</v>
      </c>
      <c r="B149" s="85">
        <v>56566</v>
      </c>
      <c r="C149" s="85">
        <v>56677</v>
      </c>
      <c r="D149" s="85">
        <v>56322</v>
      </c>
    </row>
    <row r="150" spans="1:4" s="86" customFormat="1" ht="8.25" customHeight="1">
      <c r="A150" s="84" t="s">
        <v>42</v>
      </c>
      <c r="B150" s="85">
        <v>50233</v>
      </c>
      <c r="C150" s="85">
        <v>50383</v>
      </c>
      <c r="D150" s="85">
        <v>50157</v>
      </c>
    </row>
    <row r="151" spans="1:4" s="86" customFormat="1" ht="8.25" customHeight="1">
      <c r="A151" s="87" t="s">
        <v>43</v>
      </c>
      <c r="B151" s="88">
        <v>63474</v>
      </c>
      <c r="C151" s="88">
        <v>63439</v>
      </c>
      <c r="D151" s="88">
        <v>63568</v>
      </c>
    </row>
    <row r="152" spans="1:4" s="86" customFormat="1" ht="8.25" customHeight="1">
      <c r="A152" s="84" t="s">
        <v>44</v>
      </c>
      <c r="B152" s="85">
        <v>28640</v>
      </c>
      <c r="C152" s="85">
        <v>28261</v>
      </c>
      <c r="D152" s="85">
        <v>28374</v>
      </c>
    </row>
    <row r="153" spans="1:4" s="86" customFormat="1" ht="8.25" customHeight="1">
      <c r="A153" s="84" t="s">
        <v>45</v>
      </c>
      <c r="B153" s="85">
        <v>218512</v>
      </c>
      <c r="C153" s="85">
        <v>222373</v>
      </c>
      <c r="D153" s="85">
        <v>218849</v>
      </c>
    </row>
    <row r="154" spans="1:4" s="86" customFormat="1" ht="8.25" customHeight="1">
      <c r="A154" s="84" t="s">
        <v>46</v>
      </c>
      <c r="B154" s="85">
        <v>39009</v>
      </c>
      <c r="C154" s="85">
        <v>38484</v>
      </c>
      <c r="D154" s="85">
        <v>38099</v>
      </c>
    </row>
    <row r="155" spans="1:4" s="86" customFormat="1" ht="8.25" customHeight="1">
      <c r="A155" s="87" t="s">
        <v>47</v>
      </c>
      <c r="B155" s="88">
        <v>39172</v>
      </c>
      <c r="C155" s="88">
        <v>40887</v>
      </c>
      <c r="D155" s="88">
        <v>38960</v>
      </c>
    </row>
    <row r="156" spans="1:4" s="86" customFormat="1" ht="8.25" customHeight="1">
      <c r="A156" s="84" t="s">
        <v>76</v>
      </c>
      <c r="B156" s="90" t="s">
        <v>77</v>
      </c>
      <c r="C156" s="90">
        <v>4909</v>
      </c>
      <c r="D156" s="85">
        <v>4523</v>
      </c>
    </row>
    <row r="157" spans="1:4" s="86" customFormat="1" ht="9" customHeight="1">
      <c r="A157" s="84"/>
      <c r="B157" s="90"/>
      <c r="C157" s="90"/>
      <c r="D157" s="85"/>
    </row>
    <row r="158" spans="1:4" s="82" customFormat="1" ht="9" customHeight="1">
      <c r="A158" s="80">
        <v>1999</v>
      </c>
      <c r="B158" s="81"/>
      <c r="C158" s="81"/>
      <c r="D158" s="81"/>
    </row>
    <row r="159" spans="1:4" s="82" customFormat="1" ht="9" customHeight="1">
      <c r="A159" s="83" t="s">
        <v>7</v>
      </c>
      <c r="B159" s="81">
        <f>SUM(B161:B193)</f>
        <v>2769089</v>
      </c>
      <c r="C159" s="81">
        <f>SUM(C161:C193)</f>
        <v>2769089</v>
      </c>
      <c r="D159" s="91">
        <f>SUM(D161:D193)</f>
        <v>2769089</v>
      </c>
    </row>
    <row r="160" spans="1:4" s="82" customFormat="1" ht="3.95" customHeight="1">
      <c r="A160" s="83"/>
      <c r="B160" s="81"/>
      <c r="C160" s="81"/>
      <c r="D160" s="91"/>
    </row>
    <row r="161" spans="1:4" s="86" customFormat="1" ht="9" customHeight="1">
      <c r="A161" s="84" t="s">
        <v>16</v>
      </c>
      <c r="B161" s="85">
        <v>25102</v>
      </c>
      <c r="C161" s="85">
        <v>26219</v>
      </c>
      <c r="D161" s="90">
        <v>25424</v>
      </c>
    </row>
    <row r="162" spans="1:4" s="86" customFormat="1" ht="9" customHeight="1">
      <c r="A162" s="84" t="s">
        <v>17</v>
      </c>
      <c r="B162" s="85">
        <v>60027</v>
      </c>
      <c r="C162" s="85">
        <v>60052</v>
      </c>
      <c r="D162" s="90">
        <v>60442</v>
      </c>
    </row>
    <row r="163" spans="1:4" s="86" customFormat="1" ht="9" customHeight="1">
      <c r="A163" s="84" t="s">
        <v>18</v>
      </c>
      <c r="B163" s="85">
        <v>10476</v>
      </c>
      <c r="C163" s="85">
        <v>10333</v>
      </c>
      <c r="D163" s="90">
        <v>10477</v>
      </c>
    </row>
    <row r="164" spans="1:4" s="86" customFormat="1" ht="9" customHeight="1">
      <c r="A164" s="87" t="s">
        <v>19</v>
      </c>
      <c r="B164" s="88">
        <v>19954</v>
      </c>
      <c r="C164" s="88">
        <v>18346</v>
      </c>
      <c r="D164" s="92">
        <v>19637</v>
      </c>
    </row>
    <row r="165" spans="1:4" s="86" customFormat="1" ht="9" customHeight="1">
      <c r="A165" s="84" t="s">
        <v>20</v>
      </c>
      <c r="B165" s="85">
        <v>57859</v>
      </c>
      <c r="C165" s="85">
        <v>56974</v>
      </c>
      <c r="D165" s="90">
        <v>59686</v>
      </c>
    </row>
    <row r="166" spans="1:4" s="86" customFormat="1" ht="9" customHeight="1">
      <c r="A166" s="84" t="s">
        <v>21</v>
      </c>
      <c r="B166" s="85">
        <v>13045</v>
      </c>
      <c r="C166" s="85">
        <v>13615</v>
      </c>
      <c r="D166" s="90">
        <v>13049</v>
      </c>
    </row>
    <row r="167" spans="1:4" s="86" customFormat="1" ht="9" customHeight="1">
      <c r="A167" s="84" t="s">
        <v>22</v>
      </c>
      <c r="B167" s="85">
        <v>132428</v>
      </c>
      <c r="C167" s="85">
        <v>134001</v>
      </c>
      <c r="D167" s="90">
        <v>132662</v>
      </c>
    </row>
    <row r="168" spans="1:4" s="86" customFormat="1" ht="9" customHeight="1">
      <c r="A168" s="87" t="s">
        <v>23</v>
      </c>
      <c r="B168" s="88">
        <v>90384</v>
      </c>
      <c r="C168" s="88">
        <v>91533</v>
      </c>
      <c r="D168" s="92">
        <v>91610</v>
      </c>
    </row>
    <row r="169" spans="1:4" s="86" customFormat="1" ht="9" customHeight="1">
      <c r="A169" s="89" t="s">
        <v>24</v>
      </c>
      <c r="B169" s="85">
        <v>195716</v>
      </c>
      <c r="C169" s="85">
        <v>233417</v>
      </c>
      <c r="D169" s="90">
        <v>180953</v>
      </c>
    </row>
    <row r="170" spans="1:4" s="86" customFormat="1" ht="9" customHeight="1">
      <c r="A170" s="84" t="s">
        <v>25</v>
      </c>
      <c r="B170" s="85">
        <v>51411</v>
      </c>
      <c r="C170" s="85">
        <v>52695</v>
      </c>
      <c r="D170" s="90">
        <v>48828</v>
      </c>
    </row>
    <row r="171" spans="1:4" s="86" customFormat="1" ht="9" customHeight="1">
      <c r="A171" s="84" t="s">
        <v>26</v>
      </c>
      <c r="B171" s="85">
        <v>138885</v>
      </c>
      <c r="C171" s="85">
        <v>138893</v>
      </c>
      <c r="D171" s="90">
        <v>139930</v>
      </c>
    </row>
    <row r="172" spans="1:4" s="86" customFormat="1" ht="9" customHeight="1">
      <c r="A172" s="87" t="s">
        <v>27</v>
      </c>
      <c r="B172" s="88">
        <v>118956</v>
      </c>
      <c r="C172" s="88">
        <v>114224</v>
      </c>
      <c r="D172" s="92">
        <v>116199</v>
      </c>
    </row>
    <row r="173" spans="1:4" s="86" customFormat="1" ht="9" customHeight="1">
      <c r="A173" s="84" t="s">
        <v>28</v>
      </c>
      <c r="B173" s="85">
        <v>73077</v>
      </c>
      <c r="C173" s="85">
        <v>70991</v>
      </c>
      <c r="D173" s="90">
        <v>71839</v>
      </c>
    </row>
    <row r="174" spans="1:4" s="86" customFormat="1" ht="9" customHeight="1">
      <c r="A174" s="84" t="s">
        <v>29</v>
      </c>
      <c r="B174" s="85">
        <v>166840</v>
      </c>
      <c r="C174" s="85">
        <v>164652</v>
      </c>
      <c r="D174" s="90">
        <v>166809</v>
      </c>
    </row>
    <row r="175" spans="1:4" s="86" customFormat="1" ht="9" customHeight="1">
      <c r="A175" s="84" t="s">
        <v>30</v>
      </c>
      <c r="B175" s="85">
        <v>333250</v>
      </c>
      <c r="C175" s="85">
        <v>293629</v>
      </c>
      <c r="D175" s="90">
        <v>343502</v>
      </c>
    </row>
    <row r="176" spans="1:4" s="86" customFormat="1" ht="9" customHeight="1">
      <c r="A176" s="87" t="s">
        <v>31</v>
      </c>
      <c r="B176" s="88">
        <v>131654</v>
      </c>
      <c r="C176" s="88">
        <v>132313</v>
      </c>
      <c r="D176" s="92">
        <v>131754</v>
      </c>
    </row>
    <row r="177" spans="1:4" s="86" customFormat="1" ht="9" customHeight="1">
      <c r="A177" s="84" t="s">
        <v>32</v>
      </c>
      <c r="B177" s="85">
        <v>36463</v>
      </c>
      <c r="C177" s="85">
        <v>37945</v>
      </c>
      <c r="D177" s="90">
        <v>37394</v>
      </c>
    </row>
    <row r="178" spans="1:4" s="86" customFormat="1" ht="9" customHeight="1">
      <c r="A178" s="84" t="s">
        <v>33</v>
      </c>
      <c r="B178" s="85">
        <v>25808</v>
      </c>
      <c r="C178" s="85">
        <v>23648</v>
      </c>
      <c r="D178" s="90">
        <v>25308</v>
      </c>
    </row>
    <row r="179" spans="1:4" s="86" customFormat="1" ht="9" customHeight="1">
      <c r="A179" s="84" t="s">
        <v>34</v>
      </c>
      <c r="B179" s="85">
        <v>91582</v>
      </c>
      <c r="C179" s="85">
        <v>90861</v>
      </c>
      <c r="D179" s="90">
        <v>91500</v>
      </c>
    </row>
    <row r="180" spans="1:4" s="86" customFormat="1" ht="9" customHeight="1">
      <c r="A180" s="87" t="s">
        <v>35</v>
      </c>
      <c r="B180" s="88">
        <v>113959</v>
      </c>
      <c r="C180" s="88">
        <v>115683</v>
      </c>
      <c r="D180" s="92">
        <v>114538</v>
      </c>
    </row>
    <row r="181" spans="1:4" s="86" customFormat="1" ht="9" customHeight="1">
      <c r="A181" s="84" t="s">
        <v>36</v>
      </c>
      <c r="B181" s="85">
        <v>181690</v>
      </c>
      <c r="C181" s="85">
        <v>178962</v>
      </c>
      <c r="D181" s="90">
        <v>179718</v>
      </c>
    </row>
    <row r="182" spans="1:4" s="86" customFormat="1" ht="9" customHeight="1">
      <c r="A182" s="84" t="s">
        <v>37</v>
      </c>
      <c r="B182" s="85">
        <v>41243</v>
      </c>
      <c r="C182" s="85">
        <v>43216</v>
      </c>
      <c r="D182" s="90">
        <v>40843</v>
      </c>
    </row>
    <row r="183" spans="1:4" s="86" customFormat="1" ht="9" customHeight="1">
      <c r="A183" s="84" t="s">
        <v>38</v>
      </c>
      <c r="B183" s="85">
        <v>22434</v>
      </c>
      <c r="C183" s="85">
        <v>23432</v>
      </c>
      <c r="D183" s="90">
        <v>23361</v>
      </c>
    </row>
    <row r="184" spans="1:4" s="86" customFormat="1" ht="9" customHeight="1">
      <c r="A184" s="87" t="s">
        <v>39</v>
      </c>
      <c r="B184" s="88">
        <v>69108</v>
      </c>
      <c r="C184" s="88">
        <v>67338</v>
      </c>
      <c r="D184" s="92">
        <v>69176</v>
      </c>
    </row>
    <row r="185" spans="1:4" s="86" customFormat="1" ht="9" customHeight="1">
      <c r="A185" s="84" t="s">
        <v>40</v>
      </c>
      <c r="B185" s="85">
        <v>75720</v>
      </c>
      <c r="C185" s="85">
        <v>74384</v>
      </c>
      <c r="D185" s="90">
        <v>75369</v>
      </c>
    </row>
    <row r="186" spans="1:4" s="86" customFormat="1" ht="9" customHeight="1">
      <c r="A186" s="84" t="s">
        <v>41</v>
      </c>
      <c r="B186" s="85">
        <v>57826</v>
      </c>
      <c r="C186" s="85">
        <v>57618</v>
      </c>
      <c r="D186" s="90">
        <v>57560</v>
      </c>
    </row>
    <row r="187" spans="1:4" s="86" customFormat="1" ht="9" customHeight="1">
      <c r="A187" s="84" t="s">
        <v>42</v>
      </c>
      <c r="B187" s="85">
        <v>51698</v>
      </c>
      <c r="C187" s="85">
        <v>52266</v>
      </c>
      <c r="D187" s="90">
        <v>51654</v>
      </c>
    </row>
    <row r="188" spans="1:4" s="86" customFormat="1" ht="9" customHeight="1">
      <c r="A188" s="87" t="s">
        <v>43</v>
      </c>
      <c r="B188" s="88">
        <v>65900</v>
      </c>
      <c r="C188" s="88">
        <v>68994</v>
      </c>
      <c r="D188" s="92">
        <v>66097</v>
      </c>
    </row>
    <row r="189" spans="1:4" s="86" customFormat="1" ht="9" customHeight="1">
      <c r="A189" s="84" t="s">
        <v>44</v>
      </c>
      <c r="B189" s="85">
        <v>27933</v>
      </c>
      <c r="C189" s="85">
        <v>26069</v>
      </c>
      <c r="D189" s="90">
        <v>27677</v>
      </c>
    </row>
    <row r="190" spans="1:4" s="86" customFormat="1" ht="9" customHeight="1">
      <c r="A190" s="84" t="s">
        <v>45</v>
      </c>
      <c r="B190" s="85">
        <v>211902</v>
      </c>
      <c r="C190" s="85">
        <v>208002</v>
      </c>
      <c r="D190" s="90">
        <v>212348</v>
      </c>
    </row>
    <row r="191" spans="1:4" s="86" customFormat="1" ht="9" customHeight="1">
      <c r="A191" s="84" t="s">
        <v>46</v>
      </c>
      <c r="B191" s="85">
        <v>37958</v>
      </c>
      <c r="C191" s="85">
        <v>37712</v>
      </c>
      <c r="D191" s="90">
        <v>37195</v>
      </c>
    </row>
    <row r="192" spans="1:4" s="86" customFormat="1" ht="9" customHeight="1">
      <c r="A192" s="87" t="s">
        <v>47</v>
      </c>
      <c r="B192" s="88">
        <v>38801</v>
      </c>
      <c r="C192" s="88">
        <v>41187</v>
      </c>
      <c r="D192" s="92">
        <v>38477</v>
      </c>
    </row>
    <row r="193" spans="1:4" s="86" customFormat="1" ht="9" customHeight="1">
      <c r="A193" s="84" t="s">
        <v>76</v>
      </c>
      <c r="B193" s="90" t="s">
        <v>77</v>
      </c>
      <c r="C193" s="90">
        <v>9885</v>
      </c>
      <c r="D193" s="90">
        <v>8073</v>
      </c>
    </row>
    <row r="194" spans="1:4" s="86" customFormat="1" ht="9" customHeight="1">
      <c r="A194" s="84"/>
      <c r="B194" s="90"/>
      <c r="C194" s="90"/>
      <c r="D194" s="85"/>
    </row>
    <row r="195" spans="1:4" s="82" customFormat="1" ht="9" customHeight="1">
      <c r="A195" s="80">
        <v>2000</v>
      </c>
      <c r="B195" s="81"/>
      <c r="C195" s="81"/>
      <c r="D195" s="81"/>
    </row>
    <row r="196" spans="1:4" s="82" customFormat="1" ht="9" customHeight="1">
      <c r="A196" s="83" t="s">
        <v>7</v>
      </c>
      <c r="B196" s="81">
        <f>SUM(B198:B230)</f>
        <v>2798339</v>
      </c>
      <c r="C196" s="81">
        <f>SUM(C198:C230)</f>
        <v>2798339</v>
      </c>
      <c r="D196" s="81">
        <f>SUM(D198:D230)</f>
        <v>2798339</v>
      </c>
    </row>
    <row r="197" spans="1:4" s="82" customFormat="1" ht="3.95" customHeight="1">
      <c r="A197" s="83"/>
      <c r="B197" s="81"/>
      <c r="C197" s="81"/>
      <c r="D197" s="81"/>
    </row>
    <row r="198" spans="1:4" s="86" customFormat="1" ht="8.25" customHeight="1">
      <c r="A198" s="84" t="s">
        <v>16</v>
      </c>
      <c r="B198" s="85">
        <v>24470</v>
      </c>
      <c r="C198" s="85">
        <v>27323</v>
      </c>
      <c r="D198" s="85">
        <v>24941</v>
      </c>
    </row>
    <row r="199" spans="1:4" s="86" customFormat="1" ht="8.25" customHeight="1">
      <c r="A199" s="84" t="s">
        <v>17</v>
      </c>
      <c r="B199" s="85">
        <v>60397</v>
      </c>
      <c r="C199" s="85">
        <v>60282</v>
      </c>
      <c r="D199" s="85">
        <v>60766</v>
      </c>
    </row>
    <row r="200" spans="1:4" s="86" customFormat="1" ht="8.25" customHeight="1">
      <c r="A200" s="84" t="s">
        <v>18</v>
      </c>
      <c r="B200" s="85">
        <v>11992</v>
      </c>
      <c r="C200" s="85">
        <v>11478</v>
      </c>
      <c r="D200" s="85">
        <v>11930</v>
      </c>
    </row>
    <row r="201" spans="1:4" s="86" customFormat="1" ht="8.25" customHeight="1">
      <c r="A201" s="87" t="s">
        <v>19</v>
      </c>
      <c r="B201" s="88">
        <v>19671</v>
      </c>
      <c r="C201" s="88">
        <v>18077</v>
      </c>
      <c r="D201" s="88">
        <v>19456</v>
      </c>
    </row>
    <row r="202" spans="1:4" s="86" customFormat="1" ht="8.25" customHeight="1">
      <c r="A202" s="84" t="s">
        <v>20</v>
      </c>
      <c r="B202" s="85">
        <v>59765</v>
      </c>
      <c r="C202" s="85">
        <v>62291</v>
      </c>
      <c r="D202" s="85">
        <v>61534</v>
      </c>
    </row>
    <row r="203" spans="1:4" s="86" customFormat="1" ht="8.25" customHeight="1">
      <c r="A203" s="84" t="s">
        <v>21</v>
      </c>
      <c r="B203" s="85">
        <v>13022</v>
      </c>
      <c r="C203" s="85">
        <v>13622</v>
      </c>
      <c r="D203" s="85">
        <v>13042</v>
      </c>
    </row>
    <row r="204" spans="1:4" s="86" customFormat="1" ht="8.25" customHeight="1">
      <c r="A204" s="84" t="s">
        <v>22</v>
      </c>
      <c r="B204" s="85">
        <v>136623</v>
      </c>
      <c r="C204" s="85">
        <v>138167</v>
      </c>
      <c r="D204" s="85">
        <v>136890</v>
      </c>
    </row>
    <row r="205" spans="1:4" s="86" customFormat="1" ht="8.25" customHeight="1">
      <c r="A205" s="87" t="s">
        <v>23</v>
      </c>
      <c r="B205" s="88">
        <v>88534</v>
      </c>
      <c r="C205" s="88">
        <v>88823</v>
      </c>
      <c r="D205" s="88">
        <v>89230</v>
      </c>
    </row>
    <row r="206" spans="1:4" s="86" customFormat="1" ht="8.25" customHeight="1">
      <c r="A206" s="89" t="s">
        <v>24</v>
      </c>
      <c r="B206" s="85">
        <v>194612</v>
      </c>
      <c r="C206" s="85">
        <v>231533</v>
      </c>
      <c r="D206" s="85">
        <v>181910</v>
      </c>
    </row>
    <row r="207" spans="1:4" s="86" customFormat="1" ht="8.25" customHeight="1">
      <c r="A207" s="84" t="s">
        <v>25</v>
      </c>
      <c r="B207" s="85">
        <v>48055</v>
      </c>
      <c r="C207" s="85">
        <v>44081</v>
      </c>
      <c r="D207" s="85">
        <v>45729</v>
      </c>
    </row>
    <row r="208" spans="1:4" s="86" customFormat="1" ht="8.25" customHeight="1">
      <c r="A208" s="84" t="s">
        <v>26</v>
      </c>
      <c r="B208" s="85">
        <v>134398</v>
      </c>
      <c r="C208" s="85">
        <v>135018</v>
      </c>
      <c r="D208" s="85">
        <v>135424</v>
      </c>
    </row>
    <row r="209" spans="1:4" s="86" customFormat="1" ht="8.25" customHeight="1">
      <c r="A209" s="87" t="s">
        <v>27</v>
      </c>
      <c r="B209" s="88">
        <v>163650</v>
      </c>
      <c r="C209" s="88">
        <v>158399</v>
      </c>
      <c r="D209" s="88">
        <v>160697</v>
      </c>
    </row>
    <row r="210" spans="1:4" s="86" customFormat="1" ht="8.25" customHeight="1">
      <c r="A210" s="84" t="s">
        <v>28</v>
      </c>
      <c r="B210" s="85">
        <v>66928</v>
      </c>
      <c r="C210" s="85">
        <v>68924</v>
      </c>
      <c r="D210" s="85">
        <v>66185</v>
      </c>
    </row>
    <row r="211" spans="1:4" s="86" customFormat="1" ht="8.25" customHeight="1">
      <c r="A211" s="84" t="s">
        <v>29</v>
      </c>
      <c r="B211" s="85">
        <v>170844</v>
      </c>
      <c r="C211" s="85">
        <v>168813</v>
      </c>
      <c r="D211" s="85">
        <v>170339</v>
      </c>
    </row>
    <row r="212" spans="1:4" s="86" customFormat="1" ht="8.25" customHeight="1">
      <c r="A212" s="84" t="s">
        <v>30</v>
      </c>
      <c r="B212" s="85">
        <v>335085</v>
      </c>
      <c r="C212" s="85">
        <v>294241</v>
      </c>
      <c r="D212" s="85">
        <v>345892</v>
      </c>
    </row>
    <row r="213" spans="1:4" s="86" customFormat="1" ht="8.25" customHeight="1">
      <c r="A213" s="87" t="s">
        <v>31</v>
      </c>
      <c r="B213" s="88">
        <v>121707</v>
      </c>
      <c r="C213" s="88">
        <v>122504</v>
      </c>
      <c r="D213" s="88">
        <v>121879</v>
      </c>
    </row>
    <row r="214" spans="1:4" s="86" customFormat="1" ht="8.25" customHeight="1">
      <c r="A214" s="84" t="s">
        <v>32</v>
      </c>
      <c r="B214" s="85">
        <v>36881</v>
      </c>
      <c r="C214" s="85">
        <v>38256</v>
      </c>
      <c r="D214" s="85">
        <v>37837</v>
      </c>
    </row>
    <row r="215" spans="1:4" s="86" customFormat="1" ht="8.25" customHeight="1">
      <c r="A215" s="84" t="s">
        <v>33</v>
      </c>
      <c r="B215" s="85">
        <v>26705</v>
      </c>
      <c r="C215" s="85">
        <v>24929</v>
      </c>
      <c r="D215" s="85">
        <v>26364</v>
      </c>
    </row>
    <row r="216" spans="1:4" s="86" customFormat="1" ht="8.25" customHeight="1">
      <c r="A216" s="84" t="s">
        <v>34</v>
      </c>
      <c r="B216" s="85">
        <v>94290</v>
      </c>
      <c r="C216" s="85">
        <v>93722</v>
      </c>
      <c r="D216" s="85">
        <v>94120</v>
      </c>
    </row>
    <row r="217" spans="1:4" s="86" customFormat="1" ht="8.25" customHeight="1">
      <c r="A217" s="87" t="s">
        <v>35</v>
      </c>
      <c r="B217" s="88">
        <v>125538</v>
      </c>
      <c r="C217" s="88">
        <v>126837</v>
      </c>
      <c r="D217" s="88">
        <v>126147</v>
      </c>
    </row>
    <row r="218" spans="1:4" s="86" customFormat="1" ht="8.25" customHeight="1">
      <c r="A218" s="84" t="s">
        <v>36</v>
      </c>
      <c r="B218" s="85">
        <v>171838</v>
      </c>
      <c r="C218" s="85">
        <v>168290</v>
      </c>
      <c r="D218" s="85">
        <v>169205</v>
      </c>
    </row>
    <row r="219" spans="1:4" s="86" customFormat="1" ht="8.25" customHeight="1">
      <c r="A219" s="84" t="s">
        <v>37</v>
      </c>
      <c r="B219" s="85">
        <v>40387</v>
      </c>
      <c r="C219" s="85">
        <v>42032</v>
      </c>
      <c r="D219" s="85">
        <v>40133</v>
      </c>
    </row>
    <row r="220" spans="1:4" s="86" customFormat="1" ht="8.25" customHeight="1">
      <c r="A220" s="84" t="s">
        <v>38</v>
      </c>
      <c r="B220" s="85">
        <v>24809</v>
      </c>
      <c r="C220" s="85">
        <v>25426</v>
      </c>
      <c r="D220" s="85">
        <v>25430</v>
      </c>
    </row>
    <row r="221" spans="1:4" s="86" customFormat="1" ht="8.25" customHeight="1">
      <c r="A221" s="87" t="s">
        <v>39</v>
      </c>
      <c r="B221" s="88">
        <v>68158</v>
      </c>
      <c r="C221" s="88">
        <v>66497</v>
      </c>
      <c r="D221" s="88">
        <v>68197</v>
      </c>
    </row>
    <row r="222" spans="1:4" s="86" customFormat="1" ht="8.25" customHeight="1">
      <c r="A222" s="84" t="s">
        <v>40</v>
      </c>
      <c r="B222" s="85">
        <v>70376</v>
      </c>
      <c r="C222" s="85">
        <v>70042</v>
      </c>
      <c r="D222" s="85">
        <v>70017</v>
      </c>
    </row>
    <row r="223" spans="1:4" s="86" customFormat="1" ht="8.25" customHeight="1">
      <c r="A223" s="84" t="s">
        <v>41</v>
      </c>
      <c r="B223" s="85">
        <v>59263</v>
      </c>
      <c r="C223" s="85">
        <v>59011</v>
      </c>
      <c r="D223" s="85">
        <v>59026</v>
      </c>
    </row>
    <row r="224" spans="1:4" s="86" customFormat="1" ht="8.25" customHeight="1">
      <c r="A224" s="84" t="s">
        <v>42</v>
      </c>
      <c r="B224" s="85">
        <v>51471</v>
      </c>
      <c r="C224" s="85">
        <v>51913</v>
      </c>
      <c r="D224" s="85">
        <v>51383</v>
      </c>
    </row>
    <row r="225" spans="1:4" s="86" customFormat="1" ht="8.25" customHeight="1">
      <c r="A225" s="87" t="s">
        <v>43</v>
      </c>
      <c r="B225" s="88">
        <v>71095</v>
      </c>
      <c r="C225" s="88">
        <v>72878</v>
      </c>
      <c r="D225" s="88">
        <v>71203</v>
      </c>
    </row>
    <row r="226" spans="1:4" s="86" customFormat="1" ht="8.25" customHeight="1">
      <c r="A226" s="84" t="s">
        <v>44</v>
      </c>
      <c r="B226" s="85">
        <v>29513</v>
      </c>
      <c r="C226" s="85">
        <v>29477</v>
      </c>
      <c r="D226" s="85">
        <v>29297</v>
      </c>
    </row>
    <row r="227" spans="1:4" s="86" customFormat="1" ht="8.25" customHeight="1">
      <c r="A227" s="84" t="s">
        <v>45</v>
      </c>
      <c r="B227" s="85">
        <v>199017</v>
      </c>
      <c r="C227" s="85">
        <v>199117</v>
      </c>
      <c r="D227" s="85">
        <v>200044</v>
      </c>
    </row>
    <row r="228" spans="1:4" s="86" customFormat="1" ht="8.25" customHeight="1">
      <c r="A228" s="84" t="s">
        <v>46</v>
      </c>
      <c r="B228" s="85">
        <v>40522</v>
      </c>
      <c r="C228" s="85">
        <v>40528</v>
      </c>
      <c r="D228" s="85">
        <v>39975</v>
      </c>
    </row>
    <row r="229" spans="1:4" s="86" customFormat="1" ht="8.25" customHeight="1">
      <c r="A229" s="87" t="s">
        <v>47</v>
      </c>
      <c r="B229" s="88">
        <v>38723</v>
      </c>
      <c r="C229" s="88">
        <v>37688</v>
      </c>
      <c r="D229" s="88">
        <v>38468</v>
      </c>
    </row>
    <row r="230" spans="1:4" s="86" customFormat="1" ht="8.25" customHeight="1">
      <c r="A230" s="84" t="s">
        <v>76</v>
      </c>
      <c r="B230" s="90" t="s">
        <v>77</v>
      </c>
      <c r="C230" s="90">
        <v>8120</v>
      </c>
      <c r="D230" s="85">
        <v>5649</v>
      </c>
    </row>
    <row r="231" spans="1:4" s="86" customFormat="1" ht="9" customHeight="1">
      <c r="A231" s="84"/>
      <c r="B231" s="90"/>
      <c r="C231" s="90"/>
      <c r="D231" s="85"/>
    </row>
    <row r="232" spans="1:4" s="82" customFormat="1" ht="9" customHeight="1">
      <c r="A232" s="80">
        <v>2001</v>
      </c>
      <c r="B232" s="81"/>
      <c r="C232" s="81"/>
      <c r="D232" s="81"/>
    </row>
    <row r="233" spans="1:4" s="82" customFormat="1" ht="9" customHeight="1">
      <c r="A233" s="83" t="s">
        <v>7</v>
      </c>
      <c r="B233" s="81">
        <f>SUM(B235:B267)</f>
        <v>2767610</v>
      </c>
      <c r="C233" s="81">
        <f>SUM(C235:C267)</f>
        <v>2767610</v>
      </c>
      <c r="D233" s="81">
        <f>SUM(D235:D267)</f>
        <v>2767610</v>
      </c>
    </row>
    <row r="234" spans="1:4" s="82" customFormat="1" ht="3.95" customHeight="1">
      <c r="A234" s="83"/>
      <c r="B234" s="81"/>
      <c r="C234" s="81"/>
      <c r="D234" s="91"/>
    </row>
    <row r="235" spans="1:4" s="86" customFormat="1" ht="9" customHeight="1">
      <c r="A235" s="84" t="s">
        <v>16</v>
      </c>
      <c r="B235" s="85">
        <v>27266</v>
      </c>
      <c r="C235" s="90">
        <v>30120</v>
      </c>
      <c r="D235" s="90">
        <v>27695</v>
      </c>
    </row>
    <row r="236" spans="1:4" s="86" customFormat="1" ht="9" customHeight="1">
      <c r="A236" s="84" t="s">
        <v>17</v>
      </c>
      <c r="B236" s="85">
        <v>57353</v>
      </c>
      <c r="C236" s="90">
        <v>58077</v>
      </c>
      <c r="D236" s="90">
        <v>57823</v>
      </c>
    </row>
    <row r="237" spans="1:4" s="86" customFormat="1" ht="9" customHeight="1">
      <c r="A237" s="84" t="s">
        <v>18</v>
      </c>
      <c r="B237" s="85">
        <v>11763</v>
      </c>
      <c r="C237" s="90">
        <v>11299</v>
      </c>
      <c r="D237" s="90">
        <v>11734</v>
      </c>
    </row>
    <row r="238" spans="1:4" s="86" customFormat="1" ht="9" customHeight="1">
      <c r="A238" s="87" t="s">
        <v>19</v>
      </c>
      <c r="B238" s="88">
        <v>17423</v>
      </c>
      <c r="C238" s="92">
        <v>16216</v>
      </c>
      <c r="D238" s="92">
        <v>17343</v>
      </c>
    </row>
    <row r="239" spans="1:4" s="86" customFormat="1" ht="9" customHeight="1">
      <c r="A239" s="84" t="s">
        <v>20</v>
      </c>
      <c r="B239" s="85">
        <v>57234</v>
      </c>
      <c r="C239" s="90">
        <v>59788</v>
      </c>
      <c r="D239" s="90">
        <v>58743</v>
      </c>
    </row>
    <row r="240" spans="1:4" s="86" customFormat="1" ht="9" customHeight="1">
      <c r="A240" s="84" t="s">
        <v>21</v>
      </c>
      <c r="B240" s="85">
        <v>12510</v>
      </c>
      <c r="C240" s="90">
        <v>12789</v>
      </c>
      <c r="D240" s="90">
        <v>12414</v>
      </c>
    </row>
    <row r="241" spans="1:4" s="86" customFormat="1" ht="9" customHeight="1">
      <c r="A241" s="84" t="s">
        <v>22</v>
      </c>
      <c r="B241" s="85">
        <v>160051</v>
      </c>
      <c r="C241" s="90">
        <v>161662</v>
      </c>
      <c r="D241" s="90">
        <v>160290</v>
      </c>
    </row>
    <row r="242" spans="1:4" s="86" customFormat="1" ht="9" customHeight="1">
      <c r="A242" s="87" t="s">
        <v>23</v>
      </c>
      <c r="B242" s="88">
        <v>93873</v>
      </c>
      <c r="C242" s="92">
        <v>91800</v>
      </c>
      <c r="D242" s="92">
        <v>94516</v>
      </c>
    </row>
    <row r="243" spans="1:4" s="86" customFormat="1" ht="9" customHeight="1">
      <c r="A243" s="89" t="s">
        <v>24</v>
      </c>
      <c r="B243" s="85">
        <v>187607</v>
      </c>
      <c r="C243" s="90">
        <v>227436</v>
      </c>
      <c r="D243" s="90">
        <v>175239</v>
      </c>
    </row>
    <row r="244" spans="1:4" s="86" customFormat="1" ht="9" customHeight="1">
      <c r="A244" s="84" t="s">
        <v>25</v>
      </c>
      <c r="B244" s="85">
        <v>45614</v>
      </c>
      <c r="C244" s="90">
        <v>42525</v>
      </c>
      <c r="D244" s="90">
        <v>43654</v>
      </c>
    </row>
    <row r="245" spans="1:4" s="86" customFormat="1" ht="9" customHeight="1">
      <c r="A245" s="84" t="s">
        <v>26</v>
      </c>
      <c r="B245" s="85">
        <v>134720</v>
      </c>
      <c r="C245" s="90">
        <v>135205</v>
      </c>
      <c r="D245" s="90">
        <v>135671</v>
      </c>
    </row>
    <row r="246" spans="1:4" s="86" customFormat="1" ht="9" customHeight="1">
      <c r="A246" s="87" t="s">
        <v>27</v>
      </c>
      <c r="B246" s="88">
        <v>135227</v>
      </c>
      <c r="C246" s="92">
        <v>131583</v>
      </c>
      <c r="D246" s="92">
        <v>132840</v>
      </c>
    </row>
    <row r="247" spans="1:4" s="86" customFormat="1" ht="9" customHeight="1">
      <c r="A247" s="84" t="s">
        <v>28</v>
      </c>
      <c r="B247" s="85">
        <v>67767</v>
      </c>
      <c r="C247" s="90">
        <v>68325</v>
      </c>
      <c r="D247" s="90">
        <v>67605</v>
      </c>
    </row>
    <row r="248" spans="1:4" s="86" customFormat="1" ht="9" customHeight="1">
      <c r="A248" s="84" t="s">
        <v>29</v>
      </c>
      <c r="B248" s="85">
        <v>164747</v>
      </c>
      <c r="C248" s="90">
        <v>163088</v>
      </c>
      <c r="D248" s="90">
        <v>164487</v>
      </c>
    </row>
    <row r="249" spans="1:4" s="86" customFormat="1" ht="9" customHeight="1">
      <c r="A249" s="84" t="s">
        <v>30</v>
      </c>
      <c r="B249" s="85">
        <v>332113</v>
      </c>
      <c r="C249" s="90">
        <v>291422</v>
      </c>
      <c r="D249" s="90">
        <v>342032</v>
      </c>
    </row>
    <row r="250" spans="1:4" s="86" customFormat="1" ht="9" customHeight="1">
      <c r="A250" s="87" t="s">
        <v>31</v>
      </c>
      <c r="B250" s="88">
        <v>124176</v>
      </c>
      <c r="C250" s="92">
        <v>124357</v>
      </c>
      <c r="D250" s="92">
        <v>124115</v>
      </c>
    </row>
    <row r="251" spans="1:4" s="86" customFormat="1" ht="9" customHeight="1">
      <c r="A251" s="84" t="s">
        <v>32</v>
      </c>
      <c r="B251" s="85">
        <v>38648</v>
      </c>
      <c r="C251" s="90">
        <v>39680</v>
      </c>
      <c r="D251" s="90">
        <v>39331</v>
      </c>
    </row>
    <row r="252" spans="1:4" s="86" customFormat="1" ht="9" customHeight="1">
      <c r="A252" s="84" t="s">
        <v>33</v>
      </c>
      <c r="B252" s="85">
        <v>24410</v>
      </c>
      <c r="C252" s="90">
        <v>22730</v>
      </c>
      <c r="D252" s="90">
        <v>24186</v>
      </c>
    </row>
    <row r="253" spans="1:4" s="86" customFormat="1" ht="9" customHeight="1">
      <c r="A253" s="84" t="s">
        <v>34</v>
      </c>
      <c r="B253" s="85">
        <v>91807</v>
      </c>
      <c r="C253" s="90">
        <v>91579</v>
      </c>
      <c r="D253" s="90">
        <v>91712</v>
      </c>
    </row>
    <row r="254" spans="1:4" s="86" customFormat="1" ht="9" customHeight="1">
      <c r="A254" s="87" t="s">
        <v>35</v>
      </c>
      <c r="B254" s="88">
        <v>137260</v>
      </c>
      <c r="C254" s="92">
        <v>139291</v>
      </c>
      <c r="D254" s="92">
        <v>137768</v>
      </c>
    </row>
    <row r="255" spans="1:4" s="86" customFormat="1" ht="9" customHeight="1">
      <c r="A255" s="84" t="s">
        <v>36</v>
      </c>
      <c r="B255" s="85">
        <v>165703</v>
      </c>
      <c r="C255" s="90">
        <v>162346</v>
      </c>
      <c r="D255" s="90">
        <v>162964</v>
      </c>
    </row>
    <row r="256" spans="1:4" s="86" customFormat="1" ht="9" customHeight="1">
      <c r="A256" s="84" t="s">
        <v>37</v>
      </c>
      <c r="B256" s="85">
        <v>38137</v>
      </c>
      <c r="C256" s="90">
        <v>40309</v>
      </c>
      <c r="D256" s="90">
        <v>37877</v>
      </c>
    </row>
    <row r="257" spans="1:4" s="86" customFormat="1" ht="9" customHeight="1">
      <c r="A257" s="84" t="s">
        <v>38</v>
      </c>
      <c r="B257" s="85">
        <v>22353</v>
      </c>
      <c r="C257" s="90">
        <v>22907</v>
      </c>
      <c r="D257" s="90">
        <v>22856</v>
      </c>
    </row>
    <row r="258" spans="1:4" s="86" customFormat="1" ht="9" customHeight="1">
      <c r="A258" s="87" t="s">
        <v>39</v>
      </c>
      <c r="B258" s="88">
        <v>61130</v>
      </c>
      <c r="C258" s="92">
        <v>60197</v>
      </c>
      <c r="D258" s="92">
        <v>61190</v>
      </c>
    </row>
    <row r="259" spans="1:4" s="86" customFormat="1" ht="9" customHeight="1">
      <c r="A259" s="84" t="s">
        <v>40</v>
      </c>
      <c r="B259" s="85">
        <v>66377</v>
      </c>
      <c r="C259" s="90">
        <v>65680</v>
      </c>
      <c r="D259" s="90">
        <v>66089</v>
      </c>
    </row>
    <row r="260" spans="1:4" s="86" customFormat="1" ht="9" customHeight="1">
      <c r="A260" s="84" t="s">
        <v>41</v>
      </c>
      <c r="B260" s="85">
        <v>57729</v>
      </c>
      <c r="C260" s="90">
        <v>57700</v>
      </c>
      <c r="D260" s="90">
        <v>57404</v>
      </c>
    </row>
    <row r="261" spans="1:4" s="86" customFormat="1" ht="9" customHeight="1">
      <c r="A261" s="84" t="s">
        <v>42</v>
      </c>
      <c r="B261" s="85">
        <v>52187</v>
      </c>
      <c r="C261" s="90">
        <v>52584</v>
      </c>
      <c r="D261" s="90">
        <v>52060</v>
      </c>
    </row>
    <row r="262" spans="1:4" s="86" customFormat="1" ht="9" customHeight="1">
      <c r="A262" s="87" t="s">
        <v>43</v>
      </c>
      <c r="B262" s="88">
        <v>69046</v>
      </c>
      <c r="C262" s="92">
        <v>72196</v>
      </c>
      <c r="D262" s="92">
        <v>69009</v>
      </c>
    </row>
    <row r="263" spans="1:4" s="86" customFormat="1" ht="9" customHeight="1">
      <c r="A263" s="84" t="s">
        <v>44</v>
      </c>
      <c r="B263" s="85">
        <v>29148</v>
      </c>
      <c r="C263" s="90">
        <v>27386</v>
      </c>
      <c r="D263" s="90">
        <v>28909</v>
      </c>
    </row>
    <row r="264" spans="1:4" s="86" customFormat="1" ht="9" customHeight="1">
      <c r="A264" s="84" t="s">
        <v>45</v>
      </c>
      <c r="B264" s="85">
        <v>207786</v>
      </c>
      <c r="C264" s="90">
        <v>202411</v>
      </c>
      <c r="D264" s="90">
        <v>208805</v>
      </c>
    </row>
    <row r="265" spans="1:4" s="86" customFormat="1" ht="9" customHeight="1">
      <c r="A265" s="84" t="s">
        <v>46</v>
      </c>
      <c r="B265" s="85">
        <v>39092</v>
      </c>
      <c r="C265" s="90">
        <v>39179</v>
      </c>
      <c r="D265" s="90">
        <v>38666</v>
      </c>
    </row>
    <row r="266" spans="1:4" s="86" customFormat="1" ht="9" customHeight="1">
      <c r="A266" s="87" t="s">
        <v>47</v>
      </c>
      <c r="B266" s="88">
        <v>37353</v>
      </c>
      <c r="C266" s="92">
        <v>36343</v>
      </c>
      <c r="D266" s="92">
        <v>37138</v>
      </c>
    </row>
    <row r="267" spans="1:4" s="86" customFormat="1" ht="9" customHeight="1">
      <c r="A267" s="84" t="s">
        <v>76</v>
      </c>
      <c r="B267" s="90" t="s">
        <v>77</v>
      </c>
      <c r="C267" s="90">
        <v>9400</v>
      </c>
      <c r="D267" s="90">
        <v>5445</v>
      </c>
    </row>
    <row r="268" spans="1:4" s="86" customFormat="1" ht="6.6" customHeight="1">
      <c r="A268" s="84"/>
      <c r="B268" s="90"/>
      <c r="C268" s="90"/>
      <c r="D268" s="85"/>
    </row>
    <row r="269" spans="1:4" s="82" customFormat="1" ht="9" customHeight="1">
      <c r="A269" s="80">
        <v>2002</v>
      </c>
      <c r="B269" s="81"/>
      <c r="C269" s="81"/>
      <c r="D269" s="81"/>
    </row>
    <row r="270" spans="1:4" s="82" customFormat="1" ht="9" customHeight="1">
      <c r="A270" s="83" t="s">
        <v>7</v>
      </c>
      <c r="B270" s="81">
        <f>SUM(B272:B304)</f>
        <v>2699084</v>
      </c>
      <c r="C270" s="81">
        <f>SUM(C272:C304)</f>
        <v>2699084</v>
      </c>
      <c r="D270" s="81">
        <f>SUM(D272:D304)</f>
        <v>2699084</v>
      </c>
    </row>
    <row r="271" spans="1:4" s="82" customFormat="1" ht="3.95" customHeight="1">
      <c r="A271" s="83"/>
      <c r="B271" s="81"/>
      <c r="C271" s="81"/>
      <c r="D271" s="91"/>
    </row>
    <row r="272" spans="1:4" s="86" customFormat="1" ht="8.25" customHeight="1">
      <c r="A272" s="84" t="s">
        <v>16</v>
      </c>
      <c r="B272" s="85">
        <v>27066</v>
      </c>
      <c r="C272" s="90">
        <v>29805</v>
      </c>
      <c r="D272" s="90">
        <v>27524</v>
      </c>
    </row>
    <row r="273" spans="1:4" s="86" customFormat="1" ht="8.25" customHeight="1">
      <c r="A273" s="84" t="s">
        <v>17</v>
      </c>
      <c r="B273" s="85">
        <v>58046</v>
      </c>
      <c r="C273" s="90">
        <v>59327</v>
      </c>
      <c r="D273" s="90">
        <v>58347</v>
      </c>
    </row>
    <row r="274" spans="1:4" s="86" customFormat="1" ht="8.25" customHeight="1">
      <c r="A274" s="84" t="s">
        <v>18</v>
      </c>
      <c r="B274" s="85">
        <v>11697</v>
      </c>
      <c r="C274" s="90">
        <v>11355</v>
      </c>
      <c r="D274" s="90">
        <v>11714</v>
      </c>
    </row>
    <row r="275" spans="1:4" s="86" customFormat="1" ht="8.25" customHeight="1">
      <c r="A275" s="87" t="s">
        <v>19</v>
      </c>
      <c r="B275" s="88">
        <v>15125</v>
      </c>
      <c r="C275" s="92">
        <v>14462</v>
      </c>
      <c r="D275" s="92">
        <v>15138</v>
      </c>
    </row>
    <row r="276" spans="1:4" s="86" customFormat="1" ht="8.25" customHeight="1">
      <c r="A276" s="84" t="s">
        <v>20</v>
      </c>
      <c r="B276" s="85">
        <v>58546</v>
      </c>
      <c r="C276" s="90">
        <v>60724</v>
      </c>
      <c r="D276" s="90">
        <v>60052</v>
      </c>
    </row>
    <row r="277" spans="1:4" s="86" customFormat="1" ht="8.25" customHeight="1">
      <c r="A277" s="84" t="s">
        <v>21</v>
      </c>
      <c r="B277" s="85">
        <v>12974</v>
      </c>
      <c r="C277" s="90">
        <v>13102</v>
      </c>
      <c r="D277" s="90">
        <v>13012</v>
      </c>
    </row>
    <row r="278" spans="1:4" s="86" customFormat="1" ht="8.25" customHeight="1">
      <c r="A278" s="84" t="s">
        <v>22</v>
      </c>
      <c r="B278" s="85">
        <v>187138</v>
      </c>
      <c r="C278" s="90">
        <v>188933</v>
      </c>
      <c r="D278" s="90">
        <v>187312</v>
      </c>
    </row>
    <row r="279" spans="1:4" s="86" customFormat="1" ht="8.25" customHeight="1">
      <c r="A279" s="87" t="s">
        <v>23</v>
      </c>
      <c r="B279" s="88">
        <v>83572</v>
      </c>
      <c r="C279" s="92">
        <v>83124</v>
      </c>
      <c r="D279" s="92">
        <v>84086</v>
      </c>
    </row>
    <row r="280" spans="1:4" s="86" customFormat="1" ht="8.25" customHeight="1">
      <c r="A280" s="89" t="s">
        <v>24</v>
      </c>
      <c r="B280" s="85">
        <v>183093</v>
      </c>
      <c r="C280" s="90">
        <v>222105</v>
      </c>
      <c r="D280" s="90">
        <v>170405</v>
      </c>
    </row>
    <row r="281" spans="1:4" s="86" customFormat="1" ht="8.25" customHeight="1">
      <c r="A281" s="84" t="s">
        <v>25</v>
      </c>
      <c r="B281" s="85">
        <v>46798</v>
      </c>
      <c r="C281" s="90">
        <v>43980</v>
      </c>
      <c r="D281" s="90">
        <v>45135</v>
      </c>
    </row>
    <row r="282" spans="1:4" s="86" customFormat="1" ht="8.25" customHeight="1">
      <c r="A282" s="84" t="s">
        <v>26</v>
      </c>
      <c r="B282" s="85">
        <v>122171</v>
      </c>
      <c r="C282" s="90">
        <v>123622</v>
      </c>
      <c r="D282" s="90">
        <v>123313</v>
      </c>
    </row>
    <row r="283" spans="1:4" s="86" customFormat="1" ht="8.25" customHeight="1">
      <c r="A283" s="87" t="s">
        <v>27</v>
      </c>
      <c r="B283" s="88">
        <v>105836</v>
      </c>
      <c r="C283" s="92">
        <v>102376</v>
      </c>
      <c r="D283" s="92">
        <v>103732</v>
      </c>
    </row>
    <row r="284" spans="1:4" s="86" customFormat="1" ht="8.25" customHeight="1">
      <c r="A284" s="84" t="s">
        <v>28</v>
      </c>
      <c r="B284" s="85">
        <v>65928</v>
      </c>
      <c r="C284" s="90">
        <v>67275</v>
      </c>
      <c r="D284" s="90">
        <v>65715</v>
      </c>
    </row>
    <row r="285" spans="1:4" s="86" customFormat="1" ht="8.25" customHeight="1">
      <c r="A285" s="84" t="s">
        <v>29</v>
      </c>
      <c r="B285" s="85">
        <v>160726</v>
      </c>
      <c r="C285" s="90">
        <v>159163</v>
      </c>
      <c r="D285" s="90">
        <v>160145</v>
      </c>
    </row>
    <row r="286" spans="1:4" s="86" customFormat="1" ht="8.25" customHeight="1">
      <c r="A286" s="84" t="s">
        <v>30</v>
      </c>
      <c r="B286" s="85">
        <v>326754</v>
      </c>
      <c r="C286" s="90">
        <v>283436</v>
      </c>
      <c r="D286" s="90">
        <v>334352</v>
      </c>
    </row>
    <row r="287" spans="1:4" s="86" customFormat="1" ht="8.25" customHeight="1">
      <c r="A287" s="87" t="s">
        <v>31</v>
      </c>
      <c r="B287" s="88">
        <v>115001</v>
      </c>
      <c r="C287" s="92">
        <v>114859</v>
      </c>
      <c r="D287" s="92">
        <v>114588</v>
      </c>
    </row>
    <row r="288" spans="1:4" s="86" customFormat="1" ht="8.25" customHeight="1">
      <c r="A288" s="84" t="s">
        <v>32</v>
      </c>
      <c r="B288" s="85">
        <v>38311</v>
      </c>
      <c r="C288" s="90">
        <v>38860</v>
      </c>
      <c r="D288" s="90">
        <v>38714</v>
      </c>
    </row>
    <row r="289" spans="1:4" s="86" customFormat="1" ht="8.25" customHeight="1">
      <c r="A289" s="84" t="s">
        <v>33</v>
      </c>
      <c r="B289" s="85">
        <v>23880</v>
      </c>
      <c r="C289" s="90">
        <v>22171</v>
      </c>
      <c r="D289" s="90">
        <v>23667</v>
      </c>
    </row>
    <row r="290" spans="1:4" s="86" customFormat="1" ht="8.25" customHeight="1">
      <c r="A290" s="84" t="s">
        <v>34</v>
      </c>
      <c r="B290" s="85">
        <v>91550</v>
      </c>
      <c r="C290" s="90">
        <v>91343</v>
      </c>
      <c r="D290" s="90">
        <v>91424</v>
      </c>
    </row>
    <row r="291" spans="1:4" s="86" customFormat="1" ht="8.25" customHeight="1">
      <c r="A291" s="87" t="s">
        <v>35</v>
      </c>
      <c r="B291" s="88">
        <v>119954</v>
      </c>
      <c r="C291" s="92">
        <v>121148</v>
      </c>
      <c r="D291" s="92">
        <v>120286</v>
      </c>
    </row>
    <row r="292" spans="1:4" s="86" customFormat="1" ht="8.25" customHeight="1">
      <c r="A292" s="84" t="s">
        <v>36</v>
      </c>
      <c r="B292" s="85">
        <v>175385</v>
      </c>
      <c r="C292" s="90">
        <v>171432</v>
      </c>
      <c r="D292" s="90">
        <v>172667</v>
      </c>
    </row>
    <row r="293" spans="1:4" s="86" customFormat="1" ht="8.25" customHeight="1">
      <c r="A293" s="84" t="s">
        <v>37</v>
      </c>
      <c r="B293" s="85">
        <v>36946</v>
      </c>
      <c r="C293" s="90">
        <v>39387</v>
      </c>
      <c r="D293" s="90">
        <v>36928</v>
      </c>
    </row>
    <row r="294" spans="1:4" s="86" customFormat="1" ht="8.25" customHeight="1">
      <c r="A294" s="84" t="s">
        <v>38</v>
      </c>
      <c r="B294" s="85">
        <v>23902</v>
      </c>
      <c r="C294" s="90">
        <v>24190</v>
      </c>
      <c r="D294" s="90">
        <v>24370</v>
      </c>
    </row>
    <row r="295" spans="1:4" s="86" customFormat="1" ht="8.25" customHeight="1">
      <c r="A295" s="87" t="s">
        <v>39</v>
      </c>
      <c r="B295" s="88">
        <v>60186</v>
      </c>
      <c r="C295" s="92">
        <v>59804</v>
      </c>
      <c r="D295" s="92">
        <v>60240</v>
      </c>
    </row>
    <row r="296" spans="1:4" s="86" customFormat="1" ht="8.25" customHeight="1">
      <c r="A296" s="84" t="s">
        <v>40</v>
      </c>
      <c r="B296" s="85">
        <v>68962</v>
      </c>
      <c r="C296" s="90">
        <v>68197</v>
      </c>
      <c r="D296" s="90">
        <v>68625</v>
      </c>
    </row>
    <row r="297" spans="1:4" s="86" customFormat="1" ht="8.25" customHeight="1">
      <c r="A297" s="84" t="s">
        <v>41</v>
      </c>
      <c r="B297" s="85">
        <v>57697</v>
      </c>
      <c r="C297" s="90">
        <v>57453</v>
      </c>
      <c r="D297" s="90">
        <v>57435</v>
      </c>
    </row>
    <row r="298" spans="1:4" s="86" customFormat="1" ht="8.25" customHeight="1">
      <c r="A298" s="84" t="s">
        <v>42</v>
      </c>
      <c r="B298" s="85">
        <v>52289</v>
      </c>
      <c r="C298" s="90">
        <v>52715</v>
      </c>
      <c r="D298" s="90">
        <v>52202</v>
      </c>
    </row>
    <row r="299" spans="1:4" s="86" customFormat="1" ht="8.25" customHeight="1">
      <c r="A299" s="87" t="s">
        <v>43</v>
      </c>
      <c r="B299" s="88">
        <v>70557</v>
      </c>
      <c r="C299" s="92">
        <v>71498</v>
      </c>
      <c r="D299" s="92">
        <v>70513</v>
      </c>
    </row>
    <row r="300" spans="1:4" s="86" customFormat="1" ht="8.25" customHeight="1">
      <c r="A300" s="84" t="s">
        <v>44</v>
      </c>
      <c r="B300" s="85">
        <v>28743</v>
      </c>
      <c r="C300" s="90">
        <v>26924</v>
      </c>
      <c r="D300" s="90">
        <v>28347</v>
      </c>
    </row>
    <row r="301" spans="1:4" s="86" customFormat="1" ht="8.25" customHeight="1">
      <c r="A301" s="84" t="s">
        <v>45</v>
      </c>
      <c r="B301" s="85">
        <v>194508</v>
      </c>
      <c r="C301" s="90">
        <v>189144</v>
      </c>
      <c r="D301" s="90">
        <v>195458</v>
      </c>
    </row>
    <row r="302" spans="1:4" s="86" customFormat="1" ht="8.25" customHeight="1">
      <c r="A302" s="84" t="s">
        <v>46</v>
      </c>
      <c r="B302" s="85">
        <v>38455</v>
      </c>
      <c r="C302" s="90">
        <v>38777</v>
      </c>
      <c r="D302" s="90">
        <v>38006</v>
      </c>
    </row>
    <row r="303" spans="1:4" s="86" customFormat="1" ht="8.25" customHeight="1">
      <c r="A303" s="87" t="s">
        <v>47</v>
      </c>
      <c r="B303" s="88">
        <v>37288</v>
      </c>
      <c r="C303" s="92">
        <v>35920</v>
      </c>
      <c r="D303" s="92">
        <v>36937</v>
      </c>
    </row>
    <row r="304" spans="1:4" s="86" customFormat="1" ht="8.25" customHeight="1">
      <c r="A304" s="84" t="s">
        <v>76</v>
      </c>
      <c r="B304" s="90" t="s">
        <v>77</v>
      </c>
      <c r="C304" s="90">
        <v>12473</v>
      </c>
      <c r="D304" s="90">
        <v>8695</v>
      </c>
    </row>
    <row r="305" spans="1:4" s="86" customFormat="1" ht="9" customHeight="1">
      <c r="A305" s="84"/>
      <c r="B305" s="90"/>
      <c r="C305" s="90"/>
      <c r="D305" s="85"/>
    </row>
    <row r="306" spans="1:4" s="82" customFormat="1" ht="9" customHeight="1">
      <c r="A306" s="80">
        <v>2003</v>
      </c>
      <c r="B306" s="81"/>
      <c r="C306" s="81"/>
      <c r="D306" s="81"/>
    </row>
    <row r="307" spans="1:4" s="82" customFormat="1" ht="9" customHeight="1">
      <c r="A307" s="83" t="s">
        <v>7</v>
      </c>
      <c r="B307" s="81">
        <f>SUM(B309:B340)</f>
        <v>2655894</v>
      </c>
      <c r="C307" s="81">
        <f>SUM(C309:C341)</f>
        <v>2655894</v>
      </c>
      <c r="D307" s="81">
        <f>SUM(D309:D341)</f>
        <v>2655894</v>
      </c>
    </row>
    <row r="308" spans="1:4" s="82" customFormat="1" ht="3.95" customHeight="1">
      <c r="A308" s="83"/>
      <c r="B308" s="81"/>
      <c r="C308" s="81"/>
      <c r="D308" s="91"/>
    </row>
    <row r="309" spans="1:4" s="86" customFormat="1" ht="9" customHeight="1">
      <c r="A309" s="84" t="s">
        <v>16</v>
      </c>
      <c r="B309" s="85">
        <v>25757</v>
      </c>
      <c r="C309" s="90">
        <v>28378</v>
      </c>
      <c r="D309" s="90">
        <v>26165</v>
      </c>
    </row>
    <row r="310" spans="1:4" s="86" customFormat="1" ht="9" customHeight="1">
      <c r="A310" s="84" t="s">
        <v>17</v>
      </c>
      <c r="B310" s="85">
        <v>57763</v>
      </c>
      <c r="C310" s="90">
        <v>58040</v>
      </c>
      <c r="D310" s="90">
        <v>57938</v>
      </c>
    </row>
    <row r="311" spans="1:4" s="86" customFormat="1" ht="9" customHeight="1">
      <c r="A311" s="84" t="s">
        <v>18</v>
      </c>
      <c r="B311" s="85">
        <v>12061</v>
      </c>
      <c r="C311" s="90">
        <v>11512</v>
      </c>
      <c r="D311" s="90">
        <v>12030</v>
      </c>
    </row>
    <row r="312" spans="1:4" s="86" customFormat="1" ht="9" customHeight="1">
      <c r="A312" s="87" t="s">
        <v>19</v>
      </c>
      <c r="B312" s="88">
        <v>15747</v>
      </c>
      <c r="C312" s="92">
        <v>15027</v>
      </c>
      <c r="D312" s="92">
        <v>15808</v>
      </c>
    </row>
    <row r="313" spans="1:4" s="86" customFormat="1" ht="9" customHeight="1">
      <c r="A313" s="84" t="s">
        <v>20</v>
      </c>
      <c r="B313" s="85">
        <v>55250</v>
      </c>
      <c r="C313" s="90">
        <v>56967</v>
      </c>
      <c r="D313" s="90">
        <v>56410</v>
      </c>
    </row>
    <row r="314" spans="1:4" s="86" customFormat="1" ht="9" customHeight="1">
      <c r="A314" s="84" t="s">
        <v>21</v>
      </c>
      <c r="B314" s="85">
        <v>12491</v>
      </c>
      <c r="C314" s="90">
        <v>12742</v>
      </c>
      <c r="D314" s="90">
        <v>12477</v>
      </c>
    </row>
    <row r="315" spans="1:4" s="86" customFormat="1" ht="9" customHeight="1">
      <c r="A315" s="84" t="s">
        <v>22</v>
      </c>
      <c r="B315" s="85">
        <v>144211</v>
      </c>
      <c r="C315" s="90">
        <v>146005</v>
      </c>
      <c r="D315" s="90">
        <v>144410</v>
      </c>
    </row>
    <row r="316" spans="1:4" s="86" customFormat="1" ht="9" customHeight="1">
      <c r="A316" s="87" t="s">
        <v>23</v>
      </c>
      <c r="B316" s="88">
        <v>77914</v>
      </c>
      <c r="C316" s="92">
        <v>78214</v>
      </c>
      <c r="D316" s="92">
        <v>78192</v>
      </c>
    </row>
    <row r="317" spans="1:4" s="86" customFormat="1" ht="9" customHeight="1">
      <c r="A317" s="89" t="s">
        <v>24</v>
      </c>
      <c r="B317" s="85">
        <v>170006</v>
      </c>
      <c r="C317" s="90">
        <v>212947</v>
      </c>
      <c r="D317" s="90">
        <v>159844</v>
      </c>
    </row>
    <row r="318" spans="1:4" s="86" customFormat="1" ht="9" customHeight="1">
      <c r="A318" s="84" t="s">
        <v>25</v>
      </c>
      <c r="B318" s="85">
        <v>45800</v>
      </c>
      <c r="C318" s="90">
        <v>43297</v>
      </c>
      <c r="D318" s="90">
        <v>44437</v>
      </c>
    </row>
    <row r="319" spans="1:4" s="86" customFormat="1" ht="9" customHeight="1">
      <c r="A319" s="84" t="s">
        <v>26</v>
      </c>
      <c r="B319" s="85">
        <v>129212</v>
      </c>
      <c r="C319" s="90">
        <v>130878</v>
      </c>
      <c r="D319" s="90">
        <v>130183</v>
      </c>
    </row>
    <row r="320" spans="1:4" s="86" customFormat="1" ht="9" customHeight="1">
      <c r="A320" s="87" t="s">
        <v>27</v>
      </c>
      <c r="B320" s="88">
        <v>139770</v>
      </c>
      <c r="C320" s="92">
        <v>135613</v>
      </c>
      <c r="D320" s="92">
        <v>137277</v>
      </c>
    </row>
    <row r="321" spans="1:4" s="86" customFormat="1" ht="9" customHeight="1">
      <c r="A321" s="84" t="s">
        <v>28</v>
      </c>
      <c r="B321" s="85">
        <v>62817</v>
      </c>
      <c r="C321" s="90">
        <v>64988</v>
      </c>
      <c r="D321" s="90">
        <v>62757</v>
      </c>
    </row>
    <row r="322" spans="1:4" s="86" customFormat="1" ht="9" customHeight="1">
      <c r="A322" s="84" t="s">
        <v>29</v>
      </c>
      <c r="B322" s="85">
        <v>158074</v>
      </c>
      <c r="C322" s="90">
        <v>156651</v>
      </c>
      <c r="D322" s="90">
        <v>157618</v>
      </c>
    </row>
    <row r="323" spans="1:4" s="86" customFormat="1" ht="9" customHeight="1">
      <c r="A323" s="84" t="s">
        <v>30</v>
      </c>
      <c r="B323" s="85">
        <v>327694</v>
      </c>
      <c r="C323" s="90">
        <v>280954</v>
      </c>
      <c r="D323" s="90">
        <v>332666</v>
      </c>
    </row>
    <row r="324" spans="1:4" s="86" customFormat="1" ht="9" customHeight="1">
      <c r="A324" s="87" t="s">
        <v>31</v>
      </c>
      <c r="B324" s="88">
        <v>122036</v>
      </c>
      <c r="C324" s="92">
        <v>120825</v>
      </c>
      <c r="D324" s="92">
        <v>121624</v>
      </c>
    </row>
    <row r="325" spans="1:4" s="86" customFormat="1" ht="9" customHeight="1">
      <c r="A325" s="84" t="s">
        <v>32</v>
      </c>
      <c r="B325" s="85">
        <v>35791</v>
      </c>
      <c r="C325" s="90">
        <v>36151</v>
      </c>
      <c r="D325" s="90">
        <v>36373</v>
      </c>
    </row>
    <row r="326" spans="1:4" s="86" customFormat="1" ht="9" customHeight="1">
      <c r="A326" s="84" t="s">
        <v>33</v>
      </c>
      <c r="B326" s="85">
        <v>24315</v>
      </c>
      <c r="C326" s="90">
        <v>22451</v>
      </c>
      <c r="D326" s="90">
        <v>24240</v>
      </c>
    </row>
    <row r="327" spans="1:4" s="86" customFormat="1" ht="9" customHeight="1">
      <c r="A327" s="84" t="s">
        <v>34</v>
      </c>
      <c r="B327" s="85">
        <v>88261</v>
      </c>
      <c r="C327" s="90">
        <v>88209</v>
      </c>
      <c r="D327" s="90">
        <v>88195</v>
      </c>
    </row>
    <row r="328" spans="1:4" s="86" customFormat="1" ht="9" customHeight="1">
      <c r="A328" s="87" t="s">
        <v>35</v>
      </c>
      <c r="B328" s="88">
        <v>119007</v>
      </c>
      <c r="C328" s="92">
        <v>119893</v>
      </c>
      <c r="D328" s="92">
        <v>119465</v>
      </c>
    </row>
    <row r="329" spans="1:4" s="86" customFormat="1" ht="9" customHeight="1">
      <c r="A329" s="84" t="s">
        <v>36</v>
      </c>
      <c r="B329" s="85">
        <v>172529</v>
      </c>
      <c r="C329" s="90">
        <v>168018</v>
      </c>
      <c r="D329" s="90">
        <v>169725</v>
      </c>
    </row>
    <row r="330" spans="1:4" s="86" customFormat="1" ht="9" customHeight="1">
      <c r="A330" s="84" t="s">
        <v>37</v>
      </c>
      <c r="B330" s="85">
        <v>38090</v>
      </c>
      <c r="C330" s="90">
        <v>40634</v>
      </c>
      <c r="D330" s="90">
        <v>38113</v>
      </c>
    </row>
    <row r="331" spans="1:4" s="86" customFormat="1" ht="9" customHeight="1">
      <c r="A331" s="84" t="s">
        <v>38</v>
      </c>
      <c r="B331" s="85">
        <v>23374</v>
      </c>
      <c r="C331" s="90">
        <v>23498</v>
      </c>
      <c r="D331" s="90">
        <v>23754</v>
      </c>
    </row>
    <row r="332" spans="1:4" s="86" customFormat="1" ht="9" customHeight="1">
      <c r="A332" s="87" t="s">
        <v>39</v>
      </c>
      <c r="B332" s="88">
        <v>59958</v>
      </c>
      <c r="C332" s="92">
        <v>59554</v>
      </c>
      <c r="D332" s="92">
        <v>59917</v>
      </c>
    </row>
    <row r="333" spans="1:4" s="86" customFormat="1" ht="9" customHeight="1">
      <c r="A333" s="84" t="s">
        <v>40</v>
      </c>
      <c r="B333" s="85">
        <v>63867</v>
      </c>
      <c r="C333" s="90">
        <v>63287</v>
      </c>
      <c r="D333" s="90">
        <v>63456</v>
      </c>
    </row>
    <row r="334" spans="1:4" s="86" customFormat="1" ht="9" customHeight="1">
      <c r="A334" s="84" t="s">
        <v>41</v>
      </c>
      <c r="B334" s="85">
        <v>55135</v>
      </c>
      <c r="C334" s="90">
        <v>54683</v>
      </c>
      <c r="D334" s="90">
        <v>54811</v>
      </c>
    </row>
    <row r="335" spans="1:4" s="86" customFormat="1" ht="9" customHeight="1">
      <c r="A335" s="84" t="s">
        <v>42</v>
      </c>
      <c r="B335" s="85">
        <v>51303</v>
      </c>
      <c r="C335" s="90">
        <v>51371</v>
      </c>
      <c r="D335" s="90">
        <v>51146</v>
      </c>
    </row>
    <row r="336" spans="1:4" s="86" customFormat="1" ht="9" customHeight="1">
      <c r="A336" s="87" t="s">
        <v>43</v>
      </c>
      <c r="B336" s="88">
        <v>66628</v>
      </c>
      <c r="C336" s="92">
        <v>67620</v>
      </c>
      <c r="D336" s="92">
        <v>66497</v>
      </c>
    </row>
    <row r="337" spans="1:4" s="86" customFormat="1" ht="9" customHeight="1">
      <c r="A337" s="84" t="s">
        <v>44</v>
      </c>
      <c r="B337" s="85">
        <v>28155</v>
      </c>
      <c r="C337" s="90">
        <v>26673</v>
      </c>
      <c r="D337" s="90">
        <v>27896</v>
      </c>
    </row>
    <row r="338" spans="1:4" s="86" customFormat="1" ht="9" customHeight="1">
      <c r="A338" s="84" t="s">
        <v>45</v>
      </c>
      <c r="B338" s="85">
        <v>198617</v>
      </c>
      <c r="C338" s="90">
        <v>193812</v>
      </c>
      <c r="D338" s="90">
        <v>199471</v>
      </c>
    </row>
    <row r="339" spans="1:4" s="86" customFormat="1" ht="9" customHeight="1">
      <c r="A339" s="84" t="s">
        <v>46</v>
      </c>
      <c r="B339" s="85">
        <v>38679</v>
      </c>
      <c r="C339" s="90">
        <v>39015</v>
      </c>
      <c r="D339" s="90">
        <v>38251</v>
      </c>
    </row>
    <row r="340" spans="1:4" s="86" customFormat="1" ht="9" customHeight="1">
      <c r="A340" s="87" t="s">
        <v>47</v>
      </c>
      <c r="B340" s="88">
        <v>35582</v>
      </c>
      <c r="C340" s="92">
        <v>34298</v>
      </c>
      <c r="D340" s="92">
        <v>35198</v>
      </c>
    </row>
    <row r="341" spans="1:4" s="86" customFormat="1" ht="9" customHeight="1">
      <c r="A341" s="84" t="s">
        <v>76</v>
      </c>
      <c r="B341" s="90" t="s">
        <v>77</v>
      </c>
      <c r="C341" s="90">
        <v>13689</v>
      </c>
      <c r="D341" s="90">
        <v>9550</v>
      </c>
    </row>
    <row r="342" spans="1:4" s="86" customFormat="1" ht="9" customHeight="1">
      <c r="A342" s="84"/>
      <c r="B342" s="90"/>
      <c r="C342" s="90"/>
      <c r="D342" s="85"/>
    </row>
    <row r="343" spans="1:4" s="82" customFormat="1" ht="9" customHeight="1">
      <c r="A343" s="80">
        <v>2004</v>
      </c>
      <c r="B343" s="81"/>
      <c r="C343" s="81"/>
      <c r="D343" s="81"/>
    </row>
    <row r="344" spans="1:4" s="82" customFormat="1" ht="9" customHeight="1">
      <c r="A344" s="83" t="s">
        <v>7</v>
      </c>
      <c r="B344" s="81">
        <f>SUM(B346:B378)</f>
        <v>2625056</v>
      </c>
      <c r="C344" s="81">
        <f>SUM(C346:C378)</f>
        <v>2625056</v>
      </c>
      <c r="D344" s="81">
        <f>SUM(D346:D378)</f>
        <v>2625056</v>
      </c>
    </row>
    <row r="345" spans="1:4" s="82" customFormat="1" ht="3.95" customHeight="1">
      <c r="A345" s="83"/>
      <c r="B345" s="81"/>
      <c r="C345" s="81"/>
      <c r="D345" s="91"/>
    </row>
    <row r="346" spans="1:4" s="86" customFormat="1" ht="8.25" customHeight="1">
      <c r="A346" s="84" t="s">
        <v>16</v>
      </c>
      <c r="B346" s="85">
        <v>25952</v>
      </c>
      <c r="C346" s="90">
        <v>28395</v>
      </c>
      <c r="D346" s="90">
        <v>26527</v>
      </c>
    </row>
    <row r="347" spans="1:4" s="86" customFormat="1" ht="8.25" customHeight="1">
      <c r="A347" s="84" t="s">
        <v>17</v>
      </c>
      <c r="B347" s="85">
        <v>60733</v>
      </c>
      <c r="C347" s="90">
        <v>59776</v>
      </c>
      <c r="D347" s="90">
        <v>60925</v>
      </c>
    </row>
    <row r="348" spans="1:4" s="86" customFormat="1" ht="8.25" customHeight="1">
      <c r="A348" s="84" t="s">
        <v>18</v>
      </c>
      <c r="B348" s="85">
        <v>12461</v>
      </c>
      <c r="C348" s="90">
        <v>11877</v>
      </c>
      <c r="D348" s="90">
        <v>12461</v>
      </c>
    </row>
    <row r="349" spans="1:4" s="86" customFormat="1" ht="8.25" customHeight="1">
      <c r="A349" s="87" t="s">
        <v>19</v>
      </c>
      <c r="B349" s="88">
        <v>17191</v>
      </c>
      <c r="C349" s="92">
        <v>16095</v>
      </c>
      <c r="D349" s="92">
        <v>17144</v>
      </c>
    </row>
    <row r="350" spans="1:4" s="86" customFormat="1" ht="8.25" customHeight="1">
      <c r="A350" s="84" t="s">
        <v>20</v>
      </c>
      <c r="B350" s="85">
        <v>56207</v>
      </c>
      <c r="C350" s="90">
        <v>57588</v>
      </c>
      <c r="D350" s="90">
        <v>57393</v>
      </c>
    </row>
    <row r="351" spans="1:4" s="86" customFormat="1" ht="8.25" customHeight="1">
      <c r="A351" s="84" t="s">
        <v>21</v>
      </c>
      <c r="B351" s="85">
        <v>13242</v>
      </c>
      <c r="C351" s="90">
        <v>13194</v>
      </c>
      <c r="D351" s="90">
        <v>13272</v>
      </c>
    </row>
    <row r="352" spans="1:4" s="86" customFormat="1" ht="8.25" customHeight="1">
      <c r="A352" s="84" t="s">
        <v>22</v>
      </c>
      <c r="B352" s="85">
        <v>133811</v>
      </c>
      <c r="C352" s="90">
        <v>135507</v>
      </c>
      <c r="D352" s="90">
        <v>133979</v>
      </c>
    </row>
    <row r="353" spans="1:4" s="86" customFormat="1" ht="8.25" customHeight="1">
      <c r="A353" s="87" t="s">
        <v>23</v>
      </c>
      <c r="B353" s="88">
        <v>74347</v>
      </c>
      <c r="C353" s="92">
        <v>74479</v>
      </c>
      <c r="D353" s="92">
        <v>75468</v>
      </c>
    </row>
    <row r="354" spans="1:4" s="86" customFormat="1" ht="8.25" customHeight="1">
      <c r="A354" s="89" t="s">
        <v>24</v>
      </c>
      <c r="B354" s="85">
        <v>172392</v>
      </c>
      <c r="C354" s="90">
        <v>222547</v>
      </c>
      <c r="D354" s="90">
        <v>167285</v>
      </c>
    </row>
    <row r="355" spans="1:4" s="86" customFormat="1" ht="8.25" customHeight="1">
      <c r="A355" s="84" t="s">
        <v>25</v>
      </c>
      <c r="B355" s="85">
        <v>40705</v>
      </c>
      <c r="C355" s="90">
        <v>38845</v>
      </c>
      <c r="D355" s="90">
        <v>39519</v>
      </c>
    </row>
    <row r="356" spans="1:4" s="86" customFormat="1" ht="8.25" customHeight="1">
      <c r="A356" s="84" t="s">
        <v>26</v>
      </c>
      <c r="B356" s="85">
        <v>129691</v>
      </c>
      <c r="C356" s="90">
        <v>130786</v>
      </c>
      <c r="D356" s="90">
        <v>123312</v>
      </c>
    </row>
    <row r="357" spans="1:4" s="86" customFormat="1" ht="8.25" customHeight="1">
      <c r="A357" s="87" t="s">
        <v>27</v>
      </c>
      <c r="B357" s="88">
        <v>118657</v>
      </c>
      <c r="C357" s="92">
        <v>114506</v>
      </c>
      <c r="D357" s="92">
        <v>116293</v>
      </c>
    </row>
    <row r="358" spans="1:4" s="86" customFormat="1" ht="8.25" customHeight="1">
      <c r="A358" s="84" t="s">
        <v>28</v>
      </c>
      <c r="B358" s="85">
        <v>68655</v>
      </c>
      <c r="C358" s="90">
        <v>71342</v>
      </c>
      <c r="D358" s="90">
        <v>68906</v>
      </c>
    </row>
    <row r="359" spans="1:4" s="86" customFormat="1" ht="8.25" customHeight="1">
      <c r="A359" s="84" t="s">
        <v>29</v>
      </c>
      <c r="B359" s="85">
        <v>158084</v>
      </c>
      <c r="C359" s="90">
        <v>157292</v>
      </c>
      <c r="D359" s="90">
        <v>158748</v>
      </c>
    </row>
    <row r="360" spans="1:4" s="86" customFormat="1" ht="8.25" customHeight="1">
      <c r="A360" s="84" t="s">
        <v>30</v>
      </c>
      <c r="B360" s="85">
        <v>337544</v>
      </c>
      <c r="C360" s="90">
        <v>287806</v>
      </c>
      <c r="D360" s="90">
        <v>343150</v>
      </c>
    </row>
    <row r="361" spans="1:4" s="86" customFormat="1" ht="8.25" customHeight="1">
      <c r="A361" s="87" t="s">
        <v>31</v>
      </c>
      <c r="B361" s="88">
        <v>111711</v>
      </c>
      <c r="C361" s="92">
        <v>109175</v>
      </c>
      <c r="D361" s="92">
        <v>112451</v>
      </c>
    </row>
    <row r="362" spans="1:4" s="86" customFormat="1" ht="8.25" customHeight="1">
      <c r="A362" s="84" t="s">
        <v>32</v>
      </c>
      <c r="B362" s="85">
        <v>34945</v>
      </c>
      <c r="C362" s="90">
        <v>35763</v>
      </c>
      <c r="D362" s="90">
        <v>35648</v>
      </c>
    </row>
    <row r="363" spans="1:4" s="86" customFormat="1" ht="8.25" customHeight="1">
      <c r="A363" s="84" t="s">
        <v>33</v>
      </c>
      <c r="B363" s="85">
        <v>24510</v>
      </c>
      <c r="C363" s="90">
        <v>22560</v>
      </c>
      <c r="D363" s="90">
        <v>24517</v>
      </c>
    </row>
    <row r="364" spans="1:4" s="86" customFormat="1" ht="8.25" customHeight="1">
      <c r="A364" s="84" t="s">
        <v>34</v>
      </c>
      <c r="B364" s="85">
        <v>90401</v>
      </c>
      <c r="C364" s="90">
        <v>90564</v>
      </c>
      <c r="D364" s="90">
        <v>90440</v>
      </c>
    </row>
    <row r="365" spans="1:4" s="86" customFormat="1" ht="8.25" customHeight="1">
      <c r="A365" s="87" t="s">
        <v>35</v>
      </c>
      <c r="B365" s="88">
        <v>122111</v>
      </c>
      <c r="C365" s="92">
        <v>122401</v>
      </c>
      <c r="D365" s="92">
        <v>122467</v>
      </c>
    </row>
    <row r="366" spans="1:4" s="86" customFormat="1" ht="8.25" customHeight="1">
      <c r="A366" s="84" t="s">
        <v>36</v>
      </c>
      <c r="B366" s="85">
        <v>161087</v>
      </c>
      <c r="C366" s="90">
        <v>157109</v>
      </c>
      <c r="D366" s="90">
        <v>158391</v>
      </c>
    </row>
    <row r="367" spans="1:4" s="86" customFormat="1" ht="8.25" customHeight="1">
      <c r="A367" s="84" t="s">
        <v>37</v>
      </c>
      <c r="B367" s="85">
        <v>39464</v>
      </c>
      <c r="C367" s="90">
        <v>42002</v>
      </c>
      <c r="D367" s="90">
        <v>40075</v>
      </c>
    </row>
    <row r="368" spans="1:4" s="86" customFormat="1" ht="8.25" customHeight="1">
      <c r="A368" s="84" t="s">
        <v>38</v>
      </c>
      <c r="B368" s="85">
        <v>23284</v>
      </c>
      <c r="C368" s="90">
        <v>23590</v>
      </c>
      <c r="D368" s="90">
        <v>23711</v>
      </c>
    </row>
    <row r="369" spans="1:4" s="86" customFormat="1" ht="8.25" customHeight="1">
      <c r="A369" s="87" t="s">
        <v>39</v>
      </c>
      <c r="B369" s="88">
        <v>61084</v>
      </c>
      <c r="C369" s="92">
        <v>60102</v>
      </c>
      <c r="D369" s="92">
        <v>61214</v>
      </c>
    </row>
    <row r="370" spans="1:4" s="86" customFormat="1" ht="8.25" customHeight="1">
      <c r="A370" s="84" t="s">
        <v>40</v>
      </c>
      <c r="B370" s="85">
        <v>65288</v>
      </c>
      <c r="C370" s="90">
        <v>64588</v>
      </c>
      <c r="D370" s="90">
        <v>65065</v>
      </c>
    </row>
    <row r="371" spans="1:4" s="86" customFormat="1" ht="8.25" customHeight="1">
      <c r="A371" s="84" t="s">
        <v>41</v>
      </c>
      <c r="B371" s="85">
        <v>54051</v>
      </c>
      <c r="C371" s="90">
        <v>53751</v>
      </c>
      <c r="D371" s="90">
        <v>53631</v>
      </c>
    </row>
    <row r="372" spans="1:4" s="86" customFormat="1" ht="8.25" customHeight="1">
      <c r="A372" s="84" t="s">
        <v>42</v>
      </c>
      <c r="B372" s="85">
        <v>55784</v>
      </c>
      <c r="C372" s="90">
        <v>56024</v>
      </c>
      <c r="D372" s="90">
        <v>55720</v>
      </c>
    </row>
    <row r="373" spans="1:4" s="86" customFormat="1" ht="8.25" customHeight="1">
      <c r="A373" s="87" t="s">
        <v>43</v>
      </c>
      <c r="B373" s="88">
        <v>72770</v>
      </c>
      <c r="C373" s="92">
        <v>73925</v>
      </c>
      <c r="D373" s="92">
        <v>72847</v>
      </c>
    </row>
    <row r="374" spans="1:4" s="86" customFormat="1" ht="8.25" customHeight="1">
      <c r="A374" s="84" t="s">
        <v>44</v>
      </c>
      <c r="B374" s="85">
        <v>29530</v>
      </c>
      <c r="C374" s="90">
        <v>27663</v>
      </c>
      <c r="D374" s="90">
        <v>29225</v>
      </c>
    </row>
    <row r="375" spans="1:4" s="86" customFormat="1" ht="8.25" customHeight="1">
      <c r="A375" s="84" t="s">
        <v>45</v>
      </c>
      <c r="B375" s="85">
        <v>189767</v>
      </c>
      <c r="C375" s="90">
        <v>184046</v>
      </c>
      <c r="D375" s="90">
        <v>190790</v>
      </c>
    </row>
    <row r="376" spans="1:4" s="86" customFormat="1" ht="8.25" customHeight="1">
      <c r="A376" s="84" t="s">
        <v>46</v>
      </c>
      <c r="B376" s="85">
        <v>34287</v>
      </c>
      <c r="C376" s="90">
        <v>34834</v>
      </c>
      <c r="D376" s="90">
        <v>33855</v>
      </c>
    </row>
    <row r="377" spans="1:4" s="86" customFormat="1" ht="8.25" customHeight="1">
      <c r="A377" s="87" t="s">
        <v>47</v>
      </c>
      <c r="B377" s="88">
        <v>35310</v>
      </c>
      <c r="C377" s="92">
        <v>34064</v>
      </c>
      <c r="D377" s="92">
        <v>35099</v>
      </c>
    </row>
    <row r="378" spans="1:4" s="86" customFormat="1" ht="8.25" customHeight="1">
      <c r="A378" s="84" t="s">
        <v>76</v>
      </c>
      <c r="B378" s="90" t="s">
        <v>77</v>
      </c>
      <c r="C378" s="90">
        <v>12860</v>
      </c>
      <c r="D378" s="90">
        <v>5528</v>
      </c>
    </row>
    <row r="379" spans="1:4" s="86" customFormat="1" ht="9" customHeight="1">
      <c r="A379" s="84"/>
      <c r="B379" s="90"/>
      <c r="C379" s="90"/>
      <c r="D379" s="90"/>
    </row>
    <row r="380" spans="1:4" s="95" customFormat="1" ht="9" customHeight="1">
      <c r="A380" s="93">
        <v>2005</v>
      </c>
      <c r="B380" s="94"/>
      <c r="C380" s="94"/>
      <c r="D380" s="94"/>
    </row>
    <row r="381" spans="1:4" s="98" customFormat="1" ht="9" customHeight="1">
      <c r="A381" s="96" t="s">
        <v>78</v>
      </c>
      <c r="B381" s="97">
        <f>SUM(B383:B415)</f>
        <v>2567906</v>
      </c>
      <c r="C381" s="97">
        <f>SUM(C383:C415)</f>
        <v>2567906</v>
      </c>
      <c r="D381" s="97">
        <f>SUM(D383:D415)</f>
        <v>2567906</v>
      </c>
    </row>
    <row r="382" spans="1:4" s="95" customFormat="1" ht="3.95" customHeight="1">
      <c r="A382" s="89"/>
      <c r="B382" s="99"/>
      <c r="C382" s="99"/>
      <c r="D382" s="99"/>
    </row>
    <row r="383" spans="1:4" s="95" customFormat="1" ht="9" customHeight="1">
      <c r="A383" s="89" t="s">
        <v>79</v>
      </c>
      <c r="B383" s="99">
        <v>25154</v>
      </c>
      <c r="C383" s="99">
        <v>28002</v>
      </c>
      <c r="D383" s="99">
        <v>25619</v>
      </c>
    </row>
    <row r="384" spans="1:4" s="95" customFormat="1" ht="9" customHeight="1">
      <c r="A384" s="89" t="s">
        <v>80</v>
      </c>
      <c r="B384" s="99">
        <v>61643</v>
      </c>
      <c r="C384" s="99">
        <v>60739</v>
      </c>
      <c r="D384" s="99">
        <v>61844</v>
      </c>
    </row>
    <row r="385" spans="1:4" s="95" customFormat="1" ht="9" customHeight="1">
      <c r="A385" s="89" t="s">
        <v>81</v>
      </c>
      <c r="B385" s="99">
        <v>11491</v>
      </c>
      <c r="C385" s="99">
        <v>11196</v>
      </c>
      <c r="D385" s="99">
        <v>11509</v>
      </c>
    </row>
    <row r="386" spans="1:4" s="95" customFormat="1" ht="9" customHeight="1">
      <c r="A386" s="100" t="s">
        <v>82</v>
      </c>
      <c r="B386" s="101">
        <v>18320</v>
      </c>
      <c r="C386" s="101">
        <v>17045</v>
      </c>
      <c r="D386" s="101">
        <v>18246</v>
      </c>
    </row>
    <row r="387" spans="1:4" s="95" customFormat="1" ht="9" customHeight="1">
      <c r="A387" s="89" t="s">
        <v>83</v>
      </c>
      <c r="B387" s="99">
        <v>54820</v>
      </c>
      <c r="C387" s="99">
        <v>56463</v>
      </c>
      <c r="D387" s="99">
        <v>55962</v>
      </c>
    </row>
    <row r="388" spans="1:4" s="95" customFormat="1" ht="9" customHeight="1">
      <c r="A388" s="89" t="s">
        <v>84</v>
      </c>
      <c r="B388" s="99">
        <v>12259</v>
      </c>
      <c r="C388" s="99">
        <v>12716</v>
      </c>
      <c r="D388" s="99">
        <v>12276</v>
      </c>
    </row>
    <row r="389" spans="1:4" s="95" customFormat="1" ht="9" customHeight="1">
      <c r="A389" s="89" t="s">
        <v>85</v>
      </c>
      <c r="B389" s="99">
        <v>137321</v>
      </c>
      <c r="C389" s="99">
        <v>138955</v>
      </c>
      <c r="D389" s="99">
        <v>137488</v>
      </c>
    </row>
    <row r="390" spans="1:4" s="95" customFormat="1" ht="9" customHeight="1">
      <c r="A390" s="100" t="s">
        <v>86</v>
      </c>
      <c r="B390" s="101">
        <v>77781</v>
      </c>
      <c r="C390" s="101">
        <v>78215</v>
      </c>
      <c r="D390" s="101">
        <v>77840</v>
      </c>
    </row>
    <row r="391" spans="1:4" s="95" customFormat="1" ht="9" customHeight="1">
      <c r="A391" s="89" t="s">
        <v>24</v>
      </c>
      <c r="B391" s="99">
        <v>164283</v>
      </c>
      <c r="C391" s="99">
        <v>216405</v>
      </c>
      <c r="D391" s="99">
        <v>163212</v>
      </c>
    </row>
    <row r="392" spans="1:4" s="95" customFormat="1" ht="9" customHeight="1">
      <c r="A392" s="89" t="s">
        <v>87</v>
      </c>
      <c r="B392" s="99">
        <v>40863</v>
      </c>
      <c r="C392" s="99">
        <v>38677</v>
      </c>
      <c r="D392" s="99">
        <v>39519</v>
      </c>
    </row>
    <row r="393" spans="1:4" s="95" customFormat="1" ht="9" customHeight="1">
      <c r="A393" s="89" t="s">
        <v>88</v>
      </c>
      <c r="B393" s="99">
        <v>129067</v>
      </c>
      <c r="C393" s="99">
        <v>130367</v>
      </c>
      <c r="D393" s="99">
        <v>127290</v>
      </c>
    </row>
    <row r="394" spans="1:4" s="95" customFormat="1" ht="9" customHeight="1">
      <c r="A394" s="100" t="s">
        <v>89</v>
      </c>
      <c r="B394" s="101">
        <v>103863</v>
      </c>
      <c r="C394" s="101">
        <v>100139</v>
      </c>
      <c r="D394" s="101">
        <v>101699</v>
      </c>
    </row>
    <row r="395" spans="1:4" s="95" customFormat="1" ht="9" customHeight="1">
      <c r="A395" s="89" t="s">
        <v>90</v>
      </c>
      <c r="B395" s="99">
        <v>61227</v>
      </c>
      <c r="C395" s="99">
        <v>64326</v>
      </c>
      <c r="D395" s="99">
        <v>61410</v>
      </c>
    </row>
    <row r="396" spans="1:4" s="95" customFormat="1" ht="9" customHeight="1">
      <c r="A396" s="89" t="s">
        <v>91</v>
      </c>
      <c r="B396" s="99">
        <v>155478</v>
      </c>
      <c r="C396" s="99">
        <v>154817</v>
      </c>
      <c r="D396" s="99">
        <v>155082</v>
      </c>
    </row>
    <row r="397" spans="1:4" s="95" customFormat="1" ht="9" customHeight="1">
      <c r="A397" s="89" t="s">
        <v>92</v>
      </c>
      <c r="B397" s="99">
        <v>330115</v>
      </c>
      <c r="C397" s="99">
        <v>282571</v>
      </c>
      <c r="D397" s="99">
        <v>335257</v>
      </c>
    </row>
    <row r="398" spans="1:4" s="95" customFormat="1" ht="9" customHeight="1">
      <c r="A398" s="100" t="s">
        <v>93</v>
      </c>
      <c r="B398" s="101">
        <v>104020</v>
      </c>
      <c r="C398" s="101">
        <v>100663</v>
      </c>
      <c r="D398" s="101">
        <v>104243</v>
      </c>
    </row>
    <row r="399" spans="1:4" s="95" customFormat="1" ht="9" customHeight="1">
      <c r="A399" s="89" t="s">
        <v>94</v>
      </c>
      <c r="B399" s="99">
        <v>35153</v>
      </c>
      <c r="C399" s="99">
        <v>36338</v>
      </c>
      <c r="D399" s="99">
        <v>35810</v>
      </c>
    </row>
    <row r="400" spans="1:4" s="95" customFormat="1" ht="9" customHeight="1">
      <c r="A400" s="89" t="s">
        <v>95</v>
      </c>
      <c r="B400" s="99">
        <v>22326</v>
      </c>
      <c r="C400" s="99">
        <v>20520</v>
      </c>
      <c r="D400" s="99">
        <v>22338</v>
      </c>
    </row>
    <row r="401" spans="1:4" s="95" customFormat="1" ht="9" customHeight="1">
      <c r="A401" s="89" t="s">
        <v>96</v>
      </c>
      <c r="B401" s="99">
        <v>87694</v>
      </c>
      <c r="C401" s="99">
        <v>88382</v>
      </c>
      <c r="D401" s="99">
        <v>87645</v>
      </c>
    </row>
    <row r="402" spans="1:4" s="95" customFormat="1" ht="9" customHeight="1">
      <c r="A402" s="100" t="s">
        <v>97</v>
      </c>
      <c r="B402" s="101">
        <v>113037</v>
      </c>
      <c r="C402" s="101">
        <v>112168</v>
      </c>
      <c r="D402" s="101">
        <v>112991</v>
      </c>
    </row>
    <row r="403" spans="1:4" s="95" customFormat="1" ht="9" customHeight="1">
      <c r="A403" s="89" t="s">
        <v>98</v>
      </c>
      <c r="B403" s="99">
        <v>168878</v>
      </c>
      <c r="C403" s="99">
        <v>163621</v>
      </c>
      <c r="D403" s="99">
        <v>165560</v>
      </c>
    </row>
    <row r="404" spans="1:4" s="95" customFormat="1" ht="9" customHeight="1">
      <c r="A404" s="89" t="s">
        <v>99</v>
      </c>
      <c r="B404" s="99">
        <v>41001</v>
      </c>
      <c r="C404" s="99">
        <v>43149</v>
      </c>
      <c r="D404" s="99">
        <v>41902</v>
      </c>
    </row>
    <row r="405" spans="1:4" s="95" customFormat="1" ht="9" customHeight="1">
      <c r="A405" s="89" t="s">
        <v>100</v>
      </c>
      <c r="B405" s="99">
        <v>23927</v>
      </c>
      <c r="C405" s="99">
        <v>24291</v>
      </c>
      <c r="D405" s="99">
        <v>24363</v>
      </c>
    </row>
    <row r="406" spans="1:4" s="95" customFormat="1" ht="9" customHeight="1">
      <c r="A406" s="100" t="s">
        <v>101</v>
      </c>
      <c r="B406" s="101">
        <v>58884</v>
      </c>
      <c r="C406" s="101">
        <v>58300</v>
      </c>
      <c r="D406" s="101">
        <v>59005</v>
      </c>
    </row>
    <row r="407" spans="1:4" s="95" customFormat="1" ht="9" customHeight="1">
      <c r="A407" s="89" t="s">
        <v>102</v>
      </c>
      <c r="B407" s="99">
        <v>61882</v>
      </c>
      <c r="C407" s="99">
        <v>61592</v>
      </c>
      <c r="D407" s="99">
        <v>61615</v>
      </c>
    </row>
    <row r="408" spans="1:4" s="95" customFormat="1" ht="9" customHeight="1">
      <c r="A408" s="89" t="s">
        <v>103</v>
      </c>
      <c r="B408" s="99">
        <v>54242</v>
      </c>
      <c r="C408" s="99">
        <v>53789</v>
      </c>
      <c r="D408" s="99">
        <v>53609</v>
      </c>
    </row>
    <row r="409" spans="1:4" s="95" customFormat="1" ht="9" customHeight="1">
      <c r="A409" s="89" t="s">
        <v>104</v>
      </c>
      <c r="B409" s="99">
        <v>52802</v>
      </c>
      <c r="C409" s="99">
        <v>53081</v>
      </c>
      <c r="D409" s="99">
        <v>52744</v>
      </c>
    </row>
    <row r="410" spans="1:4" s="95" customFormat="1" ht="9" customHeight="1">
      <c r="A410" s="100" t="s">
        <v>105</v>
      </c>
      <c r="B410" s="101">
        <v>74457</v>
      </c>
      <c r="C410" s="101">
        <v>74932</v>
      </c>
      <c r="D410" s="101">
        <v>74080</v>
      </c>
    </row>
    <row r="411" spans="1:4" s="95" customFormat="1" ht="9" customHeight="1">
      <c r="A411" s="89" t="s">
        <v>106</v>
      </c>
      <c r="B411" s="99">
        <v>26921</v>
      </c>
      <c r="C411" s="99">
        <v>25328</v>
      </c>
      <c r="D411" s="99">
        <v>26754</v>
      </c>
    </row>
    <row r="412" spans="1:4" s="95" customFormat="1" ht="9" customHeight="1">
      <c r="A412" s="89" t="s">
        <v>107</v>
      </c>
      <c r="B412" s="99">
        <v>188254</v>
      </c>
      <c r="C412" s="99">
        <v>183161</v>
      </c>
      <c r="D412" s="99">
        <v>189414</v>
      </c>
    </row>
    <row r="413" spans="1:4" s="95" customFormat="1" ht="9" customHeight="1">
      <c r="A413" s="89" t="s">
        <v>108</v>
      </c>
      <c r="B413" s="99">
        <v>36059</v>
      </c>
      <c r="C413" s="99">
        <v>36673</v>
      </c>
      <c r="D413" s="99">
        <v>35655</v>
      </c>
    </row>
    <row r="414" spans="1:4" s="95" customFormat="1" ht="9" customHeight="1">
      <c r="A414" s="100" t="s">
        <v>109</v>
      </c>
      <c r="B414" s="101">
        <v>34684</v>
      </c>
      <c r="C414" s="101">
        <v>33095</v>
      </c>
      <c r="D414" s="101">
        <v>34131</v>
      </c>
    </row>
    <row r="415" spans="1:4" s="95" customFormat="1" ht="9" customHeight="1">
      <c r="A415" s="89" t="s">
        <v>110</v>
      </c>
      <c r="B415" s="99" t="s">
        <v>77</v>
      </c>
      <c r="C415" s="99">
        <v>8190</v>
      </c>
      <c r="D415" s="99">
        <v>1794</v>
      </c>
    </row>
    <row r="416" spans="1:4" s="86" customFormat="1" ht="9" customHeight="1">
      <c r="A416" s="84"/>
      <c r="B416" s="90"/>
      <c r="C416" s="90"/>
      <c r="D416" s="90"/>
    </row>
    <row r="417" spans="1:4" s="95" customFormat="1" ht="9" customHeight="1">
      <c r="A417" s="93" t="s">
        <v>111</v>
      </c>
      <c r="B417" s="94"/>
      <c r="C417" s="94"/>
      <c r="D417" s="94"/>
    </row>
    <row r="418" spans="1:4" s="98" customFormat="1" ht="9" customHeight="1">
      <c r="A418" s="96" t="s">
        <v>78</v>
      </c>
      <c r="B418" s="97">
        <f>SUM(B420:B452)</f>
        <v>2505939</v>
      </c>
      <c r="C418" s="97">
        <f>SUM(C420:C452)</f>
        <v>2505939</v>
      </c>
      <c r="D418" s="97">
        <f>SUM(D420:D452)</f>
        <v>2505939</v>
      </c>
    </row>
    <row r="419" spans="1:4" s="95" customFormat="1" ht="3.95" customHeight="1">
      <c r="A419" s="89"/>
      <c r="B419" s="99"/>
      <c r="C419" s="99"/>
      <c r="D419" s="99"/>
    </row>
    <row r="420" spans="1:4" s="95" customFormat="1" ht="8.25" customHeight="1">
      <c r="A420" s="89" t="s">
        <v>79</v>
      </c>
      <c r="B420" s="99">
        <v>24950</v>
      </c>
      <c r="C420" s="99">
        <v>27714</v>
      </c>
      <c r="D420" s="99">
        <v>25434</v>
      </c>
    </row>
    <row r="421" spans="1:4" s="95" customFormat="1" ht="8.25" customHeight="1">
      <c r="A421" s="89" t="s">
        <v>80</v>
      </c>
      <c r="B421" s="99">
        <v>65044</v>
      </c>
      <c r="C421" s="99">
        <v>61643</v>
      </c>
      <c r="D421" s="99">
        <v>64909</v>
      </c>
    </row>
    <row r="422" spans="1:4" s="95" customFormat="1" ht="8.25" customHeight="1">
      <c r="A422" s="89" t="s">
        <v>81</v>
      </c>
      <c r="B422" s="99">
        <v>12284</v>
      </c>
      <c r="C422" s="99">
        <v>11816</v>
      </c>
      <c r="D422" s="99">
        <v>12256</v>
      </c>
    </row>
    <row r="423" spans="1:4" s="95" customFormat="1" ht="8.25" customHeight="1">
      <c r="A423" s="100" t="s">
        <v>82</v>
      </c>
      <c r="B423" s="101">
        <v>16556</v>
      </c>
      <c r="C423" s="101">
        <v>15657</v>
      </c>
      <c r="D423" s="101">
        <v>16629</v>
      </c>
    </row>
    <row r="424" spans="1:4" s="95" customFormat="1" ht="8.25" customHeight="1">
      <c r="A424" s="89" t="s">
        <v>83</v>
      </c>
      <c r="B424" s="99">
        <v>55942</v>
      </c>
      <c r="C424" s="99">
        <v>57082</v>
      </c>
      <c r="D424" s="99">
        <v>56458</v>
      </c>
    </row>
    <row r="425" spans="1:4" s="95" customFormat="1" ht="8.25" customHeight="1">
      <c r="A425" s="89" t="s">
        <v>84</v>
      </c>
      <c r="B425" s="99">
        <v>11677</v>
      </c>
      <c r="C425" s="99">
        <v>12672</v>
      </c>
      <c r="D425" s="99">
        <v>11762</v>
      </c>
    </row>
    <row r="426" spans="1:4" s="95" customFormat="1" ht="8.25" customHeight="1">
      <c r="A426" s="89" t="s">
        <v>85</v>
      </c>
      <c r="B426" s="99">
        <v>131988</v>
      </c>
      <c r="C426" s="99">
        <v>133619</v>
      </c>
      <c r="D426" s="99">
        <v>132205</v>
      </c>
    </row>
    <row r="427" spans="1:4" s="95" customFormat="1" ht="8.25" customHeight="1">
      <c r="A427" s="100" t="s">
        <v>86</v>
      </c>
      <c r="B427" s="101">
        <v>72634</v>
      </c>
      <c r="C427" s="101">
        <v>73640</v>
      </c>
      <c r="D427" s="101">
        <v>72731</v>
      </c>
    </row>
    <row r="428" spans="1:4" s="95" customFormat="1" ht="8.25" customHeight="1">
      <c r="A428" s="89" t="s">
        <v>24</v>
      </c>
      <c r="B428" s="99">
        <v>156064</v>
      </c>
      <c r="C428" s="99">
        <v>201419</v>
      </c>
      <c r="D428" s="99">
        <v>155703</v>
      </c>
    </row>
    <row r="429" spans="1:4" s="95" customFormat="1" ht="8.25" customHeight="1">
      <c r="A429" s="89" t="s">
        <v>87</v>
      </c>
      <c r="B429" s="99">
        <v>39303</v>
      </c>
      <c r="C429" s="99">
        <v>37564</v>
      </c>
      <c r="D429" s="99">
        <v>38424</v>
      </c>
    </row>
    <row r="430" spans="1:4" s="95" customFormat="1" ht="8.25" customHeight="1">
      <c r="A430" s="89" t="s">
        <v>88</v>
      </c>
      <c r="B430" s="99">
        <v>121165</v>
      </c>
      <c r="C430" s="99">
        <v>121672</v>
      </c>
      <c r="D430" s="99">
        <v>118270</v>
      </c>
    </row>
    <row r="431" spans="1:4" s="95" customFormat="1" ht="8.25" customHeight="1">
      <c r="A431" s="100" t="s">
        <v>89</v>
      </c>
      <c r="B431" s="101">
        <v>104035</v>
      </c>
      <c r="C431" s="101">
        <v>100033</v>
      </c>
      <c r="D431" s="101">
        <v>101972</v>
      </c>
    </row>
    <row r="432" spans="1:4" s="95" customFormat="1" ht="8.25" customHeight="1">
      <c r="A432" s="89" t="s">
        <v>90</v>
      </c>
      <c r="B432" s="99">
        <v>63013</v>
      </c>
      <c r="C432" s="99">
        <v>64373</v>
      </c>
      <c r="D432" s="99">
        <v>62985</v>
      </c>
    </row>
    <row r="433" spans="1:4" s="95" customFormat="1" ht="8.25" customHeight="1">
      <c r="A433" s="89" t="s">
        <v>91</v>
      </c>
      <c r="B433" s="99">
        <v>154199</v>
      </c>
      <c r="C433" s="99">
        <v>153363</v>
      </c>
      <c r="D433" s="99">
        <v>153636</v>
      </c>
    </row>
    <row r="434" spans="1:4" s="95" customFormat="1" ht="8.25" customHeight="1">
      <c r="A434" s="89" t="s">
        <v>92</v>
      </c>
      <c r="B434" s="99">
        <v>325973</v>
      </c>
      <c r="C434" s="99">
        <v>285229</v>
      </c>
      <c r="D434" s="99">
        <v>330108</v>
      </c>
    </row>
    <row r="435" spans="1:4" s="95" customFormat="1" ht="8.25" customHeight="1">
      <c r="A435" s="100" t="s">
        <v>93</v>
      </c>
      <c r="B435" s="101">
        <v>99389</v>
      </c>
      <c r="C435" s="101">
        <v>96497</v>
      </c>
      <c r="D435" s="101">
        <v>99531</v>
      </c>
    </row>
    <row r="436" spans="1:4" s="95" customFormat="1" ht="8.25" customHeight="1">
      <c r="A436" s="89" t="s">
        <v>94</v>
      </c>
      <c r="B436" s="99">
        <v>33242</v>
      </c>
      <c r="C436" s="99">
        <v>34955</v>
      </c>
      <c r="D436" s="99">
        <v>34072</v>
      </c>
    </row>
    <row r="437" spans="1:4" s="95" customFormat="1" ht="8.25" customHeight="1">
      <c r="A437" s="89" t="s">
        <v>95</v>
      </c>
      <c r="B437" s="99">
        <v>24069</v>
      </c>
      <c r="C437" s="99">
        <v>22231</v>
      </c>
      <c r="D437" s="99">
        <v>24213</v>
      </c>
    </row>
    <row r="438" spans="1:4" s="95" customFormat="1" ht="8.25" customHeight="1">
      <c r="A438" s="89" t="s">
        <v>96</v>
      </c>
      <c r="B438" s="99">
        <v>87497</v>
      </c>
      <c r="C438" s="99">
        <v>88849</v>
      </c>
      <c r="D438" s="99">
        <v>87634</v>
      </c>
    </row>
    <row r="439" spans="1:4" s="95" customFormat="1" ht="8.25" customHeight="1">
      <c r="A439" s="100" t="s">
        <v>97</v>
      </c>
      <c r="B439" s="101">
        <v>106765</v>
      </c>
      <c r="C439" s="101">
        <v>105733</v>
      </c>
      <c r="D439" s="101">
        <v>106831</v>
      </c>
    </row>
    <row r="440" spans="1:4" s="95" customFormat="1" ht="8.25" customHeight="1">
      <c r="A440" s="89" t="s">
        <v>98</v>
      </c>
      <c r="B440" s="99">
        <v>160630</v>
      </c>
      <c r="C440" s="99">
        <v>155048</v>
      </c>
      <c r="D440" s="99">
        <v>156914</v>
      </c>
    </row>
    <row r="441" spans="1:4" s="95" customFormat="1" ht="8.25" customHeight="1">
      <c r="A441" s="89" t="s">
        <v>99</v>
      </c>
      <c r="B441" s="99">
        <v>38676</v>
      </c>
      <c r="C441" s="99">
        <v>41062</v>
      </c>
      <c r="D441" s="99">
        <v>39504</v>
      </c>
    </row>
    <row r="442" spans="1:4" s="95" customFormat="1" ht="8.25" customHeight="1">
      <c r="A442" s="89" t="s">
        <v>100</v>
      </c>
      <c r="B442" s="99">
        <v>26918</v>
      </c>
      <c r="C442" s="99">
        <v>26920</v>
      </c>
      <c r="D442" s="99">
        <v>27235</v>
      </c>
    </row>
    <row r="443" spans="1:4" s="95" customFormat="1" ht="8.25" customHeight="1">
      <c r="A443" s="100" t="s">
        <v>101</v>
      </c>
      <c r="B443" s="101">
        <v>57867</v>
      </c>
      <c r="C443" s="101">
        <v>57005</v>
      </c>
      <c r="D443" s="101">
        <v>58021</v>
      </c>
    </row>
    <row r="444" spans="1:4" s="95" customFormat="1" ht="8.25" customHeight="1">
      <c r="A444" s="89" t="s">
        <v>102</v>
      </c>
      <c r="B444" s="99">
        <v>60228</v>
      </c>
      <c r="C444" s="99">
        <v>59939</v>
      </c>
      <c r="D444" s="99">
        <v>59947</v>
      </c>
    </row>
    <row r="445" spans="1:4" s="95" customFormat="1" ht="8.25" customHeight="1">
      <c r="A445" s="89" t="s">
        <v>103</v>
      </c>
      <c r="B445" s="99">
        <v>53921</v>
      </c>
      <c r="C445" s="99">
        <v>53586</v>
      </c>
      <c r="D445" s="99">
        <v>53347</v>
      </c>
    </row>
    <row r="446" spans="1:4" s="95" customFormat="1" ht="8.25" customHeight="1">
      <c r="A446" s="89" t="s">
        <v>104</v>
      </c>
      <c r="B446" s="99">
        <v>52619</v>
      </c>
      <c r="C446" s="99">
        <v>52951</v>
      </c>
      <c r="D446" s="99">
        <v>52545</v>
      </c>
    </row>
    <row r="447" spans="1:4" s="95" customFormat="1" ht="8.25" customHeight="1">
      <c r="A447" s="100" t="s">
        <v>105</v>
      </c>
      <c r="B447" s="101">
        <v>71932</v>
      </c>
      <c r="C447" s="101">
        <v>72248</v>
      </c>
      <c r="D447" s="101">
        <v>71556</v>
      </c>
    </row>
    <row r="448" spans="1:4" s="95" customFormat="1" ht="8.25" customHeight="1">
      <c r="A448" s="89" t="s">
        <v>106</v>
      </c>
      <c r="B448" s="99">
        <v>27483</v>
      </c>
      <c r="C448" s="99">
        <v>26007</v>
      </c>
      <c r="D448" s="99">
        <v>27507</v>
      </c>
    </row>
    <row r="449" spans="1:5" s="95" customFormat="1" ht="8.25" customHeight="1">
      <c r="A449" s="89" t="s">
        <v>107</v>
      </c>
      <c r="B449" s="99">
        <v>178717</v>
      </c>
      <c r="C449" s="99">
        <v>173955</v>
      </c>
      <c r="D449" s="99">
        <v>179690</v>
      </c>
    </row>
    <row r="450" spans="1:5" s="95" customFormat="1" ht="8.25" customHeight="1">
      <c r="A450" s="89" t="s">
        <v>108</v>
      </c>
      <c r="B450" s="99">
        <v>37086</v>
      </c>
      <c r="C450" s="99">
        <v>37763</v>
      </c>
      <c r="D450" s="99">
        <v>36576</v>
      </c>
    </row>
    <row r="451" spans="1:5" s="95" customFormat="1" ht="8.25" customHeight="1">
      <c r="A451" s="100" t="s">
        <v>109</v>
      </c>
      <c r="B451" s="101">
        <v>34073</v>
      </c>
      <c r="C451" s="101">
        <v>32630</v>
      </c>
      <c r="D451" s="101">
        <v>33746</v>
      </c>
    </row>
    <row r="452" spans="1:5" s="95" customFormat="1" ht="8.25" customHeight="1">
      <c r="A452" s="89" t="s">
        <v>110</v>
      </c>
      <c r="B452" s="99" t="s">
        <v>77</v>
      </c>
      <c r="C452" s="99">
        <v>11064</v>
      </c>
      <c r="D452" s="99">
        <v>3588</v>
      </c>
    </row>
    <row r="453" spans="1:5" s="95" customFormat="1" ht="8.65" customHeight="1"/>
    <row r="454" spans="1:5" s="95" customFormat="1" ht="8.65" customHeight="1">
      <c r="A454" s="93">
        <v>2007</v>
      </c>
      <c r="B454" s="102"/>
      <c r="C454" s="102"/>
      <c r="D454" s="102"/>
    </row>
    <row r="455" spans="1:5" s="94" customFormat="1" ht="8.65" customHeight="1">
      <c r="A455" s="96" t="s">
        <v>78</v>
      </c>
      <c r="B455" s="97">
        <f>SUM(B457:B489)</f>
        <v>2655083</v>
      </c>
      <c r="C455" s="97">
        <f>SUM(C457:C489)</f>
        <v>2655083</v>
      </c>
      <c r="D455" s="97">
        <f>SUM(D457:D489)</f>
        <v>2655083</v>
      </c>
      <c r="E455" s="97"/>
    </row>
    <row r="456" spans="1:5" s="95" customFormat="1" ht="3.95" customHeight="1">
      <c r="A456" s="89" t="s">
        <v>112</v>
      </c>
      <c r="B456" s="99"/>
      <c r="C456" s="99"/>
      <c r="D456" s="99"/>
      <c r="E456" s="99"/>
    </row>
    <row r="457" spans="1:5" s="95" customFormat="1" ht="8.65" customHeight="1">
      <c r="A457" s="89" t="s">
        <v>79</v>
      </c>
      <c r="B457" s="99">
        <v>25413</v>
      </c>
      <c r="C457" s="99">
        <v>27888</v>
      </c>
      <c r="D457" s="99">
        <v>25822</v>
      </c>
      <c r="E457" s="99"/>
    </row>
    <row r="458" spans="1:5" s="95" customFormat="1" ht="8.65" customHeight="1">
      <c r="A458" s="89" t="s">
        <v>80</v>
      </c>
      <c r="B458" s="99">
        <v>66314</v>
      </c>
      <c r="C458" s="99">
        <v>62491</v>
      </c>
      <c r="D458" s="99">
        <v>66114</v>
      </c>
      <c r="E458" s="99"/>
    </row>
    <row r="459" spans="1:5" s="95" customFormat="1" ht="8.65" customHeight="1">
      <c r="A459" s="89" t="s">
        <v>81</v>
      </c>
      <c r="B459" s="99">
        <v>13135</v>
      </c>
      <c r="C459" s="99">
        <v>12733</v>
      </c>
      <c r="D459" s="99">
        <v>13110</v>
      </c>
      <c r="E459" s="99"/>
    </row>
    <row r="460" spans="1:5" s="95" customFormat="1" ht="8.65" customHeight="1">
      <c r="A460" s="100" t="s">
        <v>82</v>
      </c>
      <c r="B460" s="101">
        <v>16880</v>
      </c>
      <c r="C460" s="101">
        <v>16103</v>
      </c>
      <c r="D460" s="101">
        <v>16962</v>
      </c>
      <c r="E460" s="99"/>
    </row>
    <row r="461" spans="1:5" s="95" customFormat="1" ht="8.65" customHeight="1">
      <c r="A461" s="89" t="s">
        <v>83</v>
      </c>
      <c r="B461" s="99">
        <v>58747</v>
      </c>
      <c r="C461" s="99">
        <v>59170</v>
      </c>
      <c r="D461" s="99">
        <v>58898</v>
      </c>
      <c r="E461" s="99"/>
    </row>
    <row r="462" spans="1:5" s="95" customFormat="1" ht="8.65" customHeight="1">
      <c r="A462" s="89" t="s">
        <v>84</v>
      </c>
      <c r="B462" s="99">
        <v>12688</v>
      </c>
      <c r="C462" s="99">
        <v>13786</v>
      </c>
      <c r="D462" s="99">
        <v>12765</v>
      </c>
      <c r="E462" s="99"/>
    </row>
    <row r="463" spans="1:5" s="95" customFormat="1" ht="8.65" customHeight="1">
      <c r="A463" s="89" t="s">
        <v>85</v>
      </c>
      <c r="B463" s="99">
        <v>157879</v>
      </c>
      <c r="C463" s="99">
        <v>159278</v>
      </c>
      <c r="D463" s="99">
        <v>155885</v>
      </c>
      <c r="E463" s="99"/>
    </row>
    <row r="464" spans="1:5" s="95" customFormat="1" ht="8.65" customHeight="1">
      <c r="A464" s="100" t="s">
        <v>86</v>
      </c>
      <c r="B464" s="101">
        <v>75927</v>
      </c>
      <c r="C464" s="101">
        <v>76752</v>
      </c>
      <c r="D464" s="101">
        <v>76154</v>
      </c>
      <c r="E464" s="99"/>
    </row>
    <row r="465" spans="1:5" s="95" customFormat="1" ht="8.65" customHeight="1">
      <c r="A465" s="89" t="s">
        <v>24</v>
      </c>
      <c r="B465" s="99">
        <v>160715</v>
      </c>
      <c r="C465" s="99">
        <v>203892</v>
      </c>
      <c r="D465" s="99">
        <v>160735</v>
      </c>
      <c r="E465" s="99"/>
    </row>
    <row r="466" spans="1:5" s="95" customFormat="1" ht="8.65" customHeight="1">
      <c r="A466" s="89" t="s">
        <v>87</v>
      </c>
      <c r="B466" s="99">
        <v>40740</v>
      </c>
      <c r="C466" s="99">
        <v>39225</v>
      </c>
      <c r="D466" s="99">
        <v>40284</v>
      </c>
      <c r="E466" s="99"/>
    </row>
    <row r="467" spans="1:5" s="95" customFormat="1" ht="8.65" customHeight="1">
      <c r="A467" s="89" t="s">
        <v>88</v>
      </c>
      <c r="B467" s="99">
        <v>130904</v>
      </c>
      <c r="C467" s="99">
        <v>130727</v>
      </c>
      <c r="D467" s="99">
        <v>127270</v>
      </c>
      <c r="E467" s="99"/>
    </row>
    <row r="468" spans="1:5" s="95" customFormat="1" ht="8.65" customHeight="1">
      <c r="A468" s="100" t="s">
        <v>89</v>
      </c>
      <c r="B468" s="101">
        <v>118532</v>
      </c>
      <c r="C468" s="101">
        <v>113906</v>
      </c>
      <c r="D468" s="101">
        <v>116033</v>
      </c>
      <c r="E468" s="99"/>
    </row>
    <row r="469" spans="1:5" s="95" customFormat="1" ht="8.65" customHeight="1">
      <c r="A469" s="89" t="s">
        <v>90</v>
      </c>
      <c r="B469" s="99">
        <v>67599</v>
      </c>
      <c r="C469" s="99">
        <v>68911</v>
      </c>
      <c r="D469" s="99">
        <v>67543</v>
      </c>
      <c r="E469" s="99"/>
    </row>
    <row r="470" spans="1:5" s="95" customFormat="1" ht="8.65" customHeight="1">
      <c r="A470" s="89" t="s">
        <v>91</v>
      </c>
      <c r="B470" s="99">
        <v>157690</v>
      </c>
      <c r="C470" s="99">
        <v>157254</v>
      </c>
      <c r="D470" s="99">
        <v>157334</v>
      </c>
      <c r="E470" s="99"/>
    </row>
    <row r="471" spans="1:5" s="95" customFormat="1" ht="8.65" customHeight="1">
      <c r="A471" s="89" t="s">
        <v>92</v>
      </c>
      <c r="B471" s="99">
        <v>342347</v>
      </c>
      <c r="C471" s="99">
        <v>304542</v>
      </c>
      <c r="D471" s="99">
        <v>346720</v>
      </c>
      <c r="E471" s="99"/>
    </row>
    <row r="472" spans="1:5" s="95" customFormat="1" ht="8.65" customHeight="1">
      <c r="A472" s="100" t="s">
        <v>93</v>
      </c>
      <c r="B472" s="101">
        <v>104389</v>
      </c>
      <c r="C472" s="101">
        <v>100507</v>
      </c>
      <c r="D472" s="101">
        <v>104550</v>
      </c>
      <c r="E472" s="99"/>
    </row>
    <row r="473" spans="1:5" s="95" customFormat="1" ht="8.65" customHeight="1">
      <c r="A473" s="89" t="s">
        <v>94</v>
      </c>
      <c r="B473" s="99">
        <v>39193</v>
      </c>
      <c r="C473" s="99">
        <v>40431</v>
      </c>
      <c r="D473" s="99">
        <v>40061</v>
      </c>
      <c r="E473" s="99"/>
    </row>
    <row r="474" spans="1:5" s="95" customFormat="1" ht="8.65" customHeight="1">
      <c r="A474" s="89" t="s">
        <v>95</v>
      </c>
      <c r="B474" s="99">
        <v>24391</v>
      </c>
      <c r="C474" s="99">
        <v>22183</v>
      </c>
      <c r="D474" s="99">
        <v>24548</v>
      </c>
      <c r="E474" s="99"/>
    </row>
    <row r="475" spans="1:5" s="95" customFormat="1" ht="8.65" customHeight="1">
      <c r="A475" s="89" t="s">
        <v>96</v>
      </c>
      <c r="B475" s="99">
        <v>91678</v>
      </c>
      <c r="C475" s="99">
        <v>93185</v>
      </c>
      <c r="D475" s="99">
        <v>91855</v>
      </c>
      <c r="E475" s="99"/>
    </row>
    <row r="476" spans="1:5" s="95" customFormat="1" ht="8.65" customHeight="1">
      <c r="A476" s="100" t="s">
        <v>97</v>
      </c>
      <c r="B476" s="101">
        <v>122322</v>
      </c>
      <c r="C476" s="101">
        <v>120642</v>
      </c>
      <c r="D476" s="101">
        <v>122579</v>
      </c>
      <c r="E476" s="99"/>
    </row>
    <row r="477" spans="1:5" s="95" customFormat="1" ht="8.65" customHeight="1">
      <c r="A477" s="89" t="s">
        <v>98</v>
      </c>
      <c r="B477" s="99">
        <v>161335</v>
      </c>
      <c r="C477" s="99">
        <v>155559</v>
      </c>
      <c r="D477" s="99">
        <v>158165</v>
      </c>
      <c r="E477" s="99"/>
    </row>
    <row r="478" spans="1:5" s="95" customFormat="1" ht="8.65" customHeight="1">
      <c r="A478" s="89" t="s">
        <v>99</v>
      </c>
      <c r="B478" s="99">
        <v>42514</v>
      </c>
      <c r="C478" s="99">
        <v>44894</v>
      </c>
      <c r="D478" s="99">
        <v>43459</v>
      </c>
      <c r="E478" s="99"/>
    </row>
    <row r="479" spans="1:5" s="95" customFormat="1" ht="8.65" customHeight="1">
      <c r="A479" s="89" t="s">
        <v>100</v>
      </c>
      <c r="B479" s="99">
        <v>28734</v>
      </c>
      <c r="C479" s="99">
        <v>28610</v>
      </c>
      <c r="D479" s="99">
        <v>29110</v>
      </c>
      <c r="E479" s="99"/>
    </row>
    <row r="480" spans="1:5" s="95" customFormat="1" ht="8.65" customHeight="1">
      <c r="A480" s="100" t="s">
        <v>101</v>
      </c>
      <c r="B480" s="101">
        <v>60022</v>
      </c>
      <c r="C480" s="101">
        <v>59039</v>
      </c>
      <c r="D480" s="101">
        <v>60223</v>
      </c>
      <c r="E480" s="99"/>
    </row>
    <row r="481" spans="1:5" s="95" customFormat="1" ht="8.65" customHeight="1">
      <c r="A481" s="89" t="s">
        <v>102</v>
      </c>
      <c r="B481" s="99">
        <v>60931</v>
      </c>
      <c r="C481" s="99">
        <v>60684</v>
      </c>
      <c r="D481" s="99">
        <v>60668</v>
      </c>
      <c r="E481" s="99"/>
    </row>
    <row r="482" spans="1:5" s="95" customFormat="1" ht="8.65" customHeight="1">
      <c r="A482" s="89" t="s">
        <v>103</v>
      </c>
      <c r="B482" s="99">
        <v>56125</v>
      </c>
      <c r="C482" s="99">
        <v>55534</v>
      </c>
      <c r="D482" s="99">
        <v>55481</v>
      </c>
      <c r="E482" s="99"/>
    </row>
    <row r="483" spans="1:5" s="95" customFormat="1" ht="8.65" customHeight="1">
      <c r="A483" s="89" t="s">
        <v>104</v>
      </c>
      <c r="B483" s="99">
        <v>54756</v>
      </c>
      <c r="C483" s="99">
        <v>55256</v>
      </c>
      <c r="D483" s="99">
        <v>54978</v>
      </c>
      <c r="E483" s="99"/>
    </row>
    <row r="484" spans="1:5" s="95" customFormat="1" ht="8.65" customHeight="1">
      <c r="A484" s="100" t="s">
        <v>105</v>
      </c>
      <c r="B484" s="101">
        <v>76995</v>
      </c>
      <c r="C484" s="101">
        <v>76469</v>
      </c>
      <c r="D484" s="101">
        <v>76472</v>
      </c>
      <c r="E484" s="99"/>
    </row>
    <row r="485" spans="1:5" s="95" customFormat="1" ht="8.65" customHeight="1">
      <c r="A485" s="89" t="s">
        <v>106</v>
      </c>
      <c r="B485" s="99">
        <v>29103</v>
      </c>
      <c r="C485" s="99">
        <v>27086</v>
      </c>
      <c r="D485" s="99">
        <v>29011</v>
      </c>
      <c r="E485" s="99"/>
    </row>
    <row r="486" spans="1:5" s="95" customFormat="1" ht="8.65" customHeight="1">
      <c r="A486" s="89" t="s">
        <v>107</v>
      </c>
      <c r="B486" s="99">
        <v>182705</v>
      </c>
      <c r="C486" s="99">
        <v>178486</v>
      </c>
      <c r="D486" s="99">
        <v>184287</v>
      </c>
      <c r="E486" s="99"/>
    </row>
    <row r="487" spans="1:5" s="95" customFormat="1" ht="8.65" customHeight="1">
      <c r="A487" s="89" t="s">
        <v>108</v>
      </c>
      <c r="B487" s="99">
        <v>38298</v>
      </c>
      <c r="C487" s="99">
        <v>38923</v>
      </c>
      <c r="D487" s="99">
        <v>37872</v>
      </c>
      <c r="E487" s="99"/>
    </row>
    <row r="488" spans="1:5" s="95" customFormat="1" ht="8.65" customHeight="1">
      <c r="A488" s="100" t="s">
        <v>109</v>
      </c>
      <c r="B488" s="101">
        <v>36082</v>
      </c>
      <c r="C488" s="101">
        <v>34592</v>
      </c>
      <c r="D488" s="101">
        <v>35722</v>
      </c>
      <c r="E488" s="99"/>
    </row>
    <row r="489" spans="1:5" s="95" customFormat="1" ht="8.65" customHeight="1">
      <c r="A489" s="89" t="s">
        <v>110</v>
      </c>
      <c r="B489" s="99" t="s">
        <v>77</v>
      </c>
      <c r="C489" s="99">
        <v>16345</v>
      </c>
      <c r="D489" s="99">
        <v>4413</v>
      </c>
      <c r="E489" s="99" t="s">
        <v>113</v>
      </c>
    </row>
    <row r="490" spans="1:5" s="95" customFormat="1" ht="8.65" customHeight="1"/>
    <row r="491" spans="1:5" s="95" customFormat="1" ht="9" customHeight="1">
      <c r="A491" s="93" t="s">
        <v>114</v>
      </c>
      <c r="B491" s="102"/>
      <c r="C491" s="102"/>
      <c r="D491" s="102"/>
    </row>
    <row r="492" spans="1:5" s="94" customFormat="1" ht="9" customHeight="1">
      <c r="A492" s="96" t="s">
        <v>78</v>
      </c>
      <c r="B492" s="97">
        <f>SUM(B494:B526)</f>
        <v>2636110</v>
      </c>
      <c r="C492" s="97">
        <f>SUM(C494:C526)</f>
        <v>2636110</v>
      </c>
      <c r="D492" s="97">
        <f>SUM(D494:D526)</f>
        <v>2636110</v>
      </c>
      <c r="E492" s="97"/>
    </row>
    <row r="493" spans="1:5" s="95" customFormat="1" ht="3.95" customHeight="1">
      <c r="A493" s="89" t="s">
        <v>112</v>
      </c>
      <c r="B493" s="99"/>
      <c r="C493" s="99"/>
      <c r="D493" s="99"/>
      <c r="E493" s="99"/>
    </row>
    <row r="494" spans="1:5" s="95" customFormat="1" ht="9" customHeight="1">
      <c r="A494" s="89" t="s">
        <v>79</v>
      </c>
      <c r="B494" s="99">
        <v>26209</v>
      </c>
      <c r="C494" s="99">
        <v>28375</v>
      </c>
      <c r="D494" s="99">
        <v>26509</v>
      </c>
      <c r="E494" s="99"/>
    </row>
    <row r="495" spans="1:5" s="95" customFormat="1" ht="9" customHeight="1">
      <c r="A495" s="89" t="s">
        <v>80</v>
      </c>
      <c r="B495" s="99">
        <v>65145</v>
      </c>
      <c r="C495" s="99">
        <v>63053</v>
      </c>
      <c r="D495" s="99">
        <v>65060</v>
      </c>
      <c r="E495" s="99"/>
    </row>
    <row r="496" spans="1:5" s="95" customFormat="1" ht="9" customHeight="1">
      <c r="A496" s="89" t="s">
        <v>81</v>
      </c>
      <c r="B496" s="99">
        <v>13965</v>
      </c>
      <c r="C496" s="99">
        <v>13639</v>
      </c>
      <c r="D496" s="99">
        <v>13993</v>
      </c>
      <c r="E496" s="99"/>
    </row>
    <row r="497" spans="1:5" s="95" customFormat="1" ht="9" customHeight="1">
      <c r="A497" s="100" t="s">
        <v>82</v>
      </c>
      <c r="B497" s="101">
        <v>17986</v>
      </c>
      <c r="C497" s="101">
        <v>17345</v>
      </c>
      <c r="D497" s="101">
        <v>18105</v>
      </c>
      <c r="E497" s="99"/>
    </row>
    <row r="498" spans="1:5" s="95" customFormat="1" ht="9" customHeight="1">
      <c r="A498" s="89" t="s">
        <v>83</v>
      </c>
      <c r="B498" s="99">
        <v>58519</v>
      </c>
      <c r="C498" s="99">
        <v>58766</v>
      </c>
      <c r="D498" s="99">
        <v>58575</v>
      </c>
      <c r="E498" s="99"/>
    </row>
    <row r="499" spans="1:5" s="95" customFormat="1" ht="9" customHeight="1">
      <c r="A499" s="89" t="s">
        <v>84</v>
      </c>
      <c r="B499" s="99">
        <v>12651</v>
      </c>
      <c r="C499" s="99">
        <v>13505</v>
      </c>
      <c r="D499" s="99">
        <v>12723</v>
      </c>
      <c r="E499" s="99"/>
    </row>
    <row r="500" spans="1:5" s="95" customFormat="1" ht="9" customHeight="1">
      <c r="A500" s="89" t="s">
        <v>85</v>
      </c>
      <c r="B500" s="99">
        <v>157319</v>
      </c>
      <c r="C500" s="99">
        <v>157916</v>
      </c>
      <c r="D500" s="99">
        <v>153738</v>
      </c>
      <c r="E500" s="99"/>
    </row>
    <row r="501" spans="1:5" s="95" customFormat="1" ht="9" customHeight="1">
      <c r="A501" s="100" t="s">
        <v>86</v>
      </c>
      <c r="B501" s="101">
        <v>82060</v>
      </c>
      <c r="C501" s="101">
        <v>82939</v>
      </c>
      <c r="D501" s="101">
        <v>82263</v>
      </c>
      <c r="E501" s="99"/>
    </row>
    <row r="502" spans="1:5" s="95" customFormat="1" ht="9" customHeight="1">
      <c r="A502" s="89" t="s">
        <v>24</v>
      </c>
      <c r="B502" s="99">
        <v>160022</v>
      </c>
      <c r="C502" s="99">
        <v>199060</v>
      </c>
      <c r="D502" s="99">
        <v>160377</v>
      </c>
      <c r="E502" s="99"/>
    </row>
    <row r="503" spans="1:5" s="95" customFormat="1" ht="9" customHeight="1">
      <c r="A503" s="89" t="s">
        <v>87</v>
      </c>
      <c r="B503" s="99">
        <v>39709</v>
      </c>
      <c r="C503" s="99">
        <v>38531</v>
      </c>
      <c r="D503" s="99">
        <v>39292</v>
      </c>
      <c r="E503" s="99"/>
    </row>
    <row r="504" spans="1:5" s="95" customFormat="1" ht="9" customHeight="1">
      <c r="A504" s="89" t="s">
        <v>88</v>
      </c>
      <c r="B504" s="99">
        <v>129286</v>
      </c>
      <c r="C504" s="99">
        <v>128647</v>
      </c>
      <c r="D504" s="99">
        <v>125187</v>
      </c>
      <c r="E504" s="99"/>
    </row>
    <row r="505" spans="1:5" s="95" customFormat="1" ht="9" customHeight="1">
      <c r="A505" s="100" t="s">
        <v>89</v>
      </c>
      <c r="B505" s="101">
        <v>103925</v>
      </c>
      <c r="C505" s="101">
        <v>99358</v>
      </c>
      <c r="D505" s="101">
        <v>101554</v>
      </c>
      <c r="E505" s="99"/>
    </row>
    <row r="506" spans="1:5" s="95" customFormat="1" ht="9" customHeight="1">
      <c r="A506" s="89" t="s">
        <v>90</v>
      </c>
      <c r="B506" s="99">
        <v>64277</v>
      </c>
      <c r="C506" s="99">
        <v>65372</v>
      </c>
      <c r="D506" s="99">
        <v>64237</v>
      </c>
      <c r="E506" s="99"/>
    </row>
    <row r="507" spans="1:5" s="95" customFormat="1" ht="9" customHeight="1">
      <c r="A507" s="89" t="s">
        <v>91</v>
      </c>
      <c r="B507" s="99">
        <v>156967</v>
      </c>
      <c r="C507" s="99">
        <v>156862</v>
      </c>
      <c r="D507" s="99">
        <v>156782</v>
      </c>
      <c r="E507" s="99"/>
    </row>
    <row r="508" spans="1:5" s="95" customFormat="1" ht="9" customHeight="1">
      <c r="A508" s="89" t="s">
        <v>92</v>
      </c>
      <c r="B508" s="99">
        <v>339124</v>
      </c>
      <c r="C508" s="99">
        <v>304096</v>
      </c>
      <c r="D508" s="99">
        <v>342830</v>
      </c>
      <c r="E508" s="99"/>
    </row>
    <row r="509" spans="1:5" s="95" customFormat="1" ht="9" customHeight="1">
      <c r="A509" s="100" t="s">
        <v>93</v>
      </c>
      <c r="B509" s="101">
        <v>106965</v>
      </c>
      <c r="C509" s="101">
        <v>101936</v>
      </c>
      <c r="D509" s="101">
        <v>107123</v>
      </c>
      <c r="E509" s="99"/>
    </row>
    <row r="510" spans="1:5" s="95" customFormat="1" ht="9" customHeight="1">
      <c r="A510" s="89" t="s">
        <v>94</v>
      </c>
      <c r="B510" s="99">
        <v>37457</v>
      </c>
      <c r="C510" s="99">
        <v>38923</v>
      </c>
      <c r="D510" s="99">
        <v>38295</v>
      </c>
      <c r="E510" s="99"/>
    </row>
    <row r="511" spans="1:5" s="95" customFormat="1" ht="9" customHeight="1">
      <c r="A511" s="89" t="s">
        <v>95</v>
      </c>
      <c r="B511" s="99">
        <v>24713</v>
      </c>
      <c r="C511" s="99">
        <v>22278</v>
      </c>
      <c r="D511" s="99">
        <v>24972</v>
      </c>
      <c r="E511" s="99"/>
    </row>
    <row r="512" spans="1:5" s="95" customFormat="1" ht="9" customHeight="1">
      <c r="A512" s="89" t="s">
        <v>96</v>
      </c>
      <c r="B512" s="99">
        <v>91041</v>
      </c>
      <c r="C512" s="99">
        <v>92571</v>
      </c>
      <c r="D512" s="99">
        <v>91247</v>
      </c>
      <c r="E512" s="99"/>
    </row>
    <row r="513" spans="1:5" s="95" customFormat="1" ht="9" customHeight="1">
      <c r="A513" s="100" t="s">
        <v>97</v>
      </c>
      <c r="B513" s="101">
        <v>118163</v>
      </c>
      <c r="C513" s="101">
        <v>115788</v>
      </c>
      <c r="D513" s="101">
        <v>118307</v>
      </c>
      <c r="E513" s="99"/>
    </row>
    <row r="514" spans="1:5" s="95" customFormat="1" ht="9" customHeight="1">
      <c r="A514" s="89" t="s">
        <v>98</v>
      </c>
      <c r="B514" s="99">
        <v>167632</v>
      </c>
      <c r="C514" s="99">
        <v>160850</v>
      </c>
      <c r="D514" s="99">
        <v>164257</v>
      </c>
      <c r="E514" s="99"/>
    </row>
    <row r="515" spans="1:5" s="95" customFormat="1" ht="9" customHeight="1">
      <c r="A515" s="89" t="s">
        <v>99</v>
      </c>
      <c r="B515" s="99">
        <v>41664</v>
      </c>
      <c r="C515" s="99">
        <v>43704</v>
      </c>
      <c r="D515" s="99">
        <v>42460</v>
      </c>
      <c r="E515" s="99"/>
    </row>
    <row r="516" spans="1:5" s="95" customFormat="1" ht="9" customHeight="1">
      <c r="A516" s="89" t="s">
        <v>100</v>
      </c>
      <c r="B516" s="99">
        <v>28916</v>
      </c>
      <c r="C516" s="99">
        <v>28453</v>
      </c>
      <c r="D516" s="99">
        <v>29311</v>
      </c>
      <c r="E516" s="99"/>
    </row>
    <row r="517" spans="1:5" s="95" customFormat="1" ht="9" customHeight="1">
      <c r="A517" s="100" t="s">
        <v>101</v>
      </c>
      <c r="B517" s="101">
        <v>59385</v>
      </c>
      <c r="C517" s="101">
        <v>57808</v>
      </c>
      <c r="D517" s="101">
        <v>59365</v>
      </c>
      <c r="E517" s="99"/>
    </row>
    <row r="518" spans="1:5" s="95" customFormat="1" ht="9" customHeight="1">
      <c r="A518" s="89" t="s">
        <v>102</v>
      </c>
      <c r="B518" s="99">
        <v>61784</v>
      </c>
      <c r="C518" s="99">
        <v>61359</v>
      </c>
      <c r="D518" s="99">
        <v>61559</v>
      </c>
      <c r="E518" s="99"/>
    </row>
    <row r="519" spans="1:5" s="95" customFormat="1" ht="9" customHeight="1">
      <c r="A519" s="89" t="s">
        <v>103</v>
      </c>
      <c r="B519" s="99">
        <v>56194</v>
      </c>
      <c r="C519" s="99">
        <v>55199</v>
      </c>
      <c r="D519" s="99">
        <v>55372</v>
      </c>
      <c r="E519" s="99"/>
    </row>
    <row r="520" spans="1:5" s="95" customFormat="1" ht="9" customHeight="1">
      <c r="A520" s="89" t="s">
        <v>104</v>
      </c>
      <c r="B520" s="99">
        <v>51669</v>
      </c>
      <c r="C520" s="99">
        <v>52593</v>
      </c>
      <c r="D520" s="99">
        <v>51979</v>
      </c>
      <c r="E520" s="99"/>
    </row>
    <row r="521" spans="1:5" s="95" customFormat="1" ht="9" customHeight="1">
      <c r="A521" s="100" t="s">
        <v>105</v>
      </c>
      <c r="B521" s="101">
        <v>74945</v>
      </c>
      <c r="C521" s="101">
        <v>74640</v>
      </c>
      <c r="D521" s="101">
        <v>74492</v>
      </c>
      <c r="E521" s="99"/>
    </row>
    <row r="522" spans="1:5" s="95" customFormat="1" ht="9" customHeight="1">
      <c r="A522" s="89" t="s">
        <v>106</v>
      </c>
      <c r="B522" s="99">
        <v>27484</v>
      </c>
      <c r="C522" s="99">
        <v>26241</v>
      </c>
      <c r="D522" s="99">
        <v>27522</v>
      </c>
      <c r="E522" s="99"/>
    </row>
    <row r="523" spans="1:5" s="95" customFormat="1" ht="9" customHeight="1">
      <c r="A523" s="89" t="s">
        <v>107</v>
      </c>
      <c r="B523" s="99">
        <v>186280</v>
      </c>
      <c r="C523" s="99">
        <v>180907</v>
      </c>
      <c r="D523" s="99">
        <v>187560</v>
      </c>
      <c r="E523" s="99"/>
    </row>
    <row r="524" spans="1:5" s="95" customFormat="1" ht="9" customHeight="1">
      <c r="A524" s="89" t="s">
        <v>108</v>
      </c>
      <c r="B524" s="99">
        <v>38988</v>
      </c>
      <c r="C524" s="99">
        <v>39574</v>
      </c>
      <c r="D524" s="99">
        <v>38562</v>
      </c>
      <c r="E524" s="99"/>
    </row>
    <row r="525" spans="1:5" s="95" customFormat="1" ht="9" customHeight="1">
      <c r="A525" s="100" t="s">
        <v>109</v>
      </c>
      <c r="B525" s="101">
        <v>35666</v>
      </c>
      <c r="C525" s="101">
        <v>34294</v>
      </c>
      <c r="D525" s="101">
        <v>35277</v>
      </c>
      <c r="E525" s="99"/>
    </row>
    <row r="526" spans="1:5" s="95" customFormat="1" ht="9" customHeight="1">
      <c r="A526" s="89" t="s">
        <v>110</v>
      </c>
      <c r="B526" s="99" t="s">
        <v>77</v>
      </c>
      <c r="C526" s="99">
        <v>21528</v>
      </c>
      <c r="D526" s="99">
        <v>7225</v>
      </c>
      <c r="E526" s="99" t="s">
        <v>113</v>
      </c>
    </row>
    <row r="527" spans="1:5" s="95" customFormat="1" ht="8.65" customHeight="1"/>
    <row r="528" spans="1:5" s="95" customFormat="1" ht="9" customHeight="1">
      <c r="A528" s="93" t="s">
        <v>115</v>
      </c>
      <c r="B528" s="102"/>
      <c r="C528" s="102"/>
      <c r="D528" s="102"/>
    </row>
    <row r="529" spans="1:5" s="94" customFormat="1" ht="9" customHeight="1">
      <c r="A529" s="96" t="s">
        <v>78</v>
      </c>
      <c r="B529" s="97">
        <f>SUM(B531:B563)</f>
        <v>2577214</v>
      </c>
      <c r="C529" s="97">
        <f>SUM(C531:C563)</f>
        <v>2577214</v>
      </c>
      <c r="D529" s="97">
        <f>SUM(D531:D563)</f>
        <v>2577214</v>
      </c>
      <c r="E529" s="97"/>
    </row>
    <row r="530" spans="1:5" s="95" customFormat="1" ht="3.95" customHeight="1">
      <c r="A530" s="89" t="s">
        <v>112</v>
      </c>
      <c r="B530" s="99"/>
      <c r="C530" s="99"/>
      <c r="D530" s="99"/>
      <c r="E530" s="99"/>
    </row>
    <row r="531" spans="1:5" s="95" customFormat="1" ht="9" customHeight="1">
      <c r="A531" s="89" t="s">
        <v>79</v>
      </c>
      <c r="B531" s="99">
        <v>25518</v>
      </c>
      <c r="C531" s="99">
        <v>27509</v>
      </c>
      <c r="D531" s="99">
        <v>25800</v>
      </c>
      <c r="E531" s="99"/>
    </row>
    <row r="532" spans="1:5" s="95" customFormat="1" ht="9" customHeight="1">
      <c r="A532" s="89" t="s">
        <v>80</v>
      </c>
      <c r="B532" s="99">
        <v>63872</v>
      </c>
      <c r="C532" s="99">
        <v>61566</v>
      </c>
      <c r="D532" s="99">
        <v>63709</v>
      </c>
      <c r="E532" s="99"/>
    </row>
    <row r="533" spans="1:5" s="95" customFormat="1" ht="9" customHeight="1">
      <c r="A533" s="89" t="s">
        <v>81</v>
      </c>
      <c r="B533" s="99">
        <v>14326</v>
      </c>
      <c r="C533" s="99">
        <v>14041</v>
      </c>
      <c r="D533" s="99">
        <v>13343</v>
      </c>
      <c r="E533" s="99"/>
    </row>
    <row r="534" spans="1:5" s="95" customFormat="1" ht="9" customHeight="1">
      <c r="A534" s="100" t="s">
        <v>82</v>
      </c>
      <c r="B534" s="101">
        <v>17206</v>
      </c>
      <c r="C534" s="101">
        <v>16585</v>
      </c>
      <c r="D534" s="101">
        <v>17307</v>
      </c>
      <c r="E534" s="99"/>
    </row>
    <row r="535" spans="1:5" s="95" customFormat="1" ht="9" customHeight="1">
      <c r="A535" s="89" t="s">
        <v>83</v>
      </c>
      <c r="B535" s="99">
        <v>58288</v>
      </c>
      <c r="C535" s="99">
        <v>58343</v>
      </c>
      <c r="D535" s="99">
        <v>58132</v>
      </c>
      <c r="E535" s="99"/>
    </row>
    <row r="536" spans="1:5" s="95" customFormat="1" ht="9" customHeight="1">
      <c r="A536" s="89" t="s">
        <v>84</v>
      </c>
      <c r="B536" s="99">
        <v>13422</v>
      </c>
      <c r="C536" s="99">
        <v>14075</v>
      </c>
      <c r="D536" s="99">
        <v>13447</v>
      </c>
      <c r="E536" s="99"/>
    </row>
    <row r="537" spans="1:5" s="95" customFormat="1" ht="9" customHeight="1">
      <c r="A537" s="89" t="s">
        <v>85</v>
      </c>
      <c r="B537" s="99">
        <v>144904</v>
      </c>
      <c r="C537" s="99">
        <v>144841</v>
      </c>
      <c r="D537" s="99">
        <v>145085</v>
      </c>
      <c r="E537" s="99"/>
    </row>
    <row r="538" spans="1:5" s="95" customFormat="1" ht="9" customHeight="1">
      <c r="A538" s="100" t="s">
        <v>86</v>
      </c>
      <c r="B538" s="101">
        <v>76242</v>
      </c>
      <c r="C538" s="101">
        <v>76888</v>
      </c>
      <c r="D538" s="101">
        <v>76300</v>
      </c>
      <c r="E538" s="99"/>
    </row>
    <row r="539" spans="1:5" s="95" customFormat="1" ht="9" customHeight="1">
      <c r="A539" s="89" t="s">
        <v>24</v>
      </c>
      <c r="B539" s="99">
        <v>155070</v>
      </c>
      <c r="C539" s="99">
        <v>190625</v>
      </c>
      <c r="D539" s="99">
        <v>153237</v>
      </c>
      <c r="E539" s="99"/>
    </row>
    <row r="540" spans="1:5" s="95" customFormat="1" ht="9" customHeight="1">
      <c r="A540" s="89" t="s">
        <v>87</v>
      </c>
      <c r="B540" s="99">
        <v>39999</v>
      </c>
      <c r="C540" s="99">
        <v>38677</v>
      </c>
      <c r="D540" s="99">
        <v>39736</v>
      </c>
      <c r="E540" s="99"/>
    </row>
    <row r="541" spans="1:5" s="95" customFormat="1" ht="9" customHeight="1">
      <c r="A541" s="89" t="s">
        <v>88</v>
      </c>
      <c r="B541" s="99">
        <v>124993</v>
      </c>
      <c r="C541" s="99">
        <v>123935</v>
      </c>
      <c r="D541" s="99">
        <v>125272</v>
      </c>
      <c r="E541" s="99"/>
    </row>
    <row r="542" spans="1:5" s="95" customFormat="1" ht="9" customHeight="1">
      <c r="A542" s="100" t="s">
        <v>89</v>
      </c>
      <c r="B542" s="101">
        <v>100714</v>
      </c>
      <c r="C542" s="101">
        <v>96411</v>
      </c>
      <c r="D542" s="101">
        <v>98945</v>
      </c>
      <c r="E542" s="99"/>
    </row>
    <row r="543" spans="1:5" s="95" customFormat="1" ht="9" customHeight="1">
      <c r="A543" s="89" t="s">
        <v>90</v>
      </c>
      <c r="B543" s="99">
        <v>61807</v>
      </c>
      <c r="C543" s="99">
        <v>62939</v>
      </c>
      <c r="D543" s="99">
        <v>61431</v>
      </c>
      <c r="E543" s="99"/>
    </row>
    <row r="544" spans="1:5" s="95" customFormat="1" ht="9" customHeight="1">
      <c r="A544" s="89" t="s">
        <v>91</v>
      </c>
      <c r="B544" s="99">
        <v>155034</v>
      </c>
      <c r="C544" s="99">
        <v>155387</v>
      </c>
      <c r="D544" s="99">
        <v>154738</v>
      </c>
      <c r="E544" s="99"/>
    </row>
    <row r="545" spans="1:5" s="95" customFormat="1" ht="9" customHeight="1">
      <c r="A545" s="89" t="s">
        <v>92</v>
      </c>
      <c r="B545" s="99">
        <v>349977</v>
      </c>
      <c r="C545" s="99">
        <v>317021</v>
      </c>
      <c r="D545" s="99">
        <v>355392</v>
      </c>
      <c r="E545" s="99"/>
    </row>
    <row r="546" spans="1:5" s="95" customFormat="1" ht="9" customHeight="1">
      <c r="A546" s="100" t="s">
        <v>93</v>
      </c>
      <c r="B546" s="101">
        <v>107994</v>
      </c>
      <c r="C546" s="101">
        <v>101990</v>
      </c>
      <c r="D546" s="101">
        <v>107287</v>
      </c>
      <c r="E546" s="99"/>
    </row>
    <row r="547" spans="1:5" s="95" customFormat="1" ht="9" customHeight="1">
      <c r="A547" s="89" t="s">
        <v>94</v>
      </c>
      <c r="B547" s="99">
        <v>36307</v>
      </c>
      <c r="C547" s="99">
        <v>37595</v>
      </c>
      <c r="D547" s="99">
        <v>36760</v>
      </c>
      <c r="E547" s="99"/>
    </row>
    <row r="548" spans="1:5" s="95" customFormat="1" ht="9" customHeight="1">
      <c r="A548" s="89" t="s">
        <v>95</v>
      </c>
      <c r="B548" s="99">
        <v>25507</v>
      </c>
      <c r="C548" s="99">
        <v>22642</v>
      </c>
      <c r="D548" s="99">
        <v>24598</v>
      </c>
      <c r="E548" s="99"/>
    </row>
    <row r="549" spans="1:5" s="95" customFormat="1" ht="9" customHeight="1">
      <c r="A549" s="89" t="s">
        <v>96</v>
      </c>
      <c r="B549" s="99">
        <v>91163</v>
      </c>
      <c r="C549" s="99">
        <v>92973</v>
      </c>
      <c r="D549" s="99">
        <v>91490</v>
      </c>
      <c r="E549" s="99"/>
    </row>
    <row r="550" spans="1:5" s="95" customFormat="1" ht="9" customHeight="1">
      <c r="A550" s="100" t="s">
        <v>97</v>
      </c>
      <c r="B550" s="101">
        <v>109436</v>
      </c>
      <c r="C550" s="101">
        <v>106971</v>
      </c>
      <c r="D550" s="101">
        <v>108978</v>
      </c>
      <c r="E550" s="99"/>
    </row>
    <row r="551" spans="1:5" s="95" customFormat="1" ht="9" customHeight="1">
      <c r="A551" s="89" t="s">
        <v>98</v>
      </c>
      <c r="B551" s="99">
        <v>158830</v>
      </c>
      <c r="C551" s="99">
        <v>150847</v>
      </c>
      <c r="D551" s="99">
        <v>155738</v>
      </c>
      <c r="E551" s="99"/>
    </row>
    <row r="552" spans="1:5" s="95" customFormat="1" ht="9" customHeight="1">
      <c r="A552" s="89" t="s">
        <v>99</v>
      </c>
      <c r="B552" s="99">
        <v>41313</v>
      </c>
      <c r="C552" s="99">
        <v>42704</v>
      </c>
      <c r="D552" s="99">
        <v>41260</v>
      </c>
      <c r="E552" s="99"/>
    </row>
    <row r="553" spans="1:5" s="95" customFormat="1" ht="9" customHeight="1">
      <c r="A553" s="89" t="s">
        <v>100</v>
      </c>
      <c r="B553" s="99">
        <v>29425</v>
      </c>
      <c r="C553" s="99">
        <v>29310</v>
      </c>
      <c r="D553" s="99">
        <v>29539</v>
      </c>
      <c r="E553" s="99"/>
    </row>
    <row r="554" spans="1:5" s="95" customFormat="1" ht="9" customHeight="1">
      <c r="A554" s="100" t="s">
        <v>101</v>
      </c>
      <c r="B554" s="101">
        <v>58587</v>
      </c>
      <c r="C554" s="101">
        <v>55865</v>
      </c>
      <c r="D554" s="101">
        <v>58300</v>
      </c>
      <c r="E554" s="99"/>
    </row>
    <row r="555" spans="1:5" s="95" customFormat="1" ht="9" customHeight="1">
      <c r="A555" s="89" t="s">
        <v>102</v>
      </c>
      <c r="B555" s="99">
        <v>60001</v>
      </c>
      <c r="C555" s="99">
        <v>59350</v>
      </c>
      <c r="D555" s="99">
        <v>59942</v>
      </c>
      <c r="E555" s="99"/>
    </row>
    <row r="556" spans="1:5" s="95" customFormat="1" ht="9" customHeight="1">
      <c r="A556" s="89" t="s">
        <v>103</v>
      </c>
      <c r="B556" s="99">
        <v>54943</v>
      </c>
      <c r="C556" s="99">
        <v>53815</v>
      </c>
      <c r="D556" s="99">
        <v>53930</v>
      </c>
      <c r="E556" s="99"/>
    </row>
    <row r="557" spans="1:5" s="95" customFormat="1" ht="9" customHeight="1">
      <c r="A557" s="89" t="s">
        <v>104</v>
      </c>
      <c r="B557" s="99">
        <v>55424</v>
      </c>
      <c r="C557" s="99">
        <v>56625</v>
      </c>
      <c r="D557" s="99">
        <v>55402</v>
      </c>
      <c r="E557" s="99"/>
    </row>
    <row r="558" spans="1:5" s="95" customFormat="1" ht="9" customHeight="1">
      <c r="A558" s="100" t="s">
        <v>105</v>
      </c>
      <c r="B558" s="101">
        <v>72921</v>
      </c>
      <c r="C558" s="101">
        <v>73076</v>
      </c>
      <c r="D558" s="101">
        <v>72381</v>
      </c>
      <c r="E558" s="99"/>
    </row>
    <row r="559" spans="1:5" s="95" customFormat="1" ht="9" customHeight="1">
      <c r="A559" s="89" t="s">
        <v>106</v>
      </c>
      <c r="B559" s="99">
        <v>27241</v>
      </c>
      <c r="C559" s="99">
        <v>26430</v>
      </c>
      <c r="D559" s="99">
        <v>27276</v>
      </c>
      <c r="E559" s="99"/>
    </row>
    <row r="560" spans="1:5" s="95" customFormat="1" ht="9" customHeight="1">
      <c r="A560" s="89" t="s">
        <v>107</v>
      </c>
      <c r="B560" s="99">
        <v>172716</v>
      </c>
      <c r="C560" s="99">
        <v>167664</v>
      </c>
      <c r="D560" s="99">
        <v>173101</v>
      </c>
      <c r="E560" s="99"/>
    </row>
    <row r="561" spans="1:5" s="95" customFormat="1" ht="9" customHeight="1">
      <c r="A561" s="89" t="s">
        <v>108</v>
      </c>
      <c r="B561" s="99">
        <v>38433</v>
      </c>
      <c r="C561" s="99">
        <v>39065</v>
      </c>
      <c r="D561" s="99">
        <v>38147</v>
      </c>
      <c r="E561" s="99"/>
    </row>
    <row r="562" spans="1:5" s="95" customFormat="1" ht="9" customHeight="1">
      <c r="A562" s="100" t="s">
        <v>109</v>
      </c>
      <c r="B562" s="101">
        <v>35601</v>
      </c>
      <c r="C562" s="101">
        <v>34565</v>
      </c>
      <c r="D562" s="101">
        <v>35304</v>
      </c>
      <c r="E562" s="99"/>
    </row>
    <row r="563" spans="1:5" s="95" customFormat="1" ht="9" customHeight="1">
      <c r="A563" s="89" t="s">
        <v>110</v>
      </c>
      <c r="B563" s="99" t="s">
        <v>77</v>
      </c>
      <c r="C563" s="99">
        <v>26884</v>
      </c>
      <c r="D563" s="99">
        <v>5907</v>
      </c>
      <c r="E563" s="99" t="s">
        <v>113</v>
      </c>
    </row>
    <row r="564" spans="1:5" s="95" customFormat="1" ht="8.65" customHeight="1"/>
    <row r="565" spans="1:5" s="95" customFormat="1" ht="9" customHeight="1">
      <c r="A565" s="93" t="s">
        <v>116</v>
      </c>
      <c r="B565" s="102"/>
      <c r="C565" s="102"/>
      <c r="D565" s="102"/>
    </row>
    <row r="566" spans="1:5" s="94" customFormat="1" ht="9" customHeight="1">
      <c r="A566" s="96" t="s">
        <v>78</v>
      </c>
      <c r="B566" s="97">
        <f>SUM(B568:B600)</f>
        <v>2643908</v>
      </c>
      <c r="C566" s="97">
        <f>SUM(C568:C600)</f>
        <v>2643908</v>
      </c>
      <c r="D566" s="97">
        <f>SUM(D568:D600)</f>
        <v>2643908</v>
      </c>
      <c r="E566" s="97"/>
    </row>
    <row r="567" spans="1:5" s="95" customFormat="1" ht="3.95" customHeight="1">
      <c r="A567" s="89" t="s">
        <v>112</v>
      </c>
      <c r="B567" s="99"/>
      <c r="C567" s="99"/>
      <c r="D567" s="99"/>
      <c r="E567" s="99"/>
    </row>
    <row r="568" spans="1:5" s="95" customFormat="1" ht="9" customHeight="1">
      <c r="A568" s="89" t="s">
        <v>79</v>
      </c>
      <c r="B568" s="99">
        <v>26012</v>
      </c>
      <c r="C568" s="99">
        <v>28154</v>
      </c>
      <c r="D568" s="99">
        <v>26583</v>
      </c>
      <c r="E568" s="99"/>
    </row>
    <row r="569" spans="1:5" s="95" customFormat="1" ht="9" customHeight="1">
      <c r="A569" s="89" t="s">
        <v>80</v>
      </c>
      <c r="B569" s="99">
        <v>63793</v>
      </c>
      <c r="C569" s="99">
        <v>61071</v>
      </c>
      <c r="D569" s="99">
        <v>63559</v>
      </c>
      <c r="E569" s="99"/>
    </row>
    <row r="570" spans="1:5" s="95" customFormat="1" ht="9" customHeight="1">
      <c r="A570" s="89" t="s">
        <v>81</v>
      </c>
      <c r="B570" s="99">
        <v>13962</v>
      </c>
      <c r="C570" s="99">
        <v>13673</v>
      </c>
      <c r="D570" s="99">
        <v>13988</v>
      </c>
      <c r="E570" s="99"/>
    </row>
    <row r="571" spans="1:5" s="95" customFormat="1" ht="9" customHeight="1">
      <c r="A571" s="100" t="s">
        <v>82</v>
      </c>
      <c r="B571" s="101">
        <v>20366</v>
      </c>
      <c r="C571" s="101">
        <v>18604</v>
      </c>
      <c r="D571" s="101">
        <v>20380</v>
      </c>
      <c r="E571" s="99"/>
    </row>
    <row r="572" spans="1:5" s="95" customFormat="1" ht="9" customHeight="1">
      <c r="A572" s="89" t="s">
        <v>83</v>
      </c>
      <c r="B572" s="99">
        <v>57017</v>
      </c>
      <c r="C572" s="99">
        <v>57067</v>
      </c>
      <c r="D572" s="99">
        <v>56972</v>
      </c>
      <c r="E572" s="99"/>
    </row>
    <row r="573" spans="1:5" s="95" customFormat="1" ht="9" customHeight="1">
      <c r="A573" s="89" t="s">
        <v>84</v>
      </c>
      <c r="B573" s="99">
        <v>13751</v>
      </c>
      <c r="C573" s="99">
        <v>14505</v>
      </c>
      <c r="D573" s="99">
        <v>13796</v>
      </c>
      <c r="E573" s="99"/>
    </row>
    <row r="574" spans="1:5" s="95" customFormat="1" ht="9" customHeight="1">
      <c r="A574" s="89" t="s">
        <v>85</v>
      </c>
      <c r="B574" s="99">
        <v>175443</v>
      </c>
      <c r="C574" s="99">
        <v>175324</v>
      </c>
      <c r="D574" s="99">
        <v>175382</v>
      </c>
      <c r="E574" s="99"/>
    </row>
    <row r="575" spans="1:5" s="95" customFormat="1" ht="9" customHeight="1">
      <c r="A575" s="100" t="s">
        <v>86</v>
      </c>
      <c r="B575" s="101">
        <v>73960</v>
      </c>
      <c r="C575" s="101">
        <v>74620</v>
      </c>
      <c r="D575" s="101">
        <v>74063</v>
      </c>
      <c r="E575" s="99"/>
    </row>
    <row r="576" spans="1:5" s="95" customFormat="1" ht="9" customHeight="1">
      <c r="A576" s="89" t="s">
        <v>24</v>
      </c>
      <c r="B576" s="99">
        <v>161032</v>
      </c>
      <c r="C576" s="99">
        <v>193099</v>
      </c>
      <c r="D576" s="99">
        <v>160057</v>
      </c>
      <c r="E576" s="99"/>
    </row>
    <row r="577" spans="1:5" s="95" customFormat="1" ht="9" customHeight="1">
      <c r="A577" s="89" t="s">
        <v>87</v>
      </c>
      <c r="B577" s="99">
        <v>42663</v>
      </c>
      <c r="C577" s="99">
        <v>40900</v>
      </c>
      <c r="D577" s="99">
        <v>42514</v>
      </c>
      <c r="E577" s="99"/>
    </row>
    <row r="578" spans="1:5" s="95" customFormat="1" ht="9" customHeight="1">
      <c r="A578" s="89" t="s">
        <v>88</v>
      </c>
      <c r="B578" s="99">
        <v>126571</v>
      </c>
      <c r="C578" s="99">
        <v>125246</v>
      </c>
      <c r="D578" s="99">
        <v>126741</v>
      </c>
      <c r="E578" s="99"/>
    </row>
    <row r="579" spans="1:5" s="95" customFormat="1" ht="9" customHeight="1">
      <c r="A579" s="100" t="s">
        <v>89</v>
      </c>
      <c r="B579" s="101">
        <v>121677</v>
      </c>
      <c r="C579" s="101">
        <v>117110</v>
      </c>
      <c r="D579" s="101">
        <v>119780</v>
      </c>
      <c r="E579" s="99"/>
    </row>
    <row r="580" spans="1:5" s="95" customFormat="1" ht="9" customHeight="1">
      <c r="A580" s="89" t="s">
        <v>90</v>
      </c>
      <c r="B580" s="99">
        <v>62815</v>
      </c>
      <c r="C580" s="99">
        <v>63052</v>
      </c>
      <c r="D580" s="99">
        <v>62185</v>
      </c>
      <c r="E580" s="99"/>
    </row>
    <row r="581" spans="1:5" s="95" customFormat="1" ht="9" customHeight="1">
      <c r="A581" s="89" t="s">
        <v>91</v>
      </c>
      <c r="B581" s="99">
        <v>161798</v>
      </c>
      <c r="C581" s="99">
        <v>161748</v>
      </c>
      <c r="D581" s="99">
        <v>161543</v>
      </c>
      <c r="E581" s="99"/>
    </row>
    <row r="582" spans="1:5" s="95" customFormat="1" ht="9" customHeight="1">
      <c r="A582" s="89" t="s">
        <v>92</v>
      </c>
      <c r="B582" s="99">
        <v>332209</v>
      </c>
      <c r="C582" s="99">
        <v>300447</v>
      </c>
      <c r="D582" s="99">
        <v>335898</v>
      </c>
      <c r="E582" s="99"/>
    </row>
    <row r="583" spans="1:5" s="95" customFormat="1" ht="9" customHeight="1">
      <c r="A583" s="100" t="s">
        <v>93</v>
      </c>
      <c r="B583" s="101">
        <v>117022</v>
      </c>
      <c r="C583" s="101">
        <v>110477</v>
      </c>
      <c r="D583" s="101">
        <v>116260</v>
      </c>
      <c r="E583" s="99"/>
    </row>
    <row r="584" spans="1:5" s="95" customFormat="1" ht="9" customHeight="1">
      <c r="A584" s="89" t="s">
        <v>94</v>
      </c>
      <c r="B584" s="99">
        <v>39888</v>
      </c>
      <c r="C584" s="99">
        <v>40690</v>
      </c>
      <c r="D584" s="99">
        <v>40210</v>
      </c>
      <c r="E584" s="99"/>
    </row>
    <row r="585" spans="1:5" s="95" customFormat="1" ht="9" customHeight="1">
      <c r="A585" s="89" t="s">
        <v>95</v>
      </c>
      <c r="B585" s="99">
        <v>25739</v>
      </c>
      <c r="C585" s="99">
        <v>22809</v>
      </c>
      <c r="D585" s="99">
        <v>24639</v>
      </c>
      <c r="E585" s="99"/>
    </row>
    <row r="586" spans="1:5" s="95" customFormat="1" ht="9" customHeight="1">
      <c r="A586" s="89" t="s">
        <v>96</v>
      </c>
      <c r="B586" s="99">
        <v>93902</v>
      </c>
      <c r="C586" s="99">
        <v>95372</v>
      </c>
      <c r="D586" s="99">
        <v>94119</v>
      </c>
      <c r="E586" s="99"/>
    </row>
    <row r="587" spans="1:5" s="95" customFormat="1" ht="9" customHeight="1">
      <c r="A587" s="100" t="s">
        <v>97</v>
      </c>
      <c r="B587" s="101">
        <v>110734</v>
      </c>
      <c r="C587" s="101">
        <v>108726</v>
      </c>
      <c r="D587" s="101">
        <v>109624</v>
      </c>
      <c r="E587" s="99"/>
    </row>
    <row r="588" spans="1:5" s="95" customFormat="1" ht="9" customHeight="1">
      <c r="A588" s="89" t="s">
        <v>98</v>
      </c>
      <c r="B588" s="99">
        <v>163321</v>
      </c>
      <c r="C588" s="99">
        <v>155177</v>
      </c>
      <c r="D588" s="99">
        <v>160571</v>
      </c>
      <c r="E588" s="99"/>
    </row>
    <row r="589" spans="1:5" s="95" customFormat="1" ht="9" customHeight="1">
      <c r="A589" s="89" t="s">
        <v>99</v>
      </c>
      <c r="B589" s="99">
        <v>40903</v>
      </c>
      <c r="C589" s="99">
        <v>42768</v>
      </c>
      <c r="D589" s="99">
        <v>40863</v>
      </c>
      <c r="E589" s="99"/>
    </row>
    <row r="590" spans="1:5" s="95" customFormat="1" ht="9" customHeight="1">
      <c r="A590" s="89" t="s">
        <v>100</v>
      </c>
      <c r="B590" s="99">
        <v>28817</v>
      </c>
      <c r="C590" s="99">
        <v>28801</v>
      </c>
      <c r="D590" s="99">
        <v>28999</v>
      </c>
      <c r="E590" s="99"/>
    </row>
    <row r="591" spans="1:5" s="95" customFormat="1" ht="9" customHeight="1">
      <c r="A591" s="100" t="s">
        <v>101</v>
      </c>
      <c r="B591" s="101">
        <v>58871</v>
      </c>
      <c r="C591" s="101">
        <v>57083</v>
      </c>
      <c r="D591" s="101">
        <v>58583</v>
      </c>
      <c r="E591" s="99"/>
    </row>
    <row r="592" spans="1:5" s="95" customFormat="1" ht="9" customHeight="1">
      <c r="A592" s="89" t="s">
        <v>102</v>
      </c>
      <c r="B592" s="99">
        <v>61534</v>
      </c>
      <c r="C592" s="99">
        <v>61034</v>
      </c>
      <c r="D592" s="99">
        <v>61233</v>
      </c>
      <c r="E592" s="99"/>
    </row>
    <row r="593" spans="1:14" s="95" customFormat="1" ht="9" customHeight="1">
      <c r="A593" s="89" t="s">
        <v>103</v>
      </c>
      <c r="B593" s="99">
        <v>55510</v>
      </c>
      <c r="C593" s="99">
        <v>54141</v>
      </c>
      <c r="D593" s="99">
        <v>54110</v>
      </c>
      <c r="E593" s="99"/>
    </row>
    <row r="594" spans="1:14" s="95" customFormat="1" ht="9" customHeight="1">
      <c r="A594" s="89" t="s">
        <v>104</v>
      </c>
      <c r="B594" s="99">
        <v>50000</v>
      </c>
      <c r="C594" s="99">
        <v>51959</v>
      </c>
      <c r="D594" s="99">
        <v>49844</v>
      </c>
      <c r="E594" s="99"/>
    </row>
    <row r="595" spans="1:14" s="95" customFormat="1" ht="9" customHeight="1">
      <c r="A595" s="100" t="s">
        <v>105</v>
      </c>
      <c r="B595" s="101">
        <v>69726</v>
      </c>
      <c r="C595" s="101">
        <v>70372</v>
      </c>
      <c r="D595" s="101">
        <v>69211</v>
      </c>
      <c r="E595" s="99"/>
    </row>
    <row r="596" spans="1:14" s="95" customFormat="1" ht="9" customHeight="1">
      <c r="A596" s="89" t="s">
        <v>106</v>
      </c>
      <c r="B596" s="99">
        <v>27246</v>
      </c>
      <c r="C596" s="99">
        <v>26543</v>
      </c>
      <c r="D596" s="99">
        <v>27076</v>
      </c>
      <c r="E596" s="99"/>
    </row>
    <row r="597" spans="1:14" s="95" customFormat="1" ht="9" customHeight="1">
      <c r="A597" s="89" t="s">
        <v>107</v>
      </c>
      <c r="B597" s="99">
        <v>173332</v>
      </c>
      <c r="C597" s="99">
        <v>169126</v>
      </c>
      <c r="D597" s="99">
        <v>174086</v>
      </c>
      <c r="E597" s="99"/>
    </row>
    <row r="598" spans="1:14" s="95" customFormat="1" ht="9" customHeight="1">
      <c r="A598" s="89" t="s">
        <v>108</v>
      </c>
      <c r="B598" s="99">
        <v>37971</v>
      </c>
      <c r="C598" s="99">
        <v>38490</v>
      </c>
      <c r="D598" s="99">
        <v>37703</v>
      </c>
      <c r="E598" s="99"/>
    </row>
    <row r="599" spans="1:14" s="95" customFormat="1" ht="9" customHeight="1">
      <c r="A599" s="100" t="s">
        <v>109</v>
      </c>
      <c r="B599" s="101">
        <v>36323</v>
      </c>
      <c r="C599" s="101">
        <v>35423</v>
      </c>
      <c r="D599" s="101">
        <v>35974</v>
      </c>
      <c r="E599" s="99"/>
    </row>
    <row r="600" spans="1:14" s="95" customFormat="1" ht="9" customHeight="1">
      <c r="A600" s="89" t="s">
        <v>110</v>
      </c>
      <c r="B600" s="99" t="s">
        <v>77</v>
      </c>
      <c r="C600" s="99">
        <v>30297</v>
      </c>
      <c r="D600" s="99">
        <v>7362</v>
      </c>
      <c r="E600" s="99" t="s">
        <v>113</v>
      </c>
    </row>
    <row r="601" spans="1:14" s="95" customFormat="1" ht="8.65" customHeight="1"/>
    <row r="602" spans="1:14" s="95" customFormat="1" ht="9" customHeight="1">
      <c r="A602" s="93" t="s">
        <v>117</v>
      </c>
      <c r="B602" s="102"/>
      <c r="C602" s="102"/>
      <c r="D602" s="102"/>
    </row>
    <row r="603" spans="1:14" s="94" customFormat="1" ht="9" customHeight="1">
      <c r="A603" s="96" t="s">
        <v>78</v>
      </c>
      <c r="B603" s="97">
        <f>SUM(B605:B637)</f>
        <v>2586287</v>
      </c>
      <c r="C603" s="97">
        <f>SUM(C605:C637)</f>
        <v>2586287</v>
      </c>
      <c r="D603" s="97">
        <f>SUM(D605:D637)</f>
        <v>2586287</v>
      </c>
      <c r="E603" s="97"/>
    </row>
    <row r="604" spans="1:14" s="95" customFormat="1" ht="3.95" customHeight="1">
      <c r="A604" s="89" t="s">
        <v>112</v>
      </c>
      <c r="B604" s="99"/>
      <c r="C604" s="99"/>
      <c r="D604" s="99"/>
      <c r="E604" s="99"/>
    </row>
    <row r="605" spans="1:14" s="95" customFormat="1" ht="9" customHeight="1">
      <c r="A605" s="89" t="s">
        <v>79</v>
      </c>
      <c r="B605" s="99">
        <v>26047</v>
      </c>
      <c r="C605" s="99">
        <v>28282</v>
      </c>
      <c r="D605" s="99">
        <v>27427</v>
      </c>
      <c r="E605" s="99"/>
      <c r="K605" s="103"/>
      <c r="L605" s="103"/>
      <c r="M605" s="103"/>
      <c r="N605" s="103"/>
    </row>
    <row r="606" spans="1:14" s="95" customFormat="1" ht="9" customHeight="1">
      <c r="A606" s="89" t="s">
        <v>80</v>
      </c>
      <c r="B606" s="99">
        <v>65952</v>
      </c>
      <c r="C606" s="99">
        <v>61988</v>
      </c>
      <c r="D606" s="99">
        <v>65631</v>
      </c>
      <c r="E606" s="99"/>
      <c r="K606" s="103"/>
      <c r="L606" s="103"/>
      <c r="M606" s="103"/>
    </row>
    <row r="607" spans="1:14" s="95" customFormat="1" ht="9" customHeight="1">
      <c r="A607" s="89" t="s">
        <v>81</v>
      </c>
      <c r="B607" s="99">
        <v>13367</v>
      </c>
      <c r="C607" s="99">
        <v>13303</v>
      </c>
      <c r="D607" s="99">
        <v>13412</v>
      </c>
      <c r="E607" s="99"/>
      <c r="K607" s="103"/>
      <c r="L607" s="103"/>
      <c r="M607" s="103"/>
    </row>
    <row r="608" spans="1:14" s="95" customFormat="1" ht="9" customHeight="1">
      <c r="A608" s="100" t="s">
        <v>82</v>
      </c>
      <c r="B608" s="101">
        <v>22113</v>
      </c>
      <c r="C608" s="101">
        <v>18844</v>
      </c>
      <c r="D608" s="101">
        <v>22138</v>
      </c>
      <c r="E608" s="99"/>
      <c r="K608" s="103"/>
      <c r="L608" s="103"/>
      <c r="M608" s="103"/>
    </row>
    <row r="609" spans="1:13" s="95" customFormat="1" ht="9" customHeight="1">
      <c r="A609" s="89" t="s">
        <v>83</v>
      </c>
      <c r="B609" s="99">
        <v>58999</v>
      </c>
      <c r="C609" s="99">
        <v>59060</v>
      </c>
      <c r="D609" s="99">
        <v>58882</v>
      </c>
      <c r="E609" s="99"/>
      <c r="K609" s="103"/>
      <c r="L609" s="103"/>
      <c r="M609" s="103"/>
    </row>
    <row r="610" spans="1:13" s="95" customFormat="1" ht="9" customHeight="1">
      <c r="A610" s="89" t="s">
        <v>84</v>
      </c>
      <c r="B610" s="99">
        <v>13939</v>
      </c>
      <c r="C610" s="99">
        <v>14990</v>
      </c>
      <c r="D610" s="99">
        <v>14054</v>
      </c>
      <c r="E610" s="99"/>
      <c r="K610" s="103"/>
      <c r="L610" s="103"/>
      <c r="M610" s="103"/>
    </row>
    <row r="611" spans="1:13" s="95" customFormat="1" ht="9" customHeight="1">
      <c r="A611" s="89" t="s">
        <v>85</v>
      </c>
      <c r="B611" s="99">
        <v>168257</v>
      </c>
      <c r="C611" s="99">
        <v>168480</v>
      </c>
      <c r="D611" s="99">
        <v>168256</v>
      </c>
      <c r="E611" s="99"/>
      <c r="K611" s="103"/>
      <c r="L611" s="103"/>
      <c r="M611" s="103"/>
    </row>
    <row r="612" spans="1:13" s="95" customFormat="1" ht="9" customHeight="1">
      <c r="A612" s="100" t="s">
        <v>86</v>
      </c>
      <c r="B612" s="101">
        <v>69321</v>
      </c>
      <c r="C612" s="101">
        <v>69785</v>
      </c>
      <c r="D612" s="101">
        <v>69376</v>
      </c>
      <c r="E612" s="99"/>
      <c r="K612" s="103"/>
      <c r="L612" s="103"/>
      <c r="M612" s="103"/>
    </row>
    <row r="613" spans="1:13" s="95" customFormat="1" ht="9" customHeight="1">
      <c r="A613" s="89" t="s">
        <v>24</v>
      </c>
      <c r="B613" s="99">
        <v>158272</v>
      </c>
      <c r="C613" s="99">
        <v>179731</v>
      </c>
      <c r="D613" s="99">
        <v>156549</v>
      </c>
      <c r="E613" s="99"/>
      <c r="K613" s="103"/>
      <c r="L613" s="103"/>
      <c r="M613" s="103"/>
    </row>
    <row r="614" spans="1:13" s="95" customFormat="1" ht="9" customHeight="1">
      <c r="A614" s="89" t="s">
        <v>87</v>
      </c>
      <c r="B614" s="99">
        <v>42150</v>
      </c>
      <c r="C614" s="99">
        <v>39929</v>
      </c>
      <c r="D614" s="99">
        <v>41922</v>
      </c>
      <c r="E614" s="99"/>
      <c r="K614" s="103"/>
      <c r="L614" s="103"/>
      <c r="M614" s="103"/>
    </row>
    <row r="615" spans="1:13" s="95" customFormat="1" ht="9" customHeight="1">
      <c r="A615" s="89" t="s">
        <v>88</v>
      </c>
      <c r="B615" s="99">
        <v>123694</v>
      </c>
      <c r="C615" s="99">
        <v>122593</v>
      </c>
      <c r="D615" s="99">
        <v>124003</v>
      </c>
      <c r="E615" s="99"/>
      <c r="K615" s="103"/>
      <c r="L615" s="103"/>
      <c r="M615" s="103"/>
    </row>
    <row r="616" spans="1:13" s="95" customFormat="1" ht="9" customHeight="1">
      <c r="A616" s="100" t="s">
        <v>89</v>
      </c>
      <c r="B616" s="101">
        <v>115244</v>
      </c>
      <c r="C616" s="101">
        <v>111205</v>
      </c>
      <c r="D616" s="101">
        <v>113692</v>
      </c>
      <c r="E616" s="99"/>
      <c r="K616" s="103"/>
      <c r="L616" s="103"/>
      <c r="M616" s="103"/>
    </row>
    <row r="617" spans="1:13" s="95" customFormat="1" ht="9" customHeight="1">
      <c r="A617" s="89" t="s">
        <v>90</v>
      </c>
      <c r="B617" s="99">
        <v>63648</v>
      </c>
      <c r="C617" s="99">
        <v>63531</v>
      </c>
      <c r="D617" s="99">
        <v>63380</v>
      </c>
      <c r="E617" s="99"/>
      <c r="K617" s="103"/>
      <c r="L617" s="103"/>
      <c r="M617" s="103"/>
    </row>
    <row r="618" spans="1:13" s="95" customFormat="1" ht="9" customHeight="1">
      <c r="A618" s="89" t="s">
        <v>91</v>
      </c>
      <c r="B618" s="99">
        <v>163644</v>
      </c>
      <c r="C618" s="99">
        <v>163808</v>
      </c>
      <c r="D618" s="99">
        <v>163123</v>
      </c>
      <c r="E618" s="99"/>
      <c r="K618" s="103"/>
      <c r="L618" s="103"/>
      <c r="M618" s="103"/>
    </row>
    <row r="619" spans="1:13" s="95" customFormat="1" ht="9" customHeight="1">
      <c r="A619" s="89" t="s">
        <v>92</v>
      </c>
      <c r="B619" s="99">
        <v>325268</v>
      </c>
      <c r="C619" s="99">
        <v>304178</v>
      </c>
      <c r="D619" s="99">
        <v>327165</v>
      </c>
      <c r="E619" s="99"/>
      <c r="K619" s="103"/>
      <c r="L619" s="103"/>
      <c r="M619" s="103"/>
    </row>
    <row r="620" spans="1:13" s="95" customFormat="1" ht="9" customHeight="1">
      <c r="A620" s="100" t="s">
        <v>93</v>
      </c>
      <c r="B620" s="101">
        <v>112051</v>
      </c>
      <c r="C620" s="101">
        <v>104895</v>
      </c>
      <c r="D620" s="101">
        <v>111362</v>
      </c>
      <c r="E620" s="99"/>
      <c r="K620" s="103"/>
      <c r="L620" s="103"/>
      <c r="M620" s="103"/>
    </row>
    <row r="621" spans="1:13" s="95" customFormat="1" ht="9" customHeight="1">
      <c r="A621" s="89" t="s">
        <v>94</v>
      </c>
      <c r="B621" s="99">
        <v>40068</v>
      </c>
      <c r="C621" s="99">
        <v>40126</v>
      </c>
      <c r="D621" s="99">
        <v>40230</v>
      </c>
      <c r="E621" s="99"/>
      <c r="K621" s="103"/>
      <c r="L621" s="103"/>
      <c r="M621" s="103"/>
    </row>
    <row r="622" spans="1:13" s="95" customFormat="1" ht="9" customHeight="1">
      <c r="A622" s="89" t="s">
        <v>95</v>
      </c>
      <c r="B622" s="99">
        <v>25948</v>
      </c>
      <c r="C622" s="99">
        <v>22566</v>
      </c>
      <c r="D622" s="99">
        <v>24949</v>
      </c>
      <c r="E622" s="99"/>
      <c r="K622" s="103"/>
      <c r="L622" s="103"/>
      <c r="M622" s="103"/>
    </row>
    <row r="623" spans="1:13" s="95" customFormat="1" ht="9" customHeight="1">
      <c r="A623" s="89" t="s">
        <v>96</v>
      </c>
      <c r="B623" s="99">
        <v>93405</v>
      </c>
      <c r="C623" s="99">
        <v>94857</v>
      </c>
      <c r="D623" s="99">
        <v>93747</v>
      </c>
      <c r="E623" s="99"/>
      <c r="K623" s="103"/>
      <c r="L623" s="103"/>
      <c r="M623" s="103"/>
    </row>
    <row r="624" spans="1:13" s="95" customFormat="1" ht="9" customHeight="1">
      <c r="A624" s="100" t="s">
        <v>97</v>
      </c>
      <c r="B624" s="101">
        <v>99793</v>
      </c>
      <c r="C624" s="101">
        <v>98685</v>
      </c>
      <c r="D624" s="101">
        <v>98888</v>
      </c>
      <c r="E624" s="99"/>
      <c r="K624" s="103"/>
      <c r="L624" s="103"/>
      <c r="M624" s="103"/>
    </row>
    <row r="625" spans="1:13" s="95" customFormat="1" ht="9" customHeight="1">
      <c r="A625" s="89" t="s">
        <v>98</v>
      </c>
      <c r="B625" s="99">
        <v>149050</v>
      </c>
      <c r="C625" s="99">
        <v>142171</v>
      </c>
      <c r="D625" s="99">
        <v>146865</v>
      </c>
      <c r="E625" s="99"/>
      <c r="K625" s="103"/>
      <c r="L625" s="103"/>
      <c r="M625" s="103"/>
    </row>
    <row r="626" spans="1:13" s="95" customFormat="1" ht="9" customHeight="1">
      <c r="A626" s="89" t="s">
        <v>99</v>
      </c>
      <c r="B626" s="99">
        <v>41694</v>
      </c>
      <c r="C626" s="99">
        <v>43548</v>
      </c>
      <c r="D626" s="99">
        <v>41714</v>
      </c>
      <c r="E626" s="99"/>
      <c r="K626" s="103"/>
      <c r="L626" s="103"/>
      <c r="M626" s="103"/>
    </row>
    <row r="627" spans="1:13" s="95" customFormat="1" ht="9" customHeight="1">
      <c r="A627" s="89" t="s">
        <v>100</v>
      </c>
      <c r="B627" s="99">
        <v>28768</v>
      </c>
      <c r="C627" s="99">
        <v>28819</v>
      </c>
      <c r="D627" s="99">
        <v>28848</v>
      </c>
      <c r="E627" s="99"/>
      <c r="K627" s="103"/>
      <c r="L627" s="103"/>
      <c r="M627" s="103"/>
    </row>
    <row r="628" spans="1:13" s="95" customFormat="1" ht="9" customHeight="1">
      <c r="A628" s="100" t="s">
        <v>101</v>
      </c>
      <c r="B628" s="101">
        <v>57782</v>
      </c>
      <c r="C628" s="101">
        <v>57101</v>
      </c>
      <c r="D628" s="101">
        <v>57549</v>
      </c>
      <c r="E628" s="99"/>
      <c r="K628" s="103"/>
      <c r="L628" s="103"/>
      <c r="M628" s="103"/>
    </row>
    <row r="629" spans="1:13" s="95" customFormat="1" ht="9" customHeight="1">
      <c r="A629" s="89" t="s">
        <v>102</v>
      </c>
      <c r="B629" s="99">
        <v>60557</v>
      </c>
      <c r="C629" s="99">
        <v>60445</v>
      </c>
      <c r="D629" s="99">
        <v>60208</v>
      </c>
      <c r="E629" s="99"/>
      <c r="K629" s="103"/>
      <c r="L629" s="103"/>
      <c r="M629" s="103"/>
    </row>
    <row r="630" spans="1:13" s="95" customFormat="1" ht="9" customHeight="1">
      <c r="A630" s="89" t="s">
        <v>103</v>
      </c>
      <c r="B630" s="99">
        <v>56973</v>
      </c>
      <c r="C630" s="99">
        <v>54724</v>
      </c>
      <c r="D630" s="99">
        <v>54756</v>
      </c>
      <c r="E630" s="99"/>
      <c r="K630" s="103"/>
      <c r="L630" s="103"/>
      <c r="M630" s="103"/>
    </row>
    <row r="631" spans="1:13" s="95" customFormat="1" ht="9" customHeight="1">
      <c r="A631" s="89" t="s">
        <v>104</v>
      </c>
      <c r="B631" s="99">
        <v>49653</v>
      </c>
      <c r="C631" s="99">
        <v>52358</v>
      </c>
      <c r="D631" s="99">
        <v>49575</v>
      </c>
      <c r="E631" s="99"/>
      <c r="K631" s="103"/>
      <c r="L631" s="103"/>
      <c r="M631" s="103"/>
    </row>
    <row r="632" spans="1:13" s="95" customFormat="1" ht="9" customHeight="1">
      <c r="A632" s="100" t="s">
        <v>105</v>
      </c>
      <c r="B632" s="101">
        <v>67328</v>
      </c>
      <c r="C632" s="101">
        <v>68526</v>
      </c>
      <c r="D632" s="101">
        <v>66892</v>
      </c>
      <c r="E632" s="99"/>
      <c r="K632" s="103"/>
      <c r="L632" s="103"/>
      <c r="M632" s="103"/>
    </row>
    <row r="633" spans="1:13" s="95" customFormat="1" ht="9" customHeight="1">
      <c r="A633" s="89" t="s">
        <v>106</v>
      </c>
      <c r="B633" s="99">
        <v>28204</v>
      </c>
      <c r="C633" s="99">
        <v>27350</v>
      </c>
      <c r="D633" s="99">
        <v>27867</v>
      </c>
      <c r="E633" s="99"/>
      <c r="K633" s="103"/>
      <c r="L633" s="103"/>
      <c r="M633" s="103"/>
    </row>
    <row r="634" spans="1:13" s="95" customFormat="1" ht="9" customHeight="1">
      <c r="A634" s="89" t="s">
        <v>107</v>
      </c>
      <c r="B634" s="99">
        <v>171176</v>
      </c>
      <c r="C634" s="99">
        <v>165522</v>
      </c>
      <c r="D634" s="99">
        <v>171417</v>
      </c>
      <c r="E634" s="99"/>
      <c r="K634" s="103"/>
      <c r="L634" s="103"/>
      <c r="M634" s="103"/>
    </row>
    <row r="635" spans="1:13" s="95" customFormat="1" ht="9" customHeight="1">
      <c r="A635" s="89" t="s">
        <v>108</v>
      </c>
      <c r="B635" s="99">
        <v>37041</v>
      </c>
      <c r="C635" s="99">
        <v>37605</v>
      </c>
      <c r="D635" s="99">
        <v>36860</v>
      </c>
      <c r="E635" s="99"/>
      <c r="K635" s="103"/>
      <c r="L635" s="103"/>
      <c r="M635" s="103"/>
    </row>
    <row r="636" spans="1:13" s="95" customFormat="1" ht="9" customHeight="1">
      <c r="A636" s="100" t="s">
        <v>109</v>
      </c>
      <c r="B636" s="101">
        <v>36881</v>
      </c>
      <c r="C636" s="101">
        <v>35323</v>
      </c>
      <c r="D636" s="101">
        <v>36629</v>
      </c>
      <c r="E636" s="99"/>
      <c r="K636" s="103"/>
      <c r="L636" s="103"/>
      <c r="M636" s="103"/>
    </row>
    <row r="637" spans="1:13" s="95" customFormat="1" ht="9" customHeight="1">
      <c r="A637" s="89" t="s">
        <v>110</v>
      </c>
      <c r="B637" s="99" t="s">
        <v>77</v>
      </c>
      <c r="C637" s="99">
        <v>31959</v>
      </c>
      <c r="D637" s="99">
        <v>8921</v>
      </c>
      <c r="E637" s="99" t="s">
        <v>113</v>
      </c>
      <c r="K637" s="103"/>
      <c r="L637" s="103"/>
      <c r="M637" s="103"/>
    </row>
    <row r="638" spans="1:13" s="95" customFormat="1" ht="8.65" customHeight="1"/>
    <row r="639" spans="1:13" s="95" customFormat="1" ht="9" customHeight="1">
      <c r="A639" s="93" t="s">
        <v>118</v>
      </c>
      <c r="B639" s="102"/>
      <c r="C639" s="102"/>
      <c r="D639" s="102"/>
    </row>
    <row r="640" spans="1:13" s="94" customFormat="1" ht="9" customHeight="1">
      <c r="A640" s="96" t="s">
        <v>78</v>
      </c>
      <c r="B640" s="97">
        <f>SUM(B642:B674)</f>
        <v>2498880</v>
      </c>
      <c r="C640" s="97">
        <f>SUM(C642:C674)</f>
        <v>2498880</v>
      </c>
      <c r="D640" s="97">
        <f>SUM(D642:D674)</f>
        <v>2498880</v>
      </c>
      <c r="E640" s="97"/>
    </row>
    <row r="641" spans="1:5" s="95" customFormat="1" ht="3.95" customHeight="1">
      <c r="A641" s="89" t="s">
        <v>112</v>
      </c>
      <c r="B641" s="99"/>
      <c r="C641" s="99"/>
      <c r="D641" s="99"/>
      <c r="E641" s="99"/>
    </row>
    <row r="642" spans="1:5" s="95" customFormat="1" ht="9" customHeight="1">
      <c r="A642" s="89" t="s">
        <v>79</v>
      </c>
      <c r="B642" s="99">
        <v>26684</v>
      </c>
      <c r="C642" s="99">
        <v>29159</v>
      </c>
      <c r="D642" s="99">
        <v>26933</v>
      </c>
      <c r="E642" s="99"/>
    </row>
    <row r="643" spans="1:5" s="95" customFormat="1" ht="9" customHeight="1">
      <c r="A643" s="89" t="s">
        <v>80</v>
      </c>
      <c r="B643" s="99">
        <v>63361</v>
      </c>
      <c r="C643" s="99">
        <v>59520</v>
      </c>
      <c r="D643" s="99">
        <v>62871</v>
      </c>
      <c r="E643" s="99"/>
    </row>
    <row r="644" spans="1:5" s="95" customFormat="1" ht="9" customHeight="1">
      <c r="A644" s="89" t="s">
        <v>81</v>
      </c>
      <c r="B644" s="99">
        <v>12826</v>
      </c>
      <c r="C644" s="99">
        <v>12807</v>
      </c>
      <c r="D644" s="99">
        <v>12864</v>
      </c>
      <c r="E644" s="99"/>
    </row>
    <row r="645" spans="1:5" s="95" customFormat="1" ht="9" customHeight="1">
      <c r="A645" s="100" t="s">
        <v>82</v>
      </c>
      <c r="B645" s="101">
        <v>18355</v>
      </c>
      <c r="C645" s="101">
        <v>16829</v>
      </c>
      <c r="D645" s="101">
        <v>18343</v>
      </c>
      <c r="E645" s="99"/>
    </row>
    <row r="646" spans="1:5" s="95" customFormat="1" ht="9" customHeight="1">
      <c r="A646" s="89" t="s">
        <v>83</v>
      </c>
      <c r="B646" s="99">
        <v>60162</v>
      </c>
      <c r="C646" s="99">
        <v>59981</v>
      </c>
      <c r="D646" s="99">
        <v>59966</v>
      </c>
      <c r="E646" s="99"/>
    </row>
    <row r="647" spans="1:5" s="95" customFormat="1" ht="9" customHeight="1">
      <c r="A647" s="89" t="s">
        <v>84</v>
      </c>
      <c r="B647" s="99">
        <v>13330</v>
      </c>
      <c r="C647" s="99">
        <v>14373</v>
      </c>
      <c r="D647" s="99">
        <v>13422</v>
      </c>
      <c r="E647" s="99"/>
    </row>
    <row r="648" spans="1:5" s="95" customFormat="1" ht="9" customHeight="1">
      <c r="A648" s="89" t="s">
        <v>85</v>
      </c>
      <c r="B648" s="99">
        <v>144412</v>
      </c>
      <c r="C648" s="99">
        <v>143485</v>
      </c>
      <c r="D648" s="99">
        <v>144423</v>
      </c>
      <c r="E648" s="99"/>
    </row>
    <row r="649" spans="1:5" s="95" customFormat="1" ht="9" customHeight="1">
      <c r="A649" s="100" t="s">
        <v>86</v>
      </c>
      <c r="B649" s="101">
        <v>69544</v>
      </c>
      <c r="C649" s="101">
        <v>70109</v>
      </c>
      <c r="D649" s="101">
        <v>69735</v>
      </c>
      <c r="E649" s="99"/>
    </row>
    <row r="650" spans="1:5" s="95" customFormat="1" ht="9" customHeight="1">
      <c r="A650" s="89" t="s">
        <v>24</v>
      </c>
      <c r="B650" s="99">
        <v>155007</v>
      </c>
      <c r="C650" s="99">
        <v>179174</v>
      </c>
      <c r="D650" s="99">
        <v>153631</v>
      </c>
      <c r="E650" s="99"/>
    </row>
    <row r="651" spans="1:5" s="95" customFormat="1" ht="9" customHeight="1">
      <c r="A651" s="89" t="s">
        <v>87</v>
      </c>
      <c r="B651" s="99">
        <v>40900</v>
      </c>
      <c r="C651" s="99">
        <v>38928</v>
      </c>
      <c r="D651" s="99">
        <v>40269</v>
      </c>
      <c r="E651" s="99"/>
    </row>
    <row r="652" spans="1:5" s="95" customFormat="1" ht="9" customHeight="1">
      <c r="A652" s="89" t="s">
        <v>88</v>
      </c>
      <c r="B652" s="99">
        <v>122114</v>
      </c>
      <c r="C652" s="99">
        <v>121147</v>
      </c>
      <c r="D652" s="99">
        <v>122412</v>
      </c>
      <c r="E652" s="99"/>
    </row>
    <row r="653" spans="1:5" s="95" customFormat="1" ht="9" customHeight="1">
      <c r="A653" s="100" t="s">
        <v>89</v>
      </c>
      <c r="B653" s="101">
        <v>100000</v>
      </c>
      <c r="C653" s="101">
        <v>95735</v>
      </c>
      <c r="D653" s="101">
        <v>98285</v>
      </c>
      <c r="E653" s="99"/>
    </row>
    <row r="654" spans="1:5" s="95" customFormat="1" ht="9" customHeight="1">
      <c r="A654" s="89" t="s">
        <v>90</v>
      </c>
      <c r="B654" s="99">
        <v>60114</v>
      </c>
      <c r="C654" s="99">
        <v>60691</v>
      </c>
      <c r="D654" s="99">
        <v>59924</v>
      </c>
      <c r="E654" s="99"/>
    </row>
    <row r="655" spans="1:5" s="95" customFormat="1" ht="9" customHeight="1">
      <c r="A655" s="89" t="s">
        <v>91</v>
      </c>
      <c r="B655" s="99">
        <v>161703</v>
      </c>
      <c r="C655" s="99">
        <v>161829</v>
      </c>
      <c r="D655" s="99">
        <v>161217</v>
      </c>
      <c r="E655" s="99"/>
    </row>
    <row r="656" spans="1:5" s="95" customFormat="1" ht="9" customHeight="1">
      <c r="A656" s="89" t="s">
        <v>92</v>
      </c>
      <c r="B656" s="99">
        <v>323733</v>
      </c>
      <c r="C656" s="99">
        <v>299387</v>
      </c>
      <c r="D656" s="99">
        <v>326412</v>
      </c>
      <c r="E656" s="99"/>
    </row>
    <row r="657" spans="1:5" s="95" customFormat="1" ht="9" customHeight="1">
      <c r="A657" s="100" t="s">
        <v>93</v>
      </c>
      <c r="B657" s="101">
        <v>105418</v>
      </c>
      <c r="C657" s="101">
        <v>98648</v>
      </c>
      <c r="D657" s="101">
        <v>104885</v>
      </c>
      <c r="E657" s="99"/>
    </row>
    <row r="658" spans="1:5" s="95" customFormat="1" ht="9" customHeight="1">
      <c r="A658" s="89" t="s">
        <v>94</v>
      </c>
      <c r="B658" s="99">
        <v>37454</v>
      </c>
      <c r="C658" s="99">
        <v>37943</v>
      </c>
      <c r="D658" s="99">
        <v>37446</v>
      </c>
      <c r="E658" s="99"/>
    </row>
    <row r="659" spans="1:5" s="95" customFormat="1" ht="9" customHeight="1">
      <c r="A659" s="89" t="s">
        <v>95</v>
      </c>
      <c r="B659" s="99">
        <v>26586</v>
      </c>
      <c r="C659" s="99">
        <v>23239</v>
      </c>
      <c r="D659" s="99">
        <v>25731</v>
      </c>
      <c r="E659" s="99"/>
    </row>
    <row r="660" spans="1:5" s="95" customFormat="1" ht="9" customHeight="1">
      <c r="A660" s="89" t="s">
        <v>96</v>
      </c>
      <c r="B660" s="99">
        <v>94276</v>
      </c>
      <c r="C660" s="99">
        <v>95509</v>
      </c>
      <c r="D660" s="99">
        <v>94440</v>
      </c>
      <c r="E660" s="99"/>
    </row>
    <row r="661" spans="1:5" s="95" customFormat="1" ht="9" customHeight="1">
      <c r="A661" s="100" t="s">
        <v>97</v>
      </c>
      <c r="B661" s="101">
        <v>96165</v>
      </c>
      <c r="C661" s="101">
        <v>94852</v>
      </c>
      <c r="D661" s="101">
        <v>95505</v>
      </c>
      <c r="E661" s="99"/>
    </row>
    <row r="662" spans="1:5" s="95" customFormat="1" ht="9" customHeight="1">
      <c r="A662" s="89" t="s">
        <v>98</v>
      </c>
      <c r="B662" s="99">
        <v>149580</v>
      </c>
      <c r="C662" s="99">
        <v>142578</v>
      </c>
      <c r="D662" s="99">
        <v>147296</v>
      </c>
      <c r="E662" s="99"/>
    </row>
    <row r="663" spans="1:5" s="95" customFormat="1" ht="9" customHeight="1">
      <c r="A663" s="89" t="s">
        <v>99</v>
      </c>
      <c r="B663" s="99">
        <v>41556</v>
      </c>
      <c r="C663" s="99">
        <v>43302</v>
      </c>
      <c r="D663" s="99">
        <v>41567</v>
      </c>
      <c r="E663" s="99"/>
    </row>
    <row r="664" spans="1:5" s="95" customFormat="1" ht="9" customHeight="1">
      <c r="A664" s="89" t="s">
        <v>100</v>
      </c>
      <c r="B664" s="99">
        <v>28617</v>
      </c>
      <c r="C664" s="99">
        <v>28604</v>
      </c>
      <c r="D664" s="99">
        <v>28736</v>
      </c>
      <c r="E664" s="99"/>
    </row>
    <row r="665" spans="1:5" s="95" customFormat="1" ht="9" customHeight="1">
      <c r="A665" s="100" t="s">
        <v>101</v>
      </c>
      <c r="B665" s="101">
        <v>56151</v>
      </c>
      <c r="C665" s="101">
        <v>54066</v>
      </c>
      <c r="D665" s="101">
        <v>55847</v>
      </c>
      <c r="E665" s="99"/>
    </row>
    <row r="666" spans="1:5" s="95" customFormat="1" ht="9" customHeight="1">
      <c r="A666" s="89" t="s">
        <v>102</v>
      </c>
      <c r="B666" s="99">
        <v>57786</v>
      </c>
      <c r="C666" s="99">
        <v>57250</v>
      </c>
      <c r="D666" s="99">
        <v>57543</v>
      </c>
      <c r="E666" s="99"/>
    </row>
    <row r="667" spans="1:5" s="95" customFormat="1" ht="9" customHeight="1">
      <c r="A667" s="89" t="s">
        <v>103</v>
      </c>
      <c r="B667" s="99">
        <v>55669</v>
      </c>
      <c r="C667" s="99">
        <v>53495</v>
      </c>
      <c r="D667" s="99">
        <v>53768</v>
      </c>
      <c r="E667" s="99"/>
    </row>
    <row r="668" spans="1:5" s="95" customFormat="1" ht="9" customHeight="1">
      <c r="A668" s="89" t="s">
        <v>104</v>
      </c>
      <c r="B668" s="99">
        <v>48918</v>
      </c>
      <c r="C668" s="99">
        <v>51437</v>
      </c>
      <c r="D668" s="99">
        <v>48806</v>
      </c>
      <c r="E668" s="99"/>
    </row>
    <row r="669" spans="1:5" s="95" customFormat="1" ht="9" customHeight="1">
      <c r="A669" s="100" t="s">
        <v>105</v>
      </c>
      <c r="B669" s="101">
        <v>63557</v>
      </c>
      <c r="C669" s="101">
        <v>65507</v>
      </c>
      <c r="D669" s="101">
        <v>63263</v>
      </c>
      <c r="E669" s="99"/>
    </row>
    <row r="670" spans="1:5" s="95" customFormat="1" ht="9" customHeight="1">
      <c r="A670" s="89" t="s">
        <v>106</v>
      </c>
      <c r="B670" s="99">
        <v>28398</v>
      </c>
      <c r="C670" s="99">
        <v>27968</v>
      </c>
      <c r="D670" s="99">
        <v>28203</v>
      </c>
      <c r="E670" s="99"/>
    </row>
    <row r="671" spans="1:5" s="95" customFormat="1" ht="9" customHeight="1">
      <c r="A671" s="89" t="s">
        <v>107</v>
      </c>
      <c r="B671" s="99">
        <v>164001</v>
      </c>
      <c r="C671" s="99">
        <v>158097</v>
      </c>
      <c r="D671" s="99">
        <v>164174</v>
      </c>
      <c r="E671" s="99"/>
    </row>
    <row r="672" spans="1:5" s="95" customFormat="1" ht="9" customHeight="1">
      <c r="A672" s="89" t="s">
        <v>108</v>
      </c>
      <c r="B672" s="99">
        <v>36640</v>
      </c>
      <c r="C672" s="99">
        <v>37235</v>
      </c>
      <c r="D672" s="99">
        <v>36427</v>
      </c>
      <c r="E672" s="99"/>
    </row>
    <row r="673" spans="1:5" s="95" customFormat="1" ht="9" customHeight="1">
      <c r="A673" s="100" t="s">
        <v>109</v>
      </c>
      <c r="B673" s="101">
        <v>35863</v>
      </c>
      <c r="C673" s="101">
        <v>33600</v>
      </c>
      <c r="D673" s="101">
        <v>35625</v>
      </c>
      <c r="E673" s="99"/>
    </row>
    <row r="674" spans="1:5" s="95" customFormat="1" ht="9" customHeight="1">
      <c r="A674" s="89" t="s">
        <v>110</v>
      </c>
      <c r="B674" s="99" t="s">
        <v>77</v>
      </c>
      <c r="C674" s="99">
        <v>32396</v>
      </c>
      <c r="D674" s="99">
        <v>8911</v>
      </c>
      <c r="E674" s="99" t="s">
        <v>113</v>
      </c>
    </row>
    <row r="675" spans="1:5" s="95" customFormat="1" ht="9" customHeight="1">
      <c r="A675" s="89"/>
      <c r="B675" s="99"/>
      <c r="C675" s="99"/>
      <c r="D675" s="99"/>
      <c r="E675" s="99"/>
    </row>
    <row r="676" spans="1:5" s="95" customFormat="1" ht="9" customHeight="1">
      <c r="A676" s="93" t="s">
        <v>119</v>
      </c>
      <c r="B676" s="102"/>
      <c r="C676" s="102"/>
      <c r="D676" s="102"/>
      <c r="E676" s="99"/>
    </row>
    <row r="677" spans="1:5" s="95" customFormat="1" ht="9" customHeight="1">
      <c r="A677" s="96" t="s">
        <v>78</v>
      </c>
      <c r="B677" s="97">
        <f>SUM(B679:B711)</f>
        <v>2478889</v>
      </c>
      <c r="C677" s="97">
        <f>SUM(C679:C711)</f>
        <v>2478889</v>
      </c>
      <c r="D677" s="97">
        <f>SUM(D679:D711)</f>
        <v>2478889</v>
      </c>
      <c r="E677" s="99"/>
    </row>
    <row r="678" spans="1:5" s="95" customFormat="1" ht="3.95" customHeight="1">
      <c r="A678" s="89" t="s">
        <v>112</v>
      </c>
      <c r="B678" s="99"/>
      <c r="C678" s="99"/>
      <c r="D678" s="99"/>
      <c r="E678" s="99"/>
    </row>
    <row r="679" spans="1:5" s="95" customFormat="1" ht="9" customHeight="1">
      <c r="A679" s="89" t="s">
        <v>79</v>
      </c>
      <c r="B679" s="99">
        <v>26125</v>
      </c>
      <c r="C679" s="99">
        <v>28626</v>
      </c>
      <c r="D679" s="99">
        <v>26434</v>
      </c>
      <c r="E679" s="99"/>
    </row>
    <row r="680" spans="1:5" s="95" customFormat="1" ht="9" customHeight="1">
      <c r="A680" s="89" t="s">
        <v>80</v>
      </c>
      <c r="B680" s="99">
        <v>61997</v>
      </c>
      <c r="C680" s="99">
        <v>58577</v>
      </c>
      <c r="D680" s="99">
        <v>61840</v>
      </c>
      <c r="E680" s="99"/>
    </row>
    <row r="681" spans="1:5" s="95" customFormat="1" ht="9" customHeight="1">
      <c r="A681" s="89" t="s">
        <v>81</v>
      </c>
      <c r="B681" s="99">
        <v>12476</v>
      </c>
      <c r="C681" s="99">
        <v>12447</v>
      </c>
      <c r="D681" s="99">
        <v>12489</v>
      </c>
      <c r="E681" s="99"/>
    </row>
    <row r="682" spans="1:5" s="95" customFormat="1" ht="9" customHeight="1">
      <c r="A682" s="100" t="s">
        <v>82</v>
      </c>
      <c r="B682" s="101">
        <v>19019</v>
      </c>
      <c r="C682" s="101">
        <v>17717</v>
      </c>
      <c r="D682" s="101">
        <v>18998</v>
      </c>
      <c r="E682" s="99"/>
    </row>
    <row r="683" spans="1:5" s="95" customFormat="1" ht="9" customHeight="1">
      <c r="A683" s="89" t="s">
        <v>83</v>
      </c>
      <c r="B683" s="99">
        <v>62647</v>
      </c>
      <c r="C683" s="99">
        <v>62470</v>
      </c>
      <c r="D683" s="99">
        <v>62490</v>
      </c>
      <c r="E683" s="99"/>
    </row>
    <row r="684" spans="1:5" s="95" customFormat="1" ht="9" customHeight="1">
      <c r="A684" s="89" t="s">
        <v>84</v>
      </c>
      <c r="B684" s="99">
        <v>13242</v>
      </c>
      <c r="C684" s="99">
        <v>14222</v>
      </c>
      <c r="D684" s="99">
        <v>13287</v>
      </c>
      <c r="E684" s="99"/>
    </row>
    <row r="685" spans="1:5" s="95" customFormat="1" ht="9" customHeight="1">
      <c r="A685" s="89" t="s">
        <v>85</v>
      </c>
      <c r="B685" s="99">
        <v>164141</v>
      </c>
      <c r="C685" s="99">
        <v>162452</v>
      </c>
      <c r="D685" s="99">
        <v>164102</v>
      </c>
      <c r="E685" s="99"/>
    </row>
    <row r="686" spans="1:5" s="95" customFormat="1" ht="9" customHeight="1">
      <c r="A686" s="100" t="s">
        <v>86</v>
      </c>
      <c r="B686" s="101">
        <v>66446</v>
      </c>
      <c r="C686" s="101">
        <v>66782</v>
      </c>
      <c r="D686" s="101">
        <v>66516</v>
      </c>
      <c r="E686" s="99"/>
    </row>
    <row r="687" spans="1:5" s="95" customFormat="1" ht="9" customHeight="1">
      <c r="A687" s="89" t="s">
        <v>24</v>
      </c>
      <c r="B687" s="99">
        <v>145847</v>
      </c>
      <c r="C687" s="99">
        <v>143881</v>
      </c>
      <c r="D687" s="99">
        <v>145302</v>
      </c>
      <c r="E687" s="99"/>
    </row>
    <row r="688" spans="1:5" s="95" customFormat="1" ht="9" customHeight="1">
      <c r="A688" s="89" t="s">
        <v>87</v>
      </c>
      <c r="B688" s="99">
        <v>39998</v>
      </c>
      <c r="C688" s="99">
        <v>38428</v>
      </c>
      <c r="D688" s="99">
        <v>39298</v>
      </c>
      <c r="E688" s="99"/>
    </row>
    <row r="689" spans="1:5" s="95" customFormat="1" ht="9" customHeight="1">
      <c r="A689" s="89" t="s">
        <v>88</v>
      </c>
      <c r="B689" s="99">
        <v>121327</v>
      </c>
      <c r="C689" s="99">
        <v>120680</v>
      </c>
      <c r="D689" s="99">
        <v>119083</v>
      </c>
      <c r="E689" s="99"/>
    </row>
    <row r="690" spans="1:5" s="95" customFormat="1" ht="9" customHeight="1">
      <c r="A690" s="100" t="s">
        <v>89</v>
      </c>
      <c r="B690" s="101">
        <v>104175</v>
      </c>
      <c r="C690" s="101">
        <v>99650</v>
      </c>
      <c r="D690" s="101">
        <v>102077</v>
      </c>
      <c r="E690" s="99"/>
    </row>
    <row r="691" spans="1:5" s="95" customFormat="1" ht="9" customHeight="1">
      <c r="A691" s="89" t="s">
        <v>90</v>
      </c>
      <c r="B691" s="99">
        <v>59197</v>
      </c>
      <c r="C691" s="99">
        <v>57355</v>
      </c>
      <c r="D691" s="99">
        <v>59045</v>
      </c>
      <c r="E691" s="99"/>
    </row>
    <row r="692" spans="1:5" s="95" customFormat="1" ht="9" customHeight="1">
      <c r="A692" s="89" t="s">
        <v>91</v>
      </c>
      <c r="B692" s="99">
        <v>160213</v>
      </c>
      <c r="C692" s="99">
        <v>159708</v>
      </c>
      <c r="D692" s="99">
        <v>159748</v>
      </c>
      <c r="E692" s="99"/>
    </row>
    <row r="693" spans="1:5" s="95" customFormat="1" ht="9" customHeight="1">
      <c r="A693" s="89" t="s">
        <v>92</v>
      </c>
      <c r="B693" s="99">
        <v>316110</v>
      </c>
      <c r="C693" s="99">
        <v>328600</v>
      </c>
      <c r="D693" s="99">
        <v>317834</v>
      </c>
      <c r="E693" s="99"/>
    </row>
    <row r="694" spans="1:5" s="95" customFormat="1" ht="9" customHeight="1">
      <c r="A694" s="100" t="s">
        <v>93</v>
      </c>
      <c r="B694" s="101">
        <v>105814</v>
      </c>
      <c r="C694" s="101">
        <v>98964</v>
      </c>
      <c r="D694" s="101">
        <v>105158</v>
      </c>
      <c r="E694" s="99"/>
    </row>
    <row r="695" spans="1:5" s="95" customFormat="1" ht="9" customHeight="1">
      <c r="A695" s="89" t="s">
        <v>94</v>
      </c>
      <c r="B695" s="99">
        <v>37388</v>
      </c>
      <c r="C695" s="99">
        <v>37219</v>
      </c>
      <c r="D695" s="99">
        <v>37335</v>
      </c>
      <c r="E695" s="99"/>
    </row>
    <row r="696" spans="1:5" s="95" customFormat="1" ht="9" customHeight="1">
      <c r="A696" s="89" t="s">
        <v>95</v>
      </c>
      <c r="B696" s="99">
        <v>24820</v>
      </c>
      <c r="C696" s="99">
        <v>21896</v>
      </c>
      <c r="D696" s="99">
        <v>24163</v>
      </c>
      <c r="E696" s="99"/>
    </row>
    <row r="697" spans="1:5" s="95" customFormat="1" ht="9" customHeight="1">
      <c r="A697" s="89" t="s">
        <v>96</v>
      </c>
      <c r="B697" s="99">
        <v>93577</v>
      </c>
      <c r="C697" s="99">
        <v>94593</v>
      </c>
      <c r="D697" s="99">
        <v>93710</v>
      </c>
      <c r="E697" s="99"/>
    </row>
    <row r="698" spans="1:5" s="95" customFormat="1" ht="9" customHeight="1">
      <c r="A698" s="100" t="s">
        <v>97</v>
      </c>
      <c r="B698" s="101">
        <v>92600</v>
      </c>
      <c r="C698" s="101">
        <v>90676</v>
      </c>
      <c r="D698" s="101">
        <v>92503</v>
      </c>
      <c r="E698" s="99"/>
    </row>
    <row r="699" spans="1:5" s="95" customFormat="1" ht="9" customHeight="1">
      <c r="A699" s="89" t="s">
        <v>98</v>
      </c>
      <c r="B699" s="99">
        <v>142564</v>
      </c>
      <c r="C699" s="99">
        <v>135889</v>
      </c>
      <c r="D699" s="99">
        <v>140507</v>
      </c>
      <c r="E699" s="99"/>
    </row>
    <row r="700" spans="1:5" s="95" customFormat="1" ht="9" customHeight="1">
      <c r="A700" s="89" t="s">
        <v>99</v>
      </c>
      <c r="B700" s="99">
        <v>40975</v>
      </c>
      <c r="C700" s="99">
        <v>42132</v>
      </c>
      <c r="D700" s="99">
        <v>41817</v>
      </c>
      <c r="E700" s="99"/>
    </row>
    <row r="701" spans="1:5" s="95" customFormat="1" ht="9" customHeight="1">
      <c r="A701" s="89" t="s">
        <v>100</v>
      </c>
      <c r="B701" s="99">
        <v>27964</v>
      </c>
      <c r="C701" s="99">
        <v>28256</v>
      </c>
      <c r="D701" s="99">
        <v>28103</v>
      </c>
      <c r="E701" s="99"/>
    </row>
    <row r="702" spans="1:5" s="95" customFormat="1" ht="9" customHeight="1">
      <c r="A702" s="100" t="s">
        <v>101</v>
      </c>
      <c r="B702" s="101">
        <v>54567</v>
      </c>
      <c r="C702" s="101">
        <v>52787</v>
      </c>
      <c r="D702" s="101">
        <v>54488</v>
      </c>
      <c r="E702" s="99"/>
    </row>
    <row r="703" spans="1:5" s="95" customFormat="1" ht="9" customHeight="1">
      <c r="A703" s="89" t="s">
        <v>102</v>
      </c>
      <c r="B703" s="99">
        <v>56592</v>
      </c>
      <c r="C703" s="99">
        <v>55967</v>
      </c>
      <c r="D703" s="99">
        <v>56267</v>
      </c>
      <c r="E703" s="99"/>
    </row>
    <row r="704" spans="1:5" s="95" customFormat="1" ht="9" customHeight="1">
      <c r="A704" s="89" t="s">
        <v>103</v>
      </c>
      <c r="B704" s="99">
        <v>54587</v>
      </c>
      <c r="C704" s="99">
        <v>52507</v>
      </c>
      <c r="D704" s="99">
        <v>52825</v>
      </c>
      <c r="E704" s="99"/>
    </row>
    <row r="705" spans="1:5" s="95" customFormat="1" ht="9" customHeight="1">
      <c r="A705" s="89" t="s">
        <v>104</v>
      </c>
      <c r="B705" s="99">
        <v>52602</v>
      </c>
      <c r="C705" s="99">
        <v>55001</v>
      </c>
      <c r="D705" s="99">
        <v>52478</v>
      </c>
      <c r="E705" s="99"/>
    </row>
    <row r="706" spans="1:5" s="95" customFormat="1" ht="9" customHeight="1">
      <c r="A706" s="100" t="s">
        <v>105</v>
      </c>
      <c r="B706" s="101">
        <v>60245</v>
      </c>
      <c r="C706" s="101">
        <v>62668</v>
      </c>
      <c r="D706" s="101">
        <v>59933</v>
      </c>
      <c r="E706" s="99"/>
    </row>
    <row r="707" spans="1:5" s="95" customFormat="1" ht="9" customHeight="1">
      <c r="A707" s="89" t="s">
        <v>106</v>
      </c>
      <c r="B707" s="99">
        <v>26979</v>
      </c>
      <c r="C707" s="99">
        <v>26311</v>
      </c>
      <c r="D707" s="99">
        <v>27060</v>
      </c>
      <c r="E707" s="99"/>
    </row>
    <row r="708" spans="1:5" s="95" customFormat="1" ht="9" customHeight="1">
      <c r="A708" s="89" t="s">
        <v>107</v>
      </c>
      <c r="B708" s="99">
        <v>160483</v>
      </c>
      <c r="C708" s="99">
        <v>154368</v>
      </c>
      <c r="D708" s="99">
        <v>161019</v>
      </c>
      <c r="E708" s="99"/>
    </row>
    <row r="709" spans="1:5" s="95" customFormat="1" ht="9" customHeight="1">
      <c r="A709" s="89" t="s">
        <v>108</v>
      </c>
      <c r="B709" s="99">
        <v>38818</v>
      </c>
      <c r="C709" s="99">
        <v>39395</v>
      </c>
      <c r="D709" s="99">
        <v>38588</v>
      </c>
      <c r="E709" s="99"/>
    </row>
    <row r="710" spans="1:5" s="95" customFormat="1" ht="9" customHeight="1">
      <c r="A710" s="100" t="s">
        <v>109</v>
      </c>
      <c r="B710" s="101">
        <v>35354</v>
      </c>
      <c r="C710" s="101">
        <v>32446</v>
      </c>
      <c r="D710" s="101">
        <v>35089</v>
      </c>
      <c r="E710" s="99"/>
    </row>
    <row r="711" spans="1:5" s="95" customFormat="1" ht="9" customHeight="1">
      <c r="A711" s="89" t="s">
        <v>110</v>
      </c>
      <c r="B711" s="99" t="s">
        <v>77</v>
      </c>
      <c r="C711" s="99">
        <v>26219</v>
      </c>
      <c r="D711" s="99">
        <v>9303</v>
      </c>
      <c r="E711" s="99"/>
    </row>
    <row r="712" spans="1:5" s="95" customFormat="1" ht="8.65" customHeight="1"/>
    <row r="713" spans="1:5" s="95" customFormat="1" ht="9" customHeight="1">
      <c r="A713" s="93" t="s">
        <v>120</v>
      </c>
      <c r="B713" s="102"/>
      <c r="C713" s="102"/>
      <c r="D713" s="102"/>
    </row>
    <row r="714" spans="1:5" s="94" customFormat="1" ht="9" customHeight="1">
      <c r="A714" s="96" t="s">
        <v>78</v>
      </c>
      <c r="B714" s="97">
        <f>SUM(B716:B748)</f>
        <v>2463420</v>
      </c>
      <c r="C714" s="97">
        <f>SUM(C716:C748)</f>
        <v>2463420</v>
      </c>
      <c r="D714" s="97">
        <f>SUM(D716:D748)</f>
        <v>2463420</v>
      </c>
      <c r="E714" s="97"/>
    </row>
    <row r="715" spans="1:5" s="95" customFormat="1" ht="3.95" customHeight="1">
      <c r="A715" s="89" t="s">
        <v>112</v>
      </c>
      <c r="B715" s="99"/>
      <c r="C715" s="99"/>
      <c r="D715" s="99"/>
      <c r="E715" s="99"/>
    </row>
    <row r="716" spans="1:5" s="95" customFormat="1" ht="9" customHeight="1">
      <c r="A716" s="89" t="s">
        <v>79</v>
      </c>
      <c r="B716" s="99">
        <v>26761</v>
      </c>
      <c r="C716" s="99">
        <v>29257</v>
      </c>
      <c r="D716" s="99">
        <v>27080</v>
      </c>
      <c r="E716" s="99"/>
    </row>
    <row r="717" spans="1:5" s="95" customFormat="1" ht="9" customHeight="1">
      <c r="A717" s="89" t="s">
        <v>80</v>
      </c>
      <c r="B717" s="99">
        <v>63360</v>
      </c>
      <c r="C717" s="99">
        <v>59001</v>
      </c>
      <c r="D717" s="99">
        <v>63183</v>
      </c>
      <c r="E717" s="99"/>
    </row>
    <row r="718" spans="1:5" s="95" customFormat="1" ht="9" customHeight="1">
      <c r="A718" s="89" t="s">
        <v>81</v>
      </c>
      <c r="B718" s="99">
        <v>12626</v>
      </c>
      <c r="C718" s="99">
        <v>12765</v>
      </c>
      <c r="D718" s="99">
        <v>12667</v>
      </c>
      <c r="E718" s="99"/>
    </row>
    <row r="719" spans="1:5" s="95" customFormat="1" ht="9" customHeight="1">
      <c r="A719" s="100" t="s">
        <v>82</v>
      </c>
      <c r="B719" s="101">
        <v>19309</v>
      </c>
      <c r="C719" s="101">
        <v>17907</v>
      </c>
      <c r="D719" s="101">
        <v>19304</v>
      </c>
      <c r="E719" s="99"/>
    </row>
    <row r="720" spans="1:5" s="95" customFormat="1" ht="9" customHeight="1">
      <c r="A720" s="89" t="s">
        <v>83</v>
      </c>
      <c r="B720" s="99">
        <v>63089</v>
      </c>
      <c r="C720" s="99">
        <v>62760</v>
      </c>
      <c r="D720" s="99">
        <v>62966</v>
      </c>
      <c r="E720" s="99"/>
    </row>
    <row r="721" spans="1:5" s="95" customFormat="1" ht="9" customHeight="1">
      <c r="A721" s="89" t="s">
        <v>84</v>
      </c>
      <c r="B721" s="99">
        <v>13298</v>
      </c>
      <c r="C721" s="99">
        <v>14387</v>
      </c>
      <c r="D721" s="99">
        <v>13303</v>
      </c>
      <c r="E721" s="99"/>
    </row>
    <row r="722" spans="1:5" s="95" customFormat="1" ht="9" customHeight="1">
      <c r="A722" s="89" t="s">
        <v>85</v>
      </c>
      <c r="B722" s="99">
        <v>164861</v>
      </c>
      <c r="C722" s="99">
        <v>163127</v>
      </c>
      <c r="D722" s="99">
        <v>164912</v>
      </c>
      <c r="E722" s="99"/>
    </row>
    <row r="723" spans="1:5" s="95" customFormat="1" ht="9" customHeight="1">
      <c r="A723" s="100" t="s">
        <v>86</v>
      </c>
      <c r="B723" s="101">
        <v>66026</v>
      </c>
      <c r="C723" s="101">
        <v>66467</v>
      </c>
      <c r="D723" s="101">
        <v>66110</v>
      </c>
      <c r="E723" s="99"/>
    </row>
    <row r="724" spans="1:5" s="95" customFormat="1" ht="9" customHeight="1">
      <c r="A724" s="89" t="s">
        <v>24</v>
      </c>
      <c r="B724" s="99">
        <v>146383</v>
      </c>
      <c r="C724" s="99">
        <v>170698</v>
      </c>
      <c r="D724" s="99">
        <v>145609</v>
      </c>
      <c r="E724" s="99"/>
    </row>
    <row r="725" spans="1:5" s="95" customFormat="1" ht="9" customHeight="1">
      <c r="A725" s="89" t="s">
        <v>87</v>
      </c>
      <c r="B725" s="99">
        <v>40719</v>
      </c>
      <c r="C725" s="99">
        <v>39194</v>
      </c>
      <c r="D725" s="99">
        <v>40337</v>
      </c>
      <c r="E725" s="99"/>
    </row>
    <row r="726" spans="1:5" s="95" customFormat="1" ht="9" customHeight="1">
      <c r="A726" s="89" t="s">
        <v>88</v>
      </c>
      <c r="B726" s="99">
        <v>118862</v>
      </c>
      <c r="C726" s="99">
        <v>119185</v>
      </c>
      <c r="D726" s="99">
        <v>114890</v>
      </c>
      <c r="E726" s="99"/>
    </row>
    <row r="727" spans="1:5" s="95" customFormat="1" ht="9" customHeight="1">
      <c r="A727" s="100" t="s">
        <v>89</v>
      </c>
      <c r="B727" s="101">
        <v>92319</v>
      </c>
      <c r="C727" s="101">
        <v>88750</v>
      </c>
      <c r="D727" s="101">
        <v>90352</v>
      </c>
      <c r="E727" s="99"/>
    </row>
    <row r="728" spans="1:5" s="95" customFormat="1" ht="9" customHeight="1">
      <c r="A728" s="89" t="s">
        <v>90</v>
      </c>
      <c r="B728" s="99">
        <v>54324</v>
      </c>
      <c r="C728" s="99">
        <v>55343</v>
      </c>
      <c r="D728" s="99">
        <v>54108</v>
      </c>
      <c r="E728" s="99"/>
    </row>
    <row r="729" spans="1:5" s="95" customFormat="1" ht="9" customHeight="1">
      <c r="A729" s="89" t="s">
        <v>91</v>
      </c>
      <c r="B729" s="99">
        <v>158831</v>
      </c>
      <c r="C729" s="99">
        <v>158561</v>
      </c>
      <c r="D729" s="99">
        <v>158592</v>
      </c>
      <c r="E729" s="99"/>
    </row>
    <row r="730" spans="1:5" s="95" customFormat="1" ht="9" customHeight="1">
      <c r="A730" s="89" t="s">
        <v>92</v>
      </c>
      <c r="B730" s="99">
        <v>313780</v>
      </c>
      <c r="C730" s="99">
        <v>285659</v>
      </c>
      <c r="D730" s="99">
        <v>316088</v>
      </c>
      <c r="E730" s="99"/>
    </row>
    <row r="731" spans="1:5" s="95" customFormat="1" ht="9" customHeight="1">
      <c r="A731" s="100" t="s">
        <v>93</v>
      </c>
      <c r="B731" s="101">
        <v>104955</v>
      </c>
      <c r="C731" s="101">
        <v>99227</v>
      </c>
      <c r="D731" s="101">
        <v>104370</v>
      </c>
      <c r="E731" s="99"/>
    </row>
    <row r="732" spans="1:5" s="95" customFormat="1" ht="9" customHeight="1">
      <c r="A732" s="89" t="s">
        <v>94</v>
      </c>
      <c r="B732" s="99">
        <v>36814</v>
      </c>
      <c r="C732" s="99">
        <v>37149</v>
      </c>
      <c r="D732" s="99">
        <v>36666</v>
      </c>
      <c r="E732" s="99"/>
    </row>
    <row r="733" spans="1:5" s="95" customFormat="1" ht="9" customHeight="1">
      <c r="A733" s="89" t="s">
        <v>95</v>
      </c>
      <c r="B733" s="99">
        <v>23474</v>
      </c>
      <c r="C733" s="99">
        <v>20638</v>
      </c>
      <c r="D733" s="99">
        <v>22930</v>
      </c>
      <c r="E733" s="99"/>
    </row>
    <row r="734" spans="1:5" s="95" customFormat="1" ht="9" customHeight="1">
      <c r="A734" s="89" t="s">
        <v>96</v>
      </c>
      <c r="B734" s="99">
        <v>93081</v>
      </c>
      <c r="C734" s="99">
        <v>94285</v>
      </c>
      <c r="D734" s="99">
        <v>93225</v>
      </c>
      <c r="E734" s="99"/>
    </row>
    <row r="735" spans="1:5" s="95" customFormat="1" ht="9" customHeight="1">
      <c r="A735" s="100" t="s">
        <v>97</v>
      </c>
      <c r="B735" s="101">
        <v>88428</v>
      </c>
      <c r="C735" s="101">
        <v>88304</v>
      </c>
      <c r="D735" s="101">
        <v>88364</v>
      </c>
      <c r="E735" s="99"/>
    </row>
    <row r="736" spans="1:5" s="95" customFormat="1" ht="9" customHeight="1">
      <c r="A736" s="89" t="s">
        <v>98</v>
      </c>
      <c r="B736" s="99">
        <v>152298</v>
      </c>
      <c r="C736" s="99">
        <v>149134</v>
      </c>
      <c r="D736" s="99">
        <v>150633</v>
      </c>
      <c r="E736" s="99"/>
    </row>
    <row r="737" spans="1:5" s="95" customFormat="1" ht="9" customHeight="1">
      <c r="A737" s="89" t="s">
        <v>99</v>
      </c>
      <c r="B737" s="99">
        <v>40963</v>
      </c>
      <c r="C737" s="99">
        <v>42956</v>
      </c>
      <c r="D737" s="99">
        <v>42231</v>
      </c>
      <c r="E737" s="99"/>
    </row>
    <row r="738" spans="1:5" s="95" customFormat="1" ht="9" customHeight="1">
      <c r="A738" s="89" t="s">
        <v>100</v>
      </c>
      <c r="B738" s="99">
        <v>30536</v>
      </c>
      <c r="C738" s="99">
        <v>30637</v>
      </c>
      <c r="D738" s="99">
        <v>30563</v>
      </c>
      <c r="E738" s="99"/>
    </row>
    <row r="739" spans="1:5" s="95" customFormat="1" ht="9" customHeight="1">
      <c r="A739" s="100" t="s">
        <v>101</v>
      </c>
      <c r="B739" s="101">
        <v>54187</v>
      </c>
      <c r="C739" s="101">
        <v>52617</v>
      </c>
      <c r="D739" s="101">
        <v>54112</v>
      </c>
      <c r="E739" s="99"/>
    </row>
    <row r="740" spans="1:5" s="95" customFormat="1" ht="9" customHeight="1">
      <c r="A740" s="89" t="s">
        <v>102</v>
      </c>
      <c r="B740" s="99">
        <v>55552</v>
      </c>
      <c r="C740" s="99">
        <v>54722</v>
      </c>
      <c r="D740" s="99">
        <v>55371</v>
      </c>
      <c r="E740" s="99"/>
    </row>
    <row r="741" spans="1:5" s="95" customFormat="1" ht="9" customHeight="1">
      <c r="A741" s="89" t="s">
        <v>103</v>
      </c>
      <c r="B741" s="99">
        <v>53783</v>
      </c>
      <c r="C741" s="99">
        <v>52027</v>
      </c>
      <c r="D741" s="99">
        <v>51894</v>
      </c>
      <c r="E741" s="99"/>
    </row>
    <row r="742" spans="1:5" s="95" customFormat="1" ht="9" customHeight="1">
      <c r="A742" s="89" t="s">
        <v>104</v>
      </c>
      <c r="B742" s="99">
        <v>52653</v>
      </c>
      <c r="C742" s="99">
        <v>55442</v>
      </c>
      <c r="D742" s="99">
        <v>52508</v>
      </c>
      <c r="E742" s="99"/>
    </row>
    <row r="743" spans="1:5" s="95" customFormat="1" ht="9" customHeight="1">
      <c r="A743" s="100" t="s">
        <v>105</v>
      </c>
      <c r="B743" s="101">
        <v>62672</v>
      </c>
      <c r="C743" s="101">
        <v>65358</v>
      </c>
      <c r="D743" s="101">
        <v>62358</v>
      </c>
      <c r="E743" s="99"/>
    </row>
    <row r="744" spans="1:5" s="95" customFormat="1" ht="9" customHeight="1">
      <c r="A744" s="89" t="s">
        <v>106</v>
      </c>
      <c r="B744" s="99">
        <v>26239</v>
      </c>
      <c r="C744" s="99">
        <v>26189</v>
      </c>
      <c r="D744" s="99">
        <v>25832</v>
      </c>
      <c r="E744" s="99"/>
    </row>
    <row r="745" spans="1:5" s="95" customFormat="1" ht="9" customHeight="1">
      <c r="A745" s="89" t="s">
        <v>107</v>
      </c>
      <c r="B745" s="99">
        <v>161275</v>
      </c>
      <c r="C745" s="99">
        <v>155466</v>
      </c>
      <c r="D745" s="99">
        <v>162156</v>
      </c>
      <c r="E745" s="99"/>
    </row>
    <row r="746" spans="1:5" s="95" customFormat="1" ht="9" customHeight="1">
      <c r="A746" s="89" t="s">
        <v>108</v>
      </c>
      <c r="B746" s="99">
        <v>37666</v>
      </c>
      <c r="C746" s="99">
        <v>38494</v>
      </c>
      <c r="D746" s="99">
        <v>37579</v>
      </c>
      <c r="E746" s="99"/>
    </row>
    <row r="747" spans="1:5" s="95" customFormat="1" ht="9" customHeight="1">
      <c r="A747" s="100" t="s">
        <v>109</v>
      </c>
      <c r="B747" s="101">
        <v>34296</v>
      </c>
      <c r="C747" s="101">
        <v>31457</v>
      </c>
      <c r="D747" s="101">
        <v>34031</v>
      </c>
      <c r="E747" s="99"/>
    </row>
    <row r="748" spans="1:5" s="95" customFormat="1" ht="9" customHeight="1">
      <c r="A748" s="89" t="s">
        <v>110</v>
      </c>
      <c r="B748" s="99" t="s">
        <v>77</v>
      </c>
      <c r="C748" s="99">
        <v>26257</v>
      </c>
      <c r="D748" s="99">
        <v>9096</v>
      </c>
      <c r="E748" s="99" t="s">
        <v>113</v>
      </c>
    </row>
    <row r="749" spans="1:5" s="95" customFormat="1" ht="8.65" customHeight="1"/>
    <row r="750" spans="1:5" s="95" customFormat="1" ht="9" customHeight="1">
      <c r="A750" s="93" t="s">
        <v>121</v>
      </c>
      <c r="B750" s="102"/>
      <c r="C750" s="102"/>
      <c r="D750" s="102"/>
    </row>
    <row r="751" spans="1:5" s="94" customFormat="1" ht="9" customHeight="1">
      <c r="A751" s="96" t="s">
        <v>78</v>
      </c>
      <c r="B751" s="104">
        <f>SUM(B753:B785)</f>
        <v>2353596</v>
      </c>
      <c r="C751" s="104">
        <f t="shared" ref="C751:D751" si="0">SUM(C753:C785)</f>
        <v>2353596</v>
      </c>
      <c r="D751" s="104">
        <f t="shared" si="0"/>
        <v>2353596</v>
      </c>
      <c r="E751" s="97"/>
    </row>
    <row r="752" spans="1:5" s="95" customFormat="1" ht="3.95" customHeight="1">
      <c r="A752" s="89" t="s">
        <v>112</v>
      </c>
      <c r="B752" s="105"/>
      <c r="C752" s="105"/>
      <c r="D752" s="105"/>
      <c r="E752" s="99"/>
    </row>
    <row r="753" spans="1:7" s="95" customFormat="1" ht="9" customHeight="1">
      <c r="A753" s="89" t="s">
        <v>79</v>
      </c>
      <c r="B753" s="105">
        <v>26190</v>
      </c>
      <c r="C753" s="105">
        <v>28673</v>
      </c>
      <c r="D753" s="105">
        <v>26486</v>
      </c>
      <c r="E753" s="99"/>
      <c r="G753" s="103"/>
    </row>
    <row r="754" spans="1:7" s="95" customFormat="1" ht="9" customHeight="1">
      <c r="A754" s="89" t="s">
        <v>80</v>
      </c>
      <c r="B754" s="105">
        <v>64042</v>
      </c>
      <c r="C754" s="105">
        <v>59485</v>
      </c>
      <c r="D754" s="105">
        <v>63805</v>
      </c>
      <c r="E754" s="99"/>
      <c r="G754" s="103"/>
    </row>
    <row r="755" spans="1:7" s="95" customFormat="1" ht="9" customHeight="1">
      <c r="A755" s="89" t="s">
        <v>81</v>
      </c>
      <c r="B755" s="105">
        <v>12462</v>
      </c>
      <c r="C755" s="105">
        <v>12564</v>
      </c>
      <c r="D755" s="105">
        <v>12526</v>
      </c>
      <c r="E755" s="99"/>
      <c r="G755" s="103"/>
    </row>
    <row r="756" spans="1:7" s="95" customFormat="1" ht="9" customHeight="1">
      <c r="A756" s="100" t="s">
        <v>82</v>
      </c>
      <c r="B756" s="106">
        <v>17775</v>
      </c>
      <c r="C756" s="106">
        <v>16890</v>
      </c>
      <c r="D756" s="106">
        <v>17862</v>
      </c>
      <c r="E756" s="99"/>
      <c r="G756" s="103"/>
    </row>
    <row r="757" spans="1:7" s="95" customFormat="1" ht="9" customHeight="1">
      <c r="A757" s="89" t="s">
        <v>83</v>
      </c>
      <c r="B757" s="105">
        <v>63107</v>
      </c>
      <c r="C757" s="105">
        <v>62436</v>
      </c>
      <c r="D757" s="105">
        <v>62807</v>
      </c>
      <c r="E757" s="99"/>
      <c r="G757" s="103"/>
    </row>
    <row r="758" spans="1:7" s="95" customFormat="1" ht="9" customHeight="1">
      <c r="A758" s="89" t="s">
        <v>84</v>
      </c>
      <c r="B758" s="105">
        <v>12305</v>
      </c>
      <c r="C758" s="105">
        <v>13461</v>
      </c>
      <c r="D758" s="105">
        <v>12344</v>
      </c>
      <c r="E758" s="99"/>
      <c r="G758" s="103"/>
    </row>
    <row r="759" spans="1:7" s="95" customFormat="1" ht="9" customHeight="1">
      <c r="A759" s="89" t="s">
        <v>85</v>
      </c>
      <c r="B759" s="105">
        <v>148840</v>
      </c>
      <c r="C759" s="105">
        <v>147485</v>
      </c>
      <c r="D759" s="105">
        <v>145526</v>
      </c>
      <c r="E759" s="99"/>
      <c r="G759" s="103"/>
    </row>
    <row r="760" spans="1:7" s="95" customFormat="1" ht="9" customHeight="1">
      <c r="A760" s="100" t="s">
        <v>86</v>
      </c>
      <c r="B760" s="106">
        <v>63258</v>
      </c>
      <c r="C760" s="106">
        <v>63693</v>
      </c>
      <c r="D760" s="106">
        <v>63395</v>
      </c>
      <c r="E760" s="99"/>
      <c r="G760" s="103"/>
    </row>
    <row r="761" spans="1:7" s="95" customFormat="1" ht="9" customHeight="1">
      <c r="A761" s="89" t="s">
        <v>24</v>
      </c>
      <c r="B761" s="105">
        <v>137249</v>
      </c>
      <c r="C761" s="105">
        <v>160095</v>
      </c>
      <c r="D761" s="105">
        <v>135828</v>
      </c>
      <c r="E761" s="99"/>
      <c r="G761" s="103"/>
    </row>
    <row r="762" spans="1:7" s="95" customFormat="1" ht="9" customHeight="1">
      <c r="A762" s="89" t="s">
        <v>87</v>
      </c>
      <c r="B762" s="105">
        <v>39902</v>
      </c>
      <c r="C762" s="105">
        <v>38284</v>
      </c>
      <c r="D762" s="105">
        <v>39738</v>
      </c>
      <c r="E762" s="99"/>
      <c r="G762" s="103"/>
    </row>
    <row r="763" spans="1:7" s="95" customFormat="1" ht="9" customHeight="1">
      <c r="A763" s="89" t="s">
        <v>88</v>
      </c>
      <c r="B763" s="105">
        <v>117815</v>
      </c>
      <c r="C763" s="105">
        <v>118007</v>
      </c>
      <c r="D763" s="105">
        <v>114269</v>
      </c>
      <c r="E763" s="99"/>
      <c r="G763" s="103"/>
    </row>
    <row r="764" spans="1:7" s="95" customFormat="1" ht="9" customHeight="1">
      <c r="A764" s="100" t="s">
        <v>89</v>
      </c>
      <c r="B764" s="106">
        <v>81956</v>
      </c>
      <c r="C764" s="106">
        <v>78902</v>
      </c>
      <c r="D764" s="106">
        <v>80336</v>
      </c>
      <c r="E764" s="99"/>
      <c r="G764" s="103"/>
    </row>
    <row r="765" spans="1:7" s="95" customFormat="1" ht="9" customHeight="1">
      <c r="A765" s="89" t="s">
        <v>90</v>
      </c>
      <c r="B765" s="105">
        <v>54374</v>
      </c>
      <c r="C765" s="105">
        <v>54702</v>
      </c>
      <c r="D765" s="105">
        <v>54124</v>
      </c>
      <c r="E765" s="99"/>
      <c r="G765" s="103"/>
    </row>
    <row r="766" spans="1:7" s="95" customFormat="1" ht="9" customHeight="1">
      <c r="A766" s="89" t="s">
        <v>91</v>
      </c>
      <c r="B766" s="105">
        <v>151920</v>
      </c>
      <c r="C766" s="105">
        <v>151759</v>
      </c>
      <c r="D766" s="105">
        <v>151578</v>
      </c>
      <c r="E766" s="99"/>
      <c r="G766" s="103"/>
    </row>
    <row r="767" spans="1:7" s="95" customFormat="1" ht="9" customHeight="1">
      <c r="A767" s="89" t="s">
        <v>92</v>
      </c>
      <c r="B767" s="105">
        <v>300553</v>
      </c>
      <c r="C767" s="105">
        <v>275410</v>
      </c>
      <c r="D767" s="105">
        <v>303778</v>
      </c>
      <c r="E767" s="99"/>
      <c r="G767" s="103"/>
    </row>
    <row r="768" spans="1:7" s="95" customFormat="1" ht="9" customHeight="1">
      <c r="A768" s="100" t="s">
        <v>93</v>
      </c>
      <c r="B768" s="106">
        <v>99097</v>
      </c>
      <c r="C768" s="106">
        <v>93446</v>
      </c>
      <c r="D768" s="106">
        <v>98543</v>
      </c>
      <c r="E768" s="99"/>
      <c r="G768" s="103"/>
    </row>
    <row r="769" spans="1:7" s="95" customFormat="1" ht="9" customHeight="1">
      <c r="A769" s="89" t="s">
        <v>94</v>
      </c>
      <c r="B769" s="105">
        <v>37288</v>
      </c>
      <c r="C769" s="105">
        <v>37465</v>
      </c>
      <c r="D769" s="105">
        <v>37089</v>
      </c>
      <c r="E769" s="99"/>
      <c r="G769" s="103"/>
    </row>
    <row r="770" spans="1:7" s="95" customFormat="1" ht="9" customHeight="1">
      <c r="A770" s="89" t="s">
        <v>95</v>
      </c>
      <c r="B770" s="105">
        <v>23360</v>
      </c>
      <c r="C770" s="105">
        <v>20273</v>
      </c>
      <c r="D770" s="105">
        <v>23663</v>
      </c>
      <c r="E770" s="99"/>
      <c r="G770" s="103"/>
    </row>
    <row r="771" spans="1:7" s="95" customFormat="1" ht="9" customHeight="1">
      <c r="A771" s="89" t="s">
        <v>96</v>
      </c>
      <c r="B771" s="105">
        <v>92837</v>
      </c>
      <c r="C771" s="105">
        <v>94288</v>
      </c>
      <c r="D771" s="105">
        <v>93123</v>
      </c>
      <c r="E771" s="99"/>
      <c r="G771" s="103"/>
    </row>
    <row r="772" spans="1:7" s="95" customFormat="1" ht="9" customHeight="1">
      <c r="A772" s="100" t="s">
        <v>97</v>
      </c>
      <c r="B772" s="106">
        <v>85583</v>
      </c>
      <c r="C772" s="106">
        <v>84896</v>
      </c>
      <c r="D772" s="106">
        <v>85492</v>
      </c>
      <c r="E772" s="99"/>
      <c r="G772" s="103"/>
    </row>
    <row r="773" spans="1:7" s="95" customFormat="1" ht="9" customHeight="1">
      <c r="A773" s="89" t="s">
        <v>98</v>
      </c>
      <c r="B773" s="105">
        <v>143012</v>
      </c>
      <c r="C773" s="105">
        <v>140533</v>
      </c>
      <c r="D773" s="105">
        <v>141121</v>
      </c>
      <c r="E773" s="99"/>
      <c r="G773" s="103"/>
    </row>
    <row r="774" spans="1:7" s="95" customFormat="1" ht="9" customHeight="1">
      <c r="A774" s="89" t="s">
        <v>99</v>
      </c>
      <c r="B774" s="105">
        <v>40767</v>
      </c>
      <c r="C774" s="105">
        <v>42635</v>
      </c>
      <c r="D774" s="105">
        <v>41904</v>
      </c>
      <c r="E774" s="99"/>
      <c r="G774" s="103"/>
    </row>
    <row r="775" spans="1:7" s="95" customFormat="1" ht="9" customHeight="1">
      <c r="A775" s="89" t="s">
        <v>100</v>
      </c>
      <c r="B775" s="105">
        <v>30851</v>
      </c>
      <c r="C775" s="105">
        <v>30610</v>
      </c>
      <c r="D775" s="105">
        <v>30841</v>
      </c>
      <c r="E775" s="99"/>
      <c r="G775" s="103"/>
    </row>
    <row r="776" spans="1:7" s="95" customFormat="1" ht="9" customHeight="1">
      <c r="A776" s="100" t="s">
        <v>101</v>
      </c>
      <c r="B776" s="106">
        <v>52470</v>
      </c>
      <c r="C776" s="106">
        <v>51162</v>
      </c>
      <c r="D776" s="106">
        <v>52250</v>
      </c>
      <c r="E776" s="99"/>
      <c r="G776" s="103"/>
    </row>
    <row r="777" spans="1:7" s="95" customFormat="1" ht="9" customHeight="1">
      <c r="A777" s="89" t="s">
        <v>102</v>
      </c>
      <c r="B777" s="105">
        <v>53852</v>
      </c>
      <c r="C777" s="105">
        <v>52631</v>
      </c>
      <c r="D777" s="105">
        <v>53461</v>
      </c>
      <c r="E777" s="99"/>
      <c r="G777" s="103"/>
    </row>
    <row r="778" spans="1:7" s="95" customFormat="1" ht="9" customHeight="1">
      <c r="A778" s="89" t="s">
        <v>103</v>
      </c>
      <c r="B778" s="105">
        <v>50668</v>
      </c>
      <c r="C778" s="105">
        <v>48860</v>
      </c>
      <c r="D778" s="105">
        <v>48925</v>
      </c>
      <c r="E778" s="99"/>
      <c r="G778" s="103"/>
    </row>
    <row r="779" spans="1:7" s="95" customFormat="1" ht="9" customHeight="1">
      <c r="A779" s="89" t="s">
        <v>104</v>
      </c>
      <c r="B779" s="105">
        <v>49982</v>
      </c>
      <c r="C779" s="105">
        <v>52057</v>
      </c>
      <c r="D779" s="105">
        <v>49785</v>
      </c>
      <c r="E779" s="99"/>
      <c r="G779" s="103"/>
    </row>
    <row r="780" spans="1:7" s="95" customFormat="1" ht="9" customHeight="1">
      <c r="A780" s="100" t="s">
        <v>105</v>
      </c>
      <c r="B780" s="106">
        <v>60666</v>
      </c>
      <c r="C780" s="106">
        <v>62908</v>
      </c>
      <c r="D780" s="106">
        <v>60263</v>
      </c>
      <c r="E780" s="99"/>
      <c r="G780" s="103"/>
    </row>
    <row r="781" spans="1:7" s="95" customFormat="1" ht="9" customHeight="1">
      <c r="A781" s="89" t="s">
        <v>106</v>
      </c>
      <c r="B781" s="105">
        <v>26212</v>
      </c>
      <c r="C781" s="105">
        <v>26010</v>
      </c>
      <c r="D781" s="105">
        <v>26166</v>
      </c>
      <c r="E781" s="99"/>
      <c r="G781" s="103"/>
    </row>
    <row r="782" spans="1:7" s="95" customFormat="1" ht="9" customHeight="1">
      <c r="A782" s="89" t="s">
        <v>107</v>
      </c>
      <c r="B782" s="105">
        <v>144143</v>
      </c>
      <c r="C782" s="105">
        <v>139194</v>
      </c>
      <c r="D782" s="105">
        <v>144842</v>
      </c>
      <c r="E782" s="99"/>
      <c r="G782" s="103"/>
    </row>
    <row r="783" spans="1:7" s="95" customFormat="1" ht="9" customHeight="1">
      <c r="A783" s="89" t="s">
        <v>108</v>
      </c>
      <c r="B783" s="105">
        <v>37161</v>
      </c>
      <c r="C783" s="105">
        <v>38213</v>
      </c>
      <c r="D783" s="105">
        <v>37117</v>
      </c>
      <c r="E783" s="99"/>
      <c r="G783" s="103"/>
    </row>
    <row r="784" spans="1:7" s="95" customFormat="1" ht="9" customHeight="1">
      <c r="A784" s="100" t="s">
        <v>109</v>
      </c>
      <c r="B784" s="106">
        <v>33899</v>
      </c>
      <c r="C784" s="106">
        <v>32508</v>
      </c>
      <c r="D784" s="106">
        <v>33833</v>
      </c>
      <c r="E784" s="99"/>
      <c r="G784" s="103"/>
    </row>
    <row r="785" spans="1:7" s="95" customFormat="1" ht="9" customHeight="1">
      <c r="A785" s="89" t="s">
        <v>110</v>
      </c>
      <c r="B785" s="107" t="s">
        <v>77</v>
      </c>
      <c r="C785" s="105">
        <v>24061</v>
      </c>
      <c r="D785" s="105">
        <v>10776</v>
      </c>
      <c r="E785" s="99" t="s">
        <v>113</v>
      </c>
      <c r="G785" s="103"/>
    </row>
    <row r="786" spans="1:7" s="95" customFormat="1" ht="5.25" customHeight="1"/>
    <row r="787" spans="1:7" s="95" customFormat="1" ht="9" customHeight="1">
      <c r="A787" s="93" t="s">
        <v>122</v>
      </c>
      <c r="B787" s="102"/>
      <c r="C787" s="102"/>
      <c r="D787" s="102"/>
    </row>
    <row r="788" spans="1:7" s="94" customFormat="1" ht="9" customHeight="1">
      <c r="A788" s="96" t="s">
        <v>78</v>
      </c>
      <c r="B788" s="104">
        <f>SUM(B790:B822)</f>
        <v>2293708</v>
      </c>
      <c r="C788" s="104">
        <f t="shared" ref="C788:D788" si="1">SUM(C790:C822)</f>
        <v>2293708</v>
      </c>
      <c r="D788" s="104">
        <f t="shared" si="1"/>
        <v>2293708</v>
      </c>
      <c r="E788" s="97"/>
    </row>
    <row r="789" spans="1:7" s="95" customFormat="1" ht="3.95" customHeight="1">
      <c r="A789" s="89" t="s">
        <v>112</v>
      </c>
      <c r="B789" s="105"/>
      <c r="C789" s="105"/>
      <c r="D789" s="105"/>
      <c r="E789" s="99"/>
    </row>
    <row r="790" spans="1:7" s="95" customFormat="1" ht="9" customHeight="1">
      <c r="A790" s="89" t="s">
        <v>79</v>
      </c>
      <c r="B790" s="105">
        <v>26175</v>
      </c>
      <c r="C790" s="105">
        <v>28815</v>
      </c>
      <c r="D790" s="105">
        <v>26388</v>
      </c>
      <c r="E790" s="99"/>
      <c r="G790" s="103"/>
    </row>
    <row r="791" spans="1:7" s="95" customFormat="1" ht="9" customHeight="1">
      <c r="A791" s="89" t="s">
        <v>80</v>
      </c>
      <c r="B791" s="105">
        <v>62889</v>
      </c>
      <c r="C791" s="105">
        <v>57061</v>
      </c>
      <c r="D791" s="105">
        <v>62608</v>
      </c>
      <c r="E791" s="99"/>
      <c r="G791" s="103"/>
    </row>
    <row r="792" spans="1:7" s="95" customFormat="1" ht="9" customHeight="1">
      <c r="A792" s="89" t="s">
        <v>81</v>
      </c>
      <c r="B792" s="105">
        <v>12406</v>
      </c>
      <c r="C792" s="105">
        <v>12516</v>
      </c>
      <c r="D792" s="105">
        <v>12545</v>
      </c>
      <c r="E792" s="99"/>
      <c r="G792" s="103"/>
    </row>
    <row r="793" spans="1:7" s="95" customFormat="1" ht="9" customHeight="1">
      <c r="A793" s="100" t="s">
        <v>82</v>
      </c>
      <c r="B793" s="106">
        <v>17263</v>
      </c>
      <c r="C793" s="106">
        <v>16311</v>
      </c>
      <c r="D793" s="106">
        <v>17361</v>
      </c>
      <c r="E793" s="99"/>
      <c r="G793" s="103"/>
    </row>
    <row r="794" spans="1:7" s="95" customFormat="1" ht="9" customHeight="1">
      <c r="A794" s="89" t="s">
        <v>83</v>
      </c>
      <c r="B794" s="105">
        <v>62420</v>
      </c>
      <c r="C794" s="105">
        <v>61703</v>
      </c>
      <c r="D794" s="105">
        <v>62011</v>
      </c>
      <c r="E794" s="99"/>
      <c r="G794" s="103"/>
    </row>
    <row r="795" spans="1:7" s="95" customFormat="1" ht="9" customHeight="1">
      <c r="A795" s="89" t="s">
        <v>84</v>
      </c>
      <c r="B795" s="105">
        <v>11831</v>
      </c>
      <c r="C795" s="105">
        <v>13112</v>
      </c>
      <c r="D795" s="105">
        <v>11867</v>
      </c>
      <c r="E795" s="99"/>
      <c r="G795" s="103"/>
    </row>
    <row r="796" spans="1:7" s="95" customFormat="1" ht="9" customHeight="1">
      <c r="A796" s="89" t="s">
        <v>85</v>
      </c>
      <c r="B796" s="105">
        <v>142228</v>
      </c>
      <c r="C796" s="105">
        <v>141747</v>
      </c>
      <c r="D796" s="105">
        <v>140356</v>
      </c>
      <c r="E796" s="99"/>
      <c r="G796" s="103"/>
    </row>
    <row r="797" spans="1:7" s="95" customFormat="1" ht="9" customHeight="1">
      <c r="A797" s="100" t="s">
        <v>86</v>
      </c>
      <c r="B797" s="106">
        <v>62253</v>
      </c>
      <c r="C797" s="106">
        <v>62602</v>
      </c>
      <c r="D797" s="106">
        <v>62313</v>
      </c>
      <c r="E797" s="99"/>
      <c r="G797" s="103"/>
    </row>
    <row r="798" spans="1:7" s="95" customFormat="1" ht="9" customHeight="1">
      <c r="A798" s="89" t="s">
        <v>24</v>
      </c>
      <c r="B798" s="105">
        <v>129532</v>
      </c>
      <c r="C798" s="105">
        <v>151200</v>
      </c>
      <c r="D798" s="105">
        <v>128227</v>
      </c>
      <c r="E798" s="99"/>
      <c r="G798" s="103"/>
    </row>
    <row r="799" spans="1:7" s="95" customFormat="1" ht="9" customHeight="1">
      <c r="A799" s="89" t="s">
        <v>87</v>
      </c>
      <c r="B799" s="105">
        <v>37807</v>
      </c>
      <c r="C799" s="105">
        <v>35732</v>
      </c>
      <c r="D799" s="105">
        <v>37801</v>
      </c>
      <c r="E799" s="99"/>
      <c r="G799" s="103"/>
    </row>
    <row r="800" spans="1:7" s="95" customFormat="1" ht="9" customHeight="1">
      <c r="A800" s="89" t="s">
        <v>88</v>
      </c>
      <c r="B800" s="105">
        <v>116751</v>
      </c>
      <c r="C800" s="105">
        <v>116914</v>
      </c>
      <c r="D800" s="105">
        <v>117281</v>
      </c>
      <c r="E800" s="99"/>
      <c r="G800" s="103"/>
    </row>
    <row r="801" spans="1:7" s="95" customFormat="1" ht="9" customHeight="1">
      <c r="A801" s="100" t="s">
        <v>89</v>
      </c>
      <c r="B801" s="106">
        <v>89280</v>
      </c>
      <c r="C801" s="106">
        <v>85213</v>
      </c>
      <c r="D801" s="106">
        <v>87127</v>
      </c>
      <c r="E801" s="99"/>
      <c r="G801" s="103"/>
    </row>
    <row r="802" spans="1:7" s="95" customFormat="1" ht="9" customHeight="1">
      <c r="A802" s="89" t="s">
        <v>90</v>
      </c>
      <c r="B802" s="105">
        <v>52810</v>
      </c>
      <c r="C802" s="105">
        <v>52681</v>
      </c>
      <c r="D802" s="105">
        <v>52629</v>
      </c>
      <c r="E802" s="99"/>
      <c r="G802" s="103"/>
    </row>
    <row r="803" spans="1:7" s="95" customFormat="1" ht="9" customHeight="1">
      <c r="A803" s="89" t="s">
        <v>91</v>
      </c>
      <c r="B803" s="105">
        <v>148980</v>
      </c>
      <c r="C803" s="105">
        <v>148304</v>
      </c>
      <c r="D803" s="105">
        <v>148377</v>
      </c>
      <c r="E803" s="99"/>
      <c r="G803" s="103"/>
    </row>
    <row r="804" spans="1:7" s="95" customFormat="1" ht="9" customHeight="1">
      <c r="A804" s="89" t="s">
        <v>92</v>
      </c>
      <c r="B804" s="105">
        <v>292171</v>
      </c>
      <c r="C804" s="105">
        <v>269976</v>
      </c>
      <c r="D804" s="105">
        <v>295635</v>
      </c>
      <c r="E804" s="99"/>
      <c r="G804" s="103"/>
    </row>
    <row r="805" spans="1:7" s="95" customFormat="1" ht="9" customHeight="1">
      <c r="A805" s="100" t="s">
        <v>93</v>
      </c>
      <c r="B805" s="106">
        <v>97227</v>
      </c>
      <c r="C805" s="106">
        <v>91808</v>
      </c>
      <c r="D805" s="106">
        <v>96217</v>
      </c>
      <c r="E805" s="99"/>
      <c r="G805" s="103"/>
    </row>
    <row r="806" spans="1:7" s="95" customFormat="1" ht="9" customHeight="1">
      <c r="A806" s="89" t="s">
        <v>94</v>
      </c>
      <c r="B806" s="105">
        <v>35871</v>
      </c>
      <c r="C806" s="105">
        <v>36449</v>
      </c>
      <c r="D806" s="105">
        <v>35632</v>
      </c>
      <c r="E806" s="99"/>
      <c r="G806" s="103"/>
    </row>
    <row r="807" spans="1:7" s="95" customFormat="1" ht="9" customHeight="1">
      <c r="A807" s="89" t="s">
        <v>95</v>
      </c>
      <c r="B807" s="105">
        <v>21369</v>
      </c>
      <c r="C807" s="105">
        <v>18669</v>
      </c>
      <c r="D807" s="105">
        <v>21714</v>
      </c>
      <c r="E807" s="99"/>
      <c r="G807" s="103"/>
    </row>
    <row r="808" spans="1:7" s="95" customFormat="1" ht="9" customHeight="1">
      <c r="A808" s="89" t="s">
        <v>96</v>
      </c>
      <c r="B808" s="105">
        <v>92726</v>
      </c>
      <c r="C808" s="105">
        <v>94073</v>
      </c>
      <c r="D808" s="105">
        <v>92978</v>
      </c>
      <c r="E808" s="99"/>
      <c r="G808" s="103"/>
    </row>
    <row r="809" spans="1:7" s="95" customFormat="1" ht="9" customHeight="1">
      <c r="A809" s="100" t="s">
        <v>97</v>
      </c>
      <c r="B809" s="106">
        <v>83593</v>
      </c>
      <c r="C809" s="106">
        <v>82772</v>
      </c>
      <c r="D809" s="106">
        <v>83564</v>
      </c>
      <c r="E809" s="99"/>
      <c r="G809" s="103"/>
    </row>
    <row r="810" spans="1:7" s="95" customFormat="1" ht="9" customHeight="1">
      <c r="A810" s="89" t="s">
        <v>98</v>
      </c>
      <c r="B810" s="105">
        <v>135124</v>
      </c>
      <c r="C810" s="105">
        <v>133054</v>
      </c>
      <c r="D810" s="105">
        <v>132823</v>
      </c>
      <c r="E810" s="99"/>
      <c r="G810" s="103"/>
    </row>
    <row r="811" spans="1:7" s="95" customFormat="1" ht="9" customHeight="1">
      <c r="A811" s="89" t="s">
        <v>99</v>
      </c>
      <c r="B811" s="105">
        <v>39612</v>
      </c>
      <c r="C811" s="105">
        <v>41453</v>
      </c>
      <c r="D811" s="105">
        <v>39634</v>
      </c>
      <c r="E811" s="99"/>
      <c r="G811" s="103"/>
    </row>
    <row r="812" spans="1:7" s="95" customFormat="1" ht="9" customHeight="1">
      <c r="A812" s="89" t="s">
        <v>100</v>
      </c>
      <c r="B812" s="105">
        <v>30399</v>
      </c>
      <c r="C812" s="105">
        <v>30050</v>
      </c>
      <c r="D812" s="105">
        <v>30367</v>
      </c>
      <c r="E812" s="99"/>
      <c r="G812" s="103"/>
    </row>
    <row r="813" spans="1:7" s="95" customFormat="1" ht="9" customHeight="1">
      <c r="A813" s="100" t="s">
        <v>101</v>
      </c>
      <c r="B813" s="106">
        <v>50107</v>
      </c>
      <c r="C813" s="106">
        <v>48818</v>
      </c>
      <c r="D813" s="106">
        <v>49688</v>
      </c>
      <c r="E813" s="99"/>
      <c r="G813" s="103"/>
    </row>
    <row r="814" spans="1:7" s="95" customFormat="1" ht="9" customHeight="1">
      <c r="A814" s="89" t="s">
        <v>102</v>
      </c>
      <c r="B814" s="105">
        <v>53520</v>
      </c>
      <c r="C814" s="105">
        <v>52760</v>
      </c>
      <c r="D814" s="105">
        <v>53247</v>
      </c>
      <c r="E814" s="99"/>
      <c r="G814" s="103"/>
    </row>
    <row r="815" spans="1:7" s="95" customFormat="1" ht="9" customHeight="1">
      <c r="A815" s="89" t="s">
        <v>103</v>
      </c>
      <c r="B815" s="105">
        <v>48529</v>
      </c>
      <c r="C815" s="105">
        <v>46855</v>
      </c>
      <c r="D815" s="105">
        <v>46785</v>
      </c>
      <c r="E815" s="99"/>
      <c r="G815" s="103"/>
    </row>
    <row r="816" spans="1:7" s="95" customFormat="1" ht="9" customHeight="1">
      <c r="A816" s="89" t="s">
        <v>104</v>
      </c>
      <c r="B816" s="105">
        <v>50669</v>
      </c>
      <c r="C816" s="105">
        <v>51979</v>
      </c>
      <c r="D816" s="105">
        <v>50310</v>
      </c>
      <c r="E816" s="99"/>
      <c r="G816" s="103"/>
    </row>
    <row r="817" spans="1:7" s="95" customFormat="1" ht="9" customHeight="1">
      <c r="A817" s="100" t="s">
        <v>105</v>
      </c>
      <c r="B817" s="106">
        <v>59347</v>
      </c>
      <c r="C817" s="106">
        <v>61275</v>
      </c>
      <c r="D817" s="106">
        <v>58914</v>
      </c>
      <c r="E817" s="99"/>
      <c r="G817" s="103"/>
    </row>
    <row r="818" spans="1:7" s="95" customFormat="1" ht="9" customHeight="1">
      <c r="A818" s="89" t="s">
        <v>106</v>
      </c>
      <c r="B818" s="105">
        <v>25050</v>
      </c>
      <c r="C818" s="105">
        <v>24535</v>
      </c>
      <c r="D818" s="105">
        <v>25057</v>
      </c>
      <c r="E818" s="99"/>
      <c r="G818" s="103"/>
    </row>
    <row r="819" spans="1:7" s="95" customFormat="1" ht="9" customHeight="1">
      <c r="A819" s="89" t="s">
        <v>107</v>
      </c>
      <c r="B819" s="105">
        <v>136708</v>
      </c>
      <c r="C819" s="105">
        <v>132451</v>
      </c>
      <c r="D819" s="105">
        <v>137338</v>
      </c>
      <c r="E819" s="99"/>
      <c r="G819" s="103"/>
    </row>
    <row r="820" spans="1:7" s="95" customFormat="1" ht="9" customHeight="1">
      <c r="A820" s="89" t="s">
        <v>108</v>
      </c>
      <c r="B820" s="105">
        <v>35375</v>
      </c>
      <c r="C820" s="105">
        <v>36447</v>
      </c>
      <c r="D820" s="105">
        <v>35381</v>
      </c>
      <c r="E820" s="99"/>
      <c r="G820" s="103"/>
    </row>
    <row r="821" spans="1:7" s="95" customFormat="1" ht="9" customHeight="1">
      <c r="A821" s="100" t="s">
        <v>109</v>
      </c>
      <c r="B821" s="106">
        <v>33686</v>
      </c>
      <c r="C821" s="106">
        <v>31961</v>
      </c>
      <c r="D821" s="106">
        <v>33677</v>
      </c>
      <c r="E821" s="99"/>
      <c r="G821" s="103"/>
    </row>
    <row r="822" spans="1:7" s="95" customFormat="1" ht="9" customHeight="1">
      <c r="A822" s="89" t="s">
        <v>110</v>
      </c>
      <c r="B822" s="107" t="s">
        <v>77</v>
      </c>
      <c r="C822" s="105">
        <v>24412</v>
      </c>
      <c r="D822" s="105">
        <v>7856</v>
      </c>
      <c r="E822" s="99" t="s">
        <v>113</v>
      </c>
      <c r="G822" s="103"/>
    </row>
    <row r="823" spans="1:7" s="95" customFormat="1" ht="5.25" customHeight="1"/>
    <row r="824" spans="1:7" s="95" customFormat="1" ht="9" customHeight="1">
      <c r="A824" s="93" t="s">
        <v>123</v>
      </c>
      <c r="B824" s="102"/>
      <c r="C824" s="102"/>
      <c r="D824" s="102"/>
    </row>
    <row r="825" spans="1:7" s="94" customFormat="1" ht="9" customHeight="1">
      <c r="A825" s="96" t="s">
        <v>78</v>
      </c>
      <c r="B825" s="104">
        <f>SUM(B827:B859)</f>
        <v>2234039</v>
      </c>
      <c r="C825" s="104">
        <f t="shared" ref="C825:D825" si="2">SUM(C827:C859)</f>
        <v>2234039</v>
      </c>
      <c r="D825" s="104">
        <f t="shared" si="2"/>
        <v>2234039</v>
      </c>
      <c r="E825" s="97"/>
    </row>
    <row r="826" spans="1:7" s="95" customFormat="1" ht="3.95" customHeight="1">
      <c r="A826" s="89" t="s">
        <v>112</v>
      </c>
      <c r="B826" s="105"/>
      <c r="C826" s="105"/>
      <c r="D826" s="105"/>
      <c r="E826" s="99"/>
    </row>
    <row r="827" spans="1:7" s="95" customFormat="1" ht="9" customHeight="1">
      <c r="A827" s="89" t="s">
        <v>79</v>
      </c>
      <c r="B827" s="105">
        <v>26738</v>
      </c>
      <c r="C827" s="105">
        <v>29346</v>
      </c>
      <c r="D827" s="105">
        <v>26955</v>
      </c>
      <c r="E827" s="99"/>
    </row>
    <row r="828" spans="1:7" s="95" customFormat="1" ht="9" customHeight="1">
      <c r="A828" s="89" t="s">
        <v>80</v>
      </c>
      <c r="B828" s="105">
        <v>62202</v>
      </c>
      <c r="C828" s="105">
        <v>55314</v>
      </c>
      <c r="D828" s="105">
        <v>61840</v>
      </c>
      <c r="E828" s="99"/>
    </row>
    <row r="829" spans="1:7" s="95" customFormat="1" ht="9" customHeight="1">
      <c r="A829" s="89" t="s">
        <v>81</v>
      </c>
      <c r="B829" s="105">
        <v>12498</v>
      </c>
      <c r="C829" s="105">
        <v>12357</v>
      </c>
      <c r="D829" s="105">
        <v>12573</v>
      </c>
      <c r="E829" s="99"/>
    </row>
    <row r="830" spans="1:7" s="95" customFormat="1" ht="9" customHeight="1">
      <c r="A830" s="100" t="s">
        <v>82</v>
      </c>
      <c r="B830" s="106">
        <v>16952</v>
      </c>
      <c r="C830" s="106">
        <v>16039</v>
      </c>
      <c r="D830" s="106">
        <v>17034</v>
      </c>
      <c r="E830" s="99"/>
    </row>
    <row r="831" spans="1:7" s="95" customFormat="1" ht="9" customHeight="1">
      <c r="A831" s="89" t="s">
        <v>83</v>
      </c>
      <c r="B831" s="105">
        <v>58788</v>
      </c>
      <c r="C831" s="105">
        <v>58296</v>
      </c>
      <c r="D831" s="105">
        <v>58393</v>
      </c>
      <c r="E831" s="99"/>
    </row>
    <row r="832" spans="1:7" s="95" customFormat="1" ht="9" customHeight="1">
      <c r="A832" s="89" t="s">
        <v>84</v>
      </c>
      <c r="B832" s="105">
        <v>11704</v>
      </c>
      <c r="C832" s="105">
        <v>12925</v>
      </c>
      <c r="D832" s="105">
        <v>11756</v>
      </c>
      <c r="E832" s="99"/>
    </row>
    <row r="833" spans="1:5" s="95" customFormat="1" ht="9" customHeight="1">
      <c r="A833" s="89" t="s">
        <v>85</v>
      </c>
      <c r="B833" s="105">
        <v>132065</v>
      </c>
      <c r="C833" s="105">
        <v>131601</v>
      </c>
      <c r="D833" s="105">
        <v>131638</v>
      </c>
      <c r="E833" s="99"/>
    </row>
    <row r="834" spans="1:5" s="95" customFormat="1" ht="9" customHeight="1">
      <c r="A834" s="100" t="s">
        <v>86</v>
      </c>
      <c r="B834" s="106">
        <v>63519</v>
      </c>
      <c r="C834" s="106">
        <v>63698</v>
      </c>
      <c r="D834" s="106">
        <v>63475</v>
      </c>
      <c r="E834" s="99"/>
    </row>
    <row r="835" spans="1:5" s="95" customFormat="1" ht="9" customHeight="1">
      <c r="A835" s="89" t="s">
        <v>24</v>
      </c>
      <c r="B835" s="105">
        <v>119957</v>
      </c>
      <c r="C835" s="105">
        <v>141408</v>
      </c>
      <c r="D835" s="105">
        <v>119227</v>
      </c>
      <c r="E835" s="99"/>
    </row>
    <row r="836" spans="1:5" s="95" customFormat="1" ht="9" customHeight="1">
      <c r="A836" s="89" t="s">
        <v>87</v>
      </c>
      <c r="B836" s="105">
        <v>38015</v>
      </c>
      <c r="C836" s="105">
        <v>35295</v>
      </c>
      <c r="D836" s="105">
        <v>37897</v>
      </c>
      <c r="E836" s="99"/>
    </row>
    <row r="837" spans="1:5" s="95" customFormat="1" ht="9" customHeight="1">
      <c r="A837" s="89" t="s">
        <v>88</v>
      </c>
      <c r="B837" s="105">
        <v>116005</v>
      </c>
      <c r="C837" s="105">
        <v>115481</v>
      </c>
      <c r="D837" s="105">
        <v>116531</v>
      </c>
      <c r="E837" s="99"/>
    </row>
    <row r="838" spans="1:5" s="95" customFormat="1" ht="9" customHeight="1">
      <c r="A838" s="100" t="s">
        <v>89</v>
      </c>
      <c r="B838" s="106">
        <v>81474</v>
      </c>
      <c r="C838" s="106">
        <v>76953</v>
      </c>
      <c r="D838" s="106">
        <v>79244</v>
      </c>
      <c r="E838" s="99"/>
    </row>
    <row r="839" spans="1:5" s="95" customFormat="1" ht="9" customHeight="1">
      <c r="A839" s="89" t="s">
        <v>90</v>
      </c>
      <c r="B839" s="105">
        <v>50142</v>
      </c>
      <c r="C839" s="105">
        <v>49924</v>
      </c>
      <c r="D839" s="105">
        <v>50255</v>
      </c>
      <c r="E839" s="99"/>
    </row>
    <row r="840" spans="1:5" s="95" customFormat="1" ht="9" customHeight="1">
      <c r="A840" s="89" t="s">
        <v>91</v>
      </c>
      <c r="B840" s="105">
        <v>154772</v>
      </c>
      <c r="C840" s="105">
        <v>146562</v>
      </c>
      <c r="D840" s="105">
        <v>151950</v>
      </c>
      <c r="E840" s="99"/>
    </row>
    <row r="841" spans="1:5" s="95" customFormat="1" ht="9" customHeight="1">
      <c r="A841" s="89" t="s">
        <v>92</v>
      </c>
      <c r="B841" s="105">
        <v>283711</v>
      </c>
      <c r="C841" s="105">
        <v>263689</v>
      </c>
      <c r="D841" s="105">
        <v>286204</v>
      </c>
      <c r="E841" s="99"/>
    </row>
    <row r="842" spans="1:5" s="95" customFormat="1" ht="9" customHeight="1">
      <c r="A842" s="100" t="s">
        <v>93</v>
      </c>
      <c r="B842" s="106">
        <v>96570</v>
      </c>
      <c r="C842" s="106">
        <v>91162</v>
      </c>
      <c r="D842" s="106">
        <v>95287</v>
      </c>
      <c r="E842" s="99"/>
    </row>
    <row r="843" spans="1:5" s="95" customFormat="1" ht="9" customHeight="1">
      <c r="A843" s="89" t="s">
        <v>94</v>
      </c>
      <c r="B843" s="105">
        <v>33315</v>
      </c>
      <c r="C843" s="105">
        <v>34168</v>
      </c>
      <c r="D843" s="105">
        <v>33159</v>
      </c>
      <c r="E843" s="99"/>
    </row>
    <row r="844" spans="1:5" s="95" customFormat="1" ht="9" customHeight="1">
      <c r="A844" s="89" t="s">
        <v>95</v>
      </c>
      <c r="B844" s="105">
        <v>21296</v>
      </c>
      <c r="C844" s="105">
        <v>18565</v>
      </c>
      <c r="D844" s="105">
        <v>21688</v>
      </c>
      <c r="E844" s="99"/>
    </row>
    <row r="845" spans="1:5" s="95" customFormat="1" ht="9" customHeight="1">
      <c r="A845" s="89" t="s">
        <v>96</v>
      </c>
      <c r="B845" s="105">
        <v>88904</v>
      </c>
      <c r="C845" s="105">
        <v>90237</v>
      </c>
      <c r="D845" s="105">
        <v>89115</v>
      </c>
      <c r="E845" s="99"/>
    </row>
    <row r="846" spans="1:5" s="95" customFormat="1" ht="9" customHeight="1">
      <c r="A846" s="100" t="s">
        <v>97</v>
      </c>
      <c r="B846" s="106">
        <v>79171</v>
      </c>
      <c r="C846" s="106">
        <v>77793</v>
      </c>
      <c r="D846" s="106">
        <v>78673</v>
      </c>
      <c r="E846" s="99"/>
    </row>
    <row r="847" spans="1:5" s="95" customFormat="1" ht="9" customHeight="1">
      <c r="A847" s="89" t="s">
        <v>98</v>
      </c>
      <c r="B847" s="105">
        <v>139010</v>
      </c>
      <c r="C847" s="105">
        <v>136249</v>
      </c>
      <c r="D847" s="105">
        <v>136271</v>
      </c>
      <c r="E847" s="99"/>
    </row>
    <row r="848" spans="1:5" s="95" customFormat="1" ht="9" customHeight="1">
      <c r="A848" s="89" t="s">
        <v>99</v>
      </c>
      <c r="B848" s="105">
        <v>39347</v>
      </c>
      <c r="C848" s="105">
        <v>41398</v>
      </c>
      <c r="D848" s="105">
        <v>39400</v>
      </c>
      <c r="E848" s="99"/>
    </row>
    <row r="849" spans="1:5" s="95" customFormat="1" ht="9" customHeight="1">
      <c r="A849" s="89" t="s">
        <v>100</v>
      </c>
      <c r="B849" s="105">
        <v>29555</v>
      </c>
      <c r="C849" s="105">
        <v>29077</v>
      </c>
      <c r="D849" s="105">
        <v>29442</v>
      </c>
      <c r="E849" s="99"/>
    </row>
    <row r="850" spans="1:5" s="95" customFormat="1" ht="9" customHeight="1">
      <c r="A850" s="100" t="s">
        <v>101</v>
      </c>
      <c r="B850" s="106">
        <v>49165</v>
      </c>
      <c r="C850" s="106">
        <v>48063</v>
      </c>
      <c r="D850" s="106">
        <v>48693</v>
      </c>
      <c r="E850" s="99"/>
    </row>
    <row r="851" spans="1:5" s="95" customFormat="1" ht="9" customHeight="1">
      <c r="A851" s="89" t="s">
        <v>102</v>
      </c>
      <c r="B851" s="105">
        <v>52071</v>
      </c>
      <c r="C851" s="105">
        <v>51270</v>
      </c>
      <c r="D851" s="105">
        <v>51850</v>
      </c>
      <c r="E851" s="99"/>
    </row>
    <row r="852" spans="1:5" s="95" customFormat="1" ht="9" customHeight="1">
      <c r="A852" s="89" t="s">
        <v>103</v>
      </c>
      <c r="B852" s="105">
        <v>48301</v>
      </c>
      <c r="C852" s="105">
        <v>45925</v>
      </c>
      <c r="D852" s="105">
        <v>45951</v>
      </c>
      <c r="E852" s="99"/>
    </row>
    <row r="853" spans="1:5" s="95" customFormat="1" ht="9" customHeight="1">
      <c r="A853" s="89" t="s">
        <v>104</v>
      </c>
      <c r="B853" s="105">
        <v>49060</v>
      </c>
      <c r="C853" s="105">
        <v>50571</v>
      </c>
      <c r="D853" s="105">
        <v>48725</v>
      </c>
      <c r="E853" s="99"/>
    </row>
    <row r="854" spans="1:5" s="95" customFormat="1" ht="9" customHeight="1">
      <c r="A854" s="100" t="s">
        <v>105</v>
      </c>
      <c r="B854" s="106">
        <v>57705</v>
      </c>
      <c r="C854" s="106">
        <v>59005</v>
      </c>
      <c r="D854" s="106">
        <v>57282</v>
      </c>
      <c r="E854" s="99"/>
    </row>
    <row r="855" spans="1:5" s="95" customFormat="1" ht="9" customHeight="1">
      <c r="A855" s="89" t="s">
        <v>106</v>
      </c>
      <c r="B855" s="105">
        <v>26328</v>
      </c>
      <c r="C855" s="105">
        <v>25839</v>
      </c>
      <c r="D855" s="105">
        <v>26589</v>
      </c>
      <c r="E855" s="99"/>
    </row>
    <row r="856" spans="1:5" s="95" customFormat="1" ht="9" customHeight="1">
      <c r="A856" s="89" t="s">
        <v>107</v>
      </c>
      <c r="B856" s="105">
        <v>126089</v>
      </c>
      <c r="C856" s="105">
        <v>122257</v>
      </c>
      <c r="D856" s="105">
        <v>126623</v>
      </c>
      <c r="E856" s="99"/>
    </row>
    <row r="857" spans="1:5" s="95" customFormat="1" ht="9" customHeight="1">
      <c r="A857" s="89" t="s">
        <v>108</v>
      </c>
      <c r="B857" s="105">
        <v>35002</v>
      </c>
      <c r="C857" s="105">
        <v>35873</v>
      </c>
      <c r="D857" s="105">
        <v>35017</v>
      </c>
      <c r="E857" s="99"/>
    </row>
    <row r="858" spans="1:5" s="95" customFormat="1" ht="9" customHeight="1">
      <c r="A858" s="100" t="s">
        <v>109</v>
      </c>
      <c r="B858" s="106">
        <v>34608</v>
      </c>
      <c r="C858" s="106">
        <v>31597</v>
      </c>
      <c r="D858" s="106">
        <v>34460</v>
      </c>
      <c r="E858" s="99"/>
    </row>
    <row r="859" spans="1:5" s="95" customFormat="1" ht="9" customHeight="1">
      <c r="A859" s="89" t="s">
        <v>110</v>
      </c>
      <c r="B859" s="107" t="s">
        <v>77</v>
      </c>
      <c r="C859" s="105">
        <v>36102</v>
      </c>
      <c r="D859" s="105">
        <v>10842</v>
      </c>
      <c r="E859" s="99" t="s">
        <v>113</v>
      </c>
    </row>
    <row r="860" spans="1:5" s="95" customFormat="1" ht="5.25" customHeight="1"/>
    <row r="861" spans="1:5" s="95" customFormat="1" ht="9" customHeight="1">
      <c r="A861" s="93" t="s">
        <v>124</v>
      </c>
      <c r="B861" s="102"/>
      <c r="C861" s="102"/>
      <c r="D861" s="102"/>
    </row>
    <row r="862" spans="1:5" s="94" customFormat="1" ht="9" customHeight="1">
      <c r="A862" s="96" t="s">
        <v>78</v>
      </c>
      <c r="B862" s="104">
        <f>SUM(B864:B896)</f>
        <v>2162535</v>
      </c>
      <c r="C862" s="104">
        <f t="shared" ref="C862:D862" si="3">SUM(C864:C896)</f>
        <v>2162535</v>
      </c>
      <c r="D862" s="104">
        <f t="shared" si="3"/>
        <v>2162535</v>
      </c>
      <c r="E862" s="97"/>
    </row>
    <row r="863" spans="1:5" s="95" customFormat="1" ht="3.95" customHeight="1">
      <c r="A863" s="89" t="s">
        <v>112</v>
      </c>
      <c r="B863" s="105"/>
      <c r="C863" s="105"/>
      <c r="D863" s="105"/>
      <c r="E863" s="99"/>
    </row>
    <row r="864" spans="1:5" s="95" customFormat="1" ht="9" customHeight="1">
      <c r="A864" s="89" t="s">
        <v>79</v>
      </c>
      <c r="B864" s="105">
        <v>25723</v>
      </c>
      <c r="C864" s="105">
        <v>28569</v>
      </c>
      <c r="D864" s="105">
        <v>25938</v>
      </c>
      <c r="E864" s="99"/>
    </row>
    <row r="865" spans="1:5" s="95" customFormat="1" ht="9" customHeight="1">
      <c r="A865" s="89" t="s">
        <v>80</v>
      </c>
      <c r="B865" s="105">
        <v>60537</v>
      </c>
      <c r="C865" s="105">
        <v>52419</v>
      </c>
      <c r="D865" s="105">
        <v>60174</v>
      </c>
      <c r="E865" s="99"/>
    </row>
    <row r="866" spans="1:5" s="95" customFormat="1" ht="9" customHeight="1">
      <c r="A866" s="89" t="s">
        <v>81</v>
      </c>
      <c r="B866" s="105">
        <v>11851</v>
      </c>
      <c r="C866" s="105">
        <v>11912</v>
      </c>
      <c r="D866" s="105">
        <v>11917</v>
      </c>
      <c r="E866" s="99"/>
    </row>
    <row r="867" spans="1:5" s="95" customFormat="1" ht="9" customHeight="1">
      <c r="A867" s="100" t="s">
        <v>82</v>
      </c>
      <c r="B867" s="106">
        <v>16149</v>
      </c>
      <c r="C867" s="106">
        <v>15172</v>
      </c>
      <c r="D867" s="106">
        <v>16247</v>
      </c>
      <c r="E867" s="99"/>
    </row>
    <row r="868" spans="1:5" s="95" customFormat="1" ht="9" customHeight="1">
      <c r="A868" s="89" t="s">
        <v>83</v>
      </c>
      <c r="B868" s="105">
        <v>57190</v>
      </c>
      <c r="C868" s="105">
        <v>56586</v>
      </c>
      <c r="D868" s="105">
        <v>56718</v>
      </c>
      <c r="E868" s="99"/>
    </row>
    <row r="869" spans="1:5" s="95" customFormat="1" ht="9" customHeight="1">
      <c r="A869" s="89" t="s">
        <v>84</v>
      </c>
      <c r="B869" s="105">
        <v>11361</v>
      </c>
      <c r="C869" s="105">
        <v>12619</v>
      </c>
      <c r="D869" s="105">
        <v>11375</v>
      </c>
      <c r="E869" s="99"/>
    </row>
    <row r="870" spans="1:5" s="95" customFormat="1" ht="9" customHeight="1">
      <c r="A870" s="89" t="s">
        <v>85</v>
      </c>
      <c r="B870" s="105">
        <v>132893</v>
      </c>
      <c r="C870" s="105">
        <v>132038</v>
      </c>
      <c r="D870" s="105">
        <v>130200</v>
      </c>
      <c r="E870" s="99"/>
    </row>
    <row r="871" spans="1:5" s="95" customFormat="1" ht="9" customHeight="1">
      <c r="A871" s="100" t="s">
        <v>86</v>
      </c>
      <c r="B871" s="106">
        <v>58570</v>
      </c>
      <c r="C871" s="106">
        <v>58939</v>
      </c>
      <c r="D871" s="106">
        <v>58617</v>
      </c>
      <c r="E871" s="99"/>
    </row>
    <row r="872" spans="1:5" s="95" customFormat="1" ht="9" customHeight="1">
      <c r="A872" s="89" t="s">
        <v>24</v>
      </c>
      <c r="B872" s="105">
        <v>111821</v>
      </c>
      <c r="C872" s="105">
        <v>133312</v>
      </c>
      <c r="D872" s="105">
        <v>111130</v>
      </c>
      <c r="E872" s="99"/>
    </row>
    <row r="873" spans="1:5" s="95" customFormat="1" ht="9" customHeight="1">
      <c r="A873" s="89" t="s">
        <v>87</v>
      </c>
      <c r="B873" s="105">
        <v>36310</v>
      </c>
      <c r="C873" s="105">
        <v>32853</v>
      </c>
      <c r="D873" s="105">
        <v>36157</v>
      </c>
      <c r="E873" s="99"/>
    </row>
    <row r="874" spans="1:5" s="95" customFormat="1" ht="9" customHeight="1">
      <c r="A874" s="89" t="s">
        <v>88</v>
      </c>
      <c r="B874" s="105">
        <v>115722</v>
      </c>
      <c r="C874" s="105">
        <v>116055</v>
      </c>
      <c r="D874" s="105">
        <v>116207</v>
      </c>
      <c r="E874" s="99"/>
    </row>
    <row r="875" spans="1:5" s="95" customFormat="1" ht="9" customHeight="1">
      <c r="A875" s="100" t="s">
        <v>89</v>
      </c>
      <c r="B875" s="106">
        <v>75530</v>
      </c>
      <c r="C875" s="106">
        <v>70964</v>
      </c>
      <c r="D875" s="106">
        <v>73750</v>
      </c>
      <c r="E875" s="99"/>
    </row>
    <row r="876" spans="1:5" s="95" customFormat="1" ht="9" customHeight="1">
      <c r="A876" s="89" t="s">
        <v>90</v>
      </c>
      <c r="B876" s="105">
        <v>47937</v>
      </c>
      <c r="C876" s="105">
        <v>47566</v>
      </c>
      <c r="D876" s="105">
        <v>48096</v>
      </c>
      <c r="E876" s="99"/>
    </row>
    <row r="877" spans="1:5" s="95" customFormat="1" ht="9" customHeight="1">
      <c r="A877" s="89" t="s">
        <v>91</v>
      </c>
      <c r="B877" s="105">
        <v>151216</v>
      </c>
      <c r="C877" s="105">
        <v>141009</v>
      </c>
      <c r="D877" s="105">
        <v>146960</v>
      </c>
      <c r="E877" s="99"/>
    </row>
    <row r="878" spans="1:5" s="95" customFormat="1" ht="9" customHeight="1">
      <c r="A878" s="89" t="s">
        <v>92</v>
      </c>
      <c r="B878" s="105">
        <v>269821</v>
      </c>
      <c r="C878" s="105">
        <v>249331</v>
      </c>
      <c r="D878" s="105">
        <v>271684</v>
      </c>
      <c r="E878" s="99"/>
    </row>
    <row r="879" spans="1:5" s="95" customFormat="1" ht="9" customHeight="1">
      <c r="A879" s="100" t="s">
        <v>93</v>
      </c>
      <c r="B879" s="106">
        <v>92231</v>
      </c>
      <c r="C879" s="106">
        <v>86612</v>
      </c>
      <c r="D879" s="106">
        <v>91526</v>
      </c>
      <c r="E879" s="99"/>
    </row>
    <row r="880" spans="1:5" s="95" customFormat="1" ht="9" customHeight="1">
      <c r="A880" s="89" t="s">
        <v>94</v>
      </c>
      <c r="B880" s="105">
        <v>30356</v>
      </c>
      <c r="C880" s="105">
        <v>31058</v>
      </c>
      <c r="D880" s="105">
        <v>30225</v>
      </c>
      <c r="E880" s="99"/>
    </row>
    <row r="881" spans="1:5" s="95" customFormat="1" ht="9" customHeight="1">
      <c r="A881" s="89" t="s">
        <v>95</v>
      </c>
      <c r="B881" s="105">
        <v>20864</v>
      </c>
      <c r="C881" s="105">
        <v>18034</v>
      </c>
      <c r="D881" s="105">
        <v>20273</v>
      </c>
      <c r="E881" s="99"/>
    </row>
    <row r="882" spans="1:5" s="95" customFormat="1" ht="9" customHeight="1">
      <c r="A882" s="89" t="s">
        <v>96</v>
      </c>
      <c r="B882" s="105">
        <v>93724</v>
      </c>
      <c r="C882" s="105">
        <v>95020</v>
      </c>
      <c r="D882" s="105">
        <v>93886</v>
      </c>
      <c r="E882" s="99"/>
    </row>
    <row r="883" spans="1:5" s="95" customFormat="1" ht="9" customHeight="1">
      <c r="A883" s="100" t="s">
        <v>97</v>
      </c>
      <c r="B883" s="106">
        <v>80096</v>
      </c>
      <c r="C883" s="106">
        <v>78028</v>
      </c>
      <c r="D883" s="106">
        <v>79436</v>
      </c>
      <c r="E883" s="99"/>
    </row>
    <row r="884" spans="1:5" s="95" customFormat="1" ht="9" customHeight="1">
      <c r="A884" s="89" t="s">
        <v>98</v>
      </c>
      <c r="B884" s="105">
        <v>130076</v>
      </c>
      <c r="C884" s="105">
        <v>127040</v>
      </c>
      <c r="D884" s="105">
        <v>127695</v>
      </c>
      <c r="E884" s="99"/>
    </row>
    <row r="885" spans="1:5" s="95" customFormat="1" ht="9" customHeight="1">
      <c r="A885" s="89" t="s">
        <v>99</v>
      </c>
      <c r="B885" s="105">
        <v>38543</v>
      </c>
      <c r="C885" s="105">
        <v>40726</v>
      </c>
      <c r="D885" s="105">
        <v>38559</v>
      </c>
      <c r="E885" s="99"/>
    </row>
    <row r="886" spans="1:5" s="95" customFormat="1" ht="9" customHeight="1">
      <c r="A886" s="89" t="s">
        <v>100</v>
      </c>
      <c r="B886" s="105">
        <v>29359</v>
      </c>
      <c r="C886" s="105">
        <v>29114</v>
      </c>
      <c r="D886" s="105">
        <v>29306</v>
      </c>
      <c r="E886" s="99"/>
    </row>
    <row r="887" spans="1:5" s="95" customFormat="1" ht="9" customHeight="1">
      <c r="A887" s="100" t="s">
        <v>101</v>
      </c>
      <c r="B887" s="106">
        <v>48145</v>
      </c>
      <c r="C887" s="106">
        <v>47271</v>
      </c>
      <c r="D887" s="106">
        <v>47738</v>
      </c>
      <c r="E887" s="99"/>
    </row>
    <row r="888" spans="1:5" s="95" customFormat="1" ht="9" customHeight="1">
      <c r="A888" s="89" t="s">
        <v>102</v>
      </c>
      <c r="B888" s="105">
        <v>51832</v>
      </c>
      <c r="C888" s="105">
        <v>50532</v>
      </c>
      <c r="D888" s="105">
        <v>51523</v>
      </c>
      <c r="E888" s="99"/>
    </row>
    <row r="889" spans="1:5" s="95" customFormat="1" ht="9" customHeight="1">
      <c r="A889" s="89" t="s">
        <v>103</v>
      </c>
      <c r="B889" s="105">
        <v>45919</v>
      </c>
      <c r="C889" s="105">
        <v>43839</v>
      </c>
      <c r="D889" s="105">
        <v>43729</v>
      </c>
      <c r="E889" s="99"/>
    </row>
    <row r="890" spans="1:5" s="95" customFormat="1" ht="9" customHeight="1">
      <c r="A890" s="89" t="s">
        <v>104</v>
      </c>
      <c r="B890" s="105">
        <v>44191</v>
      </c>
      <c r="C890" s="105">
        <v>46329</v>
      </c>
      <c r="D890" s="105">
        <v>43911</v>
      </c>
      <c r="E890" s="99"/>
    </row>
    <row r="891" spans="1:5" s="95" customFormat="1" ht="9" customHeight="1">
      <c r="A891" s="100" t="s">
        <v>105</v>
      </c>
      <c r="B891" s="106">
        <v>57533</v>
      </c>
      <c r="C891" s="106">
        <v>56992</v>
      </c>
      <c r="D891" s="106">
        <v>56944</v>
      </c>
      <c r="E891" s="99"/>
    </row>
    <row r="892" spans="1:5" s="95" customFormat="1" ht="9" customHeight="1">
      <c r="A892" s="89" t="s">
        <v>106</v>
      </c>
      <c r="B892" s="105">
        <v>24546</v>
      </c>
      <c r="C892" s="105">
        <v>24666</v>
      </c>
      <c r="D892" s="105">
        <v>24842</v>
      </c>
      <c r="E892" s="99"/>
    </row>
    <row r="893" spans="1:5" s="95" customFormat="1" ht="9" customHeight="1">
      <c r="A893" s="89" t="s">
        <v>107</v>
      </c>
      <c r="B893" s="105">
        <v>123829</v>
      </c>
      <c r="C893" s="105">
        <v>120389</v>
      </c>
      <c r="D893" s="105">
        <v>124673</v>
      </c>
      <c r="E893" s="99"/>
    </row>
    <row r="894" spans="1:5" s="95" customFormat="1" ht="9" customHeight="1">
      <c r="A894" s="89" t="s">
        <v>108</v>
      </c>
      <c r="B894" s="105">
        <v>35352</v>
      </c>
      <c r="C894" s="105">
        <v>35962</v>
      </c>
      <c r="D894" s="105">
        <v>35158</v>
      </c>
      <c r="E894" s="99"/>
    </row>
    <row r="895" spans="1:5" s="95" customFormat="1" ht="9" customHeight="1">
      <c r="A895" s="100" t="s">
        <v>109</v>
      </c>
      <c r="B895" s="106">
        <v>33308</v>
      </c>
      <c r="C895" s="106">
        <v>30484</v>
      </c>
      <c r="D895" s="106">
        <v>33098</v>
      </c>
      <c r="E895" s="99"/>
    </row>
    <row r="896" spans="1:5" s="95" customFormat="1" ht="9" customHeight="1">
      <c r="A896" s="89" t="s">
        <v>110</v>
      </c>
      <c r="B896" s="107" t="s">
        <v>77</v>
      </c>
      <c r="C896" s="105">
        <v>41095</v>
      </c>
      <c r="D896" s="105">
        <v>14843</v>
      </c>
      <c r="E896" s="99" t="s">
        <v>113</v>
      </c>
    </row>
    <row r="897" spans="1:5" ht="3" customHeight="1">
      <c r="A897" s="76"/>
      <c r="B897" s="76"/>
      <c r="C897" s="76"/>
      <c r="D897" s="76"/>
    </row>
    <row r="898" spans="1:5" ht="3" customHeight="1">
      <c r="A898" s="78"/>
      <c r="B898" s="78"/>
      <c r="C898" s="78"/>
      <c r="D898" s="78"/>
    </row>
    <row r="899" spans="1:5" s="79" customFormat="1" ht="9" customHeight="1">
      <c r="A899" s="371" t="s">
        <v>125</v>
      </c>
      <c r="B899" s="108"/>
    </row>
    <row r="900" spans="1:5" ht="9" hidden="1" customHeight="1">
      <c r="E900" s="77" t="s">
        <v>126</v>
      </c>
    </row>
  </sheetData>
  <sheetProtection sheet="1" objects="1" scenarios="1"/>
  <mergeCells count="2">
    <mergeCell ref="A6:A7"/>
    <mergeCell ref="D6:D7"/>
  </mergeCells>
  <hyperlinks>
    <hyperlink ref="D1" location="Índice!A1" tooltip="Ir a Índice" display="Índice!A1"/>
    <hyperlink ref="A899:B899" r:id="rId1" display="Fuente: INEGI. Estadísticas de Natalidad."/>
  </hyperlinks>
  <printOptions horizontalCentered="1" verticalCentered="1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3" max="3" man="1"/>
    <brk id="157" max="3" man="1"/>
    <brk id="231" max="3" man="1"/>
    <brk id="305" max="3" man="1"/>
    <brk id="379" max="3" man="1"/>
    <brk id="453" max="3" man="1"/>
    <brk id="527" max="3" man="1"/>
    <brk id="601" max="3" man="1"/>
    <brk id="675" max="3" man="1"/>
    <brk id="749" max="3" man="1"/>
    <brk id="823" max="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98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9" customHeight="1" zeroHeight="1"/>
  <cols>
    <col min="1" max="1" width="23.5" style="110" customWidth="1"/>
    <col min="2" max="2" width="17.1640625" style="110" customWidth="1"/>
    <col min="3" max="3" width="21.83203125" style="110" customWidth="1"/>
    <col min="4" max="4" width="20.33203125" style="110" customWidth="1"/>
    <col min="5" max="5" width="21.83203125" style="110" customWidth="1"/>
    <col min="6" max="6" width="1" style="110" customWidth="1"/>
    <col min="7" max="256" width="13.5" style="110" hidden="1" customWidth="1"/>
    <col min="257" max="16384" width="13.33203125" style="110" hidden="1"/>
  </cols>
  <sheetData>
    <row r="1" spans="1:7" s="72" customFormat="1" ht="12" customHeight="1">
      <c r="A1" s="71" t="s">
        <v>127</v>
      </c>
      <c r="E1" s="368" t="s">
        <v>128</v>
      </c>
      <c r="G1" s="73"/>
    </row>
    <row r="2" spans="1:7" s="72" customFormat="1" ht="12" customHeight="1">
      <c r="A2" s="74" t="s">
        <v>71</v>
      </c>
      <c r="G2" s="75"/>
    </row>
    <row r="3" spans="1:7" ht="3" customHeight="1">
      <c r="A3" s="109"/>
      <c r="B3" s="109"/>
      <c r="C3" s="109"/>
      <c r="D3" s="109"/>
      <c r="E3" s="109"/>
    </row>
    <row r="4" spans="1:7" ht="3" customHeight="1">
      <c r="A4" s="111"/>
    </row>
    <row r="5" spans="1:7" s="79" customFormat="1" ht="7.5" customHeight="1">
      <c r="A5" s="442" t="s">
        <v>72</v>
      </c>
      <c r="B5" s="370" t="s">
        <v>7</v>
      </c>
      <c r="C5" s="370" t="s">
        <v>10</v>
      </c>
      <c r="D5" s="370" t="s">
        <v>11</v>
      </c>
      <c r="E5" s="444" t="s">
        <v>129</v>
      </c>
    </row>
    <row r="6" spans="1:7" s="79" customFormat="1" ht="7.5" customHeight="1">
      <c r="A6" s="443"/>
      <c r="E6" s="444"/>
    </row>
    <row r="7" spans="1:7" ht="3" customHeight="1">
      <c r="A7" s="109"/>
      <c r="B7" s="109"/>
      <c r="C7" s="109"/>
      <c r="D7" s="109"/>
      <c r="E7" s="109"/>
    </row>
    <row r="8" spans="1:7" ht="3" customHeight="1">
      <c r="A8" s="111"/>
    </row>
    <row r="9" spans="1:7" s="82" customFormat="1" ht="7.5" customHeight="1">
      <c r="A9" s="80">
        <v>1995</v>
      </c>
      <c r="B9" s="81"/>
      <c r="C9" s="81"/>
      <c r="D9" s="81"/>
      <c r="E9" s="81"/>
    </row>
    <row r="10" spans="1:7" s="82" customFormat="1" ht="7.5" customHeight="1">
      <c r="A10" s="83" t="s">
        <v>7</v>
      </c>
      <c r="B10" s="81">
        <f>SUM(B12:B44)</f>
        <v>2750444</v>
      </c>
      <c r="C10" s="81">
        <f>SUM(C12:C44)</f>
        <v>1387458</v>
      </c>
      <c r="D10" s="81">
        <f>SUM(D12:D44)</f>
        <v>1362547</v>
      </c>
      <c r="E10" s="81">
        <f>SUM(E12:E43)</f>
        <v>439</v>
      </c>
    </row>
    <row r="11" spans="1:7" s="82" customFormat="1" ht="2.4500000000000002" customHeight="1">
      <c r="A11" s="83"/>
      <c r="B11" s="81"/>
      <c r="C11" s="81"/>
      <c r="D11" s="81"/>
      <c r="E11" s="81"/>
    </row>
    <row r="12" spans="1:7" s="86" customFormat="1" ht="9" customHeight="1">
      <c r="A12" s="84" t="s">
        <v>16</v>
      </c>
      <c r="B12" s="85">
        <f t="shared" ref="B12:B44" si="0">SUM(C12:E12)</f>
        <v>25870</v>
      </c>
      <c r="C12" s="85">
        <v>13172</v>
      </c>
      <c r="D12" s="85">
        <v>12691</v>
      </c>
      <c r="E12" s="85">
        <v>7</v>
      </c>
    </row>
    <row r="13" spans="1:7" s="86" customFormat="1" ht="9" customHeight="1">
      <c r="A13" s="84" t="s">
        <v>17</v>
      </c>
      <c r="B13" s="85">
        <f t="shared" si="0"/>
        <v>55702</v>
      </c>
      <c r="C13" s="85">
        <v>28220</v>
      </c>
      <c r="D13" s="85">
        <v>27469</v>
      </c>
      <c r="E13" s="85">
        <v>13</v>
      </c>
    </row>
    <row r="14" spans="1:7" s="86" customFormat="1" ht="9" customHeight="1">
      <c r="A14" s="84" t="s">
        <v>18</v>
      </c>
      <c r="B14" s="85">
        <f t="shared" si="0"/>
        <v>9735</v>
      </c>
      <c r="C14" s="85">
        <v>5005</v>
      </c>
      <c r="D14" s="85">
        <v>4727</v>
      </c>
      <c r="E14" s="85">
        <v>3</v>
      </c>
    </row>
    <row r="15" spans="1:7" s="86" customFormat="1" ht="9" customHeight="1">
      <c r="A15" s="87" t="s">
        <v>19</v>
      </c>
      <c r="B15" s="88">
        <f t="shared" si="0"/>
        <v>17534</v>
      </c>
      <c r="C15" s="88">
        <v>8805</v>
      </c>
      <c r="D15" s="88">
        <v>8729</v>
      </c>
      <c r="E15" s="92">
        <v>0</v>
      </c>
    </row>
    <row r="16" spans="1:7" s="86" customFormat="1" ht="9" customHeight="1">
      <c r="A16" s="84" t="s">
        <v>20</v>
      </c>
      <c r="B16" s="85">
        <f t="shared" si="0"/>
        <v>57147</v>
      </c>
      <c r="C16" s="85">
        <v>28930</v>
      </c>
      <c r="D16" s="85">
        <v>28216</v>
      </c>
      <c r="E16" s="85">
        <v>1</v>
      </c>
    </row>
    <row r="17" spans="1:8" s="86" customFormat="1" ht="9" customHeight="1">
      <c r="A17" s="84" t="s">
        <v>21</v>
      </c>
      <c r="B17" s="85">
        <f t="shared" si="0"/>
        <v>12858</v>
      </c>
      <c r="C17" s="85">
        <v>6496</v>
      </c>
      <c r="D17" s="85">
        <v>6362</v>
      </c>
      <c r="E17" s="90">
        <v>0</v>
      </c>
    </row>
    <row r="18" spans="1:8" s="86" customFormat="1" ht="9" customHeight="1">
      <c r="A18" s="84" t="s">
        <v>22</v>
      </c>
      <c r="B18" s="85">
        <f t="shared" si="0"/>
        <v>143290</v>
      </c>
      <c r="C18" s="85">
        <v>71120</v>
      </c>
      <c r="D18" s="85">
        <v>72157</v>
      </c>
      <c r="E18" s="85">
        <v>13</v>
      </c>
      <c r="H18" s="112"/>
    </row>
    <row r="19" spans="1:8" s="86" customFormat="1" ht="9" customHeight="1">
      <c r="A19" s="87" t="s">
        <v>23</v>
      </c>
      <c r="B19" s="88">
        <f t="shared" si="0"/>
        <v>72275</v>
      </c>
      <c r="C19" s="88">
        <v>36664</v>
      </c>
      <c r="D19" s="88">
        <v>35580</v>
      </c>
      <c r="E19" s="88">
        <v>31</v>
      </c>
    </row>
    <row r="20" spans="1:8" s="86" customFormat="1" ht="9" customHeight="1">
      <c r="A20" s="89" t="s">
        <v>24</v>
      </c>
      <c r="B20" s="85">
        <f t="shared" si="0"/>
        <v>196252</v>
      </c>
      <c r="C20" s="85">
        <v>99962</v>
      </c>
      <c r="D20" s="85">
        <v>96245</v>
      </c>
      <c r="E20" s="85">
        <v>45</v>
      </c>
    </row>
    <row r="21" spans="1:8" s="86" customFormat="1" ht="9" customHeight="1">
      <c r="A21" s="84" t="s">
        <v>25</v>
      </c>
      <c r="B21" s="85">
        <f t="shared" si="0"/>
        <v>49703</v>
      </c>
      <c r="C21" s="85">
        <v>25216</v>
      </c>
      <c r="D21" s="85">
        <v>24479</v>
      </c>
      <c r="E21" s="85">
        <v>8</v>
      </c>
    </row>
    <row r="22" spans="1:8" s="86" customFormat="1" ht="9" customHeight="1">
      <c r="A22" s="84" t="s">
        <v>26</v>
      </c>
      <c r="B22" s="85">
        <f t="shared" si="0"/>
        <v>139199</v>
      </c>
      <c r="C22" s="85">
        <v>70943</v>
      </c>
      <c r="D22" s="85">
        <v>68220</v>
      </c>
      <c r="E22" s="85">
        <v>36</v>
      </c>
    </row>
    <row r="23" spans="1:8" s="86" customFormat="1" ht="9" customHeight="1">
      <c r="A23" s="87" t="s">
        <v>27</v>
      </c>
      <c r="B23" s="88">
        <f t="shared" si="0"/>
        <v>144271</v>
      </c>
      <c r="C23" s="88">
        <v>71544</v>
      </c>
      <c r="D23" s="88">
        <v>72713</v>
      </c>
      <c r="E23" s="88">
        <v>14</v>
      </c>
    </row>
    <row r="24" spans="1:8" s="86" customFormat="1" ht="9" customHeight="1">
      <c r="A24" s="84" t="s">
        <v>28</v>
      </c>
      <c r="B24" s="85">
        <f t="shared" si="0"/>
        <v>68528</v>
      </c>
      <c r="C24" s="85">
        <v>34789</v>
      </c>
      <c r="D24" s="85">
        <v>33734</v>
      </c>
      <c r="E24" s="85">
        <v>5</v>
      </c>
    </row>
    <row r="25" spans="1:8" s="86" customFormat="1" ht="9" customHeight="1">
      <c r="A25" s="84" t="s">
        <v>29</v>
      </c>
      <c r="B25" s="85">
        <f t="shared" si="0"/>
        <v>169970</v>
      </c>
      <c r="C25" s="85">
        <v>86450</v>
      </c>
      <c r="D25" s="85">
        <v>83509</v>
      </c>
      <c r="E25" s="85">
        <v>11</v>
      </c>
    </row>
    <row r="26" spans="1:8" s="86" customFormat="1" ht="9" customHeight="1">
      <c r="A26" s="84" t="s">
        <v>30</v>
      </c>
      <c r="B26" s="85">
        <f t="shared" si="0"/>
        <v>316785</v>
      </c>
      <c r="C26" s="85">
        <v>159533</v>
      </c>
      <c r="D26" s="85">
        <v>157225</v>
      </c>
      <c r="E26" s="85">
        <v>27</v>
      </c>
    </row>
    <row r="27" spans="1:8" s="86" customFormat="1" ht="9" customHeight="1">
      <c r="A27" s="87" t="s">
        <v>31</v>
      </c>
      <c r="B27" s="88">
        <f t="shared" si="0"/>
        <v>134998</v>
      </c>
      <c r="C27" s="88">
        <v>67192</v>
      </c>
      <c r="D27" s="88">
        <v>67800</v>
      </c>
      <c r="E27" s="88">
        <v>6</v>
      </c>
    </row>
    <row r="28" spans="1:8" s="86" customFormat="1" ht="9" customHeight="1">
      <c r="A28" s="84" t="s">
        <v>32</v>
      </c>
      <c r="B28" s="85">
        <f t="shared" si="0"/>
        <v>34124</v>
      </c>
      <c r="C28" s="85">
        <v>17186</v>
      </c>
      <c r="D28" s="85">
        <v>16934</v>
      </c>
      <c r="E28" s="85">
        <v>4</v>
      </c>
    </row>
    <row r="29" spans="1:8" s="86" customFormat="1" ht="9" customHeight="1">
      <c r="A29" s="84" t="s">
        <v>33</v>
      </c>
      <c r="B29" s="85">
        <f t="shared" si="0"/>
        <v>27546</v>
      </c>
      <c r="C29" s="85">
        <v>13844</v>
      </c>
      <c r="D29" s="85">
        <v>13702</v>
      </c>
      <c r="E29" s="90">
        <v>0</v>
      </c>
    </row>
    <row r="30" spans="1:8" s="86" customFormat="1" ht="9" customHeight="1">
      <c r="A30" s="84" t="s">
        <v>34</v>
      </c>
      <c r="B30" s="85">
        <f t="shared" si="0"/>
        <v>85766</v>
      </c>
      <c r="C30" s="85">
        <v>43520</v>
      </c>
      <c r="D30" s="85">
        <v>42246</v>
      </c>
      <c r="E30" s="90">
        <v>0</v>
      </c>
    </row>
    <row r="31" spans="1:8" s="86" customFormat="1" ht="9" customHeight="1">
      <c r="A31" s="87" t="s">
        <v>35</v>
      </c>
      <c r="B31" s="88">
        <f t="shared" si="0"/>
        <v>113702</v>
      </c>
      <c r="C31" s="88">
        <v>56745</v>
      </c>
      <c r="D31" s="88">
        <v>56931</v>
      </c>
      <c r="E31" s="88">
        <v>26</v>
      </c>
    </row>
    <row r="32" spans="1:8" s="86" customFormat="1" ht="9" customHeight="1">
      <c r="A32" s="84" t="s">
        <v>36</v>
      </c>
      <c r="B32" s="85">
        <f t="shared" si="0"/>
        <v>141249</v>
      </c>
      <c r="C32" s="85">
        <v>71564</v>
      </c>
      <c r="D32" s="85">
        <v>69648</v>
      </c>
      <c r="E32" s="85">
        <v>37</v>
      </c>
    </row>
    <row r="33" spans="1:5" s="86" customFormat="1" ht="9" customHeight="1">
      <c r="A33" s="84" t="s">
        <v>37</v>
      </c>
      <c r="B33" s="85">
        <f t="shared" si="0"/>
        <v>41620</v>
      </c>
      <c r="C33" s="85">
        <v>21100</v>
      </c>
      <c r="D33" s="85">
        <v>20506</v>
      </c>
      <c r="E33" s="85">
        <v>14</v>
      </c>
    </row>
    <row r="34" spans="1:5" s="86" customFormat="1" ht="9" customHeight="1">
      <c r="A34" s="84" t="s">
        <v>38</v>
      </c>
      <c r="B34" s="85">
        <f t="shared" si="0"/>
        <v>19733</v>
      </c>
      <c r="C34" s="85">
        <v>10036</v>
      </c>
      <c r="D34" s="85">
        <v>9696</v>
      </c>
      <c r="E34" s="85">
        <v>1</v>
      </c>
    </row>
    <row r="35" spans="1:5" s="86" customFormat="1" ht="9" customHeight="1">
      <c r="A35" s="87" t="s">
        <v>39</v>
      </c>
      <c r="B35" s="88">
        <f t="shared" si="0"/>
        <v>68930</v>
      </c>
      <c r="C35" s="88">
        <v>34971</v>
      </c>
      <c r="D35" s="88">
        <v>33932</v>
      </c>
      <c r="E35" s="88">
        <v>27</v>
      </c>
    </row>
    <row r="36" spans="1:5" s="86" customFormat="1" ht="9" customHeight="1">
      <c r="A36" s="84" t="s">
        <v>40</v>
      </c>
      <c r="B36" s="85">
        <f t="shared" si="0"/>
        <v>74116</v>
      </c>
      <c r="C36" s="85">
        <v>37861</v>
      </c>
      <c r="D36" s="85">
        <v>36220</v>
      </c>
      <c r="E36" s="85">
        <v>35</v>
      </c>
    </row>
    <row r="37" spans="1:5" s="86" customFormat="1" ht="9" customHeight="1">
      <c r="A37" s="84" t="s">
        <v>41</v>
      </c>
      <c r="B37" s="85">
        <f t="shared" si="0"/>
        <v>55786</v>
      </c>
      <c r="C37" s="85">
        <v>28602</v>
      </c>
      <c r="D37" s="85">
        <v>27155</v>
      </c>
      <c r="E37" s="85">
        <v>29</v>
      </c>
    </row>
    <row r="38" spans="1:5" s="86" customFormat="1" ht="9" customHeight="1">
      <c r="A38" s="84" t="s">
        <v>42</v>
      </c>
      <c r="B38" s="85">
        <f t="shared" si="0"/>
        <v>57131</v>
      </c>
      <c r="C38" s="85">
        <v>28619</v>
      </c>
      <c r="D38" s="85">
        <v>28505</v>
      </c>
      <c r="E38" s="85">
        <v>7</v>
      </c>
    </row>
    <row r="39" spans="1:5" s="86" customFormat="1" ht="9" customHeight="1">
      <c r="A39" s="87" t="s">
        <v>43</v>
      </c>
      <c r="B39" s="88">
        <f t="shared" si="0"/>
        <v>75272</v>
      </c>
      <c r="C39" s="88">
        <v>37940</v>
      </c>
      <c r="D39" s="88">
        <v>37332</v>
      </c>
      <c r="E39" s="92">
        <v>0</v>
      </c>
    </row>
    <row r="40" spans="1:5" s="86" customFormat="1" ht="9" customHeight="1">
      <c r="A40" s="84" t="s">
        <v>44</v>
      </c>
      <c r="B40" s="85">
        <f t="shared" si="0"/>
        <v>27959</v>
      </c>
      <c r="C40" s="85">
        <v>14129</v>
      </c>
      <c r="D40" s="85">
        <v>13827</v>
      </c>
      <c r="E40" s="85">
        <v>3</v>
      </c>
    </row>
    <row r="41" spans="1:5" s="86" customFormat="1" ht="9" customHeight="1">
      <c r="A41" s="84" t="s">
        <v>45</v>
      </c>
      <c r="B41" s="85">
        <f t="shared" si="0"/>
        <v>230081</v>
      </c>
      <c r="C41" s="85">
        <v>114537</v>
      </c>
      <c r="D41" s="85">
        <v>115526</v>
      </c>
      <c r="E41" s="85">
        <v>18</v>
      </c>
    </row>
    <row r="42" spans="1:5" s="86" customFormat="1" ht="9" customHeight="1">
      <c r="A42" s="84" t="s">
        <v>46</v>
      </c>
      <c r="B42" s="85">
        <f t="shared" si="0"/>
        <v>40329</v>
      </c>
      <c r="C42" s="85">
        <v>20624</v>
      </c>
      <c r="D42" s="85">
        <v>19705</v>
      </c>
      <c r="E42" s="90">
        <v>0</v>
      </c>
    </row>
    <row r="43" spans="1:5" s="86" customFormat="1" ht="9" customHeight="1">
      <c r="A43" s="87" t="s">
        <v>47</v>
      </c>
      <c r="B43" s="88">
        <f t="shared" si="0"/>
        <v>40311</v>
      </c>
      <c r="C43" s="88">
        <v>20752</v>
      </c>
      <c r="D43" s="88">
        <v>19541</v>
      </c>
      <c r="E43" s="88">
        <v>18</v>
      </c>
    </row>
    <row r="44" spans="1:5" s="86" customFormat="1" ht="9" customHeight="1">
      <c r="A44" s="84" t="s">
        <v>76</v>
      </c>
      <c r="B44" s="85">
        <f t="shared" si="0"/>
        <v>2672</v>
      </c>
      <c r="C44" s="85">
        <v>1387</v>
      </c>
      <c r="D44" s="85">
        <v>1285</v>
      </c>
      <c r="E44" s="90">
        <v>0</v>
      </c>
    </row>
    <row r="45" spans="1:5" s="86" customFormat="1" ht="9" customHeight="1">
      <c r="A45" s="84"/>
      <c r="B45" s="85"/>
      <c r="C45" s="85"/>
      <c r="D45" s="85"/>
      <c r="E45" s="90"/>
    </row>
    <row r="46" spans="1:5" s="86" customFormat="1" ht="9" customHeight="1">
      <c r="A46" s="80">
        <v>1996</v>
      </c>
      <c r="B46" s="85"/>
      <c r="C46" s="85"/>
      <c r="D46" s="85"/>
      <c r="E46" s="90"/>
    </row>
    <row r="47" spans="1:5" s="82" customFormat="1" ht="7.5" customHeight="1">
      <c r="A47" s="83" t="s">
        <v>7</v>
      </c>
      <c r="B47" s="81">
        <f>SUM(B49:B81)</f>
        <v>2707718</v>
      </c>
      <c r="C47" s="81">
        <f>SUM(C49:C81)</f>
        <v>1365863</v>
      </c>
      <c r="D47" s="81">
        <f>SUM(D49:D81)</f>
        <v>1341619</v>
      </c>
      <c r="E47" s="81">
        <f>SUM(E49:E81)</f>
        <v>236</v>
      </c>
    </row>
    <row r="48" spans="1:5" s="82" customFormat="1" ht="2.4500000000000002" customHeight="1">
      <c r="A48" s="83"/>
      <c r="B48" s="81"/>
      <c r="C48" s="81"/>
      <c r="D48" s="81"/>
      <c r="E48" s="81"/>
    </row>
    <row r="49" spans="1:8" s="86" customFormat="1" ht="9" customHeight="1">
      <c r="A49" s="84" t="s">
        <v>16</v>
      </c>
      <c r="B49" s="85">
        <f t="shared" ref="B49:B81" si="1">SUM(C49:E49)</f>
        <v>25115</v>
      </c>
      <c r="C49" s="85">
        <v>12759</v>
      </c>
      <c r="D49" s="85">
        <v>12356</v>
      </c>
      <c r="E49" s="85">
        <v>0</v>
      </c>
    </row>
    <row r="50" spans="1:8" s="86" customFormat="1" ht="9" customHeight="1">
      <c r="A50" s="84" t="s">
        <v>17</v>
      </c>
      <c r="B50" s="85">
        <f t="shared" si="1"/>
        <v>51631</v>
      </c>
      <c r="C50" s="85">
        <v>26482</v>
      </c>
      <c r="D50" s="85">
        <v>25126</v>
      </c>
      <c r="E50" s="85">
        <v>23</v>
      </c>
    </row>
    <row r="51" spans="1:8" s="86" customFormat="1" ht="9" customHeight="1">
      <c r="A51" s="84" t="s">
        <v>18</v>
      </c>
      <c r="B51" s="85">
        <f t="shared" si="1"/>
        <v>9677</v>
      </c>
      <c r="C51" s="85">
        <v>4984</v>
      </c>
      <c r="D51" s="85">
        <v>4691</v>
      </c>
      <c r="E51" s="85">
        <v>2</v>
      </c>
    </row>
    <row r="52" spans="1:8" s="86" customFormat="1" ht="9" customHeight="1">
      <c r="A52" s="87" t="s">
        <v>19</v>
      </c>
      <c r="B52" s="88">
        <f t="shared" si="1"/>
        <v>19967</v>
      </c>
      <c r="C52" s="88">
        <v>10232</v>
      </c>
      <c r="D52" s="88">
        <v>9735</v>
      </c>
      <c r="E52" s="92">
        <v>0</v>
      </c>
    </row>
    <row r="53" spans="1:8" s="86" customFormat="1" ht="9" customHeight="1">
      <c r="A53" s="84" t="s">
        <v>20</v>
      </c>
      <c r="B53" s="85">
        <f t="shared" si="1"/>
        <v>57308</v>
      </c>
      <c r="C53" s="85">
        <v>29127</v>
      </c>
      <c r="D53" s="85">
        <v>28181</v>
      </c>
      <c r="E53" s="85">
        <v>0</v>
      </c>
    </row>
    <row r="54" spans="1:8" s="86" customFormat="1" ht="9" customHeight="1">
      <c r="A54" s="84" t="s">
        <v>21</v>
      </c>
      <c r="B54" s="85">
        <f t="shared" si="1"/>
        <v>12687</v>
      </c>
      <c r="C54" s="85">
        <v>6516</v>
      </c>
      <c r="D54" s="85">
        <v>6171</v>
      </c>
      <c r="E54" s="90">
        <v>0</v>
      </c>
    </row>
    <row r="55" spans="1:8" s="86" customFormat="1" ht="9" customHeight="1">
      <c r="A55" s="84" t="s">
        <v>22</v>
      </c>
      <c r="B55" s="85">
        <f t="shared" si="1"/>
        <v>116950</v>
      </c>
      <c r="C55" s="85">
        <v>58528</v>
      </c>
      <c r="D55" s="85">
        <v>58419</v>
      </c>
      <c r="E55" s="85">
        <v>3</v>
      </c>
      <c r="H55" s="112"/>
    </row>
    <row r="56" spans="1:8" s="86" customFormat="1" ht="9" customHeight="1">
      <c r="A56" s="87" t="s">
        <v>23</v>
      </c>
      <c r="B56" s="88">
        <f t="shared" si="1"/>
        <v>76470</v>
      </c>
      <c r="C56" s="88">
        <v>39202</v>
      </c>
      <c r="D56" s="88">
        <v>37253</v>
      </c>
      <c r="E56" s="88">
        <v>15</v>
      </c>
    </row>
    <row r="57" spans="1:8" s="86" customFormat="1" ht="9" customHeight="1">
      <c r="A57" s="89" t="s">
        <v>24</v>
      </c>
      <c r="B57" s="85">
        <f t="shared" si="1"/>
        <v>186885</v>
      </c>
      <c r="C57" s="85">
        <v>95101</v>
      </c>
      <c r="D57" s="85">
        <v>91774</v>
      </c>
      <c r="E57" s="85">
        <v>10</v>
      </c>
    </row>
    <row r="58" spans="1:8" s="86" customFormat="1" ht="9" customHeight="1">
      <c r="A58" s="84" t="s">
        <v>25</v>
      </c>
      <c r="B58" s="85">
        <f t="shared" si="1"/>
        <v>49663</v>
      </c>
      <c r="C58" s="85">
        <v>25142</v>
      </c>
      <c r="D58" s="85">
        <v>24516</v>
      </c>
      <c r="E58" s="85">
        <v>5</v>
      </c>
    </row>
    <row r="59" spans="1:8" s="86" customFormat="1" ht="9" customHeight="1">
      <c r="A59" s="84" t="s">
        <v>26</v>
      </c>
      <c r="B59" s="85">
        <f t="shared" si="1"/>
        <v>138433</v>
      </c>
      <c r="C59" s="85">
        <v>70576</v>
      </c>
      <c r="D59" s="85">
        <v>67814</v>
      </c>
      <c r="E59" s="85">
        <v>43</v>
      </c>
    </row>
    <row r="60" spans="1:8" s="86" customFormat="1" ht="9" customHeight="1">
      <c r="A60" s="87" t="s">
        <v>27</v>
      </c>
      <c r="B60" s="88">
        <f t="shared" si="1"/>
        <v>128763</v>
      </c>
      <c r="C60" s="88">
        <v>63971</v>
      </c>
      <c r="D60" s="88">
        <v>64790</v>
      </c>
      <c r="E60" s="88">
        <v>2</v>
      </c>
    </row>
    <row r="61" spans="1:8" s="86" customFormat="1" ht="9" customHeight="1">
      <c r="A61" s="84" t="s">
        <v>28</v>
      </c>
      <c r="B61" s="85">
        <f t="shared" si="1"/>
        <v>67313</v>
      </c>
      <c r="C61" s="85">
        <v>33654</v>
      </c>
      <c r="D61" s="85">
        <v>33657</v>
      </c>
      <c r="E61" s="85">
        <v>2</v>
      </c>
    </row>
    <row r="62" spans="1:8" s="86" customFormat="1" ht="9" customHeight="1">
      <c r="A62" s="84" t="s">
        <v>29</v>
      </c>
      <c r="B62" s="85">
        <f t="shared" si="1"/>
        <v>163621</v>
      </c>
      <c r="C62" s="85">
        <v>82909</v>
      </c>
      <c r="D62" s="85">
        <v>80701</v>
      </c>
      <c r="E62" s="85">
        <v>11</v>
      </c>
    </row>
    <row r="63" spans="1:8" s="86" customFormat="1" ht="9" customHeight="1">
      <c r="A63" s="84" t="s">
        <v>30</v>
      </c>
      <c r="B63" s="85">
        <f t="shared" si="1"/>
        <v>320546</v>
      </c>
      <c r="C63" s="85">
        <v>161862</v>
      </c>
      <c r="D63" s="85">
        <v>158671</v>
      </c>
      <c r="E63" s="85">
        <v>13</v>
      </c>
    </row>
    <row r="64" spans="1:8" s="86" customFormat="1" ht="9" customHeight="1">
      <c r="A64" s="87" t="s">
        <v>31</v>
      </c>
      <c r="B64" s="88">
        <f t="shared" si="1"/>
        <v>132105</v>
      </c>
      <c r="C64" s="88">
        <v>66072</v>
      </c>
      <c r="D64" s="88">
        <v>66027</v>
      </c>
      <c r="E64" s="88">
        <v>6</v>
      </c>
    </row>
    <row r="65" spans="1:5" s="86" customFormat="1" ht="9" customHeight="1">
      <c r="A65" s="84" t="s">
        <v>32</v>
      </c>
      <c r="B65" s="85">
        <f t="shared" si="1"/>
        <v>34063</v>
      </c>
      <c r="C65" s="85">
        <v>17175</v>
      </c>
      <c r="D65" s="85">
        <v>16884</v>
      </c>
      <c r="E65" s="85">
        <v>4</v>
      </c>
    </row>
    <row r="66" spans="1:5" s="86" customFormat="1" ht="9" customHeight="1">
      <c r="A66" s="84" t="s">
        <v>33</v>
      </c>
      <c r="B66" s="85">
        <f t="shared" si="1"/>
        <v>25483</v>
      </c>
      <c r="C66" s="85">
        <v>12880</v>
      </c>
      <c r="D66" s="85">
        <v>12603</v>
      </c>
      <c r="E66" s="90">
        <v>0</v>
      </c>
    </row>
    <row r="67" spans="1:5" s="86" customFormat="1" ht="9" customHeight="1">
      <c r="A67" s="84" t="s">
        <v>34</v>
      </c>
      <c r="B67" s="85">
        <f t="shared" si="1"/>
        <v>84064</v>
      </c>
      <c r="C67" s="85">
        <v>42559</v>
      </c>
      <c r="D67" s="85">
        <v>41505</v>
      </c>
      <c r="E67" s="90">
        <v>0</v>
      </c>
    </row>
    <row r="68" spans="1:5" s="86" customFormat="1" ht="9" customHeight="1">
      <c r="A68" s="87" t="s">
        <v>35</v>
      </c>
      <c r="B68" s="88">
        <f t="shared" si="1"/>
        <v>121203</v>
      </c>
      <c r="C68" s="88">
        <v>60690</v>
      </c>
      <c r="D68" s="88">
        <v>60509</v>
      </c>
      <c r="E68" s="88">
        <v>4</v>
      </c>
    </row>
    <row r="69" spans="1:5" s="86" customFormat="1" ht="9" customHeight="1">
      <c r="A69" s="84" t="s">
        <v>36</v>
      </c>
      <c r="B69" s="85">
        <f t="shared" si="1"/>
        <v>153585</v>
      </c>
      <c r="C69" s="85">
        <v>77568</v>
      </c>
      <c r="D69" s="85">
        <v>75991</v>
      </c>
      <c r="E69" s="85">
        <v>26</v>
      </c>
    </row>
    <row r="70" spans="1:5" s="86" customFormat="1" ht="9" customHeight="1">
      <c r="A70" s="84" t="s">
        <v>37</v>
      </c>
      <c r="B70" s="85">
        <f t="shared" si="1"/>
        <v>40225</v>
      </c>
      <c r="C70" s="85">
        <v>20200</v>
      </c>
      <c r="D70" s="85">
        <v>20019</v>
      </c>
      <c r="E70" s="85">
        <v>6</v>
      </c>
    </row>
    <row r="71" spans="1:5" s="86" customFormat="1" ht="9" customHeight="1">
      <c r="A71" s="84" t="s">
        <v>38</v>
      </c>
      <c r="B71" s="85">
        <f t="shared" si="1"/>
        <v>21337</v>
      </c>
      <c r="C71" s="85">
        <v>10827</v>
      </c>
      <c r="D71" s="85">
        <v>10510</v>
      </c>
      <c r="E71" s="85">
        <v>0</v>
      </c>
    </row>
    <row r="72" spans="1:5" s="86" customFormat="1" ht="9" customHeight="1">
      <c r="A72" s="87" t="s">
        <v>39</v>
      </c>
      <c r="B72" s="88">
        <f t="shared" si="1"/>
        <v>66578</v>
      </c>
      <c r="C72" s="88">
        <v>33450</v>
      </c>
      <c r="D72" s="88">
        <v>33111</v>
      </c>
      <c r="E72" s="88">
        <v>17</v>
      </c>
    </row>
    <row r="73" spans="1:5" s="86" customFormat="1" ht="9" customHeight="1">
      <c r="A73" s="84" t="s">
        <v>40</v>
      </c>
      <c r="B73" s="85">
        <f t="shared" si="1"/>
        <v>77756</v>
      </c>
      <c r="C73" s="85">
        <v>39459</v>
      </c>
      <c r="D73" s="85">
        <v>38290</v>
      </c>
      <c r="E73" s="85">
        <v>7</v>
      </c>
    </row>
    <row r="74" spans="1:5" s="86" customFormat="1" ht="9" customHeight="1">
      <c r="A74" s="84" t="s">
        <v>41</v>
      </c>
      <c r="B74" s="85">
        <f t="shared" si="1"/>
        <v>56280</v>
      </c>
      <c r="C74" s="85">
        <v>28871</v>
      </c>
      <c r="D74" s="85">
        <v>27393</v>
      </c>
      <c r="E74" s="85">
        <v>16</v>
      </c>
    </row>
    <row r="75" spans="1:5" s="86" customFormat="1" ht="9" customHeight="1">
      <c r="A75" s="84" t="s">
        <v>42</v>
      </c>
      <c r="B75" s="85">
        <f t="shared" si="1"/>
        <v>65062</v>
      </c>
      <c r="C75" s="85">
        <v>31906</v>
      </c>
      <c r="D75" s="85">
        <v>33149</v>
      </c>
      <c r="E75" s="85">
        <v>7</v>
      </c>
    </row>
    <row r="76" spans="1:5" s="86" customFormat="1" ht="9" customHeight="1">
      <c r="A76" s="87" t="s">
        <v>43</v>
      </c>
      <c r="B76" s="88">
        <f t="shared" si="1"/>
        <v>62002</v>
      </c>
      <c r="C76" s="88">
        <v>31643</v>
      </c>
      <c r="D76" s="88">
        <v>30358</v>
      </c>
      <c r="E76" s="92">
        <v>1</v>
      </c>
    </row>
    <row r="77" spans="1:5" s="86" customFormat="1" ht="9" customHeight="1">
      <c r="A77" s="84" t="s">
        <v>44</v>
      </c>
      <c r="B77" s="85">
        <f t="shared" si="1"/>
        <v>27492</v>
      </c>
      <c r="C77" s="85">
        <v>13899</v>
      </c>
      <c r="D77" s="85">
        <v>13593</v>
      </c>
      <c r="E77" s="85">
        <v>0</v>
      </c>
    </row>
    <row r="78" spans="1:5" s="86" customFormat="1" ht="9" customHeight="1">
      <c r="A78" s="84" t="s">
        <v>45</v>
      </c>
      <c r="B78" s="85">
        <f t="shared" si="1"/>
        <v>235073</v>
      </c>
      <c r="C78" s="85">
        <v>116529</v>
      </c>
      <c r="D78" s="85">
        <v>118544</v>
      </c>
      <c r="E78" s="85">
        <v>0</v>
      </c>
    </row>
    <row r="79" spans="1:5" s="86" customFormat="1" ht="9" customHeight="1">
      <c r="A79" s="84" t="s">
        <v>46</v>
      </c>
      <c r="B79" s="85">
        <f t="shared" si="1"/>
        <v>39228</v>
      </c>
      <c r="C79" s="85">
        <v>19993</v>
      </c>
      <c r="D79" s="85">
        <v>19235</v>
      </c>
      <c r="E79" s="90">
        <v>0</v>
      </c>
    </row>
    <row r="80" spans="1:5" s="86" customFormat="1" ht="9" customHeight="1">
      <c r="A80" s="87" t="s">
        <v>47</v>
      </c>
      <c r="B80" s="88">
        <f t="shared" si="1"/>
        <v>38605</v>
      </c>
      <c r="C80" s="88">
        <v>19848</v>
      </c>
      <c r="D80" s="88">
        <v>18744</v>
      </c>
      <c r="E80" s="88">
        <v>13</v>
      </c>
    </row>
    <row r="81" spans="1:8" s="86" customFormat="1" ht="9" customHeight="1">
      <c r="A81" s="84" t="s">
        <v>76</v>
      </c>
      <c r="B81" s="85">
        <f t="shared" si="1"/>
        <v>2548</v>
      </c>
      <c r="C81" s="85">
        <v>1249</v>
      </c>
      <c r="D81" s="85">
        <v>1299</v>
      </c>
      <c r="E81" s="90">
        <v>0</v>
      </c>
    </row>
    <row r="82" spans="1:8" s="86" customFormat="1" ht="9" customHeight="1">
      <c r="A82" s="84"/>
      <c r="B82" s="85"/>
      <c r="C82" s="85"/>
      <c r="D82" s="85"/>
      <c r="E82" s="90"/>
    </row>
    <row r="83" spans="1:8" s="86" customFormat="1" ht="9" customHeight="1">
      <c r="A83" s="80">
        <v>1997</v>
      </c>
      <c r="B83" s="85"/>
      <c r="C83" s="85"/>
      <c r="D83" s="85"/>
      <c r="E83" s="90"/>
    </row>
    <row r="84" spans="1:8" s="82" customFormat="1" ht="7.5" customHeight="1">
      <c r="A84" s="83" t="s">
        <v>7</v>
      </c>
      <c r="B84" s="81">
        <f>SUM(B86:B118)</f>
        <v>2698425</v>
      </c>
      <c r="C84" s="81">
        <f>SUM(C86:C118)</f>
        <v>1359672</v>
      </c>
      <c r="D84" s="81">
        <f>SUM(D86:D118)</f>
        <v>1338539</v>
      </c>
      <c r="E84" s="81">
        <f>SUM(E86:E118)</f>
        <v>214</v>
      </c>
    </row>
    <row r="85" spans="1:8" s="82" customFormat="1" ht="2.4500000000000002" customHeight="1">
      <c r="A85" s="83"/>
      <c r="B85" s="81"/>
      <c r="C85" s="81"/>
      <c r="D85" s="81"/>
      <c r="E85" s="81"/>
    </row>
    <row r="86" spans="1:8" s="86" customFormat="1" ht="9" customHeight="1">
      <c r="A86" s="84" t="s">
        <v>16</v>
      </c>
      <c r="B86" s="85">
        <f t="shared" ref="B86:B118" si="2">SUM(C86:E86)</f>
        <v>24717</v>
      </c>
      <c r="C86" s="85">
        <v>12638</v>
      </c>
      <c r="D86" s="85">
        <v>12071</v>
      </c>
      <c r="E86" s="85">
        <v>8</v>
      </c>
    </row>
    <row r="87" spans="1:8" s="86" customFormat="1" ht="9" customHeight="1">
      <c r="A87" s="84" t="s">
        <v>17</v>
      </c>
      <c r="B87" s="85">
        <f t="shared" si="2"/>
        <v>56831</v>
      </c>
      <c r="C87" s="85">
        <v>28988</v>
      </c>
      <c r="D87" s="85">
        <v>27825</v>
      </c>
      <c r="E87" s="85">
        <v>18</v>
      </c>
    </row>
    <row r="88" spans="1:8" s="86" customFormat="1" ht="9" customHeight="1">
      <c r="A88" s="84" t="s">
        <v>18</v>
      </c>
      <c r="B88" s="85">
        <f t="shared" si="2"/>
        <v>9780</v>
      </c>
      <c r="C88" s="85">
        <v>5046</v>
      </c>
      <c r="D88" s="85">
        <v>4734</v>
      </c>
      <c r="E88" s="85">
        <v>0</v>
      </c>
    </row>
    <row r="89" spans="1:8" s="86" customFormat="1" ht="9" customHeight="1">
      <c r="A89" s="87" t="s">
        <v>19</v>
      </c>
      <c r="B89" s="88">
        <f t="shared" si="2"/>
        <v>19140</v>
      </c>
      <c r="C89" s="88">
        <v>9647</v>
      </c>
      <c r="D89" s="88">
        <v>9493</v>
      </c>
      <c r="E89" s="92">
        <v>0</v>
      </c>
    </row>
    <row r="90" spans="1:8" s="86" customFormat="1" ht="9" customHeight="1">
      <c r="A90" s="84" t="s">
        <v>20</v>
      </c>
      <c r="B90" s="85">
        <f t="shared" si="2"/>
        <v>56907</v>
      </c>
      <c r="C90" s="85">
        <v>28936</v>
      </c>
      <c r="D90" s="85">
        <v>27971</v>
      </c>
      <c r="E90" s="85">
        <v>0</v>
      </c>
    </row>
    <row r="91" spans="1:8" s="86" customFormat="1" ht="9" customHeight="1">
      <c r="A91" s="84" t="s">
        <v>21</v>
      </c>
      <c r="B91" s="85">
        <f t="shared" si="2"/>
        <v>12316</v>
      </c>
      <c r="C91" s="85">
        <v>6312</v>
      </c>
      <c r="D91" s="85">
        <v>6004</v>
      </c>
      <c r="E91" s="90">
        <v>0</v>
      </c>
    </row>
    <row r="92" spans="1:8" s="86" customFormat="1" ht="9" customHeight="1">
      <c r="A92" s="84" t="s">
        <v>22</v>
      </c>
      <c r="B92" s="85">
        <f t="shared" si="2"/>
        <v>131882</v>
      </c>
      <c r="C92" s="85">
        <v>66119</v>
      </c>
      <c r="D92" s="85">
        <v>65763</v>
      </c>
      <c r="E92" s="85">
        <v>0</v>
      </c>
      <c r="H92" s="112"/>
    </row>
    <row r="93" spans="1:8" s="86" customFormat="1" ht="9" customHeight="1">
      <c r="A93" s="87" t="s">
        <v>23</v>
      </c>
      <c r="B93" s="88">
        <f t="shared" si="2"/>
        <v>77309</v>
      </c>
      <c r="C93" s="88">
        <v>39328</v>
      </c>
      <c r="D93" s="88">
        <v>37973</v>
      </c>
      <c r="E93" s="88">
        <v>8</v>
      </c>
    </row>
    <row r="94" spans="1:8" s="86" customFormat="1" ht="9" customHeight="1">
      <c r="A94" s="89" t="s">
        <v>24</v>
      </c>
      <c r="B94" s="85">
        <f t="shared" si="2"/>
        <v>181803</v>
      </c>
      <c r="C94" s="85">
        <v>91958</v>
      </c>
      <c r="D94" s="85">
        <v>89820</v>
      </c>
      <c r="E94" s="85">
        <v>25</v>
      </c>
    </row>
    <row r="95" spans="1:8" s="86" customFormat="1" ht="9" customHeight="1">
      <c r="A95" s="84" t="s">
        <v>25</v>
      </c>
      <c r="B95" s="85">
        <f t="shared" si="2"/>
        <v>48023</v>
      </c>
      <c r="C95" s="85">
        <v>24396</v>
      </c>
      <c r="D95" s="85">
        <v>23627</v>
      </c>
      <c r="E95" s="85">
        <v>0</v>
      </c>
    </row>
    <row r="96" spans="1:8" s="86" customFormat="1" ht="9" customHeight="1">
      <c r="A96" s="84" t="s">
        <v>26</v>
      </c>
      <c r="B96" s="85">
        <f t="shared" si="2"/>
        <v>138450</v>
      </c>
      <c r="C96" s="85">
        <v>69814</v>
      </c>
      <c r="D96" s="85">
        <v>68612</v>
      </c>
      <c r="E96" s="85">
        <v>24</v>
      </c>
    </row>
    <row r="97" spans="1:5" s="86" customFormat="1" ht="9" customHeight="1">
      <c r="A97" s="87" t="s">
        <v>27</v>
      </c>
      <c r="B97" s="88">
        <f t="shared" si="2"/>
        <v>122069</v>
      </c>
      <c r="C97" s="88">
        <v>61157</v>
      </c>
      <c r="D97" s="88">
        <v>60912</v>
      </c>
      <c r="E97" s="88">
        <v>0</v>
      </c>
    </row>
    <row r="98" spans="1:5" s="86" customFormat="1" ht="9" customHeight="1">
      <c r="A98" s="84" t="s">
        <v>28</v>
      </c>
      <c r="B98" s="85">
        <f t="shared" si="2"/>
        <v>71753</v>
      </c>
      <c r="C98" s="85">
        <v>35827</v>
      </c>
      <c r="D98" s="85">
        <v>35925</v>
      </c>
      <c r="E98" s="85">
        <v>1</v>
      </c>
    </row>
    <row r="99" spans="1:5" s="86" customFormat="1" ht="9" customHeight="1">
      <c r="A99" s="84" t="s">
        <v>29</v>
      </c>
      <c r="B99" s="85">
        <f t="shared" si="2"/>
        <v>164066</v>
      </c>
      <c r="C99" s="85">
        <v>83711</v>
      </c>
      <c r="D99" s="85">
        <v>80347</v>
      </c>
      <c r="E99" s="85">
        <v>8</v>
      </c>
    </row>
    <row r="100" spans="1:5" s="86" customFormat="1" ht="9" customHeight="1">
      <c r="A100" s="84" t="s">
        <v>30</v>
      </c>
      <c r="B100" s="85">
        <f t="shared" si="2"/>
        <v>327782</v>
      </c>
      <c r="C100" s="85">
        <v>164469</v>
      </c>
      <c r="D100" s="85">
        <v>163307</v>
      </c>
      <c r="E100" s="85">
        <v>6</v>
      </c>
    </row>
    <row r="101" spans="1:5" s="86" customFormat="1" ht="9" customHeight="1">
      <c r="A101" s="87" t="s">
        <v>31</v>
      </c>
      <c r="B101" s="88">
        <f t="shared" si="2"/>
        <v>127726</v>
      </c>
      <c r="C101" s="88">
        <v>63999</v>
      </c>
      <c r="D101" s="88">
        <v>63724</v>
      </c>
      <c r="E101" s="88">
        <v>3</v>
      </c>
    </row>
    <row r="102" spans="1:5" s="86" customFormat="1" ht="9" customHeight="1">
      <c r="A102" s="84" t="s">
        <v>32</v>
      </c>
      <c r="B102" s="85">
        <f t="shared" si="2"/>
        <v>38153</v>
      </c>
      <c r="C102" s="85">
        <v>19253</v>
      </c>
      <c r="D102" s="85">
        <v>18899</v>
      </c>
      <c r="E102" s="85">
        <v>1</v>
      </c>
    </row>
    <row r="103" spans="1:5" s="86" customFormat="1" ht="9" customHeight="1">
      <c r="A103" s="84" t="s">
        <v>33</v>
      </c>
      <c r="B103" s="85">
        <f t="shared" si="2"/>
        <v>25809</v>
      </c>
      <c r="C103" s="85">
        <v>13249</v>
      </c>
      <c r="D103" s="85">
        <v>12556</v>
      </c>
      <c r="E103" s="90">
        <v>4</v>
      </c>
    </row>
    <row r="104" spans="1:5" s="86" customFormat="1" ht="9" customHeight="1">
      <c r="A104" s="84" t="s">
        <v>34</v>
      </c>
      <c r="B104" s="85">
        <f t="shared" si="2"/>
        <v>86893</v>
      </c>
      <c r="C104" s="85">
        <v>44364</v>
      </c>
      <c r="D104" s="85">
        <v>42529</v>
      </c>
      <c r="E104" s="90">
        <v>0</v>
      </c>
    </row>
    <row r="105" spans="1:5" s="86" customFormat="1" ht="9" customHeight="1">
      <c r="A105" s="87" t="s">
        <v>35</v>
      </c>
      <c r="B105" s="88">
        <f t="shared" si="2"/>
        <v>117195</v>
      </c>
      <c r="C105" s="88">
        <v>58614</v>
      </c>
      <c r="D105" s="88">
        <v>58578</v>
      </c>
      <c r="E105" s="88">
        <v>3</v>
      </c>
    </row>
    <row r="106" spans="1:5" s="86" customFormat="1" ht="9" customHeight="1">
      <c r="A106" s="84" t="s">
        <v>36</v>
      </c>
      <c r="B106" s="85">
        <f t="shared" si="2"/>
        <v>156943</v>
      </c>
      <c r="C106" s="85">
        <v>79358</v>
      </c>
      <c r="D106" s="85">
        <v>77564</v>
      </c>
      <c r="E106" s="85">
        <v>21</v>
      </c>
    </row>
    <row r="107" spans="1:5" s="86" customFormat="1" ht="9" customHeight="1">
      <c r="A107" s="84" t="s">
        <v>37</v>
      </c>
      <c r="B107" s="85">
        <f t="shared" si="2"/>
        <v>38223</v>
      </c>
      <c r="C107" s="85">
        <v>19285</v>
      </c>
      <c r="D107" s="85">
        <v>18915</v>
      </c>
      <c r="E107" s="85">
        <v>23</v>
      </c>
    </row>
    <row r="108" spans="1:5" s="86" customFormat="1" ht="9" customHeight="1">
      <c r="A108" s="84" t="s">
        <v>38</v>
      </c>
      <c r="B108" s="85">
        <f t="shared" si="2"/>
        <v>21599</v>
      </c>
      <c r="C108" s="85">
        <v>10997</v>
      </c>
      <c r="D108" s="85">
        <v>10602</v>
      </c>
      <c r="E108" s="85">
        <v>0</v>
      </c>
    </row>
    <row r="109" spans="1:5" s="86" customFormat="1" ht="9" customHeight="1">
      <c r="A109" s="87" t="s">
        <v>39</v>
      </c>
      <c r="B109" s="88">
        <f t="shared" si="2"/>
        <v>65443</v>
      </c>
      <c r="C109" s="88">
        <v>32965</v>
      </c>
      <c r="D109" s="88">
        <v>32456</v>
      </c>
      <c r="E109" s="88">
        <v>22</v>
      </c>
    </row>
    <row r="110" spans="1:5" s="86" customFormat="1" ht="9" customHeight="1">
      <c r="A110" s="84" t="s">
        <v>40</v>
      </c>
      <c r="B110" s="85">
        <f t="shared" si="2"/>
        <v>79253</v>
      </c>
      <c r="C110" s="85">
        <v>40130</v>
      </c>
      <c r="D110" s="85">
        <v>39099</v>
      </c>
      <c r="E110" s="85">
        <v>24</v>
      </c>
    </row>
    <row r="111" spans="1:5" s="86" customFormat="1" ht="9" customHeight="1">
      <c r="A111" s="84" t="s">
        <v>41</v>
      </c>
      <c r="B111" s="85">
        <f t="shared" si="2"/>
        <v>55840</v>
      </c>
      <c r="C111" s="85">
        <v>28533</v>
      </c>
      <c r="D111" s="85">
        <v>27303</v>
      </c>
      <c r="E111" s="85">
        <v>4</v>
      </c>
    </row>
    <row r="112" spans="1:5" s="86" customFormat="1" ht="9" customHeight="1">
      <c r="A112" s="84" t="s">
        <v>42</v>
      </c>
      <c r="B112" s="85">
        <f t="shared" si="2"/>
        <v>58650</v>
      </c>
      <c r="C112" s="85">
        <v>28987</v>
      </c>
      <c r="D112" s="85">
        <v>29655</v>
      </c>
      <c r="E112" s="85">
        <v>8</v>
      </c>
    </row>
    <row r="113" spans="1:5" s="86" customFormat="1" ht="9" customHeight="1">
      <c r="A113" s="87" t="s">
        <v>43</v>
      </c>
      <c r="B113" s="88">
        <f t="shared" si="2"/>
        <v>66972</v>
      </c>
      <c r="C113" s="88">
        <v>34292</v>
      </c>
      <c r="D113" s="88">
        <v>32680</v>
      </c>
      <c r="E113" s="92">
        <v>0</v>
      </c>
    </row>
    <row r="114" spans="1:5" s="86" customFormat="1" ht="9" customHeight="1">
      <c r="A114" s="84" t="s">
        <v>44</v>
      </c>
      <c r="B114" s="85">
        <f t="shared" si="2"/>
        <v>26746</v>
      </c>
      <c r="C114" s="85">
        <v>13522</v>
      </c>
      <c r="D114" s="85">
        <v>13224</v>
      </c>
      <c r="E114" s="85">
        <v>0</v>
      </c>
    </row>
    <row r="115" spans="1:5" s="86" customFormat="1" ht="9" customHeight="1">
      <c r="A115" s="84" t="s">
        <v>45</v>
      </c>
      <c r="B115" s="85">
        <f t="shared" si="2"/>
        <v>213098</v>
      </c>
      <c r="C115" s="85">
        <v>104604</v>
      </c>
      <c r="D115" s="85">
        <v>108492</v>
      </c>
      <c r="E115" s="85">
        <v>2</v>
      </c>
    </row>
    <row r="116" spans="1:5" s="86" customFormat="1" ht="9" customHeight="1">
      <c r="A116" s="84" t="s">
        <v>46</v>
      </c>
      <c r="B116" s="85">
        <f t="shared" si="2"/>
        <v>37903</v>
      </c>
      <c r="C116" s="85">
        <v>19310</v>
      </c>
      <c r="D116" s="85">
        <v>18593</v>
      </c>
      <c r="E116" s="90">
        <v>0</v>
      </c>
    </row>
    <row r="117" spans="1:5" s="86" customFormat="1" ht="9" customHeight="1">
      <c r="A117" s="87" t="s">
        <v>47</v>
      </c>
      <c r="B117" s="88">
        <f t="shared" si="2"/>
        <v>38131</v>
      </c>
      <c r="C117" s="88">
        <v>19344</v>
      </c>
      <c r="D117" s="88">
        <v>18786</v>
      </c>
      <c r="E117" s="88">
        <v>1</v>
      </c>
    </row>
    <row r="118" spans="1:5" s="86" customFormat="1" ht="9" customHeight="1">
      <c r="A118" s="84" t="s">
        <v>76</v>
      </c>
      <c r="B118" s="85">
        <f t="shared" si="2"/>
        <v>1020</v>
      </c>
      <c r="C118" s="85">
        <v>520</v>
      </c>
      <c r="D118" s="85">
        <v>500</v>
      </c>
      <c r="E118" s="90">
        <v>0</v>
      </c>
    </row>
    <row r="119" spans="1:5" s="86" customFormat="1" ht="9" customHeight="1">
      <c r="A119" s="84"/>
      <c r="B119" s="85"/>
      <c r="C119" s="85"/>
      <c r="D119" s="85"/>
      <c r="E119" s="90"/>
    </row>
    <row r="120" spans="1:5" s="86" customFormat="1" ht="9" customHeight="1">
      <c r="A120" s="80">
        <v>1998</v>
      </c>
      <c r="B120" s="85"/>
      <c r="C120" s="85"/>
      <c r="D120" s="85"/>
      <c r="E120" s="90"/>
    </row>
    <row r="121" spans="1:5" s="82" customFormat="1" ht="7.5" customHeight="1">
      <c r="A121" s="83" t="s">
        <v>7</v>
      </c>
      <c r="B121" s="81">
        <f>SUM(B123:B155)</f>
        <v>2668428</v>
      </c>
      <c r="C121" s="81">
        <f>SUM(C123:C155)</f>
        <v>1345837</v>
      </c>
      <c r="D121" s="81">
        <f>SUM(D123:D155)</f>
        <v>1322244</v>
      </c>
      <c r="E121" s="81">
        <f>SUM(E123:E155)</f>
        <v>347</v>
      </c>
    </row>
    <row r="122" spans="1:5" s="82" customFormat="1" ht="2.4500000000000002" customHeight="1">
      <c r="A122" s="83"/>
      <c r="B122" s="81"/>
      <c r="C122" s="81"/>
      <c r="D122" s="81"/>
      <c r="E122" s="81"/>
    </row>
    <row r="123" spans="1:5" s="86" customFormat="1" ht="9" customHeight="1">
      <c r="A123" s="84" t="s">
        <v>16</v>
      </c>
      <c r="B123" s="85">
        <f t="shared" ref="B123:B155" si="3">SUM(C123:E123)</f>
        <v>25537</v>
      </c>
      <c r="C123" s="85">
        <v>12956</v>
      </c>
      <c r="D123" s="85">
        <v>12580</v>
      </c>
      <c r="E123" s="85">
        <v>1</v>
      </c>
    </row>
    <row r="124" spans="1:5" s="86" customFormat="1" ht="9" customHeight="1">
      <c r="A124" s="84" t="s">
        <v>17</v>
      </c>
      <c r="B124" s="85">
        <f t="shared" si="3"/>
        <v>58696</v>
      </c>
      <c r="C124" s="85">
        <v>29912</v>
      </c>
      <c r="D124" s="85">
        <v>28757</v>
      </c>
      <c r="E124" s="85">
        <v>27</v>
      </c>
    </row>
    <row r="125" spans="1:5" s="86" customFormat="1" ht="9" customHeight="1">
      <c r="A125" s="84" t="s">
        <v>18</v>
      </c>
      <c r="B125" s="85">
        <f t="shared" si="3"/>
        <v>10085</v>
      </c>
      <c r="C125" s="112">
        <v>5219</v>
      </c>
      <c r="D125" s="112">
        <v>4859</v>
      </c>
      <c r="E125" s="112">
        <v>7</v>
      </c>
    </row>
    <row r="126" spans="1:5" s="86" customFormat="1" ht="9" customHeight="1">
      <c r="A126" s="87" t="s">
        <v>19</v>
      </c>
      <c r="B126" s="88">
        <f t="shared" si="3"/>
        <v>18850</v>
      </c>
      <c r="C126" s="88">
        <v>9527</v>
      </c>
      <c r="D126" s="88">
        <v>9323</v>
      </c>
      <c r="E126" s="88">
        <v>0</v>
      </c>
    </row>
    <row r="127" spans="1:5" s="86" customFormat="1" ht="9" customHeight="1">
      <c r="A127" s="84" t="s">
        <v>20</v>
      </c>
      <c r="B127" s="85">
        <f t="shared" si="3"/>
        <v>59185</v>
      </c>
      <c r="C127" s="85">
        <v>30064</v>
      </c>
      <c r="D127" s="85">
        <v>29121</v>
      </c>
      <c r="E127" s="85">
        <v>0</v>
      </c>
    </row>
    <row r="128" spans="1:5" s="86" customFormat="1" ht="9" customHeight="1">
      <c r="A128" s="84" t="s">
        <v>21</v>
      </c>
      <c r="B128" s="85">
        <f t="shared" si="3"/>
        <v>12708</v>
      </c>
      <c r="C128" s="85">
        <v>6496</v>
      </c>
      <c r="D128" s="85">
        <v>6211</v>
      </c>
      <c r="E128" s="85">
        <v>1</v>
      </c>
    </row>
    <row r="129" spans="1:8" s="86" customFormat="1" ht="9" customHeight="1">
      <c r="A129" s="84" t="s">
        <v>22</v>
      </c>
      <c r="B129" s="85">
        <f t="shared" si="3"/>
        <v>133759</v>
      </c>
      <c r="C129" s="85">
        <v>66897</v>
      </c>
      <c r="D129" s="85">
        <v>66845</v>
      </c>
      <c r="E129" s="85">
        <v>17</v>
      </c>
      <c r="H129" s="112"/>
    </row>
    <row r="130" spans="1:8" s="86" customFormat="1" ht="9" customHeight="1">
      <c r="A130" s="87" t="s">
        <v>23</v>
      </c>
      <c r="B130" s="88">
        <f t="shared" si="3"/>
        <v>79980</v>
      </c>
      <c r="C130" s="88">
        <v>40579</v>
      </c>
      <c r="D130" s="88">
        <v>39401</v>
      </c>
      <c r="E130" s="88">
        <v>0</v>
      </c>
    </row>
    <row r="131" spans="1:8" s="86" customFormat="1" ht="9" customHeight="1">
      <c r="A131" s="89" t="s">
        <v>24</v>
      </c>
      <c r="B131" s="85">
        <f t="shared" si="3"/>
        <v>182476</v>
      </c>
      <c r="C131" s="85">
        <v>92445</v>
      </c>
      <c r="D131" s="85">
        <v>89988</v>
      </c>
      <c r="E131" s="85">
        <v>43</v>
      </c>
    </row>
    <row r="132" spans="1:8" s="86" customFormat="1" ht="9" customHeight="1">
      <c r="A132" s="84" t="s">
        <v>25</v>
      </c>
      <c r="B132" s="85">
        <f t="shared" si="3"/>
        <v>45890</v>
      </c>
      <c r="C132" s="85">
        <v>23186</v>
      </c>
      <c r="D132" s="85">
        <v>22693</v>
      </c>
      <c r="E132" s="85">
        <v>11</v>
      </c>
    </row>
    <row r="133" spans="1:8" s="86" customFormat="1" ht="9" customHeight="1">
      <c r="A133" s="84" t="s">
        <v>26</v>
      </c>
      <c r="B133" s="85">
        <f t="shared" si="3"/>
        <v>135687</v>
      </c>
      <c r="C133" s="85">
        <v>68560</v>
      </c>
      <c r="D133" s="85">
        <v>67116</v>
      </c>
      <c r="E133" s="85">
        <v>11</v>
      </c>
    </row>
    <row r="134" spans="1:8" s="86" customFormat="1" ht="9" customHeight="1">
      <c r="A134" s="87" t="s">
        <v>27</v>
      </c>
      <c r="B134" s="88">
        <f t="shared" si="3"/>
        <v>98217</v>
      </c>
      <c r="C134" s="88">
        <v>48929</v>
      </c>
      <c r="D134" s="88">
        <v>49288</v>
      </c>
      <c r="E134" s="88">
        <v>0</v>
      </c>
    </row>
    <row r="135" spans="1:8" s="86" customFormat="1" ht="9" customHeight="1">
      <c r="A135" s="84" t="s">
        <v>28</v>
      </c>
      <c r="B135" s="85">
        <f t="shared" si="3"/>
        <v>67376</v>
      </c>
      <c r="C135" s="85">
        <v>33488</v>
      </c>
      <c r="D135" s="85">
        <v>33887</v>
      </c>
      <c r="E135" s="85">
        <v>1</v>
      </c>
    </row>
    <row r="136" spans="1:8" s="86" customFormat="1" ht="9" customHeight="1">
      <c r="A136" s="84" t="s">
        <v>29</v>
      </c>
      <c r="B136" s="85">
        <f t="shared" si="3"/>
        <v>165752</v>
      </c>
      <c r="C136" s="85">
        <v>84444</v>
      </c>
      <c r="D136" s="85">
        <v>81285</v>
      </c>
      <c r="E136" s="85">
        <v>23</v>
      </c>
    </row>
    <row r="137" spans="1:8" s="86" customFormat="1" ht="9" customHeight="1">
      <c r="A137" s="84" t="s">
        <v>30</v>
      </c>
      <c r="B137" s="85">
        <f t="shared" si="3"/>
        <v>337020</v>
      </c>
      <c r="C137" s="85">
        <v>170158</v>
      </c>
      <c r="D137" s="85">
        <v>166842</v>
      </c>
      <c r="E137" s="85">
        <v>20</v>
      </c>
    </row>
    <row r="138" spans="1:8" s="86" customFormat="1" ht="9" customHeight="1">
      <c r="A138" s="87" t="s">
        <v>31</v>
      </c>
      <c r="B138" s="88">
        <f t="shared" si="3"/>
        <v>123253</v>
      </c>
      <c r="C138" s="88">
        <v>61594</v>
      </c>
      <c r="D138" s="88">
        <v>61646</v>
      </c>
      <c r="E138" s="88">
        <v>13</v>
      </c>
    </row>
    <row r="139" spans="1:8" s="86" customFormat="1" ht="9" customHeight="1">
      <c r="A139" s="84" t="s">
        <v>32</v>
      </c>
      <c r="B139" s="85">
        <f t="shared" si="3"/>
        <v>34281</v>
      </c>
      <c r="C139" s="85">
        <v>17439</v>
      </c>
      <c r="D139" s="85">
        <v>16841</v>
      </c>
      <c r="E139" s="85">
        <v>1</v>
      </c>
    </row>
    <row r="140" spans="1:8" s="86" customFormat="1" ht="9" customHeight="1">
      <c r="A140" s="84" t="s">
        <v>33</v>
      </c>
      <c r="B140" s="85">
        <f t="shared" si="3"/>
        <v>25296</v>
      </c>
      <c r="C140" s="85">
        <v>12823</v>
      </c>
      <c r="D140" s="85">
        <v>12471</v>
      </c>
      <c r="E140" s="85">
        <v>2</v>
      </c>
    </row>
    <row r="141" spans="1:8" s="86" customFormat="1" ht="9" customHeight="1">
      <c r="A141" s="84" t="s">
        <v>34</v>
      </c>
      <c r="B141" s="85">
        <f t="shared" si="3"/>
        <v>90683</v>
      </c>
      <c r="C141" s="85">
        <v>46049</v>
      </c>
      <c r="D141" s="85">
        <v>44633</v>
      </c>
      <c r="E141" s="85">
        <v>1</v>
      </c>
    </row>
    <row r="142" spans="1:8" s="86" customFormat="1" ht="9" customHeight="1">
      <c r="A142" s="87" t="s">
        <v>35</v>
      </c>
      <c r="B142" s="88">
        <f t="shared" si="3"/>
        <v>107094</v>
      </c>
      <c r="C142" s="88">
        <v>53432</v>
      </c>
      <c r="D142" s="88">
        <v>53640</v>
      </c>
      <c r="E142" s="88">
        <v>22</v>
      </c>
    </row>
    <row r="143" spans="1:8" s="86" customFormat="1" ht="9" customHeight="1">
      <c r="A143" s="84" t="s">
        <v>36</v>
      </c>
      <c r="B143" s="85">
        <f t="shared" si="3"/>
        <v>156383</v>
      </c>
      <c r="C143" s="85">
        <v>78785</v>
      </c>
      <c r="D143" s="85">
        <v>77571</v>
      </c>
      <c r="E143" s="85">
        <v>27</v>
      </c>
    </row>
    <row r="144" spans="1:8" s="86" customFormat="1" ht="9" customHeight="1">
      <c r="A144" s="84" t="s">
        <v>37</v>
      </c>
      <c r="B144" s="85">
        <f t="shared" si="3"/>
        <v>38994</v>
      </c>
      <c r="C144" s="85">
        <v>19788</v>
      </c>
      <c r="D144" s="85">
        <v>19205</v>
      </c>
      <c r="E144" s="85">
        <v>1</v>
      </c>
    </row>
    <row r="145" spans="1:5" s="86" customFormat="1" ht="9" customHeight="1">
      <c r="A145" s="84" t="s">
        <v>38</v>
      </c>
      <c r="B145" s="85">
        <f t="shared" si="3"/>
        <v>22361</v>
      </c>
      <c r="C145" s="85">
        <v>11496</v>
      </c>
      <c r="D145" s="85">
        <v>10865</v>
      </c>
      <c r="E145" s="85">
        <v>0</v>
      </c>
    </row>
    <row r="146" spans="1:5" s="86" customFormat="1" ht="9" customHeight="1">
      <c r="A146" s="87" t="s">
        <v>39</v>
      </c>
      <c r="B146" s="88">
        <f t="shared" si="3"/>
        <v>66496</v>
      </c>
      <c r="C146" s="88">
        <v>33421</v>
      </c>
      <c r="D146" s="88">
        <v>33071</v>
      </c>
      <c r="E146" s="88">
        <v>4</v>
      </c>
    </row>
    <row r="147" spans="1:5" s="86" customFormat="1" ht="9" customHeight="1">
      <c r="A147" s="84" t="s">
        <v>40</v>
      </c>
      <c r="B147" s="85">
        <f t="shared" si="3"/>
        <v>73517</v>
      </c>
      <c r="C147" s="85">
        <v>37385</v>
      </c>
      <c r="D147" s="85">
        <v>36100</v>
      </c>
      <c r="E147" s="85">
        <v>32</v>
      </c>
    </row>
    <row r="148" spans="1:5" s="86" customFormat="1" ht="9" customHeight="1">
      <c r="A148" s="84" t="s">
        <v>41</v>
      </c>
      <c r="B148" s="85">
        <f t="shared" si="3"/>
        <v>56322</v>
      </c>
      <c r="C148" s="85">
        <v>29044</v>
      </c>
      <c r="D148" s="85">
        <v>27233</v>
      </c>
      <c r="E148" s="85">
        <v>45</v>
      </c>
    </row>
    <row r="149" spans="1:5" s="86" customFormat="1" ht="9" customHeight="1">
      <c r="A149" s="84" t="s">
        <v>42</v>
      </c>
      <c r="B149" s="85">
        <f t="shared" si="3"/>
        <v>50157</v>
      </c>
      <c r="C149" s="85">
        <v>25592</v>
      </c>
      <c r="D149" s="85">
        <v>24550</v>
      </c>
      <c r="E149" s="85">
        <v>15</v>
      </c>
    </row>
    <row r="150" spans="1:5" s="86" customFormat="1" ht="9" customHeight="1">
      <c r="A150" s="87" t="s">
        <v>43</v>
      </c>
      <c r="B150" s="88">
        <f t="shared" si="3"/>
        <v>63568</v>
      </c>
      <c r="C150" s="88">
        <v>32342</v>
      </c>
      <c r="D150" s="88">
        <v>31226</v>
      </c>
      <c r="E150" s="88">
        <v>0</v>
      </c>
    </row>
    <row r="151" spans="1:5" s="86" customFormat="1" ht="9" customHeight="1">
      <c r="A151" s="84" t="s">
        <v>44</v>
      </c>
      <c r="B151" s="85">
        <f t="shared" si="3"/>
        <v>28374</v>
      </c>
      <c r="C151" s="85">
        <v>14260</v>
      </c>
      <c r="D151" s="85">
        <v>14114</v>
      </c>
      <c r="E151" s="85">
        <v>0</v>
      </c>
    </row>
    <row r="152" spans="1:5" s="86" customFormat="1" ht="9" customHeight="1">
      <c r="A152" s="84" t="s">
        <v>45</v>
      </c>
      <c r="B152" s="85">
        <f t="shared" si="3"/>
        <v>218849</v>
      </c>
      <c r="C152" s="85">
        <v>107932</v>
      </c>
      <c r="D152" s="85">
        <v>110896</v>
      </c>
      <c r="E152" s="85">
        <v>21</v>
      </c>
    </row>
    <row r="153" spans="1:5" s="86" customFormat="1" ht="9" customHeight="1">
      <c r="A153" s="84" t="s">
        <v>46</v>
      </c>
      <c r="B153" s="85">
        <f t="shared" si="3"/>
        <v>38099</v>
      </c>
      <c r="C153" s="85">
        <v>19385</v>
      </c>
      <c r="D153" s="85">
        <v>18714</v>
      </c>
      <c r="E153" s="85">
        <v>0</v>
      </c>
    </row>
    <row r="154" spans="1:5" s="86" customFormat="1" ht="9" customHeight="1">
      <c r="A154" s="87" t="s">
        <v>47</v>
      </c>
      <c r="B154" s="88">
        <f t="shared" si="3"/>
        <v>38960</v>
      </c>
      <c r="C154" s="88">
        <v>19875</v>
      </c>
      <c r="D154" s="88">
        <v>19084</v>
      </c>
      <c r="E154" s="88">
        <v>1</v>
      </c>
    </row>
    <row r="155" spans="1:5" s="86" customFormat="1" ht="9" customHeight="1">
      <c r="A155" s="84" t="s">
        <v>76</v>
      </c>
      <c r="B155" s="85">
        <f t="shared" si="3"/>
        <v>4523</v>
      </c>
      <c r="C155" s="85">
        <v>2335</v>
      </c>
      <c r="D155" s="85">
        <v>2188</v>
      </c>
      <c r="E155" s="85">
        <v>0</v>
      </c>
    </row>
    <row r="156" spans="1:5" s="86" customFormat="1" ht="9" customHeight="1">
      <c r="A156" s="84"/>
      <c r="B156" s="85"/>
      <c r="C156" s="85"/>
      <c r="D156" s="85"/>
      <c r="E156" s="85"/>
    </row>
    <row r="157" spans="1:5" s="86" customFormat="1" ht="9" customHeight="1">
      <c r="A157" s="80">
        <v>1999</v>
      </c>
      <c r="B157" s="85"/>
      <c r="C157" s="85"/>
      <c r="D157" s="85"/>
      <c r="E157" s="85"/>
    </row>
    <row r="158" spans="1:5" s="82" customFormat="1" ht="7.5" customHeight="1">
      <c r="A158" s="83" t="s">
        <v>7</v>
      </c>
      <c r="B158" s="91">
        <f>SUM(B160:B192)</f>
        <v>2769089</v>
      </c>
      <c r="C158" s="91">
        <f>SUM(C160:C192)</f>
        <v>1384810</v>
      </c>
      <c r="D158" s="91">
        <f>SUM(D160:D192)</f>
        <v>1384000</v>
      </c>
      <c r="E158" s="91">
        <f>SUM(E160:E192)</f>
        <v>279</v>
      </c>
    </row>
    <row r="159" spans="1:5" s="82" customFormat="1" ht="2.4500000000000002" customHeight="1">
      <c r="A159" s="83"/>
      <c r="B159" s="91"/>
      <c r="C159" s="91"/>
      <c r="D159" s="91"/>
      <c r="E159" s="91"/>
    </row>
    <row r="160" spans="1:5" s="86" customFormat="1" ht="9" customHeight="1">
      <c r="A160" s="84" t="s">
        <v>16</v>
      </c>
      <c r="B160" s="90">
        <f t="shared" ref="B160:B192" si="4">SUM(C160:E160)</f>
        <v>25424</v>
      </c>
      <c r="C160" s="90">
        <v>13010</v>
      </c>
      <c r="D160" s="90">
        <v>12413</v>
      </c>
      <c r="E160" s="90">
        <v>1</v>
      </c>
    </row>
    <row r="161" spans="1:8" s="86" customFormat="1" ht="9" customHeight="1">
      <c r="A161" s="84" t="s">
        <v>17</v>
      </c>
      <c r="B161" s="90">
        <f t="shared" si="4"/>
        <v>60442</v>
      </c>
      <c r="C161" s="90">
        <v>30878</v>
      </c>
      <c r="D161" s="90">
        <v>29531</v>
      </c>
      <c r="E161" s="90">
        <v>33</v>
      </c>
    </row>
    <row r="162" spans="1:8" s="86" customFormat="1" ht="9" customHeight="1">
      <c r="A162" s="84" t="s">
        <v>18</v>
      </c>
      <c r="B162" s="90">
        <f t="shared" si="4"/>
        <v>10477</v>
      </c>
      <c r="C162" s="113">
        <v>5408</v>
      </c>
      <c r="D162" s="113">
        <v>5057</v>
      </c>
      <c r="E162" s="113">
        <v>12</v>
      </c>
    </row>
    <row r="163" spans="1:8" s="86" customFormat="1" ht="9" customHeight="1">
      <c r="A163" s="87" t="s">
        <v>19</v>
      </c>
      <c r="B163" s="92">
        <f t="shared" si="4"/>
        <v>19637</v>
      </c>
      <c r="C163" s="92">
        <v>9789</v>
      </c>
      <c r="D163" s="92">
        <v>9848</v>
      </c>
      <c r="E163" s="92">
        <v>0</v>
      </c>
    </row>
    <row r="164" spans="1:8" s="86" customFormat="1" ht="9" customHeight="1">
      <c r="A164" s="84" t="s">
        <v>20</v>
      </c>
      <c r="B164" s="90">
        <f t="shared" si="4"/>
        <v>59686</v>
      </c>
      <c r="C164" s="90">
        <v>30370</v>
      </c>
      <c r="D164" s="90">
        <v>29315</v>
      </c>
      <c r="E164" s="90">
        <v>1</v>
      </c>
    </row>
    <row r="165" spans="1:8" s="86" customFormat="1" ht="9" customHeight="1">
      <c r="A165" s="84" t="s">
        <v>21</v>
      </c>
      <c r="B165" s="90">
        <f t="shared" si="4"/>
        <v>13049</v>
      </c>
      <c r="C165" s="90">
        <v>6573</v>
      </c>
      <c r="D165" s="90">
        <v>6474</v>
      </c>
      <c r="E165" s="90">
        <v>2</v>
      </c>
    </row>
    <row r="166" spans="1:8" s="86" customFormat="1" ht="9" customHeight="1">
      <c r="A166" s="84" t="s">
        <v>22</v>
      </c>
      <c r="B166" s="90">
        <f t="shared" si="4"/>
        <v>132662</v>
      </c>
      <c r="C166" s="90">
        <v>65801</v>
      </c>
      <c r="D166" s="90">
        <v>66858</v>
      </c>
      <c r="E166" s="90">
        <v>3</v>
      </c>
      <c r="H166" s="112"/>
    </row>
    <row r="167" spans="1:8" s="86" customFormat="1" ht="9" customHeight="1">
      <c r="A167" s="87" t="s">
        <v>23</v>
      </c>
      <c r="B167" s="92">
        <f t="shared" si="4"/>
        <v>91610</v>
      </c>
      <c r="C167" s="92">
        <v>46000</v>
      </c>
      <c r="D167" s="92">
        <v>45610</v>
      </c>
      <c r="E167" s="92">
        <v>0</v>
      </c>
    </row>
    <row r="168" spans="1:8" s="86" customFormat="1" ht="9" customHeight="1">
      <c r="A168" s="89" t="s">
        <v>24</v>
      </c>
      <c r="B168" s="90">
        <f t="shared" si="4"/>
        <v>180953</v>
      </c>
      <c r="C168" s="90">
        <v>91213</v>
      </c>
      <c r="D168" s="90">
        <v>89688</v>
      </c>
      <c r="E168" s="90">
        <v>52</v>
      </c>
    </row>
    <row r="169" spans="1:8" s="86" customFormat="1" ht="9" customHeight="1">
      <c r="A169" s="84" t="s">
        <v>25</v>
      </c>
      <c r="B169" s="90">
        <f t="shared" si="4"/>
        <v>48828</v>
      </c>
      <c r="C169" s="90">
        <v>24026</v>
      </c>
      <c r="D169" s="90">
        <v>24802</v>
      </c>
      <c r="E169" s="90">
        <v>0</v>
      </c>
    </row>
    <row r="170" spans="1:8" s="86" customFormat="1" ht="9" customHeight="1">
      <c r="A170" s="84" t="s">
        <v>26</v>
      </c>
      <c r="B170" s="90">
        <f t="shared" si="4"/>
        <v>139930</v>
      </c>
      <c r="C170" s="90">
        <v>70065</v>
      </c>
      <c r="D170" s="90">
        <v>69848</v>
      </c>
      <c r="E170" s="90">
        <v>17</v>
      </c>
    </row>
    <row r="171" spans="1:8" s="86" customFormat="1" ht="9" customHeight="1">
      <c r="A171" s="87" t="s">
        <v>27</v>
      </c>
      <c r="B171" s="92">
        <f t="shared" si="4"/>
        <v>116199</v>
      </c>
      <c r="C171" s="92">
        <v>57041</v>
      </c>
      <c r="D171" s="92">
        <v>59157</v>
      </c>
      <c r="E171" s="92">
        <v>1</v>
      </c>
    </row>
    <row r="172" spans="1:8" s="86" customFormat="1" ht="9" customHeight="1">
      <c r="A172" s="84" t="s">
        <v>28</v>
      </c>
      <c r="B172" s="90">
        <f t="shared" si="4"/>
        <v>71839</v>
      </c>
      <c r="C172" s="90">
        <v>34116</v>
      </c>
      <c r="D172" s="90">
        <v>37723</v>
      </c>
      <c r="E172" s="90">
        <v>0</v>
      </c>
    </row>
    <row r="173" spans="1:8" s="86" customFormat="1" ht="9" customHeight="1">
      <c r="A173" s="84" t="s">
        <v>29</v>
      </c>
      <c r="B173" s="90">
        <f t="shared" si="4"/>
        <v>166809</v>
      </c>
      <c r="C173" s="90">
        <v>84348</v>
      </c>
      <c r="D173" s="90">
        <v>82453</v>
      </c>
      <c r="E173" s="90">
        <v>8</v>
      </c>
    </row>
    <row r="174" spans="1:8" s="86" customFormat="1" ht="9" customHeight="1">
      <c r="A174" s="84" t="s">
        <v>30</v>
      </c>
      <c r="B174" s="90">
        <f t="shared" si="4"/>
        <v>343502</v>
      </c>
      <c r="C174" s="90">
        <v>172246</v>
      </c>
      <c r="D174" s="90">
        <v>171241</v>
      </c>
      <c r="E174" s="90">
        <v>15</v>
      </c>
    </row>
    <row r="175" spans="1:8" s="86" customFormat="1" ht="9" customHeight="1">
      <c r="A175" s="87" t="s">
        <v>31</v>
      </c>
      <c r="B175" s="92">
        <f t="shared" si="4"/>
        <v>131754</v>
      </c>
      <c r="C175" s="92">
        <v>64754</v>
      </c>
      <c r="D175" s="92">
        <v>66993</v>
      </c>
      <c r="E175" s="92">
        <v>7</v>
      </c>
    </row>
    <row r="176" spans="1:8" s="86" customFormat="1" ht="9" customHeight="1">
      <c r="A176" s="84" t="s">
        <v>32</v>
      </c>
      <c r="B176" s="90">
        <f t="shared" si="4"/>
        <v>37394</v>
      </c>
      <c r="C176" s="90">
        <v>18757</v>
      </c>
      <c r="D176" s="90">
        <v>18637</v>
      </c>
      <c r="E176" s="90">
        <v>0</v>
      </c>
    </row>
    <row r="177" spans="1:5" s="86" customFormat="1" ht="9" customHeight="1">
      <c r="A177" s="84" t="s">
        <v>33</v>
      </c>
      <c r="B177" s="90">
        <f t="shared" si="4"/>
        <v>25308</v>
      </c>
      <c r="C177" s="90">
        <v>12542</v>
      </c>
      <c r="D177" s="90">
        <v>12765</v>
      </c>
      <c r="E177" s="90">
        <v>1</v>
      </c>
    </row>
    <row r="178" spans="1:5" s="86" customFormat="1" ht="9" customHeight="1">
      <c r="A178" s="84" t="s">
        <v>34</v>
      </c>
      <c r="B178" s="90">
        <f t="shared" si="4"/>
        <v>91500</v>
      </c>
      <c r="C178" s="90">
        <v>46559</v>
      </c>
      <c r="D178" s="90">
        <v>44941</v>
      </c>
      <c r="E178" s="90">
        <v>0</v>
      </c>
    </row>
    <row r="179" spans="1:5" s="86" customFormat="1" ht="9" customHeight="1">
      <c r="A179" s="87" t="s">
        <v>35</v>
      </c>
      <c r="B179" s="92">
        <f t="shared" si="4"/>
        <v>114538</v>
      </c>
      <c r="C179" s="92">
        <v>56772</v>
      </c>
      <c r="D179" s="92">
        <v>57760</v>
      </c>
      <c r="E179" s="92">
        <v>6</v>
      </c>
    </row>
    <row r="180" spans="1:5" s="86" customFormat="1" ht="9" customHeight="1">
      <c r="A180" s="84" t="s">
        <v>36</v>
      </c>
      <c r="B180" s="90">
        <f t="shared" si="4"/>
        <v>179718</v>
      </c>
      <c r="C180" s="90">
        <v>89729</v>
      </c>
      <c r="D180" s="90">
        <v>89970</v>
      </c>
      <c r="E180" s="90">
        <v>19</v>
      </c>
    </row>
    <row r="181" spans="1:5" s="86" customFormat="1" ht="9" customHeight="1">
      <c r="A181" s="84" t="s">
        <v>37</v>
      </c>
      <c r="B181" s="90">
        <f t="shared" si="4"/>
        <v>40843</v>
      </c>
      <c r="C181" s="90">
        <v>20333</v>
      </c>
      <c r="D181" s="90">
        <v>20483</v>
      </c>
      <c r="E181" s="90">
        <v>27</v>
      </c>
    </row>
    <row r="182" spans="1:5" s="86" customFormat="1" ht="9" customHeight="1">
      <c r="A182" s="84" t="s">
        <v>38</v>
      </c>
      <c r="B182" s="90">
        <f t="shared" si="4"/>
        <v>23361</v>
      </c>
      <c r="C182" s="90">
        <v>12023</v>
      </c>
      <c r="D182" s="90">
        <v>11338</v>
      </c>
      <c r="E182" s="90">
        <v>0</v>
      </c>
    </row>
    <row r="183" spans="1:5" s="86" customFormat="1" ht="9" customHeight="1">
      <c r="A183" s="87" t="s">
        <v>39</v>
      </c>
      <c r="B183" s="92">
        <f t="shared" si="4"/>
        <v>69176</v>
      </c>
      <c r="C183" s="92">
        <v>34257</v>
      </c>
      <c r="D183" s="92">
        <v>34909</v>
      </c>
      <c r="E183" s="92">
        <v>10</v>
      </c>
    </row>
    <row r="184" spans="1:5" s="86" customFormat="1" ht="9" customHeight="1">
      <c r="A184" s="84" t="s">
        <v>40</v>
      </c>
      <c r="B184" s="90">
        <f t="shared" si="4"/>
        <v>75369</v>
      </c>
      <c r="C184" s="90">
        <v>37324</v>
      </c>
      <c r="D184" s="90">
        <v>38028</v>
      </c>
      <c r="E184" s="90">
        <v>17</v>
      </c>
    </row>
    <row r="185" spans="1:5" s="86" customFormat="1" ht="9" customHeight="1">
      <c r="A185" s="84" t="s">
        <v>41</v>
      </c>
      <c r="B185" s="90">
        <f t="shared" si="4"/>
        <v>57560</v>
      </c>
      <c r="C185" s="90">
        <v>29579</v>
      </c>
      <c r="D185" s="90">
        <v>27955</v>
      </c>
      <c r="E185" s="90">
        <v>26</v>
      </c>
    </row>
    <row r="186" spans="1:5" s="86" customFormat="1" ht="9" customHeight="1">
      <c r="A186" s="84" t="s">
        <v>42</v>
      </c>
      <c r="B186" s="90">
        <f t="shared" si="4"/>
        <v>51654</v>
      </c>
      <c r="C186" s="90">
        <v>26233</v>
      </c>
      <c r="D186" s="90">
        <v>25407</v>
      </c>
      <c r="E186" s="90">
        <v>14</v>
      </c>
    </row>
    <row r="187" spans="1:5" s="86" customFormat="1" ht="9" customHeight="1">
      <c r="A187" s="87" t="s">
        <v>43</v>
      </c>
      <c r="B187" s="92">
        <f t="shared" si="4"/>
        <v>66097</v>
      </c>
      <c r="C187" s="92">
        <v>33912</v>
      </c>
      <c r="D187" s="92">
        <v>32184</v>
      </c>
      <c r="E187" s="92">
        <v>1</v>
      </c>
    </row>
    <row r="188" spans="1:5" s="86" customFormat="1" ht="9" customHeight="1">
      <c r="A188" s="84" t="s">
        <v>44</v>
      </c>
      <c r="B188" s="90">
        <f t="shared" si="4"/>
        <v>27677</v>
      </c>
      <c r="C188" s="90">
        <v>13900</v>
      </c>
      <c r="D188" s="90">
        <v>13777</v>
      </c>
      <c r="E188" s="90">
        <v>0</v>
      </c>
    </row>
    <row r="189" spans="1:5" s="86" customFormat="1" ht="9" customHeight="1">
      <c r="A189" s="84" t="s">
        <v>45</v>
      </c>
      <c r="B189" s="90">
        <f t="shared" si="4"/>
        <v>212348</v>
      </c>
      <c r="C189" s="90">
        <v>104726</v>
      </c>
      <c r="D189" s="90">
        <v>107622</v>
      </c>
      <c r="E189" s="90">
        <v>0</v>
      </c>
    </row>
    <row r="190" spans="1:5" s="86" customFormat="1" ht="9" customHeight="1">
      <c r="A190" s="84" t="s">
        <v>46</v>
      </c>
      <c r="B190" s="90">
        <f t="shared" si="4"/>
        <v>37195</v>
      </c>
      <c r="C190" s="90">
        <v>18868</v>
      </c>
      <c r="D190" s="90">
        <v>18327</v>
      </c>
      <c r="E190" s="90">
        <v>0</v>
      </c>
    </row>
    <row r="191" spans="1:5" s="86" customFormat="1" ht="9" customHeight="1">
      <c r="A191" s="87" t="s">
        <v>47</v>
      </c>
      <c r="B191" s="92">
        <f t="shared" si="4"/>
        <v>38477</v>
      </c>
      <c r="C191" s="92">
        <v>19519</v>
      </c>
      <c r="D191" s="92">
        <v>18957</v>
      </c>
      <c r="E191" s="92">
        <v>1</v>
      </c>
    </row>
    <row r="192" spans="1:5" s="86" customFormat="1" ht="9" customHeight="1">
      <c r="A192" s="84" t="s">
        <v>76</v>
      </c>
      <c r="B192" s="90">
        <f t="shared" si="4"/>
        <v>8073</v>
      </c>
      <c r="C192" s="90">
        <v>4139</v>
      </c>
      <c r="D192" s="90">
        <v>3929</v>
      </c>
      <c r="E192" s="90">
        <v>5</v>
      </c>
    </row>
    <row r="193" spans="1:8" s="86" customFormat="1" ht="9" customHeight="1">
      <c r="A193" s="84"/>
      <c r="B193" s="90"/>
      <c r="C193" s="90"/>
      <c r="D193" s="90"/>
      <c r="E193" s="90"/>
    </row>
    <row r="194" spans="1:8" s="86" customFormat="1" ht="9" customHeight="1">
      <c r="A194" s="80">
        <v>2000</v>
      </c>
      <c r="B194" s="90"/>
      <c r="C194" s="90"/>
      <c r="D194" s="90"/>
      <c r="E194" s="90"/>
    </row>
    <row r="195" spans="1:8" s="82" customFormat="1" ht="7.5" customHeight="1">
      <c r="A195" s="83" t="s">
        <v>7</v>
      </c>
      <c r="B195" s="81">
        <f>SUM(B197:B229)</f>
        <v>2798339</v>
      </c>
      <c r="C195" s="81">
        <f>SUM(C197:C229)</f>
        <v>1398877</v>
      </c>
      <c r="D195" s="81">
        <f>SUM(D197:D229)</f>
        <v>1398703</v>
      </c>
      <c r="E195" s="81">
        <f>SUM(E197:E229)</f>
        <v>759</v>
      </c>
    </row>
    <row r="196" spans="1:8" s="82" customFormat="1" ht="2.4500000000000002" customHeight="1">
      <c r="A196" s="83"/>
      <c r="B196" s="81"/>
      <c r="C196" s="81"/>
      <c r="D196" s="81"/>
      <c r="E196" s="81"/>
    </row>
    <row r="197" spans="1:8" s="86" customFormat="1" ht="9" customHeight="1">
      <c r="A197" s="84" t="s">
        <v>16</v>
      </c>
      <c r="B197" s="85">
        <f t="shared" ref="B197:B229" si="5">SUM(C197:E197)</f>
        <v>24941</v>
      </c>
      <c r="C197" s="85">
        <v>12626</v>
      </c>
      <c r="D197" s="85">
        <v>12314</v>
      </c>
      <c r="E197" s="85">
        <v>1</v>
      </c>
    </row>
    <row r="198" spans="1:8" s="86" customFormat="1" ht="9" customHeight="1">
      <c r="A198" s="84" t="s">
        <v>17</v>
      </c>
      <c r="B198" s="85">
        <f t="shared" si="5"/>
        <v>60766</v>
      </c>
      <c r="C198" s="85">
        <v>30990</v>
      </c>
      <c r="D198" s="85">
        <v>29757</v>
      </c>
      <c r="E198" s="85">
        <v>19</v>
      </c>
    </row>
    <row r="199" spans="1:8" s="86" customFormat="1" ht="9" customHeight="1">
      <c r="A199" s="84" t="s">
        <v>18</v>
      </c>
      <c r="B199" s="85">
        <f t="shared" si="5"/>
        <v>11930</v>
      </c>
      <c r="C199" s="85">
        <v>6001</v>
      </c>
      <c r="D199" s="85">
        <v>5926</v>
      </c>
      <c r="E199" s="85">
        <v>3</v>
      </c>
    </row>
    <row r="200" spans="1:8" s="86" customFormat="1" ht="9" customHeight="1">
      <c r="A200" s="87" t="s">
        <v>19</v>
      </c>
      <c r="B200" s="88">
        <f t="shared" si="5"/>
        <v>19456</v>
      </c>
      <c r="C200" s="88">
        <v>9828</v>
      </c>
      <c r="D200" s="88">
        <v>9628</v>
      </c>
      <c r="E200" s="88">
        <v>0</v>
      </c>
    </row>
    <row r="201" spans="1:8" s="86" customFormat="1" ht="9" customHeight="1">
      <c r="A201" s="84" t="s">
        <v>20</v>
      </c>
      <c r="B201" s="85">
        <f t="shared" si="5"/>
        <v>61534</v>
      </c>
      <c r="C201" s="85">
        <v>31056</v>
      </c>
      <c r="D201" s="85">
        <v>30478</v>
      </c>
      <c r="E201" s="85">
        <v>0</v>
      </c>
    </row>
    <row r="202" spans="1:8" s="86" customFormat="1" ht="9" customHeight="1">
      <c r="A202" s="84" t="s">
        <v>21</v>
      </c>
      <c r="B202" s="85">
        <f t="shared" si="5"/>
        <v>13042</v>
      </c>
      <c r="C202" s="85">
        <v>6803</v>
      </c>
      <c r="D202" s="85">
        <v>6235</v>
      </c>
      <c r="E202" s="85">
        <v>4</v>
      </c>
    </row>
    <row r="203" spans="1:8" s="86" customFormat="1" ht="9" customHeight="1">
      <c r="A203" s="84" t="s">
        <v>22</v>
      </c>
      <c r="B203" s="85">
        <f t="shared" si="5"/>
        <v>136890</v>
      </c>
      <c r="C203" s="85">
        <v>67683</v>
      </c>
      <c r="D203" s="85">
        <v>69200</v>
      </c>
      <c r="E203" s="85">
        <v>7</v>
      </c>
      <c r="H203" s="112"/>
    </row>
    <row r="204" spans="1:8" s="86" customFormat="1" ht="9" customHeight="1">
      <c r="A204" s="87" t="s">
        <v>23</v>
      </c>
      <c r="B204" s="88">
        <f t="shared" si="5"/>
        <v>89230</v>
      </c>
      <c r="C204" s="88">
        <v>45502</v>
      </c>
      <c r="D204" s="88">
        <v>43723</v>
      </c>
      <c r="E204" s="88">
        <v>5</v>
      </c>
    </row>
    <row r="205" spans="1:8" s="86" customFormat="1" ht="9" customHeight="1">
      <c r="A205" s="89" t="s">
        <v>24</v>
      </c>
      <c r="B205" s="85">
        <f t="shared" si="5"/>
        <v>181910</v>
      </c>
      <c r="C205" s="85">
        <v>91165</v>
      </c>
      <c r="D205" s="85">
        <v>90189</v>
      </c>
      <c r="E205" s="85">
        <v>556</v>
      </c>
    </row>
    <row r="206" spans="1:8" s="86" customFormat="1" ht="9" customHeight="1">
      <c r="A206" s="84" t="s">
        <v>25</v>
      </c>
      <c r="B206" s="85">
        <f t="shared" si="5"/>
        <v>45729</v>
      </c>
      <c r="C206" s="85">
        <v>23070</v>
      </c>
      <c r="D206" s="85">
        <v>22658</v>
      </c>
      <c r="E206" s="85">
        <v>1</v>
      </c>
    </row>
    <row r="207" spans="1:8" s="86" customFormat="1" ht="9" customHeight="1">
      <c r="A207" s="84" t="s">
        <v>26</v>
      </c>
      <c r="B207" s="85">
        <f t="shared" si="5"/>
        <v>135424</v>
      </c>
      <c r="C207" s="85">
        <v>68261</v>
      </c>
      <c r="D207" s="85">
        <v>67145</v>
      </c>
      <c r="E207" s="85">
        <v>18</v>
      </c>
    </row>
    <row r="208" spans="1:8" s="86" customFormat="1" ht="9" customHeight="1">
      <c r="A208" s="87" t="s">
        <v>27</v>
      </c>
      <c r="B208" s="88">
        <f t="shared" si="5"/>
        <v>160697</v>
      </c>
      <c r="C208" s="88">
        <v>77131</v>
      </c>
      <c r="D208" s="88">
        <v>83556</v>
      </c>
      <c r="E208" s="88">
        <v>10</v>
      </c>
    </row>
    <row r="209" spans="1:5" s="86" customFormat="1" ht="9" customHeight="1">
      <c r="A209" s="84" t="s">
        <v>28</v>
      </c>
      <c r="B209" s="85">
        <f t="shared" si="5"/>
        <v>66185</v>
      </c>
      <c r="C209" s="85">
        <v>32420</v>
      </c>
      <c r="D209" s="85">
        <v>33765</v>
      </c>
      <c r="E209" s="85">
        <v>0</v>
      </c>
    </row>
    <row r="210" spans="1:5" s="86" customFormat="1" ht="9" customHeight="1">
      <c r="A210" s="84" t="s">
        <v>29</v>
      </c>
      <c r="B210" s="85">
        <f t="shared" si="5"/>
        <v>170339</v>
      </c>
      <c r="C210" s="85">
        <v>86147</v>
      </c>
      <c r="D210" s="85">
        <v>84178</v>
      </c>
      <c r="E210" s="85">
        <v>14</v>
      </c>
    </row>
    <row r="211" spans="1:5" s="86" customFormat="1" ht="9" customHeight="1">
      <c r="A211" s="84" t="s">
        <v>30</v>
      </c>
      <c r="B211" s="85">
        <f t="shared" si="5"/>
        <v>345892</v>
      </c>
      <c r="C211" s="85">
        <v>172994</v>
      </c>
      <c r="D211" s="85">
        <v>172878</v>
      </c>
      <c r="E211" s="85">
        <v>20</v>
      </c>
    </row>
    <row r="212" spans="1:5" s="86" customFormat="1" ht="9" customHeight="1">
      <c r="A212" s="87" t="s">
        <v>31</v>
      </c>
      <c r="B212" s="88">
        <f t="shared" si="5"/>
        <v>121879</v>
      </c>
      <c r="C212" s="88">
        <v>61106</v>
      </c>
      <c r="D212" s="88">
        <v>60768</v>
      </c>
      <c r="E212" s="88">
        <v>5</v>
      </c>
    </row>
    <row r="213" spans="1:5" s="86" customFormat="1" ht="9" customHeight="1">
      <c r="A213" s="84" t="s">
        <v>32</v>
      </c>
      <c r="B213" s="85">
        <f t="shared" si="5"/>
        <v>37837</v>
      </c>
      <c r="C213" s="85">
        <v>19072</v>
      </c>
      <c r="D213" s="85">
        <v>18762</v>
      </c>
      <c r="E213" s="85">
        <v>3</v>
      </c>
    </row>
    <row r="214" spans="1:5" s="86" customFormat="1" ht="9" customHeight="1">
      <c r="A214" s="84" t="s">
        <v>33</v>
      </c>
      <c r="B214" s="85">
        <f t="shared" si="5"/>
        <v>26364</v>
      </c>
      <c r="C214" s="85">
        <v>13117</v>
      </c>
      <c r="D214" s="85">
        <v>13246</v>
      </c>
      <c r="E214" s="85">
        <v>1</v>
      </c>
    </row>
    <row r="215" spans="1:5" s="86" customFormat="1" ht="9" customHeight="1">
      <c r="A215" s="84" t="s">
        <v>34</v>
      </c>
      <c r="B215" s="85">
        <f t="shared" si="5"/>
        <v>94120</v>
      </c>
      <c r="C215" s="85">
        <v>47837</v>
      </c>
      <c r="D215" s="85">
        <v>46282</v>
      </c>
      <c r="E215" s="85">
        <v>1</v>
      </c>
    </row>
    <row r="216" spans="1:5" s="86" customFormat="1" ht="9" customHeight="1">
      <c r="A216" s="87" t="s">
        <v>35</v>
      </c>
      <c r="B216" s="88">
        <f t="shared" si="5"/>
        <v>126147</v>
      </c>
      <c r="C216" s="88">
        <v>62011</v>
      </c>
      <c r="D216" s="88">
        <v>64105</v>
      </c>
      <c r="E216" s="88">
        <v>31</v>
      </c>
    </row>
    <row r="217" spans="1:5" s="86" customFormat="1" ht="9" customHeight="1">
      <c r="A217" s="84" t="s">
        <v>36</v>
      </c>
      <c r="B217" s="85">
        <f t="shared" si="5"/>
        <v>169205</v>
      </c>
      <c r="C217" s="85">
        <v>83720</v>
      </c>
      <c r="D217" s="85">
        <v>85472</v>
      </c>
      <c r="E217" s="85">
        <v>13</v>
      </c>
    </row>
    <row r="218" spans="1:5" s="86" customFormat="1" ht="9" customHeight="1">
      <c r="A218" s="84" t="s">
        <v>37</v>
      </c>
      <c r="B218" s="85">
        <f t="shared" si="5"/>
        <v>40133</v>
      </c>
      <c r="C218" s="85">
        <v>20298</v>
      </c>
      <c r="D218" s="85">
        <v>19827</v>
      </c>
      <c r="E218" s="85">
        <v>8</v>
      </c>
    </row>
    <row r="219" spans="1:5" s="86" customFormat="1" ht="9" customHeight="1">
      <c r="A219" s="84" t="s">
        <v>38</v>
      </c>
      <c r="B219" s="85">
        <f t="shared" si="5"/>
        <v>25430</v>
      </c>
      <c r="C219" s="85">
        <v>12845</v>
      </c>
      <c r="D219" s="85">
        <v>12585</v>
      </c>
      <c r="E219" s="85">
        <v>0</v>
      </c>
    </row>
    <row r="220" spans="1:5" s="86" customFormat="1" ht="9" customHeight="1">
      <c r="A220" s="87" t="s">
        <v>39</v>
      </c>
      <c r="B220" s="88">
        <f t="shared" si="5"/>
        <v>68197</v>
      </c>
      <c r="C220" s="88">
        <v>33907</v>
      </c>
      <c r="D220" s="88">
        <v>34286</v>
      </c>
      <c r="E220" s="88">
        <v>4</v>
      </c>
    </row>
    <row r="221" spans="1:5" s="86" customFormat="1" ht="9" customHeight="1">
      <c r="A221" s="84" t="s">
        <v>40</v>
      </c>
      <c r="B221" s="85">
        <f t="shared" si="5"/>
        <v>70017</v>
      </c>
      <c r="C221" s="85">
        <v>35125</v>
      </c>
      <c r="D221" s="85">
        <v>34889</v>
      </c>
      <c r="E221" s="85">
        <v>3</v>
      </c>
    </row>
    <row r="222" spans="1:5" s="86" customFormat="1" ht="9" customHeight="1">
      <c r="A222" s="84" t="s">
        <v>41</v>
      </c>
      <c r="B222" s="85">
        <f t="shared" si="5"/>
        <v>59026</v>
      </c>
      <c r="C222" s="85">
        <v>30094</v>
      </c>
      <c r="D222" s="85">
        <v>28928</v>
      </c>
      <c r="E222" s="85">
        <v>4</v>
      </c>
    </row>
    <row r="223" spans="1:5" s="86" customFormat="1" ht="9" customHeight="1">
      <c r="A223" s="84" t="s">
        <v>42</v>
      </c>
      <c r="B223" s="85">
        <f t="shared" si="5"/>
        <v>51383</v>
      </c>
      <c r="C223" s="85">
        <v>25962</v>
      </c>
      <c r="D223" s="85">
        <v>25410</v>
      </c>
      <c r="E223" s="85">
        <v>11</v>
      </c>
    </row>
    <row r="224" spans="1:5" s="86" customFormat="1" ht="9" customHeight="1">
      <c r="A224" s="87" t="s">
        <v>43</v>
      </c>
      <c r="B224" s="88">
        <f t="shared" si="5"/>
        <v>71203</v>
      </c>
      <c r="C224" s="88">
        <v>36177</v>
      </c>
      <c r="D224" s="88">
        <v>35026</v>
      </c>
      <c r="E224" s="88">
        <v>0</v>
      </c>
    </row>
    <row r="225" spans="1:8" s="86" customFormat="1" ht="9" customHeight="1">
      <c r="A225" s="84" t="s">
        <v>44</v>
      </c>
      <c r="B225" s="85">
        <f t="shared" si="5"/>
        <v>29297</v>
      </c>
      <c r="C225" s="85">
        <v>14505</v>
      </c>
      <c r="D225" s="85">
        <v>14792</v>
      </c>
      <c r="E225" s="85">
        <v>0</v>
      </c>
    </row>
    <row r="226" spans="1:8" s="86" customFormat="1" ht="9" customHeight="1">
      <c r="A226" s="84" t="s">
        <v>45</v>
      </c>
      <c r="B226" s="85">
        <f t="shared" si="5"/>
        <v>200044</v>
      </c>
      <c r="C226" s="85">
        <v>98518</v>
      </c>
      <c r="D226" s="85">
        <v>101523</v>
      </c>
      <c r="E226" s="85">
        <v>3</v>
      </c>
    </row>
    <row r="227" spans="1:8" s="86" customFormat="1" ht="9" customHeight="1">
      <c r="A227" s="84" t="s">
        <v>46</v>
      </c>
      <c r="B227" s="85">
        <f t="shared" si="5"/>
        <v>39975</v>
      </c>
      <c r="C227" s="85">
        <v>20231</v>
      </c>
      <c r="D227" s="85">
        <v>19744</v>
      </c>
      <c r="E227" s="85">
        <v>0</v>
      </c>
    </row>
    <row r="228" spans="1:8" s="86" customFormat="1" ht="9" customHeight="1">
      <c r="A228" s="87" t="s">
        <v>47</v>
      </c>
      <c r="B228" s="88">
        <f t="shared" si="5"/>
        <v>38468</v>
      </c>
      <c r="C228" s="88">
        <v>19701</v>
      </c>
      <c r="D228" s="88">
        <v>18753</v>
      </c>
      <c r="E228" s="88">
        <v>14</v>
      </c>
    </row>
    <row r="229" spans="1:8" s="86" customFormat="1" ht="9" customHeight="1">
      <c r="A229" s="84" t="s">
        <v>76</v>
      </c>
      <c r="B229" s="85">
        <f t="shared" si="5"/>
        <v>5649</v>
      </c>
      <c r="C229" s="85">
        <v>2974</v>
      </c>
      <c r="D229" s="85">
        <v>2675</v>
      </c>
      <c r="E229" s="85">
        <v>0</v>
      </c>
    </row>
    <row r="230" spans="1:8" s="86" customFormat="1" ht="9" customHeight="1">
      <c r="A230" s="84"/>
      <c r="B230" s="85"/>
      <c r="C230" s="85"/>
      <c r="D230" s="85"/>
      <c r="E230" s="85"/>
    </row>
    <row r="231" spans="1:8" s="86" customFormat="1" ht="9" customHeight="1">
      <c r="A231" s="80">
        <v>2001</v>
      </c>
      <c r="B231" s="85"/>
      <c r="C231" s="85"/>
      <c r="D231" s="85"/>
      <c r="E231" s="85"/>
    </row>
    <row r="232" spans="1:8" s="82" customFormat="1" ht="7.5" customHeight="1">
      <c r="A232" s="83" t="s">
        <v>7</v>
      </c>
      <c r="B232" s="81">
        <f>SUM(B234:B266)</f>
        <v>2767610</v>
      </c>
      <c r="C232" s="81">
        <f>SUM(C234:C266)</f>
        <v>1390066</v>
      </c>
      <c r="D232" s="81">
        <f>SUM(D234:D266)</f>
        <v>1377151</v>
      </c>
      <c r="E232" s="81">
        <f>SUM(E234:E266)</f>
        <v>393</v>
      </c>
    </row>
    <row r="233" spans="1:8" s="82" customFormat="1" ht="2.4500000000000002" customHeight="1">
      <c r="A233" s="83"/>
      <c r="B233" s="81"/>
      <c r="C233" s="81"/>
      <c r="D233" s="81"/>
      <c r="E233" s="81"/>
    </row>
    <row r="234" spans="1:8" s="86" customFormat="1" ht="9" customHeight="1">
      <c r="A234" s="84" t="s">
        <v>16</v>
      </c>
      <c r="B234" s="85">
        <f t="shared" ref="B234:B266" si="6">SUM(C234:E234)</f>
        <v>27695</v>
      </c>
      <c r="C234" s="85">
        <v>14071</v>
      </c>
      <c r="D234" s="85">
        <v>13624</v>
      </c>
      <c r="E234" s="85">
        <v>0</v>
      </c>
    </row>
    <row r="235" spans="1:8" s="86" customFormat="1" ht="9" customHeight="1">
      <c r="A235" s="84" t="s">
        <v>17</v>
      </c>
      <c r="B235" s="85">
        <f t="shared" si="6"/>
        <v>57823</v>
      </c>
      <c r="C235" s="85">
        <v>29424</v>
      </c>
      <c r="D235" s="85">
        <v>28375</v>
      </c>
      <c r="E235" s="85">
        <v>24</v>
      </c>
    </row>
    <row r="236" spans="1:8" s="86" customFormat="1" ht="9" customHeight="1">
      <c r="A236" s="84" t="s">
        <v>18</v>
      </c>
      <c r="B236" s="85">
        <f t="shared" si="6"/>
        <v>11734</v>
      </c>
      <c r="C236" s="85">
        <v>5881</v>
      </c>
      <c r="D236" s="85">
        <v>5852</v>
      </c>
      <c r="E236" s="85">
        <v>1</v>
      </c>
    </row>
    <row r="237" spans="1:8" s="86" customFormat="1" ht="9" customHeight="1">
      <c r="A237" s="87" t="s">
        <v>19</v>
      </c>
      <c r="B237" s="88">
        <f t="shared" si="6"/>
        <v>17343</v>
      </c>
      <c r="C237" s="88">
        <v>8801</v>
      </c>
      <c r="D237" s="88">
        <v>8542</v>
      </c>
      <c r="E237" s="88">
        <v>0</v>
      </c>
    </row>
    <row r="238" spans="1:8" s="86" customFormat="1" ht="9" customHeight="1">
      <c r="A238" s="84" t="s">
        <v>20</v>
      </c>
      <c r="B238" s="85">
        <f t="shared" si="6"/>
        <v>58743</v>
      </c>
      <c r="C238" s="85">
        <v>29754</v>
      </c>
      <c r="D238" s="85">
        <v>28975</v>
      </c>
      <c r="E238" s="85">
        <v>14</v>
      </c>
    </row>
    <row r="239" spans="1:8" s="86" customFormat="1" ht="9" customHeight="1">
      <c r="A239" s="84" t="s">
        <v>21</v>
      </c>
      <c r="B239" s="85">
        <f t="shared" si="6"/>
        <v>12414</v>
      </c>
      <c r="C239" s="85">
        <v>6232</v>
      </c>
      <c r="D239" s="85">
        <v>6182</v>
      </c>
      <c r="E239" s="85">
        <v>0</v>
      </c>
    </row>
    <row r="240" spans="1:8" s="86" customFormat="1" ht="9" customHeight="1">
      <c r="A240" s="84" t="s">
        <v>22</v>
      </c>
      <c r="B240" s="85">
        <f t="shared" si="6"/>
        <v>160290</v>
      </c>
      <c r="C240" s="85">
        <v>80059</v>
      </c>
      <c r="D240" s="85">
        <v>80207</v>
      </c>
      <c r="E240" s="85">
        <v>24</v>
      </c>
      <c r="H240" s="112"/>
    </row>
    <row r="241" spans="1:5" s="86" customFormat="1" ht="9" customHeight="1">
      <c r="A241" s="87" t="s">
        <v>23</v>
      </c>
      <c r="B241" s="88">
        <f t="shared" si="6"/>
        <v>94516</v>
      </c>
      <c r="C241" s="88">
        <v>48506</v>
      </c>
      <c r="D241" s="88">
        <v>45990</v>
      </c>
      <c r="E241" s="88">
        <v>20</v>
      </c>
    </row>
    <row r="242" spans="1:5" s="86" customFormat="1" ht="9" customHeight="1">
      <c r="A242" s="89" t="s">
        <v>24</v>
      </c>
      <c r="B242" s="85">
        <f t="shared" si="6"/>
        <v>175239</v>
      </c>
      <c r="C242" s="85">
        <v>88470</v>
      </c>
      <c r="D242" s="85">
        <v>86736</v>
      </c>
      <c r="E242" s="85">
        <v>33</v>
      </c>
    </row>
    <row r="243" spans="1:5" s="86" customFormat="1" ht="9" customHeight="1">
      <c r="A243" s="84" t="s">
        <v>25</v>
      </c>
      <c r="B243" s="85">
        <f t="shared" si="6"/>
        <v>43654</v>
      </c>
      <c r="C243" s="85">
        <v>22371</v>
      </c>
      <c r="D243" s="85">
        <v>21275</v>
      </c>
      <c r="E243" s="85">
        <v>8</v>
      </c>
    </row>
    <row r="244" spans="1:5" s="86" customFormat="1" ht="9" customHeight="1">
      <c r="A244" s="84" t="s">
        <v>26</v>
      </c>
      <c r="B244" s="85">
        <f t="shared" si="6"/>
        <v>135671</v>
      </c>
      <c r="C244" s="85">
        <v>68495</v>
      </c>
      <c r="D244" s="85">
        <v>67175</v>
      </c>
      <c r="E244" s="85">
        <v>1</v>
      </c>
    </row>
    <row r="245" spans="1:5" s="86" customFormat="1" ht="9" customHeight="1">
      <c r="A245" s="87" t="s">
        <v>27</v>
      </c>
      <c r="B245" s="88">
        <f t="shared" si="6"/>
        <v>132840</v>
      </c>
      <c r="C245" s="88">
        <v>63184</v>
      </c>
      <c r="D245" s="88">
        <v>69654</v>
      </c>
      <c r="E245" s="88">
        <v>2</v>
      </c>
    </row>
    <row r="246" spans="1:5" s="86" customFormat="1" ht="9" customHeight="1">
      <c r="A246" s="84" t="s">
        <v>28</v>
      </c>
      <c r="B246" s="85">
        <f t="shared" si="6"/>
        <v>67605</v>
      </c>
      <c r="C246" s="85">
        <v>33049</v>
      </c>
      <c r="D246" s="85">
        <v>34529</v>
      </c>
      <c r="E246" s="85">
        <v>27</v>
      </c>
    </row>
    <row r="247" spans="1:5" s="86" customFormat="1" ht="9" customHeight="1">
      <c r="A247" s="84" t="s">
        <v>29</v>
      </c>
      <c r="B247" s="85">
        <f t="shared" si="6"/>
        <v>164487</v>
      </c>
      <c r="C247" s="85">
        <v>83475</v>
      </c>
      <c r="D247" s="85">
        <v>81010</v>
      </c>
      <c r="E247" s="85">
        <v>2</v>
      </c>
    </row>
    <row r="248" spans="1:5" s="86" customFormat="1" ht="9" customHeight="1">
      <c r="A248" s="84" t="s">
        <v>30</v>
      </c>
      <c r="B248" s="85">
        <f t="shared" si="6"/>
        <v>342032</v>
      </c>
      <c r="C248" s="85">
        <v>172403</v>
      </c>
      <c r="D248" s="85">
        <v>169622</v>
      </c>
      <c r="E248" s="85">
        <v>7</v>
      </c>
    </row>
    <row r="249" spans="1:5" s="86" customFormat="1" ht="9" customHeight="1">
      <c r="A249" s="87" t="s">
        <v>31</v>
      </c>
      <c r="B249" s="88">
        <f t="shared" si="6"/>
        <v>124115</v>
      </c>
      <c r="C249" s="88">
        <v>62629</v>
      </c>
      <c r="D249" s="88">
        <v>61481</v>
      </c>
      <c r="E249" s="88">
        <v>5</v>
      </c>
    </row>
    <row r="250" spans="1:5" s="86" customFormat="1" ht="9" customHeight="1">
      <c r="A250" s="84" t="s">
        <v>32</v>
      </c>
      <c r="B250" s="85">
        <f t="shared" si="6"/>
        <v>39331</v>
      </c>
      <c r="C250" s="85">
        <v>19886</v>
      </c>
      <c r="D250" s="85">
        <v>19443</v>
      </c>
      <c r="E250" s="85">
        <v>2</v>
      </c>
    </row>
    <row r="251" spans="1:5" s="86" customFormat="1" ht="9" customHeight="1">
      <c r="A251" s="84" t="s">
        <v>33</v>
      </c>
      <c r="B251" s="85">
        <f t="shared" si="6"/>
        <v>24186</v>
      </c>
      <c r="C251" s="85">
        <v>12399</v>
      </c>
      <c r="D251" s="85">
        <v>11787</v>
      </c>
      <c r="E251" s="85">
        <v>0</v>
      </c>
    </row>
    <row r="252" spans="1:5" s="86" customFormat="1" ht="9" customHeight="1">
      <c r="A252" s="84" t="s">
        <v>34</v>
      </c>
      <c r="B252" s="85">
        <f t="shared" si="6"/>
        <v>91712</v>
      </c>
      <c r="C252" s="85">
        <v>46539</v>
      </c>
      <c r="D252" s="85">
        <v>45173</v>
      </c>
      <c r="E252" s="85">
        <v>0</v>
      </c>
    </row>
    <row r="253" spans="1:5" s="86" customFormat="1" ht="9" customHeight="1">
      <c r="A253" s="87" t="s">
        <v>35</v>
      </c>
      <c r="B253" s="88">
        <f t="shared" si="6"/>
        <v>137768</v>
      </c>
      <c r="C253" s="88">
        <v>68475</v>
      </c>
      <c r="D253" s="88">
        <v>69197</v>
      </c>
      <c r="E253" s="88">
        <v>96</v>
      </c>
    </row>
    <row r="254" spans="1:5" s="86" customFormat="1" ht="9" customHeight="1">
      <c r="A254" s="84" t="s">
        <v>36</v>
      </c>
      <c r="B254" s="85">
        <f t="shared" si="6"/>
        <v>162964</v>
      </c>
      <c r="C254" s="85">
        <v>81768</v>
      </c>
      <c r="D254" s="85">
        <v>81145</v>
      </c>
      <c r="E254" s="85">
        <v>51</v>
      </c>
    </row>
    <row r="255" spans="1:5" s="86" customFormat="1" ht="9" customHeight="1">
      <c r="A255" s="84" t="s">
        <v>37</v>
      </c>
      <c r="B255" s="85">
        <f t="shared" si="6"/>
        <v>37877</v>
      </c>
      <c r="C255" s="85">
        <v>19044</v>
      </c>
      <c r="D255" s="85">
        <v>18833</v>
      </c>
      <c r="E255" s="85">
        <v>0</v>
      </c>
    </row>
    <row r="256" spans="1:5" s="86" customFormat="1" ht="9" customHeight="1">
      <c r="A256" s="84" t="s">
        <v>38</v>
      </c>
      <c r="B256" s="85">
        <f t="shared" si="6"/>
        <v>22856</v>
      </c>
      <c r="C256" s="85">
        <v>11538</v>
      </c>
      <c r="D256" s="85">
        <v>11318</v>
      </c>
      <c r="E256" s="85">
        <v>0</v>
      </c>
    </row>
    <row r="257" spans="1:5" s="86" customFormat="1" ht="9" customHeight="1">
      <c r="A257" s="87" t="s">
        <v>39</v>
      </c>
      <c r="B257" s="88">
        <f t="shared" si="6"/>
        <v>61190</v>
      </c>
      <c r="C257" s="88">
        <v>30914</v>
      </c>
      <c r="D257" s="88">
        <v>30276</v>
      </c>
      <c r="E257" s="88">
        <v>0</v>
      </c>
    </row>
    <row r="258" spans="1:5" s="86" customFormat="1" ht="9" customHeight="1">
      <c r="A258" s="84" t="s">
        <v>40</v>
      </c>
      <c r="B258" s="85">
        <f t="shared" si="6"/>
        <v>66089</v>
      </c>
      <c r="C258" s="85">
        <v>33341</v>
      </c>
      <c r="D258" s="85">
        <v>32747</v>
      </c>
      <c r="E258" s="85">
        <v>1</v>
      </c>
    </row>
    <row r="259" spans="1:5" s="86" customFormat="1" ht="9" customHeight="1">
      <c r="A259" s="84" t="s">
        <v>41</v>
      </c>
      <c r="B259" s="85">
        <f t="shared" si="6"/>
        <v>57404</v>
      </c>
      <c r="C259" s="85">
        <v>29451</v>
      </c>
      <c r="D259" s="85">
        <v>27953</v>
      </c>
      <c r="E259" s="85">
        <v>0</v>
      </c>
    </row>
    <row r="260" spans="1:5" s="86" customFormat="1" ht="9" customHeight="1">
      <c r="A260" s="84" t="s">
        <v>42</v>
      </c>
      <c r="B260" s="85">
        <f t="shared" si="6"/>
        <v>52060</v>
      </c>
      <c r="C260" s="85">
        <v>26385</v>
      </c>
      <c r="D260" s="85">
        <v>25670</v>
      </c>
      <c r="E260" s="85">
        <v>5</v>
      </c>
    </row>
    <row r="261" spans="1:5" s="86" customFormat="1" ht="9" customHeight="1">
      <c r="A261" s="87" t="s">
        <v>43</v>
      </c>
      <c r="B261" s="88">
        <f t="shared" si="6"/>
        <v>69009</v>
      </c>
      <c r="C261" s="88">
        <v>35053</v>
      </c>
      <c r="D261" s="88">
        <v>33955</v>
      </c>
      <c r="E261" s="88">
        <v>1</v>
      </c>
    </row>
    <row r="262" spans="1:5" s="86" customFormat="1" ht="9" customHeight="1">
      <c r="A262" s="84" t="s">
        <v>44</v>
      </c>
      <c r="B262" s="85">
        <f t="shared" si="6"/>
        <v>28909</v>
      </c>
      <c r="C262" s="85">
        <v>14400</v>
      </c>
      <c r="D262" s="85">
        <v>14492</v>
      </c>
      <c r="E262" s="85">
        <v>17</v>
      </c>
    </row>
    <row r="263" spans="1:5" s="86" customFormat="1" ht="9" customHeight="1">
      <c r="A263" s="84" t="s">
        <v>45</v>
      </c>
      <c r="B263" s="85">
        <f t="shared" si="6"/>
        <v>208805</v>
      </c>
      <c r="C263" s="85">
        <v>102637</v>
      </c>
      <c r="D263" s="85">
        <v>106126</v>
      </c>
      <c r="E263" s="85">
        <v>42</v>
      </c>
    </row>
    <row r="264" spans="1:5" s="86" customFormat="1" ht="9" customHeight="1">
      <c r="A264" s="84" t="s">
        <v>46</v>
      </c>
      <c r="B264" s="85">
        <f t="shared" si="6"/>
        <v>38666</v>
      </c>
      <c r="C264" s="85">
        <v>19738</v>
      </c>
      <c r="D264" s="85">
        <v>18928</v>
      </c>
      <c r="E264" s="85">
        <v>0</v>
      </c>
    </row>
    <row r="265" spans="1:5" s="86" customFormat="1" ht="9" customHeight="1">
      <c r="A265" s="87" t="s">
        <v>47</v>
      </c>
      <c r="B265" s="88">
        <f t="shared" si="6"/>
        <v>37138</v>
      </c>
      <c r="C265" s="88">
        <v>18893</v>
      </c>
      <c r="D265" s="88">
        <v>18235</v>
      </c>
      <c r="E265" s="88">
        <v>10</v>
      </c>
    </row>
    <row r="266" spans="1:5" s="86" customFormat="1" ht="9" customHeight="1">
      <c r="A266" s="84" t="s">
        <v>76</v>
      </c>
      <c r="B266" s="85">
        <f t="shared" si="6"/>
        <v>5445</v>
      </c>
      <c r="C266" s="85">
        <v>2801</v>
      </c>
      <c r="D266" s="85">
        <v>2644</v>
      </c>
      <c r="E266" s="85">
        <v>0</v>
      </c>
    </row>
    <row r="267" spans="1:5" s="86" customFormat="1" ht="9" customHeight="1">
      <c r="A267" s="84"/>
      <c r="B267" s="85"/>
      <c r="C267" s="85"/>
      <c r="D267" s="85"/>
      <c r="E267" s="85"/>
    </row>
    <row r="268" spans="1:5" s="86" customFormat="1" ht="9" customHeight="1">
      <c r="A268" s="80">
        <v>2002</v>
      </c>
      <c r="B268" s="85"/>
      <c r="C268" s="85"/>
      <c r="D268" s="85"/>
      <c r="E268" s="85"/>
    </row>
    <row r="269" spans="1:5" s="82" customFormat="1" ht="7.5" customHeight="1">
      <c r="A269" s="83" t="s">
        <v>7</v>
      </c>
      <c r="B269" s="91">
        <f>SUM(B271:B303)</f>
        <v>2699084</v>
      </c>
      <c r="C269" s="91">
        <f>SUM(C271:C303)</f>
        <v>1345504</v>
      </c>
      <c r="D269" s="91">
        <f>SUM(D271:D303)</f>
        <v>1350142</v>
      </c>
      <c r="E269" s="91">
        <f>SUM(E271:E303)</f>
        <v>3438</v>
      </c>
    </row>
    <row r="270" spans="1:5" s="82" customFormat="1" ht="2.4500000000000002" customHeight="1">
      <c r="A270" s="83"/>
      <c r="B270" s="91"/>
      <c r="C270" s="91"/>
      <c r="D270" s="91"/>
      <c r="E270" s="91"/>
    </row>
    <row r="271" spans="1:5" s="86" customFormat="1" ht="9" customHeight="1">
      <c r="A271" s="84" t="s">
        <v>16</v>
      </c>
      <c r="B271" s="85">
        <f t="shared" ref="B271:B303" si="7">SUM(C271:E271)</f>
        <v>27524</v>
      </c>
      <c r="C271" s="90">
        <v>14036</v>
      </c>
      <c r="D271" s="90">
        <v>13486</v>
      </c>
      <c r="E271" s="90">
        <v>2</v>
      </c>
    </row>
    <row r="272" spans="1:5" s="86" customFormat="1" ht="9" customHeight="1">
      <c r="A272" s="84" t="s">
        <v>17</v>
      </c>
      <c r="B272" s="85">
        <f t="shared" si="7"/>
        <v>58347</v>
      </c>
      <c r="C272" s="90">
        <v>29512</v>
      </c>
      <c r="D272" s="90">
        <v>28815</v>
      </c>
      <c r="E272" s="90">
        <v>20</v>
      </c>
    </row>
    <row r="273" spans="1:8" s="86" customFormat="1" ht="9" customHeight="1">
      <c r="A273" s="84" t="s">
        <v>18</v>
      </c>
      <c r="B273" s="85">
        <f t="shared" si="7"/>
        <v>11714</v>
      </c>
      <c r="C273" s="90">
        <v>5954</v>
      </c>
      <c r="D273" s="90">
        <v>5760</v>
      </c>
      <c r="E273" s="90">
        <v>0</v>
      </c>
    </row>
    <row r="274" spans="1:8" s="86" customFormat="1" ht="9" customHeight="1">
      <c r="A274" s="87" t="s">
        <v>19</v>
      </c>
      <c r="B274" s="88">
        <f t="shared" si="7"/>
        <v>15138</v>
      </c>
      <c r="C274" s="92">
        <v>7666</v>
      </c>
      <c r="D274" s="92">
        <v>7472</v>
      </c>
      <c r="E274" s="92">
        <v>0</v>
      </c>
    </row>
    <row r="275" spans="1:8" s="86" customFormat="1" ht="9" customHeight="1">
      <c r="A275" s="84" t="s">
        <v>20</v>
      </c>
      <c r="B275" s="85">
        <f t="shared" si="7"/>
        <v>60052</v>
      </c>
      <c r="C275" s="90">
        <v>30600</v>
      </c>
      <c r="D275" s="90">
        <v>29448</v>
      </c>
      <c r="E275" s="90">
        <v>4</v>
      </c>
    </row>
    <row r="276" spans="1:8" s="86" customFormat="1" ht="9" customHeight="1">
      <c r="A276" s="84" t="s">
        <v>21</v>
      </c>
      <c r="B276" s="85">
        <f t="shared" si="7"/>
        <v>13012</v>
      </c>
      <c r="C276" s="90">
        <v>6570</v>
      </c>
      <c r="D276" s="90">
        <v>6442</v>
      </c>
      <c r="E276" s="90">
        <v>0</v>
      </c>
    </row>
    <row r="277" spans="1:8" s="86" customFormat="1" ht="9" customHeight="1">
      <c r="A277" s="84" t="s">
        <v>22</v>
      </c>
      <c r="B277" s="85">
        <f t="shared" si="7"/>
        <v>187312</v>
      </c>
      <c r="C277" s="90">
        <v>92367</v>
      </c>
      <c r="D277" s="90">
        <v>94910</v>
      </c>
      <c r="E277" s="90">
        <v>35</v>
      </c>
      <c r="H277" s="112"/>
    </row>
    <row r="278" spans="1:8" s="86" customFormat="1" ht="9" customHeight="1">
      <c r="A278" s="87" t="s">
        <v>23</v>
      </c>
      <c r="B278" s="88">
        <f t="shared" si="7"/>
        <v>84086</v>
      </c>
      <c r="C278" s="92">
        <v>40221</v>
      </c>
      <c r="D278" s="92">
        <v>40789</v>
      </c>
      <c r="E278" s="92">
        <v>3076</v>
      </c>
    </row>
    <row r="279" spans="1:8" s="86" customFormat="1" ht="9" customHeight="1">
      <c r="A279" s="89" t="s">
        <v>24</v>
      </c>
      <c r="B279" s="85">
        <f t="shared" si="7"/>
        <v>170405</v>
      </c>
      <c r="C279" s="90">
        <v>85361</v>
      </c>
      <c r="D279" s="90">
        <v>84997</v>
      </c>
      <c r="E279" s="90">
        <v>47</v>
      </c>
    </row>
    <row r="280" spans="1:8" s="86" customFormat="1" ht="9" customHeight="1">
      <c r="A280" s="84" t="s">
        <v>25</v>
      </c>
      <c r="B280" s="85">
        <f t="shared" si="7"/>
        <v>45135</v>
      </c>
      <c r="C280" s="90">
        <v>22374</v>
      </c>
      <c r="D280" s="90">
        <v>22743</v>
      </c>
      <c r="E280" s="90">
        <v>18</v>
      </c>
    </row>
    <row r="281" spans="1:8" s="86" customFormat="1" ht="9" customHeight="1">
      <c r="A281" s="84" t="s">
        <v>26</v>
      </c>
      <c r="B281" s="85">
        <f t="shared" si="7"/>
        <v>123313</v>
      </c>
      <c r="C281" s="90">
        <v>61990</v>
      </c>
      <c r="D281" s="90">
        <v>61307</v>
      </c>
      <c r="E281" s="90">
        <v>16</v>
      </c>
    </row>
    <row r="282" spans="1:8" s="86" customFormat="1" ht="9" customHeight="1">
      <c r="A282" s="87" t="s">
        <v>27</v>
      </c>
      <c r="B282" s="88">
        <f t="shared" si="7"/>
        <v>103732</v>
      </c>
      <c r="C282" s="92">
        <v>49092</v>
      </c>
      <c r="D282" s="92">
        <v>54634</v>
      </c>
      <c r="E282" s="92">
        <v>6</v>
      </c>
    </row>
    <row r="283" spans="1:8" s="86" customFormat="1" ht="9" customHeight="1">
      <c r="A283" s="84" t="s">
        <v>28</v>
      </c>
      <c r="B283" s="85">
        <f t="shared" si="7"/>
        <v>65715</v>
      </c>
      <c r="C283" s="90">
        <v>31840</v>
      </c>
      <c r="D283" s="90">
        <v>33862</v>
      </c>
      <c r="E283" s="90">
        <v>13</v>
      </c>
    </row>
    <row r="284" spans="1:8" s="86" customFormat="1" ht="9" customHeight="1">
      <c r="A284" s="84" t="s">
        <v>29</v>
      </c>
      <c r="B284" s="85">
        <f t="shared" si="7"/>
        <v>160145</v>
      </c>
      <c r="C284" s="90">
        <v>81280</v>
      </c>
      <c r="D284" s="90">
        <v>78857</v>
      </c>
      <c r="E284" s="90">
        <v>8</v>
      </c>
    </row>
    <row r="285" spans="1:8" s="86" customFormat="1" ht="9" customHeight="1">
      <c r="A285" s="84" t="s">
        <v>30</v>
      </c>
      <c r="B285" s="85">
        <f t="shared" si="7"/>
        <v>334352</v>
      </c>
      <c r="C285" s="90">
        <v>168537</v>
      </c>
      <c r="D285" s="90">
        <v>165806</v>
      </c>
      <c r="E285" s="90">
        <v>9</v>
      </c>
    </row>
    <row r="286" spans="1:8" s="86" customFormat="1" ht="9" customHeight="1">
      <c r="A286" s="87" t="s">
        <v>31</v>
      </c>
      <c r="B286" s="88">
        <f t="shared" si="7"/>
        <v>114588</v>
      </c>
      <c r="C286" s="92">
        <v>57029</v>
      </c>
      <c r="D286" s="92">
        <v>57559</v>
      </c>
      <c r="E286" s="92">
        <v>0</v>
      </c>
    </row>
    <row r="287" spans="1:8" s="86" customFormat="1" ht="9" customHeight="1">
      <c r="A287" s="84" t="s">
        <v>32</v>
      </c>
      <c r="B287" s="85">
        <f t="shared" si="7"/>
        <v>38714</v>
      </c>
      <c r="C287" s="90">
        <v>19437</v>
      </c>
      <c r="D287" s="90">
        <v>19277</v>
      </c>
      <c r="E287" s="90">
        <v>0</v>
      </c>
    </row>
    <row r="288" spans="1:8" s="86" customFormat="1" ht="9" customHeight="1">
      <c r="A288" s="84" t="s">
        <v>33</v>
      </c>
      <c r="B288" s="85">
        <f t="shared" si="7"/>
        <v>23667</v>
      </c>
      <c r="C288" s="90">
        <v>11668</v>
      </c>
      <c r="D288" s="90">
        <v>11998</v>
      </c>
      <c r="E288" s="90">
        <v>1</v>
      </c>
    </row>
    <row r="289" spans="1:5" s="86" customFormat="1" ht="9" customHeight="1">
      <c r="A289" s="84" t="s">
        <v>34</v>
      </c>
      <c r="B289" s="85">
        <f t="shared" si="7"/>
        <v>91424</v>
      </c>
      <c r="C289" s="90">
        <v>46253</v>
      </c>
      <c r="D289" s="90">
        <v>45171</v>
      </c>
      <c r="E289" s="90">
        <v>0</v>
      </c>
    </row>
    <row r="290" spans="1:5" s="86" customFormat="1" ht="9" customHeight="1">
      <c r="A290" s="87" t="s">
        <v>35</v>
      </c>
      <c r="B290" s="88">
        <f t="shared" si="7"/>
        <v>120286</v>
      </c>
      <c r="C290" s="92">
        <v>58982</v>
      </c>
      <c r="D290" s="92">
        <v>61269</v>
      </c>
      <c r="E290" s="92">
        <v>35</v>
      </c>
    </row>
    <row r="291" spans="1:5" s="86" customFormat="1" ht="9" customHeight="1">
      <c r="A291" s="84" t="s">
        <v>36</v>
      </c>
      <c r="B291" s="85">
        <f t="shared" si="7"/>
        <v>172667</v>
      </c>
      <c r="C291" s="90">
        <v>85756</v>
      </c>
      <c r="D291" s="90">
        <v>86832</v>
      </c>
      <c r="E291" s="90">
        <v>79</v>
      </c>
    </row>
    <row r="292" spans="1:5" s="86" customFormat="1" ht="9" customHeight="1">
      <c r="A292" s="84" t="s">
        <v>37</v>
      </c>
      <c r="B292" s="85">
        <f t="shared" si="7"/>
        <v>36928</v>
      </c>
      <c r="C292" s="90">
        <v>18800</v>
      </c>
      <c r="D292" s="90">
        <v>18128</v>
      </c>
      <c r="E292" s="90">
        <v>0</v>
      </c>
    </row>
    <row r="293" spans="1:5" s="86" customFormat="1" ht="9" customHeight="1">
      <c r="A293" s="84" t="s">
        <v>38</v>
      </c>
      <c r="B293" s="85">
        <f t="shared" si="7"/>
        <v>24370</v>
      </c>
      <c r="C293" s="90">
        <v>12256</v>
      </c>
      <c r="D293" s="90">
        <v>12106</v>
      </c>
      <c r="E293" s="90">
        <v>8</v>
      </c>
    </row>
    <row r="294" spans="1:5" s="86" customFormat="1" ht="9" customHeight="1">
      <c r="A294" s="87" t="s">
        <v>39</v>
      </c>
      <c r="B294" s="88">
        <f t="shared" si="7"/>
        <v>60240</v>
      </c>
      <c r="C294" s="92">
        <v>30275</v>
      </c>
      <c r="D294" s="92">
        <v>29965</v>
      </c>
      <c r="E294" s="92">
        <v>0</v>
      </c>
    </row>
    <row r="295" spans="1:5" s="86" customFormat="1" ht="9" customHeight="1">
      <c r="A295" s="84" t="s">
        <v>40</v>
      </c>
      <c r="B295" s="85">
        <f t="shared" si="7"/>
        <v>68625</v>
      </c>
      <c r="C295" s="90">
        <v>34244</v>
      </c>
      <c r="D295" s="90">
        <v>34377</v>
      </c>
      <c r="E295" s="90">
        <v>4</v>
      </c>
    </row>
    <row r="296" spans="1:5" s="86" customFormat="1" ht="9" customHeight="1">
      <c r="A296" s="84" t="s">
        <v>41</v>
      </c>
      <c r="B296" s="85">
        <f t="shared" si="7"/>
        <v>57435</v>
      </c>
      <c r="C296" s="90">
        <v>29339</v>
      </c>
      <c r="D296" s="90">
        <v>28096</v>
      </c>
      <c r="E296" s="90">
        <v>0</v>
      </c>
    </row>
    <row r="297" spans="1:5" s="86" customFormat="1" ht="9" customHeight="1">
      <c r="A297" s="84" t="s">
        <v>42</v>
      </c>
      <c r="B297" s="85">
        <f t="shared" si="7"/>
        <v>52202</v>
      </c>
      <c r="C297" s="90">
        <v>26582</v>
      </c>
      <c r="D297" s="90">
        <v>25603</v>
      </c>
      <c r="E297" s="90">
        <v>17</v>
      </c>
    </row>
    <row r="298" spans="1:5" s="86" customFormat="1" ht="9" customHeight="1">
      <c r="A298" s="87" t="s">
        <v>43</v>
      </c>
      <c r="B298" s="88">
        <f t="shared" si="7"/>
        <v>70513</v>
      </c>
      <c r="C298" s="92">
        <v>35200</v>
      </c>
      <c r="D298" s="92">
        <v>35312</v>
      </c>
      <c r="E298" s="92">
        <v>1</v>
      </c>
    </row>
    <row r="299" spans="1:5" s="86" customFormat="1" ht="9" customHeight="1">
      <c r="A299" s="84" t="s">
        <v>44</v>
      </c>
      <c r="B299" s="85">
        <f t="shared" si="7"/>
        <v>28347</v>
      </c>
      <c r="C299" s="90">
        <v>14200</v>
      </c>
      <c r="D299" s="90">
        <v>14141</v>
      </c>
      <c r="E299" s="90">
        <v>6</v>
      </c>
    </row>
    <row r="300" spans="1:5" s="86" customFormat="1" ht="9" customHeight="1">
      <c r="A300" s="84" t="s">
        <v>45</v>
      </c>
      <c r="B300" s="85">
        <f t="shared" si="7"/>
        <v>195458</v>
      </c>
      <c r="C300" s="90">
        <v>95180</v>
      </c>
      <c r="D300" s="90">
        <v>100254</v>
      </c>
      <c r="E300" s="90">
        <v>24</v>
      </c>
    </row>
    <row r="301" spans="1:5" s="86" customFormat="1" ht="9" customHeight="1">
      <c r="A301" s="84" t="s">
        <v>46</v>
      </c>
      <c r="B301" s="85">
        <f t="shared" si="7"/>
        <v>38006</v>
      </c>
      <c r="C301" s="90">
        <v>19343</v>
      </c>
      <c r="D301" s="90">
        <v>18663</v>
      </c>
      <c r="E301" s="90">
        <v>0</v>
      </c>
    </row>
    <row r="302" spans="1:5" s="86" customFormat="1" ht="9" customHeight="1">
      <c r="A302" s="87" t="s">
        <v>47</v>
      </c>
      <c r="B302" s="88">
        <f t="shared" si="7"/>
        <v>36937</v>
      </c>
      <c r="C302" s="92">
        <v>19104</v>
      </c>
      <c r="D302" s="92">
        <v>17824</v>
      </c>
      <c r="E302" s="92">
        <v>9</v>
      </c>
    </row>
    <row r="303" spans="1:5" s="86" customFormat="1" ht="9" customHeight="1">
      <c r="A303" s="84" t="s">
        <v>76</v>
      </c>
      <c r="B303" s="85">
        <f t="shared" si="7"/>
        <v>8695</v>
      </c>
      <c r="C303" s="90">
        <v>4456</v>
      </c>
      <c r="D303" s="90">
        <v>4239</v>
      </c>
      <c r="E303" s="90">
        <v>0</v>
      </c>
    </row>
    <row r="304" spans="1:5" s="86" customFormat="1" ht="9" customHeight="1">
      <c r="A304" s="84"/>
      <c r="B304" s="85"/>
      <c r="C304" s="85"/>
      <c r="D304" s="85"/>
      <c r="E304" s="85"/>
    </row>
    <row r="305" spans="1:8" s="86" customFormat="1" ht="9" customHeight="1">
      <c r="A305" s="80">
        <v>2003</v>
      </c>
      <c r="B305" s="85"/>
      <c r="C305" s="85"/>
      <c r="D305" s="85"/>
      <c r="E305" s="85"/>
    </row>
    <row r="306" spans="1:8" s="82" customFormat="1" ht="7.5" customHeight="1">
      <c r="A306" s="83" t="s">
        <v>7</v>
      </c>
      <c r="B306" s="91">
        <f>SUM(B308:B340)</f>
        <v>2655894</v>
      </c>
      <c r="C306" s="91">
        <f>SUM(C308:C340)</f>
        <v>1307080</v>
      </c>
      <c r="D306" s="91">
        <f>SUM(D308:D340)</f>
        <v>1348354</v>
      </c>
      <c r="E306" s="91">
        <f>SUM(E308:E340)</f>
        <v>460</v>
      </c>
    </row>
    <row r="307" spans="1:8" s="82" customFormat="1" ht="2.4500000000000002" customHeight="1">
      <c r="A307" s="83"/>
      <c r="B307" s="91"/>
      <c r="C307" s="91"/>
      <c r="D307" s="91"/>
      <c r="E307" s="91"/>
    </row>
    <row r="308" spans="1:8" s="86" customFormat="1" ht="9" customHeight="1">
      <c r="A308" s="84" t="s">
        <v>16</v>
      </c>
      <c r="B308" s="85">
        <f t="shared" ref="B308:B340" si="8">SUM(C308:E308)</f>
        <v>26165</v>
      </c>
      <c r="C308" s="90">
        <v>13219</v>
      </c>
      <c r="D308" s="90">
        <v>12946</v>
      </c>
      <c r="E308" s="90">
        <v>0</v>
      </c>
    </row>
    <row r="309" spans="1:8" s="86" customFormat="1" ht="9" customHeight="1">
      <c r="A309" s="84" t="s">
        <v>17</v>
      </c>
      <c r="B309" s="85">
        <f t="shared" si="8"/>
        <v>57938</v>
      </c>
      <c r="C309" s="90">
        <v>29446</v>
      </c>
      <c r="D309" s="90">
        <v>28456</v>
      </c>
      <c r="E309" s="90">
        <v>36</v>
      </c>
    </row>
    <row r="310" spans="1:8" s="86" customFormat="1" ht="9" customHeight="1">
      <c r="A310" s="84" t="s">
        <v>18</v>
      </c>
      <c r="B310" s="85">
        <f t="shared" si="8"/>
        <v>12030</v>
      </c>
      <c r="C310" s="90">
        <v>6171</v>
      </c>
      <c r="D310" s="90">
        <v>5859</v>
      </c>
      <c r="E310" s="90">
        <v>0</v>
      </c>
    </row>
    <row r="311" spans="1:8" s="86" customFormat="1" ht="9" customHeight="1">
      <c r="A311" s="87" t="s">
        <v>19</v>
      </c>
      <c r="B311" s="88">
        <f t="shared" si="8"/>
        <v>15808</v>
      </c>
      <c r="C311" s="92">
        <v>7923</v>
      </c>
      <c r="D311" s="92">
        <v>7884</v>
      </c>
      <c r="E311" s="92">
        <v>1</v>
      </c>
    </row>
    <row r="312" spans="1:8" s="86" customFormat="1" ht="9" customHeight="1">
      <c r="A312" s="84" t="s">
        <v>20</v>
      </c>
      <c r="B312" s="85">
        <f t="shared" si="8"/>
        <v>56410</v>
      </c>
      <c r="C312" s="90">
        <v>28516</v>
      </c>
      <c r="D312" s="90">
        <v>27894</v>
      </c>
      <c r="E312" s="90">
        <v>0</v>
      </c>
    </row>
    <row r="313" spans="1:8" s="86" customFormat="1" ht="9" customHeight="1">
      <c r="A313" s="84" t="s">
        <v>21</v>
      </c>
      <c r="B313" s="85">
        <f t="shared" si="8"/>
        <v>12477</v>
      </c>
      <c r="C313" s="90">
        <v>6268</v>
      </c>
      <c r="D313" s="90">
        <v>6209</v>
      </c>
      <c r="E313" s="90">
        <v>0</v>
      </c>
    </row>
    <row r="314" spans="1:8" s="86" customFormat="1" ht="9" customHeight="1">
      <c r="A314" s="84" t="s">
        <v>22</v>
      </c>
      <c r="B314" s="85">
        <f t="shared" si="8"/>
        <v>144410</v>
      </c>
      <c r="C314" s="90">
        <v>69568</v>
      </c>
      <c r="D314" s="90">
        <v>74806</v>
      </c>
      <c r="E314" s="90">
        <v>36</v>
      </c>
      <c r="H314" s="112"/>
    </row>
    <row r="315" spans="1:8" s="86" customFormat="1" ht="9" customHeight="1">
      <c r="A315" s="87" t="s">
        <v>23</v>
      </c>
      <c r="B315" s="88">
        <f t="shared" si="8"/>
        <v>78192</v>
      </c>
      <c r="C315" s="92">
        <v>39324</v>
      </c>
      <c r="D315" s="92">
        <v>38853</v>
      </c>
      <c r="E315" s="92">
        <v>15</v>
      </c>
    </row>
    <row r="316" spans="1:8" s="86" customFormat="1" ht="9" customHeight="1">
      <c r="A316" s="89" t="s">
        <v>24</v>
      </c>
      <c r="B316" s="85">
        <f t="shared" si="8"/>
        <v>159844</v>
      </c>
      <c r="C316" s="90">
        <v>80116</v>
      </c>
      <c r="D316" s="90">
        <v>79690</v>
      </c>
      <c r="E316" s="90">
        <v>38</v>
      </c>
    </row>
    <row r="317" spans="1:8" s="86" customFormat="1" ht="9" customHeight="1">
      <c r="A317" s="84" t="s">
        <v>25</v>
      </c>
      <c r="B317" s="85">
        <f t="shared" si="8"/>
        <v>44437</v>
      </c>
      <c r="C317" s="90">
        <v>21840</v>
      </c>
      <c r="D317" s="90">
        <v>22590</v>
      </c>
      <c r="E317" s="90">
        <v>7</v>
      </c>
    </row>
    <row r="318" spans="1:8" s="86" customFormat="1" ht="9" customHeight="1">
      <c r="A318" s="84" t="s">
        <v>26</v>
      </c>
      <c r="B318" s="85">
        <f t="shared" si="8"/>
        <v>130183</v>
      </c>
      <c r="C318" s="90">
        <v>64315</v>
      </c>
      <c r="D318" s="90">
        <v>65859</v>
      </c>
      <c r="E318" s="90">
        <v>9</v>
      </c>
    </row>
    <row r="319" spans="1:8" s="86" customFormat="1" ht="9" customHeight="1">
      <c r="A319" s="87" t="s">
        <v>27</v>
      </c>
      <c r="B319" s="88">
        <f t="shared" si="8"/>
        <v>137277</v>
      </c>
      <c r="C319" s="92">
        <v>62802</v>
      </c>
      <c r="D319" s="92">
        <v>74472</v>
      </c>
      <c r="E319" s="92">
        <v>3</v>
      </c>
    </row>
    <row r="320" spans="1:8" s="86" customFormat="1" ht="9" customHeight="1">
      <c r="A320" s="84" t="s">
        <v>28</v>
      </c>
      <c r="B320" s="85">
        <f t="shared" si="8"/>
        <v>62757</v>
      </c>
      <c r="C320" s="90">
        <v>30082</v>
      </c>
      <c r="D320" s="90">
        <v>32656</v>
      </c>
      <c r="E320" s="90">
        <v>19</v>
      </c>
    </row>
    <row r="321" spans="1:5" s="86" customFormat="1" ht="9" customHeight="1">
      <c r="A321" s="84" t="s">
        <v>29</v>
      </c>
      <c r="B321" s="85">
        <f t="shared" si="8"/>
        <v>157618</v>
      </c>
      <c r="C321" s="90">
        <v>79451</v>
      </c>
      <c r="D321" s="90">
        <v>78152</v>
      </c>
      <c r="E321" s="90">
        <v>15</v>
      </c>
    </row>
    <row r="322" spans="1:5" s="86" customFormat="1" ht="9" customHeight="1">
      <c r="A322" s="84" t="s">
        <v>30</v>
      </c>
      <c r="B322" s="85">
        <f t="shared" si="8"/>
        <v>332666</v>
      </c>
      <c r="C322" s="90">
        <v>167135</v>
      </c>
      <c r="D322" s="90">
        <v>165526</v>
      </c>
      <c r="E322" s="90">
        <v>5</v>
      </c>
    </row>
    <row r="323" spans="1:5" s="86" customFormat="1" ht="9" customHeight="1">
      <c r="A323" s="87" t="s">
        <v>31</v>
      </c>
      <c r="B323" s="88">
        <f t="shared" si="8"/>
        <v>121624</v>
      </c>
      <c r="C323" s="92">
        <v>57819</v>
      </c>
      <c r="D323" s="92">
        <v>63801</v>
      </c>
      <c r="E323" s="92">
        <v>4</v>
      </c>
    </row>
    <row r="324" spans="1:5" s="86" customFormat="1" ht="9" customHeight="1">
      <c r="A324" s="84" t="s">
        <v>32</v>
      </c>
      <c r="B324" s="85">
        <f t="shared" si="8"/>
        <v>36373</v>
      </c>
      <c r="C324" s="90">
        <v>17911</v>
      </c>
      <c r="D324" s="90">
        <v>18462</v>
      </c>
      <c r="E324" s="90">
        <v>0</v>
      </c>
    </row>
    <row r="325" spans="1:5" s="86" customFormat="1" ht="9" customHeight="1">
      <c r="A325" s="84" t="s">
        <v>33</v>
      </c>
      <c r="B325" s="85">
        <f t="shared" si="8"/>
        <v>24240</v>
      </c>
      <c r="C325" s="90">
        <v>11992</v>
      </c>
      <c r="D325" s="90">
        <v>12247</v>
      </c>
      <c r="E325" s="90">
        <v>1</v>
      </c>
    </row>
    <row r="326" spans="1:5" s="86" customFormat="1" ht="9" customHeight="1">
      <c r="A326" s="84" t="s">
        <v>34</v>
      </c>
      <c r="B326" s="85">
        <f t="shared" si="8"/>
        <v>88195</v>
      </c>
      <c r="C326" s="90">
        <v>45072</v>
      </c>
      <c r="D326" s="90">
        <v>43123</v>
      </c>
      <c r="E326" s="90">
        <v>0</v>
      </c>
    </row>
    <row r="327" spans="1:5" s="86" customFormat="1" ht="9" customHeight="1">
      <c r="A327" s="87" t="s">
        <v>35</v>
      </c>
      <c r="B327" s="88">
        <f t="shared" si="8"/>
        <v>119465</v>
      </c>
      <c r="C327" s="92">
        <v>54617</v>
      </c>
      <c r="D327" s="92">
        <v>64732</v>
      </c>
      <c r="E327" s="92">
        <v>116</v>
      </c>
    </row>
    <row r="328" spans="1:5" s="86" customFormat="1" ht="9" customHeight="1">
      <c r="A328" s="84" t="s">
        <v>36</v>
      </c>
      <c r="B328" s="85">
        <f t="shared" si="8"/>
        <v>169725</v>
      </c>
      <c r="C328" s="90">
        <v>82281</v>
      </c>
      <c r="D328" s="90">
        <v>87385</v>
      </c>
      <c r="E328" s="90">
        <v>59</v>
      </c>
    </row>
    <row r="329" spans="1:5" s="86" customFormat="1" ht="9" customHeight="1">
      <c r="A329" s="84" t="s">
        <v>37</v>
      </c>
      <c r="B329" s="85">
        <f t="shared" si="8"/>
        <v>38113</v>
      </c>
      <c r="C329" s="90">
        <v>19138</v>
      </c>
      <c r="D329" s="90">
        <v>18967</v>
      </c>
      <c r="E329" s="90">
        <v>8</v>
      </c>
    </row>
    <row r="330" spans="1:5" s="86" customFormat="1" ht="9" customHeight="1">
      <c r="A330" s="84" t="s">
        <v>38</v>
      </c>
      <c r="B330" s="85">
        <f t="shared" si="8"/>
        <v>23754</v>
      </c>
      <c r="C330" s="90">
        <v>12003</v>
      </c>
      <c r="D330" s="90">
        <v>11750</v>
      </c>
      <c r="E330" s="90">
        <v>1</v>
      </c>
    </row>
    <row r="331" spans="1:5" s="86" customFormat="1" ht="9" customHeight="1">
      <c r="A331" s="87" t="s">
        <v>39</v>
      </c>
      <c r="B331" s="88">
        <f t="shared" si="8"/>
        <v>59917</v>
      </c>
      <c r="C331" s="92">
        <v>30353</v>
      </c>
      <c r="D331" s="92">
        <v>29564</v>
      </c>
      <c r="E331" s="92">
        <v>0</v>
      </c>
    </row>
    <row r="332" spans="1:5" s="86" customFormat="1" ht="9" customHeight="1">
      <c r="A332" s="84" t="s">
        <v>40</v>
      </c>
      <c r="B332" s="85">
        <f t="shared" si="8"/>
        <v>63456</v>
      </c>
      <c r="C332" s="90">
        <v>31619</v>
      </c>
      <c r="D332" s="90">
        <v>31836</v>
      </c>
      <c r="E332" s="90">
        <v>1</v>
      </c>
    </row>
    <row r="333" spans="1:5" s="86" customFormat="1" ht="9" customHeight="1">
      <c r="A333" s="84" t="s">
        <v>41</v>
      </c>
      <c r="B333" s="85">
        <f t="shared" si="8"/>
        <v>54811</v>
      </c>
      <c r="C333" s="90">
        <v>27757</v>
      </c>
      <c r="D333" s="90">
        <v>27054</v>
      </c>
      <c r="E333" s="90">
        <v>0</v>
      </c>
    </row>
    <row r="334" spans="1:5" s="86" customFormat="1" ht="9" customHeight="1">
      <c r="A334" s="84" t="s">
        <v>42</v>
      </c>
      <c r="B334" s="85">
        <f t="shared" si="8"/>
        <v>51146</v>
      </c>
      <c r="C334" s="90">
        <v>25819</v>
      </c>
      <c r="D334" s="90">
        <v>25281</v>
      </c>
      <c r="E334" s="90">
        <v>46</v>
      </c>
    </row>
    <row r="335" spans="1:5" s="86" customFormat="1" ht="9" customHeight="1">
      <c r="A335" s="87" t="s">
        <v>43</v>
      </c>
      <c r="B335" s="88">
        <f t="shared" si="8"/>
        <v>66497</v>
      </c>
      <c r="C335" s="92">
        <v>32966</v>
      </c>
      <c r="D335" s="92">
        <v>33531</v>
      </c>
      <c r="E335" s="92">
        <v>0</v>
      </c>
    </row>
    <row r="336" spans="1:5" s="86" customFormat="1" ht="9" customHeight="1">
      <c r="A336" s="84" t="s">
        <v>44</v>
      </c>
      <c r="B336" s="85">
        <f t="shared" si="8"/>
        <v>27896</v>
      </c>
      <c r="C336" s="90">
        <v>14101</v>
      </c>
      <c r="D336" s="90">
        <v>13788</v>
      </c>
      <c r="E336" s="90">
        <v>7</v>
      </c>
    </row>
    <row r="337" spans="1:8" s="86" customFormat="1" ht="9" customHeight="1">
      <c r="A337" s="84" t="s">
        <v>45</v>
      </c>
      <c r="B337" s="85">
        <f t="shared" si="8"/>
        <v>199471</v>
      </c>
      <c r="C337" s="90">
        <v>95352</v>
      </c>
      <c r="D337" s="90">
        <v>104092</v>
      </c>
      <c r="E337" s="90">
        <v>27</v>
      </c>
    </row>
    <row r="338" spans="1:8" s="86" customFormat="1" ht="9" customHeight="1">
      <c r="A338" s="84" t="s">
        <v>46</v>
      </c>
      <c r="B338" s="85">
        <f t="shared" si="8"/>
        <v>38251</v>
      </c>
      <c r="C338" s="90">
        <v>19366</v>
      </c>
      <c r="D338" s="90">
        <v>18883</v>
      </c>
      <c r="E338" s="90">
        <v>2</v>
      </c>
    </row>
    <row r="339" spans="1:8" s="86" customFormat="1" ht="9" customHeight="1">
      <c r="A339" s="87" t="s">
        <v>47</v>
      </c>
      <c r="B339" s="88">
        <f t="shared" si="8"/>
        <v>35198</v>
      </c>
      <c r="C339" s="92">
        <v>17797</v>
      </c>
      <c r="D339" s="92">
        <v>17397</v>
      </c>
      <c r="E339" s="92">
        <v>4</v>
      </c>
    </row>
    <row r="340" spans="1:8" s="86" customFormat="1" ht="9" customHeight="1">
      <c r="A340" s="84" t="s">
        <v>76</v>
      </c>
      <c r="B340" s="85">
        <f t="shared" si="8"/>
        <v>9550</v>
      </c>
      <c r="C340" s="90">
        <v>4941</v>
      </c>
      <c r="D340" s="90">
        <v>4609</v>
      </c>
      <c r="E340" s="90">
        <v>0</v>
      </c>
    </row>
    <row r="341" spans="1:8" s="86" customFormat="1" ht="9" customHeight="1">
      <c r="A341" s="84"/>
      <c r="B341" s="85"/>
      <c r="C341" s="85"/>
      <c r="D341" s="85"/>
      <c r="E341" s="85"/>
    </row>
    <row r="342" spans="1:8" s="86" customFormat="1" ht="9" customHeight="1">
      <c r="A342" s="80">
        <v>2004</v>
      </c>
      <c r="B342" s="85"/>
      <c r="C342" s="85"/>
      <c r="D342" s="85"/>
      <c r="E342" s="85"/>
    </row>
    <row r="343" spans="1:8" s="82" customFormat="1" ht="7.5" customHeight="1">
      <c r="A343" s="83" t="s">
        <v>7</v>
      </c>
      <c r="B343" s="91">
        <f>SUM(B345:B377)</f>
        <v>2625056</v>
      </c>
      <c r="C343" s="91">
        <f>SUM(C345:C377)</f>
        <v>1302411</v>
      </c>
      <c r="D343" s="91">
        <f>SUM(D345:D377)</f>
        <v>1322074</v>
      </c>
      <c r="E343" s="91">
        <f>SUM(E345:E377)</f>
        <v>571</v>
      </c>
    </row>
    <row r="344" spans="1:8" s="82" customFormat="1" ht="2.4500000000000002" customHeight="1">
      <c r="A344" s="83"/>
      <c r="B344" s="91"/>
      <c r="C344" s="91"/>
      <c r="D344" s="91"/>
      <c r="E344" s="91"/>
    </row>
    <row r="345" spans="1:8" s="86" customFormat="1" ht="9" customHeight="1">
      <c r="A345" s="84" t="s">
        <v>16</v>
      </c>
      <c r="B345" s="85">
        <f t="shared" ref="B345:B377" si="9">SUM(C345:E345)</f>
        <v>26527</v>
      </c>
      <c r="C345" s="90">
        <v>13543</v>
      </c>
      <c r="D345" s="90">
        <v>12984</v>
      </c>
      <c r="E345" s="90">
        <v>0</v>
      </c>
    </row>
    <row r="346" spans="1:8" s="86" customFormat="1" ht="9" customHeight="1">
      <c r="A346" s="84" t="s">
        <v>17</v>
      </c>
      <c r="B346" s="85">
        <f t="shared" si="9"/>
        <v>60925</v>
      </c>
      <c r="C346" s="90">
        <v>31028</v>
      </c>
      <c r="D346" s="90">
        <v>29863</v>
      </c>
      <c r="E346" s="90">
        <v>34</v>
      </c>
    </row>
    <row r="347" spans="1:8" s="86" customFormat="1" ht="9" customHeight="1">
      <c r="A347" s="84" t="s">
        <v>18</v>
      </c>
      <c r="B347" s="85">
        <f t="shared" si="9"/>
        <v>12461</v>
      </c>
      <c r="C347" s="90">
        <v>6354</v>
      </c>
      <c r="D347" s="90">
        <v>6107</v>
      </c>
      <c r="E347" s="90">
        <v>0</v>
      </c>
    </row>
    <row r="348" spans="1:8" s="86" customFormat="1" ht="9" customHeight="1">
      <c r="A348" s="87" t="s">
        <v>19</v>
      </c>
      <c r="B348" s="88">
        <f t="shared" si="9"/>
        <v>17144</v>
      </c>
      <c r="C348" s="92">
        <v>8734</v>
      </c>
      <c r="D348" s="92">
        <v>8410</v>
      </c>
      <c r="E348" s="92">
        <v>0</v>
      </c>
    </row>
    <row r="349" spans="1:8" s="86" customFormat="1" ht="9" customHeight="1">
      <c r="A349" s="84" t="s">
        <v>20</v>
      </c>
      <c r="B349" s="85">
        <f t="shared" si="9"/>
        <v>57393</v>
      </c>
      <c r="C349" s="90">
        <v>29179</v>
      </c>
      <c r="D349" s="90">
        <v>28214</v>
      </c>
      <c r="E349" s="90">
        <v>0</v>
      </c>
    </row>
    <row r="350" spans="1:8" s="86" customFormat="1" ht="9" customHeight="1">
      <c r="A350" s="84" t="s">
        <v>21</v>
      </c>
      <c r="B350" s="85">
        <f t="shared" si="9"/>
        <v>13272</v>
      </c>
      <c r="C350" s="90">
        <v>6728</v>
      </c>
      <c r="D350" s="90">
        <v>6544</v>
      </c>
      <c r="E350" s="90">
        <v>0</v>
      </c>
    </row>
    <row r="351" spans="1:8" s="86" customFormat="1" ht="9" customHeight="1">
      <c r="A351" s="84" t="s">
        <v>22</v>
      </c>
      <c r="B351" s="85">
        <f t="shared" si="9"/>
        <v>133979</v>
      </c>
      <c r="C351" s="90">
        <v>65628</v>
      </c>
      <c r="D351" s="90">
        <v>68336</v>
      </c>
      <c r="E351" s="90">
        <v>15</v>
      </c>
      <c r="H351" s="112"/>
    </row>
    <row r="352" spans="1:8" s="86" customFormat="1" ht="9" customHeight="1">
      <c r="A352" s="87" t="s">
        <v>23</v>
      </c>
      <c r="B352" s="88">
        <f t="shared" si="9"/>
        <v>75468</v>
      </c>
      <c r="C352" s="92">
        <v>37739</v>
      </c>
      <c r="D352" s="92">
        <v>37692</v>
      </c>
      <c r="E352" s="92">
        <v>37</v>
      </c>
    </row>
    <row r="353" spans="1:5" s="86" customFormat="1" ht="9" customHeight="1">
      <c r="A353" s="89" t="s">
        <v>24</v>
      </c>
      <c r="B353" s="85">
        <f t="shared" si="9"/>
        <v>167285</v>
      </c>
      <c r="C353" s="90">
        <v>83701</v>
      </c>
      <c r="D353" s="90">
        <v>83584</v>
      </c>
      <c r="E353" s="90">
        <v>0</v>
      </c>
    </row>
    <row r="354" spans="1:5" s="86" customFormat="1" ht="9" customHeight="1">
      <c r="A354" s="84" t="s">
        <v>25</v>
      </c>
      <c r="B354" s="85">
        <f t="shared" si="9"/>
        <v>39519</v>
      </c>
      <c r="C354" s="90">
        <v>19842</v>
      </c>
      <c r="D354" s="90">
        <v>19666</v>
      </c>
      <c r="E354" s="90">
        <v>11</v>
      </c>
    </row>
    <row r="355" spans="1:5" s="86" customFormat="1" ht="9" customHeight="1">
      <c r="A355" s="84" t="s">
        <v>26</v>
      </c>
      <c r="B355" s="85">
        <f t="shared" si="9"/>
        <v>123312</v>
      </c>
      <c r="C355" s="90">
        <v>61795</v>
      </c>
      <c r="D355" s="90">
        <v>61413</v>
      </c>
      <c r="E355" s="90">
        <v>104</v>
      </c>
    </row>
    <row r="356" spans="1:5" s="86" customFormat="1" ht="9" customHeight="1">
      <c r="A356" s="87" t="s">
        <v>27</v>
      </c>
      <c r="B356" s="88">
        <f t="shared" si="9"/>
        <v>116293</v>
      </c>
      <c r="C356" s="92">
        <v>54638</v>
      </c>
      <c r="D356" s="92">
        <v>61655</v>
      </c>
      <c r="E356" s="92">
        <v>0</v>
      </c>
    </row>
    <row r="357" spans="1:5" s="86" customFormat="1" ht="9" customHeight="1">
      <c r="A357" s="84" t="s">
        <v>28</v>
      </c>
      <c r="B357" s="85">
        <f t="shared" si="9"/>
        <v>68906</v>
      </c>
      <c r="C357" s="90">
        <v>33262</v>
      </c>
      <c r="D357" s="90">
        <v>35583</v>
      </c>
      <c r="E357" s="90">
        <v>61</v>
      </c>
    </row>
    <row r="358" spans="1:5" s="86" customFormat="1" ht="9" customHeight="1">
      <c r="A358" s="84" t="s">
        <v>29</v>
      </c>
      <c r="B358" s="85">
        <f t="shared" si="9"/>
        <v>158748</v>
      </c>
      <c r="C358" s="90">
        <v>80253</v>
      </c>
      <c r="D358" s="90">
        <v>78469</v>
      </c>
      <c r="E358" s="90">
        <v>26</v>
      </c>
    </row>
    <row r="359" spans="1:5" s="86" customFormat="1" ht="9" customHeight="1">
      <c r="A359" s="84" t="s">
        <v>30</v>
      </c>
      <c r="B359" s="85">
        <f t="shared" si="9"/>
        <v>343150</v>
      </c>
      <c r="C359" s="90">
        <v>172302</v>
      </c>
      <c r="D359" s="90">
        <v>170843</v>
      </c>
      <c r="E359" s="90">
        <v>5</v>
      </c>
    </row>
    <row r="360" spans="1:5" s="86" customFormat="1" ht="9" customHeight="1">
      <c r="A360" s="87" t="s">
        <v>31</v>
      </c>
      <c r="B360" s="88">
        <f t="shared" si="9"/>
        <v>112451</v>
      </c>
      <c r="C360" s="92">
        <v>56140</v>
      </c>
      <c r="D360" s="92">
        <v>56306</v>
      </c>
      <c r="E360" s="92">
        <v>5</v>
      </c>
    </row>
    <row r="361" spans="1:5" s="86" customFormat="1" ht="9" customHeight="1">
      <c r="A361" s="84" t="s">
        <v>32</v>
      </c>
      <c r="B361" s="85">
        <f t="shared" si="9"/>
        <v>35648</v>
      </c>
      <c r="C361" s="90">
        <v>17615</v>
      </c>
      <c r="D361" s="90">
        <v>18032</v>
      </c>
      <c r="E361" s="90">
        <v>1</v>
      </c>
    </row>
    <row r="362" spans="1:5" s="86" customFormat="1" ht="9" customHeight="1">
      <c r="A362" s="84" t="s">
        <v>33</v>
      </c>
      <c r="B362" s="85">
        <f t="shared" si="9"/>
        <v>24517</v>
      </c>
      <c r="C362" s="90">
        <v>12282</v>
      </c>
      <c r="D362" s="90">
        <v>12235</v>
      </c>
      <c r="E362" s="90">
        <v>0</v>
      </c>
    </row>
    <row r="363" spans="1:5" s="86" customFormat="1" ht="9" customHeight="1">
      <c r="A363" s="84" t="s">
        <v>34</v>
      </c>
      <c r="B363" s="85">
        <f t="shared" si="9"/>
        <v>90440</v>
      </c>
      <c r="C363" s="90">
        <v>46048</v>
      </c>
      <c r="D363" s="90">
        <v>44392</v>
      </c>
      <c r="E363" s="90">
        <v>0</v>
      </c>
    </row>
    <row r="364" spans="1:5" s="86" customFormat="1" ht="9" customHeight="1">
      <c r="A364" s="87" t="s">
        <v>35</v>
      </c>
      <c r="B364" s="88">
        <f t="shared" si="9"/>
        <v>122467</v>
      </c>
      <c r="C364" s="92">
        <v>57805</v>
      </c>
      <c r="D364" s="92">
        <v>64522</v>
      </c>
      <c r="E364" s="92">
        <v>140</v>
      </c>
    </row>
    <row r="365" spans="1:5" s="86" customFormat="1" ht="9" customHeight="1">
      <c r="A365" s="84" t="s">
        <v>36</v>
      </c>
      <c r="B365" s="85">
        <f t="shared" si="9"/>
        <v>158391</v>
      </c>
      <c r="C365" s="90">
        <v>77025</v>
      </c>
      <c r="D365" s="90">
        <v>81324</v>
      </c>
      <c r="E365" s="90">
        <v>42</v>
      </c>
    </row>
    <row r="366" spans="1:5" s="86" customFormat="1" ht="9" customHeight="1">
      <c r="A366" s="84" t="s">
        <v>37</v>
      </c>
      <c r="B366" s="85">
        <f t="shared" si="9"/>
        <v>40075</v>
      </c>
      <c r="C366" s="90">
        <v>20246</v>
      </c>
      <c r="D366" s="90">
        <v>19823</v>
      </c>
      <c r="E366" s="90">
        <v>6</v>
      </c>
    </row>
    <row r="367" spans="1:5" s="86" customFormat="1" ht="9" customHeight="1">
      <c r="A367" s="84" t="s">
        <v>38</v>
      </c>
      <c r="B367" s="85">
        <f t="shared" si="9"/>
        <v>23711</v>
      </c>
      <c r="C367" s="90">
        <v>11992</v>
      </c>
      <c r="D367" s="90">
        <v>11719</v>
      </c>
      <c r="E367" s="90">
        <v>0</v>
      </c>
    </row>
    <row r="368" spans="1:5" s="86" customFormat="1" ht="9" customHeight="1">
      <c r="A368" s="87" t="s">
        <v>39</v>
      </c>
      <c r="B368" s="88">
        <f t="shared" si="9"/>
        <v>61214</v>
      </c>
      <c r="C368" s="92">
        <v>30712</v>
      </c>
      <c r="D368" s="92">
        <v>30492</v>
      </c>
      <c r="E368" s="92">
        <v>10</v>
      </c>
    </row>
    <row r="369" spans="1:5" s="86" customFormat="1" ht="9" customHeight="1">
      <c r="A369" s="84" t="s">
        <v>40</v>
      </c>
      <c r="B369" s="85">
        <f t="shared" si="9"/>
        <v>65065</v>
      </c>
      <c r="C369" s="90">
        <v>32352</v>
      </c>
      <c r="D369" s="90">
        <v>32710</v>
      </c>
      <c r="E369" s="90">
        <v>3</v>
      </c>
    </row>
    <row r="370" spans="1:5" s="86" customFormat="1" ht="9" customHeight="1">
      <c r="A370" s="84" t="s">
        <v>41</v>
      </c>
      <c r="B370" s="85">
        <f t="shared" si="9"/>
        <v>53631</v>
      </c>
      <c r="C370" s="90">
        <v>27188</v>
      </c>
      <c r="D370" s="90">
        <v>26443</v>
      </c>
      <c r="E370" s="90">
        <v>0</v>
      </c>
    </row>
    <row r="371" spans="1:5" s="86" customFormat="1" ht="9" customHeight="1">
      <c r="A371" s="84" t="s">
        <v>42</v>
      </c>
      <c r="B371" s="85">
        <f t="shared" si="9"/>
        <v>55720</v>
      </c>
      <c r="C371" s="90">
        <v>27926</v>
      </c>
      <c r="D371" s="90">
        <v>27781</v>
      </c>
      <c r="E371" s="90">
        <v>13</v>
      </c>
    </row>
    <row r="372" spans="1:5" s="86" customFormat="1" ht="9" customHeight="1">
      <c r="A372" s="87" t="s">
        <v>43</v>
      </c>
      <c r="B372" s="88">
        <f t="shared" si="9"/>
        <v>72847</v>
      </c>
      <c r="C372" s="92">
        <v>36055</v>
      </c>
      <c r="D372" s="92">
        <v>36792</v>
      </c>
      <c r="E372" s="92">
        <v>0</v>
      </c>
    </row>
    <row r="373" spans="1:5" s="86" customFormat="1" ht="9" customHeight="1">
      <c r="A373" s="84" t="s">
        <v>44</v>
      </c>
      <c r="B373" s="85">
        <f t="shared" si="9"/>
        <v>29225</v>
      </c>
      <c r="C373" s="90">
        <v>14554</v>
      </c>
      <c r="D373" s="90">
        <v>14658</v>
      </c>
      <c r="E373" s="90">
        <v>13</v>
      </c>
    </row>
    <row r="374" spans="1:5" s="86" customFormat="1" ht="9" customHeight="1">
      <c r="A374" s="84" t="s">
        <v>45</v>
      </c>
      <c r="B374" s="85">
        <f t="shared" si="9"/>
        <v>190790</v>
      </c>
      <c r="C374" s="90">
        <v>92151</v>
      </c>
      <c r="D374" s="90">
        <v>98601</v>
      </c>
      <c r="E374" s="90">
        <v>38</v>
      </c>
    </row>
    <row r="375" spans="1:5" s="86" customFormat="1" ht="9" customHeight="1">
      <c r="A375" s="84" t="s">
        <v>46</v>
      </c>
      <c r="B375" s="85">
        <f t="shared" si="9"/>
        <v>33855</v>
      </c>
      <c r="C375" s="90">
        <v>17049</v>
      </c>
      <c r="D375" s="90">
        <v>16805</v>
      </c>
      <c r="E375" s="90">
        <v>1</v>
      </c>
    </row>
    <row r="376" spans="1:5" s="86" customFormat="1" ht="9" customHeight="1">
      <c r="A376" s="87" t="s">
        <v>47</v>
      </c>
      <c r="B376" s="88">
        <f t="shared" si="9"/>
        <v>35099</v>
      </c>
      <c r="C376" s="92">
        <v>17674</v>
      </c>
      <c r="D376" s="92">
        <v>17419</v>
      </c>
      <c r="E376" s="92">
        <v>6</v>
      </c>
    </row>
    <row r="377" spans="1:5" s="86" customFormat="1" ht="9" customHeight="1">
      <c r="A377" s="84" t="s">
        <v>76</v>
      </c>
      <c r="B377" s="85">
        <f t="shared" si="9"/>
        <v>5528</v>
      </c>
      <c r="C377" s="90">
        <v>2871</v>
      </c>
      <c r="D377" s="90">
        <v>2657</v>
      </c>
      <c r="E377" s="90">
        <v>0</v>
      </c>
    </row>
    <row r="378" spans="1:5" s="86" customFormat="1" ht="9" customHeight="1">
      <c r="A378" s="84"/>
      <c r="B378" s="85"/>
      <c r="C378" s="90"/>
      <c r="D378" s="90"/>
      <c r="E378" s="90"/>
    </row>
    <row r="379" spans="1:5" s="114" customFormat="1" ht="9" customHeight="1">
      <c r="A379" s="93">
        <v>2005</v>
      </c>
      <c r="B379" s="94"/>
      <c r="C379" s="94"/>
      <c r="D379" s="94"/>
      <c r="E379" s="94"/>
    </row>
    <row r="380" spans="1:5" s="98" customFormat="1" ht="9" customHeight="1">
      <c r="A380" s="96" t="s">
        <v>78</v>
      </c>
      <c r="B380" s="115">
        <f>SUM(B382:B414)</f>
        <v>2567906</v>
      </c>
      <c r="C380" s="115">
        <f>SUM(C382:C414)</f>
        <v>1284304</v>
      </c>
      <c r="D380" s="115">
        <f>SUM(D382:D414)</f>
        <v>1283009</v>
      </c>
      <c r="E380" s="115">
        <f>SUM(E382:E414)</f>
        <v>593</v>
      </c>
    </row>
    <row r="381" spans="1:5" s="114" customFormat="1" ht="3.95" customHeight="1">
      <c r="A381" s="89"/>
      <c r="B381" s="116"/>
      <c r="C381" s="116"/>
      <c r="D381" s="116"/>
      <c r="E381" s="116"/>
    </row>
    <row r="382" spans="1:5" s="114" customFormat="1" ht="9" customHeight="1">
      <c r="A382" s="89" t="s">
        <v>79</v>
      </c>
      <c r="B382" s="116">
        <f t="shared" ref="B382:B414" si="10">SUM(C382:E382)</f>
        <v>25619</v>
      </c>
      <c r="C382" s="116">
        <v>12899</v>
      </c>
      <c r="D382" s="116">
        <v>12719</v>
      </c>
      <c r="E382" s="116">
        <v>1</v>
      </c>
    </row>
    <row r="383" spans="1:5" s="114" customFormat="1" ht="9" customHeight="1">
      <c r="A383" s="89" t="s">
        <v>80</v>
      </c>
      <c r="B383" s="116">
        <f t="shared" si="10"/>
        <v>61844</v>
      </c>
      <c r="C383" s="116">
        <v>31430</v>
      </c>
      <c r="D383" s="116">
        <v>30375</v>
      </c>
      <c r="E383" s="116">
        <v>39</v>
      </c>
    </row>
    <row r="384" spans="1:5" s="114" customFormat="1" ht="9" customHeight="1">
      <c r="A384" s="89" t="s">
        <v>81</v>
      </c>
      <c r="B384" s="116">
        <f t="shared" si="10"/>
        <v>11509</v>
      </c>
      <c r="C384" s="116">
        <v>5852</v>
      </c>
      <c r="D384" s="116">
        <v>5655</v>
      </c>
      <c r="E384" s="116">
        <v>2</v>
      </c>
    </row>
    <row r="385" spans="1:5" s="114" customFormat="1" ht="9" customHeight="1">
      <c r="A385" s="100" t="s">
        <v>82</v>
      </c>
      <c r="B385" s="117">
        <f t="shared" si="10"/>
        <v>18246</v>
      </c>
      <c r="C385" s="117">
        <v>9246</v>
      </c>
      <c r="D385" s="117">
        <v>9000</v>
      </c>
      <c r="E385" s="117">
        <v>0</v>
      </c>
    </row>
    <row r="386" spans="1:5" s="114" customFormat="1" ht="9" customHeight="1">
      <c r="A386" s="89" t="s">
        <v>83</v>
      </c>
      <c r="B386" s="116">
        <f t="shared" si="10"/>
        <v>55962</v>
      </c>
      <c r="C386" s="116">
        <v>28245</v>
      </c>
      <c r="D386" s="116">
        <v>27713</v>
      </c>
      <c r="E386" s="116">
        <v>4</v>
      </c>
    </row>
    <row r="387" spans="1:5" s="114" customFormat="1" ht="9" customHeight="1">
      <c r="A387" s="89" t="s">
        <v>84</v>
      </c>
      <c r="B387" s="116">
        <f t="shared" si="10"/>
        <v>12276</v>
      </c>
      <c r="C387" s="116">
        <v>6257</v>
      </c>
      <c r="D387" s="116">
        <v>6019</v>
      </c>
      <c r="E387" s="116">
        <v>0</v>
      </c>
    </row>
    <row r="388" spans="1:5" s="114" customFormat="1" ht="9" customHeight="1">
      <c r="A388" s="89" t="s">
        <v>85</v>
      </c>
      <c r="B388" s="116">
        <f t="shared" si="10"/>
        <v>137488</v>
      </c>
      <c r="C388" s="116">
        <v>68501</v>
      </c>
      <c r="D388" s="116">
        <v>68971</v>
      </c>
      <c r="E388" s="116">
        <v>16</v>
      </c>
    </row>
    <row r="389" spans="1:5" s="114" customFormat="1" ht="9" customHeight="1">
      <c r="A389" s="100" t="s">
        <v>86</v>
      </c>
      <c r="B389" s="117">
        <f t="shared" si="10"/>
        <v>77840</v>
      </c>
      <c r="C389" s="117">
        <v>38623</v>
      </c>
      <c r="D389" s="117">
        <v>39112</v>
      </c>
      <c r="E389" s="117">
        <v>105</v>
      </c>
    </row>
    <row r="390" spans="1:5" s="114" customFormat="1" ht="9" customHeight="1">
      <c r="A390" s="89" t="s">
        <v>24</v>
      </c>
      <c r="B390" s="116">
        <f t="shared" si="10"/>
        <v>163212</v>
      </c>
      <c r="C390" s="116">
        <v>81360</v>
      </c>
      <c r="D390" s="116">
        <v>81851</v>
      </c>
      <c r="E390" s="116">
        <v>1</v>
      </c>
    </row>
    <row r="391" spans="1:5" s="114" customFormat="1" ht="9" customHeight="1">
      <c r="A391" s="89" t="s">
        <v>87</v>
      </c>
      <c r="B391" s="116">
        <f t="shared" si="10"/>
        <v>39519</v>
      </c>
      <c r="C391" s="116">
        <v>19996</v>
      </c>
      <c r="D391" s="116">
        <v>19515</v>
      </c>
      <c r="E391" s="116">
        <v>8</v>
      </c>
    </row>
    <row r="392" spans="1:5" s="114" customFormat="1" ht="9" customHeight="1">
      <c r="A392" s="89" t="s">
        <v>88</v>
      </c>
      <c r="B392" s="116">
        <f t="shared" si="10"/>
        <v>127290</v>
      </c>
      <c r="C392" s="116">
        <v>64156</v>
      </c>
      <c r="D392" s="116">
        <v>63097</v>
      </c>
      <c r="E392" s="116">
        <v>37</v>
      </c>
    </row>
    <row r="393" spans="1:5" s="114" customFormat="1" ht="9" customHeight="1">
      <c r="A393" s="100" t="s">
        <v>89</v>
      </c>
      <c r="B393" s="117">
        <f t="shared" si="10"/>
        <v>101699</v>
      </c>
      <c r="C393" s="117">
        <v>49785</v>
      </c>
      <c r="D393" s="117">
        <v>51910</v>
      </c>
      <c r="E393" s="117">
        <v>4</v>
      </c>
    </row>
    <row r="394" spans="1:5" s="114" customFormat="1" ht="9" customHeight="1">
      <c r="A394" s="89" t="s">
        <v>90</v>
      </c>
      <c r="B394" s="116">
        <f t="shared" si="10"/>
        <v>61410</v>
      </c>
      <c r="C394" s="116">
        <v>30276</v>
      </c>
      <c r="D394" s="116">
        <v>31094</v>
      </c>
      <c r="E394" s="116">
        <v>40</v>
      </c>
    </row>
    <row r="395" spans="1:5" s="114" customFormat="1" ht="9" customHeight="1">
      <c r="A395" s="89" t="s">
        <v>91</v>
      </c>
      <c r="B395" s="116">
        <f t="shared" si="10"/>
        <v>155082</v>
      </c>
      <c r="C395" s="116">
        <v>78940</v>
      </c>
      <c r="D395" s="116">
        <v>76113</v>
      </c>
      <c r="E395" s="116">
        <v>29</v>
      </c>
    </row>
    <row r="396" spans="1:5" s="114" customFormat="1" ht="9" customHeight="1">
      <c r="A396" s="89" t="s">
        <v>92</v>
      </c>
      <c r="B396" s="116">
        <f t="shared" si="10"/>
        <v>335257</v>
      </c>
      <c r="C396" s="116">
        <v>168304</v>
      </c>
      <c r="D396" s="116">
        <v>166950</v>
      </c>
      <c r="E396" s="116">
        <v>3</v>
      </c>
    </row>
    <row r="397" spans="1:5" s="114" customFormat="1" ht="9" customHeight="1">
      <c r="A397" s="100" t="s">
        <v>93</v>
      </c>
      <c r="B397" s="117">
        <f t="shared" si="10"/>
        <v>104243</v>
      </c>
      <c r="C397" s="117">
        <v>51996</v>
      </c>
      <c r="D397" s="117">
        <v>52245</v>
      </c>
      <c r="E397" s="117">
        <v>2</v>
      </c>
    </row>
    <row r="398" spans="1:5" s="114" customFormat="1" ht="9" customHeight="1">
      <c r="A398" s="89" t="s">
        <v>94</v>
      </c>
      <c r="B398" s="116">
        <f t="shared" si="10"/>
        <v>35810</v>
      </c>
      <c r="C398" s="116">
        <v>17849</v>
      </c>
      <c r="D398" s="116">
        <v>17961</v>
      </c>
      <c r="E398" s="116">
        <v>0</v>
      </c>
    </row>
    <row r="399" spans="1:5" s="114" customFormat="1" ht="9" customHeight="1">
      <c r="A399" s="89" t="s">
        <v>95</v>
      </c>
      <c r="B399" s="116">
        <f t="shared" si="10"/>
        <v>22338</v>
      </c>
      <c r="C399" s="116">
        <v>11350</v>
      </c>
      <c r="D399" s="116">
        <v>10988</v>
      </c>
      <c r="E399" s="116">
        <v>0</v>
      </c>
    </row>
    <row r="400" spans="1:5" s="114" customFormat="1" ht="9" customHeight="1">
      <c r="A400" s="89" t="s">
        <v>96</v>
      </c>
      <c r="B400" s="116">
        <f t="shared" si="10"/>
        <v>87645</v>
      </c>
      <c r="C400" s="116">
        <v>44616</v>
      </c>
      <c r="D400" s="116">
        <v>43029</v>
      </c>
      <c r="E400" s="116">
        <v>0</v>
      </c>
    </row>
    <row r="401" spans="1:5" s="114" customFormat="1" ht="9" customHeight="1">
      <c r="A401" s="100" t="s">
        <v>97</v>
      </c>
      <c r="B401" s="117">
        <f t="shared" si="10"/>
        <v>112991</v>
      </c>
      <c r="C401" s="117">
        <v>55267</v>
      </c>
      <c r="D401" s="117">
        <v>57610</v>
      </c>
      <c r="E401" s="117">
        <v>114</v>
      </c>
    </row>
    <row r="402" spans="1:5" s="114" customFormat="1" ht="9" customHeight="1">
      <c r="A402" s="89" t="s">
        <v>98</v>
      </c>
      <c r="B402" s="116">
        <f t="shared" si="10"/>
        <v>165560</v>
      </c>
      <c r="C402" s="116">
        <v>81626</v>
      </c>
      <c r="D402" s="116">
        <v>83870</v>
      </c>
      <c r="E402" s="116">
        <v>64</v>
      </c>
    </row>
    <row r="403" spans="1:5" s="114" customFormat="1" ht="9" customHeight="1">
      <c r="A403" s="89" t="s">
        <v>99</v>
      </c>
      <c r="B403" s="116">
        <f t="shared" si="10"/>
        <v>41902</v>
      </c>
      <c r="C403" s="116">
        <v>21132</v>
      </c>
      <c r="D403" s="116">
        <v>20755</v>
      </c>
      <c r="E403" s="116">
        <v>15</v>
      </c>
    </row>
    <row r="404" spans="1:5" s="114" customFormat="1" ht="9" customHeight="1">
      <c r="A404" s="89" t="s">
        <v>100</v>
      </c>
      <c r="B404" s="116">
        <f t="shared" si="10"/>
        <v>24363</v>
      </c>
      <c r="C404" s="116">
        <v>12300</v>
      </c>
      <c r="D404" s="116">
        <v>12062</v>
      </c>
      <c r="E404" s="116">
        <v>1</v>
      </c>
    </row>
    <row r="405" spans="1:5" s="114" customFormat="1" ht="9" customHeight="1">
      <c r="A405" s="100" t="s">
        <v>101</v>
      </c>
      <c r="B405" s="117">
        <f t="shared" si="10"/>
        <v>59005</v>
      </c>
      <c r="C405" s="117">
        <v>29549</v>
      </c>
      <c r="D405" s="117">
        <v>29438</v>
      </c>
      <c r="E405" s="117">
        <v>18</v>
      </c>
    </row>
    <row r="406" spans="1:5" s="114" customFormat="1" ht="9" customHeight="1">
      <c r="A406" s="89" t="s">
        <v>102</v>
      </c>
      <c r="B406" s="116">
        <f t="shared" si="10"/>
        <v>61615</v>
      </c>
      <c r="C406" s="116">
        <v>31018</v>
      </c>
      <c r="D406" s="116">
        <v>30594</v>
      </c>
      <c r="E406" s="116">
        <v>3</v>
      </c>
    </row>
    <row r="407" spans="1:5" s="114" customFormat="1" ht="9" customHeight="1">
      <c r="A407" s="89" t="s">
        <v>103</v>
      </c>
      <c r="B407" s="116">
        <f t="shared" si="10"/>
        <v>53609</v>
      </c>
      <c r="C407" s="116">
        <v>27274</v>
      </c>
      <c r="D407" s="116">
        <v>26335</v>
      </c>
      <c r="E407" s="116">
        <v>0</v>
      </c>
    </row>
    <row r="408" spans="1:5" s="114" customFormat="1" ht="9" customHeight="1">
      <c r="A408" s="89" t="s">
        <v>104</v>
      </c>
      <c r="B408" s="116">
        <f t="shared" si="10"/>
        <v>52744</v>
      </c>
      <c r="C408" s="116">
        <v>26759</v>
      </c>
      <c r="D408" s="116">
        <v>25977</v>
      </c>
      <c r="E408" s="116">
        <v>8</v>
      </c>
    </row>
    <row r="409" spans="1:5" s="114" customFormat="1" ht="9" customHeight="1">
      <c r="A409" s="100" t="s">
        <v>105</v>
      </c>
      <c r="B409" s="117">
        <f t="shared" si="10"/>
        <v>74080</v>
      </c>
      <c r="C409" s="117">
        <v>36884</v>
      </c>
      <c r="D409" s="117">
        <v>37196</v>
      </c>
      <c r="E409" s="117">
        <v>0</v>
      </c>
    </row>
    <row r="410" spans="1:5" s="114" customFormat="1" ht="9" customHeight="1">
      <c r="A410" s="89" t="s">
        <v>106</v>
      </c>
      <c r="B410" s="116">
        <f t="shared" si="10"/>
        <v>26754</v>
      </c>
      <c r="C410" s="116">
        <v>13519</v>
      </c>
      <c r="D410" s="116">
        <v>13221</v>
      </c>
      <c r="E410" s="116">
        <v>14</v>
      </c>
    </row>
    <row r="411" spans="1:5" s="114" customFormat="1" ht="9" customHeight="1">
      <c r="A411" s="89" t="s">
        <v>107</v>
      </c>
      <c r="B411" s="116">
        <f t="shared" si="10"/>
        <v>189414</v>
      </c>
      <c r="C411" s="116">
        <v>92942</v>
      </c>
      <c r="D411" s="116">
        <v>96425</v>
      </c>
      <c r="E411" s="116">
        <v>47</v>
      </c>
    </row>
    <row r="412" spans="1:5" s="114" customFormat="1" ht="9" customHeight="1">
      <c r="A412" s="89" t="s">
        <v>108</v>
      </c>
      <c r="B412" s="116">
        <f t="shared" si="10"/>
        <v>35655</v>
      </c>
      <c r="C412" s="116">
        <v>18126</v>
      </c>
      <c r="D412" s="116">
        <v>17522</v>
      </c>
      <c r="E412" s="116">
        <v>7</v>
      </c>
    </row>
    <row r="413" spans="1:5" s="114" customFormat="1" ht="9" customHeight="1">
      <c r="A413" s="100" t="s">
        <v>109</v>
      </c>
      <c r="B413" s="117">
        <f t="shared" si="10"/>
        <v>34131</v>
      </c>
      <c r="C413" s="117">
        <v>17279</v>
      </c>
      <c r="D413" s="117">
        <v>16843</v>
      </c>
      <c r="E413" s="117">
        <v>9</v>
      </c>
    </row>
    <row r="414" spans="1:5" s="114" customFormat="1" ht="9" customHeight="1">
      <c r="A414" s="89" t="s">
        <v>110</v>
      </c>
      <c r="B414" s="116">
        <f t="shared" si="10"/>
        <v>1794</v>
      </c>
      <c r="C414" s="116">
        <v>948</v>
      </c>
      <c r="D414" s="116">
        <v>844</v>
      </c>
      <c r="E414" s="116">
        <v>2</v>
      </c>
    </row>
    <row r="415" spans="1:5" s="86" customFormat="1" ht="3" customHeight="1">
      <c r="A415" s="84"/>
      <c r="B415" s="85"/>
      <c r="C415" s="90"/>
      <c r="D415" s="90"/>
      <c r="E415" s="90"/>
    </row>
    <row r="416" spans="1:5" s="114" customFormat="1" ht="9" customHeight="1">
      <c r="A416" s="118">
        <v>2006</v>
      </c>
      <c r="B416" s="94"/>
      <c r="C416" s="94"/>
      <c r="D416" s="94"/>
      <c r="E416" s="94"/>
    </row>
    <row r="417" spans="1:5" s="98" customFormat="1" ht="9" customHeight="1">
      <c r="A417" s="96" t="s">
        <v>78</v>
      </c>
      <c r="B417" s="115">
        <f>SUM(B419:B451)</f>
        <v>2505939</v>
      </c>
      <c r="C417" s="115">
        <f>SUM(C419:C451)</f>
        <v>1254600</v>
      </c>
      <c r="D417" s="115">
        <f>SUM(D419:D451)</f>
        <v>1250937</v>
      </c>
      <c r="E417" s="115">
        <f>SUM(E419:E451)</f>
        <v>402</v>
      </c>
    </row>
    <row r="418" spans="1:5" s="114" customFormat="1" ht="1.1499999999999999" customHeight="1">
      <c r="A418" s="89"/>
      <c r="B418" s="116"/>
      <c r="C418" s="116"/>
      <c r="D418" s="116"/>
      <c r="E418" s="116"/>
    </row>
    <row r="419" spans="1:5" s="114" customFormat="1" ht="9" customHeight="1">
      <c r="A419" s="89" t="s">
        <v>79</v>
      </c>
      <c r="B419" s="116">
        <f t="shared" ref="B419:B451" si="11">SUM(C419:E419)</f>
        <v>25434</v>
      </c>
      <c r="C419" s="116">
        <v>12999</v>
      </c>
      <c r="D419" s="116">
        <v>12434</v>
      </c>
      <c r="E419" s="116">
        <v>1</v>
      </c>
    </row>
    <row r="420" spans="1:5" s="114" customFormat="1" ht="9" customHeight="1">
      <c r="A420" s="89" t="s">
        <v>80</v>
      </c>
      <c r="B420" s="116">
        <f t="shared" si="11"/>
        <v>64909</v>
      </c>
      <c r="C420" s="116">
        <v>32891</v>
      </c>
      <c r="D420" s="116">
        <v>31990</v>
      </c>
      <c r="E420" s="116">
        <v>28</v>
      </c>
    </row>
    <row r="421" spans="1:5" s="114" customFormat="1" ht="9" customHeight="1">
      <c r="A421" s="89" t="s">
        <v>81</v>
      </c>
      <c r="B421" s="116">
        <f t="shared" si="11"/>
        <v>12256</v>
      </c>
      <c r="C421" s="116">
        <v>6256</v>
      </c>
      <c r="D421" s="116">
        <v>6000</v>
      </c>
      <c r="E421" s="116">
        <v>0</v>
      </c>
    </row>
    <row r="422" spans="1:5" s="114" customFormat="1" ht="9" customHeight="1">
      <c r="A422" s="100" t="s">
        <v>82</v>
      </c>
      <c r="B422" s="117">
        <f t="shared" si="11"/>
        <v>16629</v>
      </c>
      <c r="C422" s="117">
        <v>8421</v>
      </c>
      <c r="D422" s="117">
        <v>8208</v>
      </c>
      <c r="E422" s="117">
        <v>0</v>
      </c>
    </row>
    <row r="423" spans="1:5" s="114" customFormat="1" ht="9" customHeight="1">
      <c r="A423" s="89" t="s">
        <v>83</v>
      </c>
      <c r="B423" s="116">
        <f t="shared" si="11"/>
        <v>56458</v>
      </c>
      <c r="C423" s="116">
        <v>28395</v>
      </c>
      <c r="D423" s="116">
        <v>28062</v>
      </c>
      <c r="E423" s="116">
        <v>1</v>
      </c>
    </row>
    <row r="424" spans="1:5" s="114" customFormat="1" ht="9" customHeight="1">
      <c r="A424" s="89" t="s">
        <v>84</v>
      </c>
      <c r="B424" s="116">
        <f t="shared" si="11"/>
        <v>11762</v>
      </c>
      <c r="C424" s="116">
        <v>5993</v>
      </c>
      <c r="D424" s="116">
        <v>5769</v>
      </c>
      <c r="E424" s="116">
        <v>0</v>
      </c>
    </row>
    <row r="425" spans="1:5" s="114" customFormat="1" ht="9" customHeight="1">
      <c r="A425" s="89" t="s">
        <v>85</v>
      </c>
      <c r="B425" s="116">
        <f t="shared" si="11"/>
        <v>132205</v>
      </c>
      <c r="C425" s="116">
        <v>66268</v>
      </c>
      <c r="D425" s="116">
        <v>65921</v>
      </c>
      <c r="E425" s="116">
        <v>16</v>
      </c>
    </row>
    <row r="426" spans="1:5" s="114" customFormat="1" ht="9" customHeight="1">
      <c r="A426" s="100" t="s">
        <v>86</v>
      </c>
      <c r="B426" s="117">
        <f t="shared" si="11"/>
        <v>72731</v>
      </c>
      <c r="C426" s="117">
        <v>36565</v>
      </c>
      <c r="D426" s="117">
        <v>36156</v>
      </c>
      <c r="E426" s="117">
        <v>10</v>
      </c>
    </row>
    <row r="427" spans="1:5" s="114" customFormat="1" ht="9" customHeight="1">
      <c r="A427" s="89" t="s">
        <v>24</v>
      </c>
      <c r="B427" s="116">
        <f t="shared" si="11"/>
        <v>155703</v>
      </c>
      <c r="C427" s="116">
        <v>77669</v>
      </c>
      <c r="D427" s="116">
        <v>77951</v>
      </c>
      <c r="E427" s="116">
        <v>83</v>
      </c>
    </row>
    <row r="428" spans="1:5" s="114" customFormat="1" ht="9" customHeight="1">
      <c r="A428" s="89" t="s">
        <v>87</v>
      </c>
      <c r="B428" s="116">
        <f t="shared" si="11"/>
        <v>38424</v>
      </c>
      <c r="C428" s="116">
        <v>19365</v>
      </c>
      <c r="D428" s="116">
        <v>19053</v>
      </c>
      <c r="E428" s="116">
        <v>6</v>
      </c>
    </row>
    <row r="429" spans="1:5" s="114" customFormat="1" ht="9" customHeight="1">
      <c r="A429" s="89" t="s">
        <v>88</v>
      </c>
      <c r="B429" s="116">
        <f t="shared" si="11"/>
        <v>118270</v>
      </c>
      <c r="C429" s="116">
        <v>59604</v>
      </c>
      <c r="D429" s="116">
        <v>58644</v>
      </c>
      <c r="E429" s="116">
        <v>22</v>
      </c>
    </row>
    <row r="430" spans="1:5" s="114" customFormat="1" ht="9" customHeight="1">
      <c r="A430" s="100" t="s">
        <v>89</v>
      </c>
      <c r="B430" s="117">
        <f t="shared" si="11"/>
        <v>101972</v>
      </c>
      <c r="C430" s="117">
        <v>49781</v>
      </c>
      <c r="D430" s="117">
        <v>52189</v>
      </c>
      <c r="E430" s="117">
        <v>2</v>
      </c>
    </row>
    <row r="431" spans="1:5" s="114" customFormat="1" ht="9" customHeight="1">
      <c r="A431" s="89" t="s">
        <v>90</v>
      </c>
      <c r="B431" s="116">
        <f t="shared" si="11"/>
        <v>62985</v>
      </c>
      <c r="C431" s="116">
        <v>31103</v>
      </c>
      <c r="D431" s="116">
        <v>31783</v>
      </c>
      <c r="E431" s="116">
        <v>99</v>
      </c>
    </row>
    <row r="432" spans="1:5" s="114" customFormat="1" ht="9" customHeight="1">
      <c r="A432" s="89" t="s">
        <v>91</v>
      </c>
      <c r="B432" s="116">
        <f t="shared" si="11"/>
        <v>153636</v>
      </c>
      <c r="C432" s="116">
        <v>78236</v>
      </c>
      <c r="D432" s="116">
        <v>75392</v>
      </c>
      <c r="E432" s="116">
        <v>8</v>
      </c>
    </row>
    <row r="433" spans="1:5" s="114" customFormat="1" ht="9" customHeight="1">
      <c r="A433" s="89" t="s">
        <v>92</v>
      </c>
      <c r="B433" s="116">
        <f t="shared" si="11"/>
        <v>330108</v>
      </c>
      <c r="C433" s="116">
        <v>165309</v>
      </c>
      <c r="D433" s="116">
        <v>164793</v>
      </c>
      <c r="E433" s="116">
        <v>6</v>
      </c>
    </row>
    <row r="434" spans="1:5" s="114" customFormat="1" ht="9" customHeight="1">
      <c r="A434" s="100" t="s">
        <v>93</v>
      </c>
      <c r="B434" s="117">
        <f t="shared" si="11"/>
        <v>99531</v>
      </c>
      <c r="C434" s="117">
        <v>49758</v>
      </c>
      <c r="D434" s="117">
        <v>49773</v>
      </c>
      <c r="E434" s="117">
        <v>0</v>
      </c>
    </row>
    <row r="435" spans="1:5" s="114" customFormat="1" ht="9" customHeight="1">
      <c r="A435" s="89" t="s">
        <v>94</v>
      </c>
      <c r="B435" s="116">
        <f t="shared" si="11"/>
        <v>34072</v>
      </c>
      <c r="C435" s="116">
        <v>17185</v>
      </c>
      <c r="D435" s="116">
        <v>16885</v>
      </c>
      <c r="E435" s="116">
        <v>2</v>
      </c>
    </row>
    <row r="436" spans="1:5" s="114" customFormat="1" ht="9" customHeight="1">
      <c r="A436" s="89" t="s">
        <v>95</v>
      </c>
      <c r="B436" s="116">
        <f t="shared" si="11"/>
        <v>24213</v>
      </c>
      <c r="C436" s="116">
        <v>12294</v>
      </c>
      <c r="D436" s="116">
        <v>11919</v>
      </c>
      <c r="E436" s="116">
        <v>0</v>
      </c>
    </row>
    <row r="437" spans="1:5" s="114" customFormat="1" ht="9" customHeight="1">
      <c r="A437" s="89" t="s">
        <v>96</v>
      </c>
      <c r="B437" s="116">
        <f t="shared" si="11"/>
        <v>87634</v>
      </c>
      <c r="C437" s="116">
        <v>44423</v>
      </c>
      <c r="D437" s="116">
        <v>43211</v>
      </c>
      <c r="E437" s="116">
        <v>0</v>
      </c>
    </row>
    <row r="438" spans="1:5" s="114" customFormat="1" ht="9" customHeight="1">
      <c r="A438" s="100" t="s">
        <v>97</v>
      </c>
      <c r="B438" s="117">
        <f t="shared" si="11"/>
        <v>106831</v>
      </c>
      <c r="C438" s="117">
        <v>51410</v>
      </c>
      <c r="D438" s="117">
        <v>55398</v>
      </c>
      <c r="E438" s="117">
        <v>23</v>
      </c>
    </row>
    <row r="439" spans="1:5" s="114" customFormat="1" ht="9" customHeight="1">
      <c r="A439" s="89" t="s">
        <v>98</v>
      </c>
      <c r="B439" s="116">
        <f t="shared" si="11"/>
        <v>156914</v>
      </c>
      <c r="C439" s="116">
        <v>78263</v>
      </c>
      <c r="D439" s="116">
        <v>78632</v>
      </c>
      <c r="E439" s="116">
        <v>19</v>
      </c>
    </row>
    <row r="440" spans="1:5" s="114" customFormat="1" ht="9" customHeight="1">
      <c r="A440" s="89" t="s">
        <v>99</v>
      </c>
      <c r="B440" s="116">
        <f t="shared" si="11"/>
        <v>39504</v>
      </c>
      <c r="C440" s="116">
        <v>19900</v>
      </c>
      <c r="D440" s="116">
        <v>19598</v>
      </c>
      <c r="E440" s="116">
        <v>6</v>
      </c>
    </row>
    <row r="441" spans="1:5" s="114" customFormat="1" ht="9" customHeight="1">
      <c r="A441" s="89" t="s">
        <v>100</v>
      </c>
      <c r="B441" s="116">
        <f t="shared" si="11"/>
        <v>27235</v>
      </c>
      <c r="C441" s="116">
        <v>13738</v>
      </c>
      <c r="D441" s="116">
        <v>13493</v>
      </c>
      <c r="E441" s="116">
        <v>4</v>
      </c>
    </row>
    <row r="442" spans="1:5" s="114" customFormat="1" ht="9" customHeight="1">
      <c r="A442" s="100" t="s">
        <v>101</v>
      </c>
      <c r="B442" s="117">
        <f t="shared" si="11"/>
        <v>58021</v>
      </c>
      <c r="C442" s="117">
        <v>29480</v>
      </c>
      <c r="D442" s="117">
        <v>28532</v>
      </c>
      <c r="E442" s="117">
        <v>9</v>
      </c>
    </row>
    <row r="443" spans="1:5" s="114" customFormat="1" ht="9" customHeight="1">
      <c r="A443" s="89" t="s">
        <v>102</v>
      </c>
      <c r="B443" s="116">
        <f t="shared" si="11"/>
        <v>59947</v>
      </c>
      <c r="C443" s="116">
        <v>30275</v>
      </c>
      <c r="D443" s="116">
        <v>29672</v>
      </c>
      <c r="E443" s="116">
        <v>0</v>
      </c>
    </row>
    <row r="444" spans="1:5" s="114" customFormat="1" ht="9" customHeight="1">
      <c r="A444" s="89" t="s">
        <v>103</v>
      </c>
      <c r="B444" s="116">
        <f t="shared" si="11"/>
        <v>53347</v>
      </c>
      <c r="C444" s="116">
        <v>27247</v>
      </c>
      <c r="D444" s="116">
        <v>26100</v>
      </c>
      <c r="E444" s="116">
        <v>0</v>
      </c>
    </row>
    <row r="445" spans="1:5" s="114" customFormat="1" ht="9" customHeight="1">
      <c r="A445" s="89" t="s">
        <v>104</v>
      </c>
      <c r="B445" s="116">
        <f t="shared" si="11"/>
        <v>52545</v>
      </c>
      <c r="C445" s="116">
        <v>26580</v>
      </c>
      <c r="D445" s="116">
        <v>25956</v>
      </c>
      <c r="E445" s="116">
        <v>9</v>
      </c>
    </row>
    <row r="446" spans="1:5" s="114" customFormat="1" ht="9" customHeight="1">
      <c r="A446" s="100" t="s">
        <v>105</v>
      </c>
      <c r="B446" s="117">
        <f t="shared" si="11"/>
        <v>71556</v>
      </c>
      <c r="C446" s="117">
        <v>35824</v>
      </c>
      <c r="D446" s="117">
        <v>35732</v>
      </c>
      <c r="E446" s="117">
        <v>0</v>
      </c>
    </row>
    <row r="447" spans="1:5" s="114" customFormat="1" ht="9" customHeight="1">
      <c r="A447" s="89" t="s">
        <v>106</v>
      </c>
      <c r="B447" s="116">
        <f t="shared" si="11"/>
        <v>27507</v>
      </c>
      <c r="C447" s="116">
        <v>13877</v>
      </c>
      <c r="D447" s="116">
        <v>13626</v>
      </c>
      <c r="E447" s="116">
        <v>4</v>
      </c>
    </row>
    <row r="448" spans="1:5" s="114" customFormat="1" ht="9" customHeight="1">
      <c r="A448" s="89" t="s">
        <v>107</v>
      </c>
      <c r="B448" s="116">
        <f t="shared" si="11"/>
        <v>179690</v>
      </c>
      <c r="C448" s="116">
        <v>87942</v>
      </c>
      <c r="D448" s="116">
        <v>91723</v>
      </c>
      <c r="E448" s="116">
        <v>25</v>
      </c>
    </row>
    <row r="449" spans="1:5" s="114" customFormat="1" ht="9" customHeight="1">
      <c r="A449" s="89" t="s">
        <v>108</v>
      </c>
      <c r="B449" s="116">
        <f t="shared" si="11"/>
        <v>36576</v>
      </c>
      <c r="C449" s="116">
        <v>18535</v>
      </c>
      <c r="D449" s="116">
        <v>18031</v>
      </c>
      <c r="E449" s="116">
        <v>10</v>
      </c>
    </row>
    <row r="450" spans="1:5" s="114" customFormat="1" ht="9" customHeight="1">
      <c r="A450" s="100" t="s">
        <v>109</v>
      </c>
      <c r="B450" s="117">
        <f t="shared" si="11"/>
        <v>33746</v>
      </c>
      <c r="C450" s="117">
        <v>17179</v>
      </c>
      <c r="D450" s="117">
        <v>16558</v>
      </c>
      <c r="E450" s="117">
        <v>9</v>
      </c>
    </row>
    <row r="451" spans="1:5" s="114" customFormat="1" ht="9" customHeight="1">
      <c r="A451" s="89" t="s">
        <v>110</v>
      </c>
      <c r="B451" s="116">
        <f t="shared" si="11"/>
        <v>3588</v>
      </c>
      <c r="C451" s="116">
        <v>1835</v>
      </c>
      <c r="D451" s="116">
        <v>1753</v>
      </c>
      <c r="E451" s="116">
        <v>0</v>
      </c>
    </row>
    <row r="452" spans="1:5" s="114" customFormat="1" ht="7.15" customHeight="1">
      <c r="A452" s="89"/>
      <c r="B452" s="116"/>
      <c r="C452" s="116"/>
      <c r="D452" s="116"/>
      <c r="E452" s="116"/>
    </row>
    <row r="453" spans="1:5" s="114" customFormat="1" ht="9" customHeight="1">
      <c r="A453" s="93">
        <v>2007</v>
      </c>
      <c r="B453" s="102"/>
      <c r="C453" s="102"/>
      <c r="D453" s="102"/>
      <c r="E453" s="102"/>
    </row>
    <row r="454" spans="1:5" s="94" customFormat="1" ht="9" customHeight="1">
      <c r="A454" s="96" t="s">
        <v>78</v>
      </c>
      <c r="B454" s="115">
        <f>SUM(B456:B488)</f>
        <v>2655083</v>
      </c>
      <c r="C454" s="115">
        <f>SUM(C456:C488)</f>
        <v>1330390</v>
      </c>
      <c r="D454" s="115">
        <f>SUM(D456:D488)</f>
        <v>1324087</v>
      </c>
      <c r="E454" s="115">
        <f>SUM(E456:E488)</f>
        <v>606</v>
      </c>
    </row>
    <row r="455" spans="1:5" s="114" customFormat="1" ht="3.95" customHeight="1">
      <c r="A455" s="89" t="s">
        <v>130</v>
      </c>
      <c r="B455" s="116"/>
      <c r="C455" s="116"/>
      <c r="D455" s="116"/>
      <c r="E455" s="116"/>
    </row>
    <row r="456" spans="1:5" s="114" customFormat="1" ht="9" customHeight="1">
      <c r="A456" s="89" t="s">
        <v>79</v>
      </c>
      <c r="B456" s="116">
        <f t="shared" ref="B456:B488" si="12">SUM(C456:E456)</f>
        <v>25822</v>
      </c>
      <c r="C456" s="116">
        <v>13193</v>
      </c>
      <c r="D456" s="116">
        <v>12628</v>
      </c>
      <c r="E456" s="116">
        <v>1</v>
      </c>
    </row>
    <row r="457" spans="1:5" s="114" customFormat="1" ht="9" customHeight="1">
      <c r="A457" s="89" t="s">
        <v>80</v>
      </c>
      <c r="B457" s="116">
        <f t="shared" si="12"/>
        <v>66114</v>
      </c>
      <c r="C457" s="116">
        <v>33408</v>
      </c>
      <c r="D457" s="116">
        <v>32669</v>
      </c>
      <c r="E457" s="116">
        <v>37</v>
      </c>
    </row>
    <row r="458" spans="1:5" s="114" customFormat="1" ht="9" customHeight="1">
      <c r="A458" s="89" t="s">
        <v>81</v>
      </c>
      <c r="B458" s="116">
        <f t="shared" si="12"/>
        <v>13110</v>
      </c>
      <c r="C458" s="116">
        <v>6644</v>
      </c>
      <c r="D458" s="116">
        <v>6466</v>
      </c>
      <c r="E458" s="116">
        <v>0</v>
      </c>
    </row>
    <row r="459" spans="1:5" s="114" customFormat="1" ht="9" customHeight="1">
      <c r="A459" s="100" t="s">
        <v>82</v>
      </c>
      <c r="B459" s="117">
        <f t="shared" si="12"/>
        <v>16962</v>
      </c>
      <c r="C459" s="117">
        <v>8630</v>
      </c>
      <c r="D459" s="117">
        <v>8332</v>
      </c>
      <c r="E459" s="117">
        <v>0</v>
      </c>
    </row>
    <row r="460" spans="1:5" s="114" customFormat="1" ht="9" customHeight="1">
      <c r="A460" s="89" t="s">
        <v>83</v>
      </c>
      <c r="B460" s="116">
        <f t="shared" si="12"/>
        <v>58898</v>
      </c>
      <c r="C460" s="116">
        <v>29618</v>
      </c>
      <c r="D460" s="116">
        <v>29280</v>
      </c>
      <c r="E460" s="116">
        <v>0</v>
      </c>
    </row>
    <row r="461" spans="1:5" s="114" customFormat="1" ht="9" customHeight="1">
      <c r="A461" s="89" t="s">
        <v>84</v>
      </c>
      <c r="B461" s="116">
        <f t="shared" si="12"/>
        <v>12765</v>
      </c>
      <c r="C461" s="116">
        <v>6459</v>
      </c>
      <c r="D461" s="116">
        <v>6306</v>
      </c>
      <c r="E461" s="116">
        <v>0</v>
      </c>
    </row>
    <row r="462" spans="1:5" s="114" customFormat="1" ht="9" customHeight="1">
      <c r="A462" s="89" t="s">
        <v>85</v>
      </c>
      <c r="B462" s="116">
        <f t="shared" si="12"/>
        <v>155885</v>
      </c>
      <c r="C462" s="116">
        <v>78197</v>
      </c>
      <c r="D462" s="116">
        <v>77671</v>
      </c>
      <c r="E462" s="116">
        <v>17</v>
      </c>
    </row>
    <row r="463" spans="1:5" s="114" customFormat="1" ht="9" customHeight="1">
      <c r="A463" s="100" t="s">
        <v>86</v>
      </c>
      <c r="B463" s="117">
        <f t="shared" si="12"/>
        <v>76154</v>
      </c>
      <c r="C463" s="117">
        <v>38224</v>
      </c>
      <c r="D463" s="117">
        <v>37928</v>
      </c>
      <c r="E463" s="117">
        <v>2</v>
      </c>
    </row>
    <row r="464" spans="1:5" s="114" customFormat="1" ht="9" customHeight="1">
      <c r="A464" s="89" t="s">
        <v>24</v>
      </c>
      <c r="B464" s="116">
        <f t="shared" si="12"/>
        <v>160735</v>
      </c>
      <c r="C464" s="116">
        <v>80639</v>
      </c>
      <c r="D464" s="116">
        <v>80083</v>
      </c>
      <c r="E464" s="116">
        <v>13</v>
      </c>
    </row>
    <row r="465" spans="1:5" s="114" customFormat="1" ht="9" customHeight="1">
      <c r="A465" s="89" t="s">
        <v>87</v>
      </c>
      <c r="B465" s="116">
        <f t="shared" si="12"/>
        <v>40284</v>
      </c>
      <c r="C465" s="116">
        <v>20023</v>
      </c>
      <c r="D465" s="116">
        <v>20259</v>
      </c>
      <c r="E465" s="116">
        <v>2</v>
      </c>
    </row>
    <row r="466" spans="1:5" s="114" customFormat="1" ht="9" customHeight="1">
      <c r="A466" s="89" t="s">
        <v>88</v>
      </c>
      <c r="B466" s="116">
        <f t="shared" si="12"/>
        <v>127270</v>
      </c>
      <c r="C466" s="116">
        <v>63946</v>
      </c>
      <c r="D466" s="116">
        <v>63209</v>
      </c>
      <c r="E466" s="116">
        <v>115</v>
      </c>
    </row>
    <row r="467" spans="1:5" s="114" customFormat="1" ht="9" customHeight="1">
      <c r="A467" s="100" t="s">
        <v>89</v>
      </c>
      <c r="B467" s="117">
        <f t="shared" si="12"/>
        <v>116033</v>
      </c>
      <c r="C467" s="117">
        <v>57873</v>
      </c>
      <c r="D467" s="117">
        <v>58158</v>
      </c>
      <c r="E467" s="117">
        <v>2</v>
      </c>
    </row>
    <row r="468" spans="1:5" s="114" customFormat="1" ht="9" customHeight="1">
      <c r="A468" s="89" t="s">
        <v>90</v>
      </c>
      <c r="B468" s="116">
        <f t="shared" si="12"/>
        <v>67543</v>
      </c>
      <c r="C468" s="116">
        <v>33107</v>
      </c>
      <c r="D468" s="116">
        <v>34280</v>
      </c>
      <c r="E468" s="116">
        <v>156</v>
      </c>
    </row>
    <row r="469" spans="1:5" s="114" customFormat="1" ht="9" customHeight="1">
      <c r="A469" s="89" t="s">
        <v>91</v>
      </c>
      <c r="B469" s="116">
        <f t="shared" si="12"/>
        <v>157334</v>
      </c>
      <c r="C469" s="116">
        <v>79998</v>
      </c>
      <c r="D469" s="116">
        <v>77316</v>
      </c>
      <c r="E469" s="116">
        <v>20</v>
      </c>
    </row>
    <row r="470" spans="1:5" s="114" customFormat="1" ht="9" customHeight="1">
      <c r="A470" s="89" t="s">
        <v>92</v>
      </c>
      <c r="B470" s="116">
        <f t="shared" si="12"/>
        <v>346720</v>
      </c>
      <c r="C470" s="116">
        <v>174014</v>
      </c>
      <c r="D470" s="116">
        <v>172705</v>
      </c>
      <c r="E470" s="116">
        <v>1</v>
      </c>
    </row>
    <row r="471" spans="1:5" s="114" customFormat="1" ht="9" customHeight="1">
      <c r="A471" s="100" t="s">
        <v>93</v>
      </c>
      <c r="B471" s="117">
        <f t="shared" si="12"/>
        <v>104550</v>
      </c>
      <c r="C471" s="117">
        <v>52488</v>
      </c>
      <c r="D471" s="117">
        <v>52062</v>
      </c>
      <c r="E471" s="117">
        <v>0</v>
      </c>
    </row>
    <row r="472" spans="1:5" s="114" customFormat="1" ht="9" customHeight="1">
      <c r="A472" s="89" t="s">
        <v>94</v>
      </c>
      <c r="B472" s="116">
        <f t="shared" si="12"/>
        <v>40061</v>
      </c>
      <c r="C472" s="116">
        <v>20128</v>
      </c>
      <c r="D472" s="116">
        <v>19908</v>
      </c>
      <c r="E472" s="116">
        <v>25</v>
      </c>
    </row>
    <row r="473" spans="1:5" s="114" customFormat="1" ht="9" customHeight="1">
      <c r="A473" s="89" t="s">
        <v>95</v>
      </c>
      <c r="B473" s="116">
        <f t="shared" si="12"/>
        <v>24548</v>
      </c>
      <c r="C473" s="116">
        <v>12439</v>
      </c>
      <c r="D473" s="116">
        <v>12109</v>
      </c>
      <c r="E473" s="116">
        <v>0</v>
      </c>
    </row>
    <row r="474" spans="1:5" s="114" customFormat="1" ht="9" customHeight="1">
      <c r="A474" s="89" t="s">
        <v>96</v>
      </c>
      <c r="B474" s="116">
        <f t="shared" si="12"/>
        <v>91855</v>
      </c>
      <c r="C474" s="116">
        <v>46265</v>
      </c>
      <c r="D474" s="116">
        <v>45590</v>
      </c>
      <c r="E474" s="116">
        <v>0</v>
      </c>
    </row>
    <row r="475" spans="1:5" s="114" customFormat="1" ht="9" customHeight="1">
      <c r="A475" s="100" t="s">
        <v>97</v>
      </c>
      <c r="B475" s="117">
        <f t="shared" si="12"/>
        <v>122579</v>
      </c>
      <c r="C475" s="117">
        <v>58995</v>
      </c>
      <c r="D475" s="117">
        <v>63580</v>
      </c>
      <c r="E475" s="117">
        <v>4</v>
      </c>
    </row>
    <row r="476" spans="1:5" s="114" customFormat="1" ht="9" customHeight="1">
      <c r="A476" s="89" t="s">
        <v>98</v>
      </c>
      <c r="B476" s="116">
        <f t="shared" si="12"/>
        <v>158165</v>
      </c>
      <c r="C476" s="116">
        <v>78595</v>
      </c>
      <c r="D476" s="116">
        <v>79506</v>
      </c>
      <c r="E476" s="116">
        <v>64</v>
      </c>
    </row>
    <row r="477" spans="1:5" s="114" customFormat="1" ht="9" customHeight="1">
      <c r="A477" s="89" t="s">
        <v>99</v>
      </c>
      <c r="B477" s="116">
        <f t="shared" si="12"/>
        <v>43459</v>
      </c>
      <c r="C477" s="116">
        <v>21930</v>
      </c>
      <c r="D477" s="116">
        <v>21528</v>
      </c>
      <c r="E477" s="116">
        <v>1</v>
      </c>
    </row>
    <row r="478" spans="1:5" s="114" customFormat="1" ht="9" customHeight="1">
      <c r="A478" s="89" t="s">
        <v>100</v>
      </c>
      <c r="B478" s="116">
        <f t="shared" si="12"/>
        <v>29110</v>
      </c>
      <c r="C478" s="116">
        <v>14732</v>
      </c>
      <c r="D478" s="116">
        <v>14378</v>
      </c>
      <c r="E478" s="116">
        <v>0</v>
      </c>
    </row>
    <row r="479" spans="1:5" s="114" customFormat="1" ht="9" customHeight="1">
      <c r="A479" s="100" t="s">
        <v>101</v>
      </c>
      <c r="B479" s="117">
        <f t="shared" si="12"/>
        <v>60223</v>
      </c>
      <c r="C479" s="117">
        <v>30354</v>
      </c>
      <c r="D479" s="117">
        <v>29861</v>
      </c>
      <c r="E479" s="117">
        <v>8</v>
      </c>
    </row>
    <row r="480" spans="1:5" s="114" customFormat="1" ht="9" customHeight="1">
      <c r="A480" s="89" t="s">
        <v>102</v>
      </c>
      <c r="B480" s="116">
        <f t="shared" si="12"/>
        <v>60668</v>
      </c>
      <c r="C480" s="116">
        <v>30565</v>
      </c>
      <c r="D480" s="116">
        <v>30103</v>
      </c>
      <c r="E480" s="116">
        <v>0</v>
      </c>
    </row>
    <row r="481" spans="1:5" s="114" customFormat="1" ht="9" customHeight="1">
      <c r="A481" s="89" t="s">
        <v>103</v>
      </c>
      <c r="B481" s="116">
        <f t="shared" si="12"/>
        <v>55481</v>
      </c>
      <c r="C481" s="116">
        <v>28394</v>
      </c>
      <c r="D481" s="116">
        <v>27087</v>
      </c>
      <c r="E481" s="116">
        <v>0</v>
      </c>
    </row>
    <row r="482" spans="1:5" s="114" customFormat="1" ht="9" customHeight="1">
      <c r="A482" s="89" t="s">
        <v>104</v>
      </c>
      <c r="B482" s="116">
        <f t="shared" si="12"/>
        <v>54978</v>
      </c>
      <c r="C482" s="116">
        <v>27978</v>
      </c>
      <c r="D482" s="116">
        <v>26990</v>
      </c>
      <c r="E482" s="116">
        <v>10</v>
      </c>
    </row>
    <row r="483" spans="1:5" s="114" customFormat="1" ht="9" customHeight="1">
      <c r="A483" s="100" t="s">
        <v>105</v>
      </c>
      <c r="B483" s="117">
        <f t="shared" si="12"/>
        <v>76472</v>
      </c>
      <c r="C483" s="117">
        <v>38722</v>
      </c>
      <c r="D483" s="117">
        <v>37750</v>
      </c>
      <c r="E483" s="117">
        <v>0</v>
      </c>
    </row>
    <row r="484" spans="1:5" s="114" customFormat="1" ht="9" customHeight="1">
      <c r="A484" s="89" t="s">
        <v>106</v>
      </c>
      <c r="B484" s="116">
        <f t="shared" si="12"/>
        <v>29011</v>
      </c>
      <c r="C484" s="116">
        <v>14489</v>
      </c>
      <c r="D484" s="116">
        <v>14510</v>
      </c>
      <c r="E484" s="116">
        <v>12</v>
      </c>
    </row>
    <row r="485" spans="1:5" s="114" customFormat="1" ht="9" customHeight="1">
      <c r="A485" s="89" t="s">
        <v>107</v>
      </c>
      <c r="B485" s="116">
        <f t="shared" si="12"/>
        <v>184287</v>
      </c>
      <c r="C485" s="116">
        <v>90845</v>
      </c>
      <c r="D485" s="116">
        <v>93410</v>
      </c>
      <c r="E485" s="116">
        <v>32</v>
      </c>
    </row>
    <row r="486" spans="1:5" s="114" customFormat="1" ht="9" customHeight="1">
      <c r="A486" s="89" t="s">
        <v>108</v>
      </c>
      <c r="B486" s="116">
        <f t="shared" si="12"/>
        <v>37872</v>
      </c>
      <c r="C486" s="116">
        <v>19123</v>
      </c>
      <c r="D486" s="116">
        <v>18749</v>
      </c>
      <c r="E486" s="116">
        <v>0</v>
      </c>
    </row>
    <row r="487" spans="1:5" s="114" customFormat="1" ht="9" customHeight="1">
      <c r="A487" s="100" t="s">
        <v>109</v>
      </c>
      <c r="B487" s="117">
        <f t="shared" si="12"/>
        <v>35722</v>
      </c>
      <c r="C487" s="117">
        <v>18097</v>
      </c>
      <c r="D487" s="117">
        <v>17623</v>
      </c>
      <c r="E487" s="117">
        <v>2</v>
      </c>
    </row>
    <row r="488" spans="1:5" s="114" customFormat="1" ht="9" customHeight="1">
      <c r="A488" s="89" t="s">
        <v>110</v>
      </c>
      <c r="B488" s="116">
        <f t="shared" si="12"/>
        <v>4413</v>
      </c>
      <c r="C488" s="116">
        <v>2278</v>
      </c>
      <c r="D488" s="116">
        <v>2053</v>
      </c>
      <c r="E488" s="116">
        <v>82</v>
      </c>
    </row>
    <row r="489" spans="1:5" s="114" customFormat="1" ht="4.1500000000000004" customHeight="1">
      <c r="A489" s="89"/>
      <c r="B489" s="116"/>
      <c r="C489" s="116"/>
      <c r="D489" s="116"/>
      <c r="E489" s="116"/>
    </row>
    <row r="490" spans="1:5" s="114" customFormat="1" ht="9" customHeight="1">
      <c r="A490" s="93" t="s">
        <v>114</v>
      </c>
      <c r="B490" s="102"/>
      <c r="C490" s="102"/>
      <c r="D490" s="102"/>
      <c r="E490" s="102"/>
    </row>
    <row r="491" spans="1:5" s="94" customFormat="1" ht="9" customHeight="1">
      <c r="A491" s="96" t="s">
        <v>78</v>
      </c>
      <c r="B491" s="115">
        <f>SUM(B493:B525)</f>
        <v>2636110</v>
      </c>
      <c r="C491" s="115">
        <f>SUM(C493:C525)</f>
        <v>1320177</v>
      </c>
      <c r="D491" s="115">
        <f>SUM(D493:D525)</f>
        <v>1315435</v>
      </c>
      <c r="E491" s="115">
        <f>SUM(E493:E525)</f>
        <v>498</v>
      </c>
    </row>
    <row r="492" spans="1:5" s="114" customFormat="1" ht="1.1499999999999999" customHeight="1">
      <c r="A492" s="89" t="s">
        <v>130</v>
      </c>
      <c r="B492" s="116"/>
      <c r="C492" s="116"/>
      <c r="D492" s="116"/>
      <c r="E492" s="116"/>
    </row>
    <row r="493" spans="1:5" s="114" customFormat="1" ht="9" customHeight="1">
      <c r="A493" s="89" t="s">
        <v>79</v>
      </c>
      <c r="B493" s="116">
        <f t="shared" ref="B493:B525" si="13">SUM(C493:E493)</f>
        <v>26509</v>
      </c>
      <c r="C493" s="116">
        <v>13484</v>
      </c>
      <c r="D493" s="116">
        <v>13025</v>
      </c>
      <c r="E493" s="116">
        <v>0</v>
      </c>
    </row>
    <row r="494" spans="1:5" s="114" customFormat="1" ht="9" customHeight="1">
      <c r="A494" s="89" t="s">
        <v>80</v>
      </c>
      <c r="B494" s="116">
        <f t="shared" si="13"/>
        <v>65060</v>
      </c>
      <c r="C494" s="116">
        <v>32947</v>
      </c>
      <c r="D494" s="116">
        <v>32086</v>
      </c>
      <c r="E494" s="116">
        <v>27</v>
      </c>
    </row>
    <row r="495" spans="1:5" s="114" customFormat="1" ht="9" customHeight="1">
      <c r="A495" s="89" t="s">
        <v>81</v>
      </c>
      <c r="B495" s="116">
        <f t="shared" si="13"/>
        <v>13993</v>
      </c>
      <c r="C495" s="116">
        <v>7046</v>
      </c>
      <c r="D495" s="116">
        <v>6947</v>
      </c>
      <c r="E495" s="116">
        <v>0</v>
      </c>
    </row>
    <row r="496" spans="1:5" s="114" customFormat="1" ht="9" customHeight="1">
      <c r="A496" s="100" t="s">
        <v>82</v>
      </c>
      <c r="B496" s="117">
        <f t="shared" si="13"/>
        <v>18105</v>
      </c>
      <c r="C496" s="117">
        <v>9275</v>
      </c>
      <c r="D496" s="117">
        <v>8829</v>
      </c>
      <c r="E496" s="117">
        <v>1</v>
      </c>
    </row>
    <row r="497" spans="1:5" s="114" customFormat="1" ht="9" customHeight="1">
      <c r="A497" s="89" t="s">
        <v>83</v>
      </c>
      <c r="B497" s="116">
        <f t="shared" si="13"/>
        <v>58575</v>
      </c>
      <c r="C497" s="116">
        <v>29563</v>
      </c>
      <c r="D497" s="116">
        <v>29012</v>
      </c>
      <c r="E497" s="116">
        <v>0</v>
      </c>
    </row>
    <row r="498" spans="1:5" s="114" customFormat="1" ht="9" customHeight="1">
      <c r="A498" s="89" t="s">
        <v>84</v>
      </c>
      <c r="B498" s="116">
        <f t="shared" si="13"/>
        <v>12723</v>
      </c>
      <c r="C498" s="116">
        <v>6430</v>
      </c>
      <c r="D498" s="116">
        <v>6293</v>
      </c>
      <c r="E498" s="116">
        <v>0</v>
      </c>
    </row>
    <row r="499" spans="1:5" s="114" customFormat="1" ht="9" customHeight="1">
      <c r="A499" s="89" t="s">
        <v>85</v>
      </c>
      <c r="B499" s="116">
        <f t="shared" si="13"/>
        <v>153738</v>
      </c>
      <c r="C499" s="116">
        <v>77411</v>
      </c>
      <c r="D499" s="116">
        <v>76315</v>
      </c>
      <c r="E499" s="116">
        <v>12</v>
      </c>
    </row>
    <row r="500" spans="1:5" s="114" customFormat="1" ht="9" customHeight="1">
      <c r="A500" s="100" t="s">
        <v>86</v>
      </c>
      <c r="B500" s="117">
        <f t="shared" si="13"/>
        <v>82263</v>
      </c>
      <c r="C500" s="117">
        <v>41196</v>
      </c>
      <c r="D500" s="117">
        <v>41067</v>
      </c>
      <c r="E500" s="117">
        <v>0</v>
      </c>
    </row>
    <row r="501" spans="1:5" s="114" customFormat="1" ht="9" customHeight="1">
      <c r="A501" s="89" t="s">
        <v>24</v>
      </c>
      <c r="B501" s="116">
        <f t="shared" si="13"/>
        <v>160377</v>
      </c>
      <c r="C501" s="116">
        <v>79807</v>
      </c>
      <c r="D501" s="116">
        <v>80561</v>
      </c>
      <c r="E501" s="116">
        <v>9</v>
      </c>
    </row>
    <row r="502" spans="1:5" s="114" customFormat="1" ht="9" customHeight="1">
      <c r="A502" s="89" t="s">
        <v>87</v>
      </c>
      <c r="B502" s="116">
        <f t="shared" si="13"/>
        <v>39292</v>
      </c>
      <c r="C502" s="116">
        <v>19738</v>
      </c>
      <c r="D502" s="116">
        <v>19553</v>
      </c>
      <c r="E502" s="116">
        <v>1</v>
      </c>
    </row>
    <row r="503" spans="1:5" s="114" customFormat="1" ht="9" customHeight="1">
      <c r="A503" s="89" t="s">
        <v>88</v>
      </c>
      <c r="B503" s="116">
        <f t="shared" si="13"/>
        <v>125187</v>
      </c>
      <c r="C503" s="116">
        <v>63121</v>
      </c>
      <c r="D503" s="116">
        <v>62054</v>
      </c>
      <c r="E503" s="116">
        <v>12</v>
      </c>
    </row>
    <row r="504" spans="1:5" s="114" customFormat="1" ht="9" customHeight="1">
      <c r="A504" s="100" t="s">
        <v>89</v>
      </c>
      <c r="B504" s="117">
        <f t="shared" si="13"/>
        <v>101554</v>
      </c>
      <c r="C504" s="117">
        <v>49706</v>
      </c>
      <c r="D504" s="117">
        <v>51847</v>
      </c>
      <c r="E504" s="117">
        <v>1</v>
      </c>
    </row>
    <row r="505" spans="1:5" s="114" customFormat="1" ht="9" customHeight="1">
      <c r="A505" s="89" t="s">
        <v>90</v>
      </c>
      <c r="B505" s="116">
        <f t="shared" si="13"/>
        <v>64237</v>
      </c>
      <c r="C505" s="116">
        <v>31472</v>
      </c>
      <c r="D505" s="116">
        <v>32507</v>
      </c>
      <c r="E505" s="116">
        <v>258</v>
      </c>
    </row>
    <row r="506" spans="1:5" s="114" customFormat="1" ht="9" customHeight="1">
      <c r="A506" s="89" t="s">
        <v>91</v>
      </c>
      <c r="B506" s="116">
        <f t="shared" si="13"/>
        <v>156782</v>
      </c>
      <c r="C506" s="116">
        <v>79386</v>
      </c>
      <c r="D506" s="116">
        <v>77385</v>
      </c>
      <c r="E506" s="116">
        <v>11</v>
      </c>
    </row>
    <row r="507" spans="1:5" s="114" customFormat="1" ht="9" customHeight="1">
      <c r="A507" s="89" t="s">
        <v>92</v>
      </c>
      <c r="B507" s="116">
        <f t="shared" si="13"/>
        <v>342830</v>
      </c>
      <c r="C507" s="116">
        <v>171633</v>
      </c>
      <c r="D507" s="116">
        <v>171194</v>
      </c>
      <c r="E507" s="116">
        <v>3</v>
      </c>
    </row>
    <row r="508" spans="1:5" s="114" customFormat="1" ht="9" customHeight="1">
      <c r="A508" s="100" t="s">
        <v>93</v>
      </c>
      <c r="B508" s="117">
        <f t="shared" si="13"/>
        <v>107123</v>
      </c>
      <c r="C508" s="117">
        <v>53514</v>
      </c>
      <c r="D508" s="117">
        <v>53609</v>
      </c>
      <c r="E508" s="117">
        <v>0</v>
      </c>
    </row>
    <row r="509" spans="1:5" s="114" customFormat="1" ht="9" customHeight="1">
      <c r="A509" s="89" t="s">
        <v>94</v>
      </c>
      <c r="B509" s="116">
        <f t="shared" si="13"/>
        <v>38295</v>
      </c>
      <c r="C509" s="116">
        <v>19360</v>
      </c>
      <c r="D509" s="116">
        <v>18865</v>
      </c>
      <c r="E509" s="116">
        <v>70</v>
      </c>
    </row>
    <row r="510" spans="1:5" s="114" customFormat="1" ht="9" customHeight="1">
      <c r="A510" s="89" t="s">
        <v>95</v>
      </c>
      <c r="B510" s="116">
        <f t="shared" si="13"/>
        <v>24972</v>
      </c>
      <c r="C510" s="116">
        <v>12679</v>
      </c>
      <c r="D510" s="116">
        <v>12293</v>
      </c>
      <c r="E510" s="116">
        <v>0</v>
      </c>
    </row>
    <row r="511" spans="1:5" s="114" customFormat="1" ht="9" customHeight="1">
      <c r="A511" s="89" t="s">
        <v>96</v>
      </c>
      <c r="B511" s="116">
        <f t="shared" si="13"/>
        <v>91247</v>
      </c>
      <c r="C511" s="116">
        <v>46091</v>
      </c>
      <c r="D511" s="116">
        <v>45156</v>
      </c>
      <c r="E511" s="116">
        <v>0</v>
      </c>
    </row>
    <row r="512" spans="1:5" s="114" customFormat="1" ht="9" customHeight="1">
      <c r="A512" s="100" t="s">
        <v>97</v>
      </c>
      <c r="B512" s="117">
        <f t="shared" si="13"/>
        <v>118307</v>
      </c>
      <c r="C512" s="117">
        <v>57171</v>
      </c>
      <c r="D512" s="117">
        <v>61127</v>
      </c>
      <c r="E512" s="117">
        <v>9</v>
      </c>
    </row>
    <row r="513" spans="1:5" s="114" customFormat="1" ht="9" customHeight="1">
      <c r="A513" s="89" t="s">
        <v>98</v>
      </c>
      <c r="B513" s="116">
        <f t="shared" si="13"/>
        <v>164257</v>
      </c>
      <c r="C513" s="116">
        <v>81780</v>
      </c>
      <c r="D513" s="116">
        <v>82441</v>
      </c>
      <c r="E513" s="116">
        <v>36</v>
      </c>
    </row>
    <row r="514" spans="1:5" s="114" customFormat="1" ht="9" customHeight="1">
      <c r="A514" s="89" t="s">
        <v>99</v>
      </c>
      <c r="B514" s="116">
        <f t="shared" si="13"/>
        <v>42460</v>
      </c>
      <c r="C514" s="116">
        <v>21454</v>
      </c>
      <c r="D514" s="116">
        <v>21003</v>
      </c>
      <c r="E514" s="116">
        <v>3</v>
      </c>
    </row>
    <row r="515" spans="1:5" s="114" customFormat="1" ht="9" customHeight="1">
      <c r="A515" s="89" t="s">
        <v>100</v>
      </c>
      <c r="B515" s="116">
        <f t="shared" si="13"/>
        <v>29311</v>
      </c>
      <c r="C515" s="116">
        <v>14866</v>
      </c>
      <c r="D515" s="116">
        <v>14445</v>
      </c>
      <c r="E515" s="116">
        <v>0</v>
      </c>
    </row>
    <row r="516" spans="1:5" s="114" customFormat="1" ht="9" customHeight="1">
      <c r="A516" s="100" t="s">
        <v>101</v>
      </c>
      <c r="B516" s="117">
        <f t="shared" si="13"/>
        <v>59365</v>
      </c>
      <c r="C516" s="117">
        <v>29963</v>
      </c>
      <c r="D516" s="117">
        <v>29399</v>
      </c>
      <c r="E516" s="117">
        <v>3</v>
      </c>
    </row>
    <row r="517" spans="1:5" s="114" customFormat="1" ht="9" customHeight="1">
      <c r="A517" s="89" t="s">
        <v>102</v>
      </c>
      <c r="B517" s="116">
        <f t="shared" si="13"/>
        <v>61559</v>
      </c>
      <c r="C517" s="116">
        <v>31271</v>
      </c>
      <c r="D517" s="116">
        <v>30288</v>
      </c>
      <c r="E517" s="116">
        <v>0</v>
      </c>
    </row>
    <row r="518" spans="1:5" s="114" customFormat="1" ht="9" customHeight="1">
      <c r="A518" s="89" t="s">
        <v>103</v>
      </c>
      <c r="B518" s="116">
        <f t="shared" si="13"/>
        <v>55372</v>
      </c>
      <c r="C518" s="116">
        <v>28112</v>
      </c>
      <c r="D518" s="116">
        <v>27260</v>
      </c>
      <c r="E518" s="116">
        <v>0</v>
      </c>
    </row>
    <row r="519" spans="1:5" s="114" customFormat="1" ht="9" customHeight="1">
      <c r="A519" s="89" t="s">
        <v>104</v>
      </c>
      <c r="B519" s="116">
        <f t="shared" si="13"/>
        <v>51979</v>
      </c>
      <c r="C519" s="116">
        <v>26481</v>
      </c>
      <c r="D519" s="116">
        <v>25486</v>
      </c>
      <c r="E519" s="116">
        <v>12</v>
      </c>
    </row>
    <row r="520" spans="1:5" s="114" customFormat="1" ht="9" customHeight="1">
      <c r="A520" s="100" t="s">
        <v>105</v>
      </c>
      <c r="B520" s="117">
        <f t="shared" si="13"/>
        <v>74492</v>
      </c>
      <c r="C520" s="117">
        <v>37585</v>
      </c>
      <c r="D520" s="117">
        <v>36907</v>
      </c>
      <c r="E520" s="117">
        <v>0</v>
      </c>
    </row>
    <row r="521" spans="1:5" s="114" customFormat="1" ht="9" customHeight="1">
      <c r="A521" s="89" t="s">
        <v>106</v>
      </c>
      <c r="B521" s="116">
        <f t="shared" si="13"/>
        <v>27522</v>
      </c>
      <c r="C521" s="116">
        <v>13680</v>
      </c>
      <c r="D521" s="116">
        <v>13836</v>
      </c>
      <c r="E521" s="116">
        <v>6</v>
      </c>
    </row>
    <row r="522" spans="1:5" s="114" customFormat="1" ht="9" customHeight="1">
      <c r="A522" s="89" t="s">
        <v>107</v>
      </c>
      <c r="B522" s="116">
        <f t="shared" si="13"/>
        <v>187560</v>
      </c>
      <c r="C522" s="116">
        <v>92845</v>
      </c>
      <c r="D522" s="116">
        <v>94692</v>
      </c>
      <c r="E522" s="116">
        <v>23</v>
      </c>
    </row>
    <row r="523" spans="1:5" s="114" customFormat="1" ht="9" customHeight="1">
      <c r="A523" s="89" t="s">
        <v>108</v>
      </c>
      <c r="B523" s="116">
        <f t="shared" si="13"/>
        <v>38562</v>
      </c>
      <c r="C523" s="116">
        <v>19452</v>
      </c>
      <c r="D523" s="116">
        <v>19110</v>
      </c>
      <c r="E523" s="116">
        <v>0</v>
      </c>
    </row>
    <row r="524" spans="1:5" s="114" customFormat="1" ht="9" customHeight="1">
      <c r="A524" s="100" t="s">
        <v>109</v>
      </c>
      <c r="B524" s="117">
        <f t="shared" si="13"/>
        <v>35277</v>
      </c>
      <c r="C524" s="117">
        <v>17984</v>
      </c>
      <c r="D524" s="117">
        <v>17292</v>
      </c>
      <c r="E524" s="117">
        <v>1</v>
      </c>
    </row>
    <row r="525" spans="1:5" s="114" customFormat="1" ht="9" customHeight="1">
      <c r="A525" s="89" t="s">
        <v>110</v>
      </c>
      <c r="B525" s="116">
        <f t="shared" si="13"/>
        <v>7225</v>
      </c>
      <c r="C525" s="116">
        <v>3674</v>
      </c>
      <c r="D525" s="116">
        <v>3551</v>
      </c>
      <c r="E525" s="116">
        <v>0</v>
      </c>
    </row>
    <row r="526" spans="1:5" s="114" customFormat="1" ht="9" customHeight="1">
      <c r="A526" s="89"/>
      <c r="B526" s="116"/>
      <c r="C526" s="116"/>
      <c r="D526" s="116"/>
      <c r="E526" s="116"/>
    </row>
    <row r="527" spans="1:5" s="114" customFormat="1" ht="9" customHeight="1">
      <c r="A527" s="93" t="s">
        <v>115</v>
      </c>
      <c r="B527" s="102"/>
      <c r="C527" s="102"/>
      <c r="D527" s="102"/>
      <c r="E527" s="102"/>
    </row>
    <row r="528" spans="1:5" s="94" customFormat="1" ht="9" customHeight="1">
      <c r="A528" s="96" t="s">
        <v>78</v>
      </c>
      <c r="B528" s="115">
        <f>SUM(B530:B562)</f>
        <v>2577214</v>
      </c>
      <c r="C528" s="115">
        <f>SUM(C530:C562)</f>
        <v>1296770</v>
      </c>
      <c r="D528" s="115">
        <f>SUM(D530:D562)</f>
        <v>1279883</v>
      </c>
      <c r="E528" s="115">
        <f>SUM(E530:E562)</f>
        <v>561</v>
      </c>
    </row>
    <row r="529" spans="1:5" s="114" customFormat="1" ht="3.95" customHeight="1">
      <c r="A529" s="89" t="s">
        <v>130</v>
      </c>
      <c r="B529" s="116"/>
      <c r="C529" s="116"/>
      <c r="D529" s="116"/>
      <c r="E529" s="116"/>
    </row>
    <row r="530" spans="1:5" s="114" customFormat="1" ht="9" customHeight="1">
      <c r="A530" s="89" t="s">
        <v>79</v>
      </c>
      <c r="B530" s="116">
        <f t="shared" ref="B530:B562" si="14">SUM(C530:E530)</f>
        <v>25800</v>
      </c>
      <c r="C530" s="116">
        <v>13121</v>
      </c>
      <c r="D530" s="116">
        <v>12679</v>
      </c>
      <c r="E530" s="116">
        <v>0</v>
      </c>
    </row>
    <row r="531" spans="1:5" s="114" customFormat="1" ht="9" customHeight="1">
      <c r="A531" s="89" t="s">
        <v>80</v>
      </c>
      <c r="B531" s="116">
        <f t="shared" si="14"/>
        <v>63709</v>
      </c>
      <c r="C531" s="116">
        <v>32420</v>
      </c>
      <c r="D531" s="116">
        <v>31265</v>
      </c>
      <c r="E531" s="116">
        <v>24</v>
      </c>
    </row>
    <row r="532" spans="1:5" s="114" customFormat="1" ht="9" customHeight="1">
      <c r="A532" s="89" t="s">
        <v>81</v>
      </c>
      <c r="B532" s="116">
        <f t="shared" si="14"/>
        <v>13343</v>
      </c>
      <c r="C532" s="116">
        <v>6723</v>
      </c>
      <c r="D532" s="116">
        <v>6620</v>
      </c>
      <c r="E532" s="116">
        <v>0</v>
      </c>
    </row>
    <row r="533" spans="1:5" s="114" customFormat="1" ht="9" customHeight="1">
      <c r="A533" s="100" t="s">
        <v>82</v>
      </c>
      <c r="B533" s="117">
        <f t="shared" si="14"/>
        <v>17307</v>
      </c>
      <c r="C533" s="117">
        <v>8835</v>
      </c>
      <c r="D533" s="117">
        <v>8472</v>
      </c>
      <c r="E533" s="117">
        <v>0</v>
      </c>
    </row>
    <row r="534" spans="1:5" s="114" customFormat="1" ht="9" customHeight="1">
      <c r="A534" s="89" t="s">
        <v>83</v>
      </c>
      <c r="B534" s="116">
        <f t="shared" si="14"/>
        <v>58132</v>
      </c>
      <c r="C534" s="116">
        <v>29508</v>
      </c>
      <c r="D534" s="116">
        <v>28624</v>
      </c>
      <c r="E534" s="116">
        <v>0</v>
      </c>
    </row>
    <row r="535" spans="1:5" s="114" customFormat="1" ht="9" customHeight="1">
      <c r="A535" s="89" t="s">
        <v>84</v>
      </c>
      <c r="B535" s="116">
        <f t="shared" si="14"/>
        <v>13447</v>
      </c>
      <c r="C535" s="116">
        <v>6800</v>
      </c>
      <c r="D535" s="116">
        <v>6647</v>
      </c>
      <c r="E535" s="116">
        <v>0</v>
      </c>
    </row>
    <row r="536" spans="1:5" s="114" customFormat="1" ht="9" customHeight="1">
      <c r="A536" s="89" t="s">
        <v>85</v>
      </c>
      <c r="B536" s="116">
        <f t="shared" si="14"/>
        <v>145085</v>
      </c>
      <c r="C536" s="116">
        <v>72862</v>
      </c>
      <c r="D536" s="116">
        <v>72202</v>
      </c>
      <c r="E536" s="116">
        <v>21</v>
      </c>
    </row>
    <row r="537" spans="1:5" s="114" customFormat="1" ht="9" customHeight="1">
      <c r="A537" s="100" t="s">
        <v>86</v>
      </c>
      <c r="B537" s="117">
        <f t="shared" si="14"/>
        <v>76300</v>
      </c>
      <c r="C537" s="117">
        <v>38225</v>
      </c>
      <c r="D537" s="117">
        <v>38058</v>
      </c>
      <c r="E537" s="117">
        <v>17</v>
      </c>
    </row>
    <row r="538" spans="1:5" s="114" customFormat="1" ht="9" customHeight="1">
      <c r="A538" s="89" t="s">
        <v>24</v>
      </c>
      <c r="B538" s="116">
        <f t="shared" si="14"/>
        <v>153237</v>
      </c>
      <c r="C538" s="116">
        <v>76793</v>
      </c>
      <c r="D538" s="116">
        <v>76421</v>
      </c>
      <c r="E538" s="116">
        <v>23</v>
      </c>
    </row>
    <row r="539" spans="1:5" s="114" customFormat="1" ht="9" customHeight="1">
      <c r="A539" s="89" t="s">
        <v>87</v>
      </c>
      <c r="B539" s="116">
        <f t="shared" si="14"/>
        <v>39736</v>
      </c>
      <c r="C539" s="116">
        <v>20157</v>
      </c>
      <c r="D539" s="116">
        <v>19579</v>
      </c>
      <c r="E539" s="116">
        <v>0</v>
      </c>
    </row>
    <row r="540" spans="1:5" s="114" customFormat="1" ht="9" customHeight="1">
      <c r="A540" s="89" t="s">
        <v>88</v>
      </c>
      <c r="B540" s="116">
        <f t="shared" si="14"/>
        <v>125272</v>
      </c>
      <c r="C540" s="116">
        <v>63552</v>
      </c>
      <c r="D540" s="116">
        <v>61678</v>
      </c>
      <c r="E540" s="116">
        <v>42</v>
      </c>
    </row>
    <row r="541" spans="1:5" s="114" customFormat="1" ht="9" customHeight="1">
      <c r="A541" s="100" t="s">
        <v>89</v>
      </c>
      <c r="B541" s="117">
        <f t="shared" si="14"/>
        <v>98945</v>
      </c>
      <c r="C541" s="117">
        <v>49437</v>
      </c>
      <c r="D541" s="117">
        <v>49504</v>
      </c>
      <c r="E541" s="117">
        <v>4</v>
      </c>
    </row>
    <row r="542" spans="1:5" s="114" customFormat="1" ht="9" customHeight="1">
      <c r="A542" s="89" t="s">
        <v>90</v>
      </c>
      <c r="B542" s="116">
        <f t="shared" si="14"/>
        <v>61431</v>
      </c>
      <c r="C542" s="116">
        <v>30737</v>
      </c>
      <c r="D542" s="116">
        <v>30531</v>
      </c>
      <c r="E542" s="116">
        <v>163</v>
      </c>
    </row>
    <row r="543" spans="1:5" s="114" customFormat="1" ht="9" customHeight="1">
      <c r="A543" s="89" t="s">
        <v>91</v>
      </c>
      <c r="B543" s="116">
        <f t="shared" si="14"/>
        <v>154738</v>
      </c>
      <c r="C543" s="116">
        <v>78528</v>
      </c>
      <c r="D543" s="116">
        <v>76208</v>
      </c>
      <c r="E543" s="116">
        <v>2</v>
      </c>
    </row>
    <row r="544" spans="1:5" s="114" customFormat="1" ht="9" customHeight="1">
      <c r="A544" s="89" t="s">
        <v>92</v>
      </c>
      <c r="B544" s="116">
        <f t="shared" si="14"/>
        <v>355392</v>
      </c>
      <c r="C544" s="116">
        <v>179378</v>
      </c>
      <c r="D544" s="116">
        <v>175989</v>
      </c>
      <c r="E544" s="116">
        <v>25</v>
      </c>
    </row>
    <row r="545" spans="1:5" s="114" customFormat="1" ht="9" customHeight="1">
      <c r="A545" s="100" t="s">
        <v>93</v>
      </c>
      <c r="B545" s="117">
        <f t="shared" si="14"/>
        <v>107287</v>
      </c>
      <c r="C545" s="117">
        <v>54031</v>
      </c>
      <c r="D545" s="117">
        <v>53256</v>
      </c>
      <c r="E545" s="117">
        <v>0</v>
      </c>
    </row>
    <row r="546" spans="1:5" s="114" customFormat="1" ht="9" customHeight="1">
      <c r="A546" s="89" t="s">
        <v>94</v>
      </c>
      <c r="B546" s="116">
        <f t="shared" si="14"/>
        <v>36760</v>
      </c>
      <c r="C546" s="116">
        <v>18338</v>
      </c>
      <c r="D546" s="116">
        <v>18309</v>
      </c>
      <c r="E546" s="116">
        <v>113</v>
      </c>
    </row>
    <row r="547" spans="1:5" s="114" customFormat="1" ht="9" customHeight="1">
      <c r="A547" s="89" t="s">
        <v>95</v>
      </c>
      <c r="B547" s="116">
        <f t="shared" si="14"/>
        <v>24598</v>
      </c>
      <c r="C547" s="116">
        <v>12385</v>
      </c>
      <c r="D547" s="116">
        <v>12213</v>
      </c>
      <c r="E547" s="116">
        <v>0</v>
      </c>
    </row>
    <row r="548" spans="1:5" s="114" customFormat="1" ht="9" customHeight="1">
      <c r="A548" s="89" t="s">
        <v>96</v>
      </c>
      <c r="B548" s="116">
        <f t="shared" si="14"/>
        <v>91490</v>
      </c>
      <c r="C548" s="116">
        <v>46282</v>
      </c>
      <c r="D548" s="116">
        <v>45208</v>
      </c>
      <c r="E548" s="116">
        <v>0</v>
      </c>
    </row>
    <row r="549" spans="1:5" s="114" customFormat="1" ht="9" customHeight="1">
      <c r="A549" s="100" t="s">
        <v>97</v>
      </c>
      <c r="B549" s="117">
        <f t="shared" si="14"/>
        <v>108978</v>
      </c>
      <c r="C549" s="117">
        <v>53160</v>
      </c>
      <c r="D549" s="117">
        <v>55818</v>
      </c>
      <c r="E549" s="117">
        <v>0</v>
      </c>
    </row>
    <row r="550" spans="1:5" s="114" customFormat="1" ht="9" customHeight="1">
      <c r="A550" s="89" t="s">
        <v>98</v>
      </c>
      <c r="B550" s="116">
        <f t="shared" si="14"/>
        <v>155738</v>
      </c>
      <c r="C550" s="116">
        <v>77580</v>
      </c>
      <c r="D550" s="116">
        <v>78075</v>
      </c>
      <c r="E550" s="116">
        <v>83</v>
      </c>
    </row>
    <row r="551" spans="1:5" s="114" customFormat="1" ht="9" customHeight="1">
      <c r="A551" s="89" t="s">
        <v>99</v>
      </c>
      <c r="B551" s="116">
        <f t="shared" si="14"/>
        <v>41260</v>
      </c>
      <c r="C551" s="116">
        <v>20883</v>
      </c>
      <c r="D551" s="116">
        <v>20375</v>
      </c>
      <c r="E551" s="116">
        <v>2</v>
      </c>
    </row>
    <row r="552" spans="1:5" s="114" customFormat="1" ht="9" customHeight="1">
      <c r="A552" s="89" t="s">
        <v>100</v>
      </c>
      <c r="B552" s="116">
        <f t="shared" si="14"/>
        <v>29539</v>
      </c>
      <c r="C552" s="116">
        <v>15038</v>
      </c>
      <c r="D552" s="116">
        <v>14501</v>
      </c>
      <c r="E552" s="116">
        <v>0</v>
      </c>
    </row>
    <row r="553" spans="1:5" s="114" customFormat="1" ht="9" customHeight="1">
      <c r="A553" s="100" t="s">
        <v>101</v>
      </c>
      <c r="B553" s="117">
        <f t="shared" si="14"/>
        <v>58300</v>
      </c>
      <c r="C553" s="117">
        <v>29272</v>
      </c>
      <c r="D553" s="117">
        <v>29022</v>
      </c>
      <c r="E553" s="117">
        <v>6</v>
      </c>
    </row>
    <row r="554" spans="1:5" s="114" customFormat="1" ht="9" customHeight="1">
      <c r="A554" s="89" t="s">
        <v>102</v>
      </c>
      <c r="B554" s="116">
        <f t="shared" si="14"/>
        <v>59942</v>
      </c>
      <c r="C554" s="116">
        <v>30309</v>
      </c>
      <c r="D554" s="116">
        <v>29633</v>
      </c>
      <c r="E554" s="116">
        <v>0</v>
      </c>
    </row>
    <row r="555" spans="1:5" s="114" customFormat="1" ht="9" customHeight="1">
      <c r="A555" s="89" t="s">
        <v>103</v>
      </c>
      <c r="B555" s="116">
        <f t="shared" si="14"/>
        <v>53930</v>
      </c>
      <c r="C555" s="116">
        <v>27197</v>
      </c>
      <c r="D555" s="116">
        <v>26733</v>
      </c>
      <c r="E555" s="116">
        <v>0</v>
      </c>
    </row>
    <row r="556" spans="1:5" s="114" customFormat="1" ht="9" customHeight="1">
      <c r="A556" s="89" t="s">
        <v>104</v>
      </c>
      <c r="B556" s="116">
        <f t="shared" si="14"/>
        <v>55402</v>
      </c>
      <c r="C556" s="116">
        <v>28134</v>
      </c>
      <c r="D556" s="116">
        <v>27259</v>
      </c>
      <c r="E556" s="116">
        <v>9</v>
      </c>
    </row>
    <row r="557" spans="1:5" s="114" customFormat="1" ht="9" customHeight="1">
      <c r="A557" s="100" t="s">
        <v>105</v>
      </c>
      <c r="B557" s="117">
        <f t="shared" si="14"/>
        <v>72381</v>
      </c>
      <c r="C557" s="117">
        <v>36538</v>
      </c>
      <c r="D557" s="117">
        <v>35843</v>
      </c>
      <c r="E557" s="117">
        <v>0</v>
      </c>
    </row>
    <row r="558" spans="1:5" s="114" customFormat="1" ht="9" customHeight="1">
      <c r="A558" s="89" t="s">
        <v>106</v>
      </c>
      <c r="B558" s="116">
        <f t="shared" si="14"/>
        <v>27276</v>
      </c>
      <c r="C558" s="116">
        <v>13828</v>
      </c>
      <c r="D558" s="116">
        <v>13437</v>
      </c>
      <c r="E558" s="116">
        <v>11</v>
      </c>
    </row>
    <row r="559" spans="1:5" s="114" customFormat="1" ht="9" customHeight="1">
      <c r="A559" s="89" t="s">
        <v>107</v>
      </c>
      <c r="B559" s="116">
        <f t="shared" si="14"/>
        <v>173101</v>
      </c>
      <c r="C559" s="116">
        <v>86577</v>
      </c>
      <c r="D559" s="116">
        <v>86508</v>
      </c>
      <c r="E559" s="116">
        <v>16</v>
      </c>
    </row>
    <row r="560" spans="1:5" s="114" customFormat="1" ht="9" customHeight="1">
      <c r="A560" s="89" t="s">
        <v>108</v>
      </c>
      <c r="B560" s="116">
        <f t="shared" si="14"/>
        <v>38147</v>
      </c>
      <c r="C560" s="116">
        <v>19277</v>
      </c>
      <c r="D560" s="116">
        <v>18870</v>
      </c>
      <c r="E560" s="116">
        <v>0</v>
      </c>
    </row>
    <row r="561" spans="1:5" s="114" customFormat="1" ht="9" customHeight="1">
      <c r="A561" s="100" t="s">
        <v>109</v>
      </c>
      <c r="B561" s="117">
        <f t="shared" si="14"/>
        <v>35304</v>
      </c>
      <c r="C561" s="117">
        <v>17800</v>
      </c>
      <c r="D561" s="117">
        <v>17504</v>
      </c>
      <c r="E561" s="117">
        <v>0</v>
      </c>
    </row>
    <row r="562" spans="1:5" s="114" customFormat="1" ht="9" customHeight="1">
      <c r="A562" s="89" t="s">
        <v>110</v>
      </c>
      <c r="B562" s="116">
        <f t="shared" si="14"/>
        <v>5907</v>
      </c>
      <c r="C562" s="116">
        <v>3065</v>
      </c>
      <c r="D562" s="116">
        <v>2842</v>
      </c>
      <c r="E562" s="116">
        <v>0</v>
      </c>
    </row>
    <row r="563" spans="1:5" s="114" customFormat="1" ht="9" customHeight="1">
      <c r="A563" s="89"/>
      <c r="B563" s="116"/>
      <c r="C563" s="116"/>
      <c r="D563" s="116"/>
      <c r="E563" s="116"/>
    </row>
    <row r="564" spans="1:5" s="114" customFormat="1" ht="9" customHeight="1">
      <c r="A564" s="93" t="s">
        <v>116</v>
      </c>
      <c r="B564" s="102"/>
      <c r="C564" s="102"/>
      <c r="D564" s="102"/>
      <c r="E564" s="102"/>
    </row>
    <row r="565" spans="1:5" s="94" customFormat="1" ht="9" customHeight="1">
      <c r="A565" s="96" t="s">
        <v>78</v>
      </c>
      <c r="B565" s="115">
        <f>SUM(B567:B599)</f>
        <v>2643908</v>
      </c>
      <c r="C565" s="115">
        <f>SUM(C567:C599)</f>
        <v>1326612</v>
      </c>
      <c r="D565" s="115">
        <f>SUM(D567:D599)</f>
        <v>1317023</v>
      </c>
      <c r="E565" s="115">
        <f>SUM(E567:E599)</f>
        <v>273</v>
      </c>
    </row>
    <row r="566" spans="1:5" s="114" customFormat="1" ht="3.95" customHeight="1">
      <c r="A566" s="89" t="s">
        <v>130</v>
      </c>
      <c r="B566" s="116"/>
      <c r="C566" s="116"/>
      <c r="D566" s="116"/>
      <c r="E566" s="116"/>
    </row>
    <row r="567" spans="1:5" s="114" customFormat="1" ht="9" customHeight="1">
      <c r="A567" s="89" t="s">
        <v>79</v>
      </c>
      <c r="B567" s="116">
        <f t="shared" ref="B567:B599" si="15">SUM(C567:E567)</f>
        <v>26583</v>
      </c>
      <c r="C567" s="116">
        <v>13603</v>
      </c>
      <c r="D567" s="116">
        <v>12980</v>
      </c>
      <c r="E567" s="116">
        <v>0</v>
      </c>
    </row>
    <row r="568" spans="1:5" s="114" customFormat="1" ht="9" customHeight="1">
      <c r="A568" s="89" t="s">
        <v>80</v>
      </c>
      <c r="B568" s="116">
        <f t="shared" si="15"/>
        <v>63559</v>
      </c>
      <c r="C568" s="116">
        <v>32264</v>
      </c>
      <c r="D568" s="116">
        <v>31295</v>
      </c>
      <c r="E568" s="116">
        <v>0</v>
      </c>
    </row>
    <row r="569" spans="1:5" s="114" customFormat="1" ht="9" customHeight="1">
      <c r="A569" s="89" t="s">
        <v>81</v>
      </c>
      <c r="B569" s="116">
        <f t="shared" si="15"/>
        <v>13988</v>
      </c>
      <c r="C569" s="116">
        <v>7076</v>
      </c>
      <c r="D569" s="116">
        <v>6912</v>
      </c>
      <c r="E569" s="116">
        <v>0</v>
      </c>
    </row>
    <row r="570" spans="1:5" s="114" customFormat="1" ht="9" customHeight="1">
      <c r="A570" s="100" t="s">
        <v>82</v>
      </c>
      <c r="B570" s="117">
        <f t="shared" si="15"/>
        <v>20380</v>
      </c>
      <c r="C570" s="117">
        <v>10230</v>
      </c>
      <c r="D570" s="117">
        <v>10150</v>
      </c>
      <c r="E570" s="117">
        <v>0</v>
      </c>
    </row>
    <row r="571" spans="1:5" s="114" customFormat="1" ht="9" customHeight="1">
      <c r="A571" s="89" t="s">
        <v>83</v>
      </c>
      <c r="B571" s="116">
        <f t="shared" si="15"/>
        <v>56972</v>
      </c>
      <c r="C571" s="116">
        <v>28879</v>
      </c>
      <c r="D571" s="116">
        <v>28093</v>
      </c>
      <c r="E571" s="116">
        <v>0</v>
      </c>
    </row>
    <row r="572" spans="1:5" s="114" customFormat="1" ht="9" customHeight="1">
      <c r="A572" s="89" t="s">
        <v>84</v>
      </c>
      <c r="B572" s="116">
        <f t="shared" si="15"/>
        <v>13796</v>
      </c>
      <c r="C572" s="116">
        <v>7105</v>
      </c>
      <c r="D572" s="116">
        <v>6691</v>
      </c>
      <c r="E572" s="116">
        <v>0</v>
      </c>
    </row>
    <row r="573" spans="1:5" s="114" customFormat="1" ht="9" customHeight="1">
      <c r="A573" s="89" t="s">
        <v>85</v>
      </c>
      <c r="B573" s="116">
        <f t="shared" si="15"/>
        <v>175382</v>
      </c>
      <c r="C573" s="116">
        <v>87534</v>
      </c>
      <c r="D573" s="116">
        <v>87789</v>
      </c>
      <c r="E573" s="116">
        <v>59</v>
      </c>
    </row>
    <row r="574" spans="1:5" s="114" customFormat="1" ht="9" customHeight="1">
      <c r="A574" s="100" t="s">
        <v>86</v>
      </c>
      <c r="B574" s="117">
        <f t="shared" si="15"/>
        <v>74063</v>
      </c>
      <c r="C574" s="117">
        <v>37236</v>
      </c>
      <c r="D574" s="117">
        <v>36827</v>
      </c>
      <c r="E574" s="117">
        <v>0</v>
      </c>
    </row>
    <row r="575" spans="1:5" s="114" customFormat="1" ht="9" customHeight="1">
      <c r="A575" s="89" t="s">
        <v>24</v>
      </c>
      <c r="B575" s="116">
        <f t="shared" si="15"/>
        <v>160057</v>
      </c>
      <c r="C575" s="116">
        <v>79504</v>
      </c>
      <c r="D575" s="116">
        <v>80551</v>
      </c>
      <c r="E575" s="116">
        <v>2</v>
      </c>
    </row>
    <row r="576" spans="1:5" s="114" customFormat="1" ht="9" customHeight="1">
      <c r="A576" s="89" t="s">
        <v>87</v>
      </c>
      <c r="B576" s="116">
        <f t="shared" si="15"/>
        <v>42514</v>
      </c>
      <c r="C576" s="116">
        <v>21290</v>
      </c>
      <c r="D576" s="116">
        <v>21224</v>
      </c>
      <c r="E576" s="116">
        <v>0</v>
      </c>
    </row>
    <row r="577" spans="1:5" s="114" customFormat="1" ht="9" customHeight="1">
      <c r="A577" s="89" t="s">
        <v>88</v>
      </c>
      <c r="B577" s="116">
        <f t="shared" si="15"/>
        <v>126741</v>
      </c>
      <c r="C577" s="116">
        <v>63954</v>
      </c>
      <c r="D577" s="116">
        <v>62753</v>
      </c>
      <c r="E577" s="116">
        <v>34</v>
      </c>
    </row>
    <row r="578" spans="1:5" s="114" customFormat="1" ht="9" customHeight="1">
      <c r="A578" s="100" t="s">
        <v>89</v>
      </c>
      <c r="B578" s="117">
        <f t="shared" si="15"/>
        <v>119780</v>
      </c>
      <c r="C578" s="117">
        <v>60314</v>
      </c>
      <c r="D578" s="117">
        <v>59461</v>
      </c>
      <c r="E578" s="117">
        <v>5</v>
      </c>
    </row>
    <row r="579" spans="1:5" s="114" customFormat="1" ht="9" customHeight="1">
      <c r="A579" s="89" t="s">
        <v>90</v>
      </c>
      <c r="B579" s="116">
        <f t="shared" si="15"/>
        <v>62185</v>
      </c>
      <c r="C579" s="116">
        <v>31129</v>
      </c>
      <c r="D579" s="116">
        <v>31056</v>
      </c>
      <c r="E579" s="116">
        <v>0</v>
      </c>
    </row>
    <row r="580" spans="1:5" s="114" customFormat="1" ht="9" customHeight="1">
      <c r="A580" s="89" t="s">
        <v>91</v>
      </c>
      <c r="B580" s="116">
        <f t="shared" si="15"/>
        <v>161543</v>
      </c>
      <c r="C580" s="116">
        <v>82228</v>
      </c>
      <c r="D580" s="116">
        <v>79315</v>
      </c>
      <c r="E580" s="116">
        <v>0</v>
      </c>
    </row>
    <row r="581" spans="1:5" s="114" customFormat="1" ht="9" customHeight="1">
      <c r="A581" s="89" t="s">
        <v>92</v>
      </c>
      <c r="B581" s="116">
        <f t="shared" si="15"/>
        <v>335898</v>
      </c>
      <c r="C581" s="116">
        <v>167792</v>
      </c>
      <c r="D581" s="116">
        <v>168105</v>
      </c>
      <c r="E581" s="116">
        <v>1</v>
      </c>
    </row>
    <row r="582" spans="1:5" s="114" customFormat="1" ht="9" customHeight="1">
      <c r="A582" s="100" t="s">
        <v>93</v>
      </c>
      <c r="B582" s="117">
        <f t="shared" si="15"/>
        <v>116260</v>
      </c>
      <c r="C582" s="117">
        <v>58090</v>
      </c>
      <c r="D582" s="117">
        <v>58170</v>
      </c>
      <c r="E582" s="117">
        <v>0</v>
      </c>
    </row>
    <row r="583" spans="1:5" s="114" customFormat="1" ht="9" customHeight="1">
      <c r="A583" s="89" t="s">
        <v>94</v>
      </c>
      <c r="B583" s="116">
        <f t="shared" si="15"/>
        <v>40210</v>
      </c>
      <c r="C583" s="116">
        <v>19997</v>
      </c>
      <c r="D583" s="116">
        <v>20213</v>
      </c>
      <c r="E583" s="116">
        <v>0</v>
      </c>
    </row>
    <row r="584" spans="1:5" s="114" customFormat="1" ht="9" customHeight="1">
      <c r="A584" s="89" t="s">
        <v>95</v>
      </c>
      <c r="B584" s="116">
        <f t="shared" si="15"/>
        <v>24639</v>
      </c>
      <c r="C584" s="116">
        <v>12526</v>
      </c>
      <c r="D584" s="116">
        <v>12112</v>
      </c>
      <c r="E584" s="116">
        <v>1</v>
      </c>
    </row>
    <row r="585" spans="1:5" s="114" customFormat="1" ht="9" customHeight="1">
      <c r="A585" s="89" t="s">
        <v>96</v>
      </c>
      <c r="B585" s="116">
        <f t="shared" si="15"/>
        <v>94119</v>
      </c>
      <c r="C585" s="116">
        <v>47733</v>
      </c>
      <c r="D585" s="116">
        <v>46386</v>
      </c>
      <c r="E585" s="116">
        <v>0</v>
      </c>
    </row>
    <row r="586" spans="1:5" s="114" customFormat="1" ht="9" customHeight="1">
      <c r="A586" s="100" t="s">
        <v>97</v>
      </c>
      <c r="B586" s="117">
        <f t="shared" si="15"/>
        <v>109624</v>
      </c>
      <c r="C586" s="117">
        <v>53592</v>
      </c>
      <c r="D586" s="117">
        <v>56032</v>
      </c>
      <c r="E586" s="117">
        <v>0</v>
      </c>
    </row>
    <row r="587" spans="1:5" s="114" customFormat="1" ht="9" customHeight="1">
      <c r="A587" s="89" t="s">
        <v>98</v>
      </c>
      <c r="B587" s="116">
        <f t="shared" si="15"/>
        <v>160571</v>
      </c>
      <c r="C587" s="116">
        <v>79466</v>
      </c>
      <c r="D587" s="116">
        <v>80970</v>
      </c>
      <c r="E587" s="116">
        <v>135</v>
      </c>
    </row>
    <row r="588" spans="1:5" s="114" customFormat="1" ht="9" customHeight="1">
      <c r="A588" s="89" t="s">
        <v>99</v>
      </c>
      <c r="B588" s="116">
        <f t="shared" si="15"/>
        <v>40863</v>
      </c>
      <c r="C588" s="116">
        <v>20860</v>
      </c>
      <c r="D588" s="116">
        <v>19996</v>
      </c>
      <c r="E588" s="116">
        <v>7</v>
      </c>
    </row>
    <row r="589" spans="1:5" s="114" customFormat="1" ht="9" customHeight="1">
      <c r="A589" s="89" t="s">
        <v>100</v>
      </c>
      <c r="B589" s="116">
        <f t="shared" si="15"/>
        <v>28999</v>
      </c>
      <c r="C589" s="116">
        <v>14693</v>
      </c>
      <c r="D589" s="116">
        <v>14306</v>
      </c>
      <c r="E589" s="116">
        <v>0</v>
      </c>
    </row>
    <row r="590" spans="1:5" s="114" customFormat="1" ht="9" customHeight="1">
      <c r="A590" s="100" t="s">
        <v>101</v>
      </c>
      <c r="B590" s="117">
        <f t="shared" si="15"/>
        <v>58583</v>
      </c>
      <c r="C590" s="117">
        <v>29486</v>
      </c>
      <c r="D590" s="117">
        <v>29094</v>
      </c>
      <c r="E590" s="117">
        <v>3</v>
      </c>
    </row>
    <row r="591" spans="1:5" s="114" customFormat="1" ht="9" customHeight="1">
      <c r="A591" s="89" t="s">
        <v>102</v>
      </c>
      <c r="B591" s="116">
        <f t="shared" si="15"/>
        <v>61233</v>
      </c>
      <c r="C591" s="116">
        <v>31179</v>
      </c>
      <c r="D591" s="116">
        <v>30054</v>
      </c>
      <c r="E591" s="116">
        <v>0</v>
      </c>
    </row>
    <row r="592" spans="1:5" s="114" customFormat="1" ht="9" customHeight="1">
      <c r="A592" s="89" t="s">
        <v>103</v>
      </c>
      <c r="B592" s="116">
        <f t="shared" si="15"/>
        <v>54110</v>
      </c>
      <c r="C592" s="116">
        <v>27556</v>
      </c>
      <c r="D592" s="116">
        <v>26554</v>
      </c>
      <c r="E592" s="116">
        <v>0</v>
      </c>
    </row>
    <row r="593" spans="1:13" s="114" customFormat="1" ht="9" customHeight="1">
      <c r="A593" s="89" t="s">
        <v>104</v>
      </c>
      <c r="B593" s="116">
        <f t="shared" si="15"/>
        <v>49844</v>
      </c>
      <c r="C593" s="116">
        <v>25255</v>
      </c>
      <c r="D593" s="116">
        <v>24574</v>
      </c>
      <c r="E593" s="116">
        <v>15</v>
      </c>
    </row>
    <row r="594" spans="1:13" s="114" customFormat="1" ht="9" customHeight="1">
      <c r="A594" s="100" t="s">
        <v>105</v>
      </c>
      <c r="B594" s="117">
        <f t="shared" si="15"/>
        <v>69211</v>
      </c>
      <c r="C594" s="117">
        <v>34860</v>
      </c>
      <c r="D594" s="117">
        <v>34351</v>
      </c>
      <c r="E594" s="117">
        <v>0</v>
      </c>
    </row>
    <row r="595" spans="1:13" s="114" customFormat="1" ht="9" customHeight="1">
      <c r="A595" s="89" t="s">
        <v>106</v>
      </c>
      <c r="B595" s="116">
        <f t="shared" si="15"/>
        <v>27076</v>
      </c>
      <c r="C595" s="116">
        <v>13524</v>
      </c>
      <c r="D595" s="116">
        <v>13547</v>
      </c>
      <c r="E595" s="116">
        <v>5</v>
      </c>
    </row>
    <row r="596" spans="1:13" s="114" customFormat="1" ht="9" customHeight="1">
      <c r="A596" s="89" t="s">
        <v>107</v>
      </c>
      <c r="B596" s="116">
        <f t="shared" si="15"/>
        <v>174086</v>
      </c>
      <c r="C596" s="116">
        <v>86708</v>
      </c>
      <c r="D596" s="116">
        <v>87375</v>
      </c>
      <c r="E596" s="116">
        <v>3</v>
      </c>
    </row>
    <row r="597" spans="1:13" s="114" customFormat="1" ht="9" customHeight="1">
      <c r="A597" s="89" t="s">
        <v>108</v>
      </c>
      <c r="B597" s="116">
        <f t="shared" si="15"/>
        <v>37703</v>
      </c>
      <c r="C597" s="116">
        <v>19072</v>
      </c>
      <c r="D597" s="116">
        <v>18631</v>
      </c>
      <c r="E597" s="116">
        <v>0</v>
      </c>
    </row>
    <row r="598" spans="1:13" s="114" customFormat="1" ht="9" customHeight="1">
      <c r="A598" s="100" t="s">
        <v>109</v>
      </c>
      <c r="B598" s="117">
        <f t="shared" si="15"/>
        <v>35974</v>
      </c>
      <c r="C598" s="117">
        <v>18083</v>
      </c>
      <c r="D598" s="117">
        <v>17891</v>
      </c>
      <c r="E598" s="117">
        <v>0</v>
      </c>
    </row>
    <row r="599" spans="1:13" s="114" customFormat="1" ht="9" customHeight="1">
      <c r="A599" s="89" t="s">
        <v>110</v>
      </c>
      <c r="B599" s="116">
        <f t="shared" si="15"/>
        <v>7362</v>
      </c>
      <c r="C599" s="116">
        <v>3794</v>
      </c>
      <c r="D599" s="116">
        <v>3565</v>
      </c>
      <c r="E599" s="116">
        <v>3</v>
      </c>
    </row>
    <row r="600" spans="1:13" s="114" customFormat="1" ht="9" customHeight="1">
      <c r="A600" s="89"/>
      <c r="B600" s="116"/>
      <c r="C600" s="116"/>
      <c r="D600" s="116"/>
      <c r="E600" s="116"/>
    </row>
    <row r="601" spans="1:13" s="114" customFormat="1" ht="9" customHeight="1">
      <c r="A601" s="93" t="s">
        <v>117</v>
      </c>
      <c r="B601" s="102"/>
      <c r="C601" s="102"/>
      <c r="D601" s="102"/>
      <c r="E601" s="102"/>
    </row>
    <row r="602" spans="1:13" s="94" customFormat="1" ht="9" customHeight="1">
      <c r="A602" s="96" t="s">
        <v>78</v>
      </c>
      <c r="B602" s="115">
        <f>SUM(B604:B636)</f>
        <v>2586287</v>
      </c>
      <c r="C602" s="115">
        <f>SUM(C604:C636)</f>
        <v>1300026</v>
      </c>
      <c r="D602" s="115">
        <f>SUM(D604:D636)</f>
        <v>1285962</v>
      </c>
      <c r="E602" s="115">
        <f>SUM(E604:E636)</f>
        <v>299</v>
      </c>
    </row>
    <row r="603" spans="1:13" s="114" customFormat="1" ht="3.95" customHeight="1">
      <c r="A603" s="89" t="s">
        <v>130</v>
      </c>
      <c r="B603" s="116"/>
      <c r="C603" s="116"/>
      <c r="D603" s="116"/>
      <c r="E603" s="116"/>
    </row>
    <row r="604" spans="1:13" s="114" customFormat="1" ht="9" customHeight="1">
      <c r="A604" s="89" t="s">
        <v>79</v>
      </c>
      <c r="B604" s="116">
        <f t="shared" ref="B604:B636" si="16">SUM(C604:E604)</f>
        <v>27427</v>
      </c>
      <c r="C604" s="116">
        <v>13951</v>
      </c>
      <c r="D604" s="116">
        <v>13476</v>
      </c>
      <c r="E604" s="116">
        <v>0</v>
      </c>
      <c r="K604" s="119"/>
      <c r="L604" s="119"/>
      <c r="M604" s="119"/>
    </row>
    <row r="605" spans="1:13" s="114" customFormat="1" ht="9" customHeight="1">
      <c r="A605" s="89" t="s">
        <v>80</v>
      </c>
      <c r="B605" s="116">
        <f t="shared" si="16"/>
        <v>65631</v>
      </c>
      <c r="C605" s="116">
        <v>33239</v>
      </c>
      <c r="D605" s="116">
        <v>32372</v>
      </c>
      <c r="E605" s="116">
        <v>20</v>
      </c>
      <c r="K605" s="119"/>
      <c r="L605" s="119"/>
      <c r="M605" s="119"/>
    </row>
    <row r="606" spans="1:13" s="114" customFormat="1" ht="9" customHeight="1">
      <c r="A606" s="89" t="s">
        <v>81</v>
      </c>
      <c r="B606" s="116">
        <f t="shared" si="16"/>
        <v>13412</v>
      </c>
      <c r="C606" s="116">
        <v>6859</v>
      </c>
      <c r="D606" s="116">
        <v>6552</v>
      </c>
      <c r="E606" s="116">
        <v>1</v>
      </c>
      <c r="K606" s="119"/>
      <c r="L606" s="119"/>
      <c r="M606" s="119"/>
    </row>
    <row r="607" spans="1:13" s="114" customFormat="1" ht="9" customHeight="1">
      <c r="A607" s="100" t="s">
        <v>82</v>
      </c>
      <c r="B607" s="117">
        <f t="shared" si="16"/>
        <v>22138</v>
      </c>
      <c r="C607" s="117">
        <v>10917</v>
      </c>
      <c r="D607" s="117">
        <v>11221</v>
      </c>
      <c r="E607" s="117">
        <v>0</v>
      </c>
      <c r="K607" s="119"/>
      <c r="L607" s="119"/>
      <c r="M607" s="119"/>
    </row>
    <row r="608" spans="1:13" s="114" customFormat="1" ht="9" customHeight="1">
      <c r="A608" s="89" t="s">
        <v>83</v>
      </c>
      <c r="B608" s="116">
        <f t="shared" si="16"/>
        <v>58882</v>
      </c>
      <c r="C608" s="116">
        <v>29884</v>
      </c>
      <c r="D608" s="116">
        <v>28998</v>
      </c>
      <c r="E608" s="116">
        <v>0</v>
      </c>
      <c r="K608" s="119"/>
      <c r="L608" s="119"/>
      <c r="M608" s="119"/>
    </row>
    <row r="609" spans="1:13" s="114" customFormat="1" ht="9" customHeight="1">
      <c r="A609" s="89" t="s">
        <v>84</v>
      </c>
      <c r="B609" s="116">
        <f t="shared" si="16"/>
        <v>14054</v>
      </c>
      <c r="C609" s="116">
        <v>7164</v>
      </c>
      <c r="D609" s="116">
        <v>6890</v>
      </c>
      <c r="E609" s="116">
        <v>0</v>
      </c>
      <c r="K609" s="119"/>
      <c r="L609" s="119"/>
      <c r="M609" s="119"/>
    </row>
    <row r="610" spans="1:13" s="114" customFormat="1" ht="9" customHeight="1">
      <c r="A610" s="89" t="s">
        <v>85</v>
      </c>
      <c r="B610" s="116">
        <f t="shared" si="16"/>
        <v>168256</v>
      </c>
      <c r="C610" s="116">
        <v>84727</v>
      </c>
      <c r="D610" s="116">
        <v>83468</v>
      </c>
      <c r="E610" s="116">
        <v>61</v>
      </c>
      <c r="K610" s="119"/>
      <c r="L610" s="119"/>
      <c r="M610" s="119"/>
    </row>
    <row r="611" spans="1:13" s="114" customFormat="1" ht="9" customHeight="1">
      <c r="A611" s="100" t="s">
        <v>86</v>
      </c>
      <c r="B611" s="117">
        <f t="shared" si="16"/>
        <v>69376</v>
      </c>
      <c r="C611" s="117">
        <v>34960</v>
      </c>
      <c r="D611" s="117">
        <v>34414</v>
      </c>
      <c r="E611" s="117">
        <v>2</v>
      </c>
      <c r="K611" s="119"/>
      <c r="L611" s="119"/>
      <c r="M611" s="119"/>
    </row>
    <row r="612" spans="1:13" s="114" customFormat="1" ht="9" customHeight="1">
      <c r="A612" s="89" t="s">
        <v>24</v>
      </c>
      <c r="B612" s="116">
        <f t="shared" si="16"/>
        <v>156549</v>
      </c>
      <c r="C612" s="116">
        <v>77907</v>
      </c>
      <c r="D612" s="116">
        <v>78642</v>
      </c>
      <c r="E612" s="116">
        <v>0</v>
      </c>
      <c r="K612" s="119"/>
      <c r="L612" s="119"/>
      <c r="M612" s="119"/>
    </row>
    <row r="613" spans="1:13" s="114" customFormat="1" ht="9" customHeight="1">
      <c r="A613" s="89" t="s">
        <v>87</v>
      </c>
      <c r="B613" s="116">
        <f t="shared" si="16"/>
        <v>41922</v>
      </c>
      <c r="C613" s="116">
        <v>21291</v>
      </c>
      <c r="D613" s="116">
        <v>20631</v>
      </c>
      <c r="E613" s="116">
        <v>0</v>
      </c>
      <c r="K613" s="119"/>
      <c r="L613" s="119"/>
      <c r="M613" s="119"/>
    </row>
    <row r="614" spans="1:13" s="114" customFormat="1" ht="9" customHeight="1">
      <c r="A614" s="89" t="s">
        <v>88</v>
      </c>
      <c r="B614" s="116">
        <f t="shared" si="16"/>
        <v>124003</v>
      </c>
      <c r="C614" s="116">
        <v>62944</v>
      </c>
      <c r="D614" s="116">
        <v>61034</v>
      </c>
      <c r="E614" s="116">
        <v>25</v>
      </c>
      <c r="K614" s="119"/>
      <c r="L614" s="119"/>
      <c r="M614" s="119"/>
    </row>
    <row r="615" spans="1:13" s="114" customFormat="1" ht="9" customHeight="1">
      <c r="A615" s="100" t="s">
        <v>89</v>
      </c>
      <c r="B615" s="117">
        <f t="shared" si="16"/>
        <v>113692</v>
      </c>
      <c r="C615" s="117">
        <v>56741</v>
      </c>
      <c r="D615" s="117">
        <v>56946</v>
      </c>
      <c r="E615" s="117">
        <v>5</v>
      </c>
      <c r="K615" s="119"/>
      <c r="L615" s="119"/>
      <c r="M615" s="119"/>
    </row>
    <row r="616" spans="1:13" s="114" customFormat="1" ht="9" customHeight="1">
      <c r="A616" s="89" t="s">
        <v>90</v>
      </c>
      <c r="B616" s="116">
        <f t="shared" si="16"/>
        <v>63380</v>
      </c>
      <c r="C616" s="116">
        <v>31821</v>
      </c>
      <c r="D616" s="116">
        <v>31552</v>
      </c>
      <c r="E616" s="116">
        <v>7</v>
      </c>
      <c r="K616" s="119"/>
      <c r="L616" s="119"/>
      <c r="M616" s="119"/>
    </row>
    <row r="617" spans="1:13" s="114" customFormat="1" ht="9" customHeight="1">
      <c r="A617" s="89" t="s">
        <v>91</v>
      </c>
      <c r="B617" s="116">
        <f t="shared" si="16"/>
        <v>163123</v>
      </c>
      <c r="C617" s="116">
        <v>82438</v>
      </c>
      <c r="D617" s="116">
        <v>80685</v>
      </c>
      <c r="E617" s="116">
        <v>0</v>
      </c>
      <c r="K617" s="119"/>
      <c r="L617" s="119"/>
      <c r="M617" s="119"/>
    </row>
    <row r="618" spans="1:13" s="114" customFormat="1" ht="9" customHeight="1">
      <c r="A618" s="89" t="s">
        <v>92</v>
      </c>
      <c r="B618" s="116">
        <f t="shared" si="16"/>
        <v>327165</v>
      </c>
      <c r="C618" s="116">
        <v>163630</v>
      </c>
      <c r="D618" s="116">
        <v>163449</v>
      </c>
      <c r="E618" s="116">
        <v>86</v>
      </c>
      <c r="K618" s="119"/>
      <c r="L618" s="119"/>
      <c r="M618" s="119"/>
    </row>
    <row r="619" spans="1:13" s="114" customFormat="1" ht="9" customHeight="1">
      <c r="A619" s="100" t="s">
        <v>93</v>
      </c>
      <c r="B619" s="117">
        <f t="shared" si="16"/>
        <v>111362</v>
      </c>
      <c r="C619" s="117">
        <v>56295</v>
      </c>
      <c r="D619" s="117">
        <v>55067</v>
      </c>
      <c r="E619" s="117">
        <v>0</v>
      </c>
      <c r="K619" s="119"/>
      <c r="L619" s="119"/>
      <c r="M619" s="119"/>
    </row>
    <row r="620" spans="1:13" s="114" customFormat="1" ht="9" customHeight="1">
      <c r="A620" s="89" t="s">
        <v>94</v>
      </c>
      <c r="B620" s="116">
        <f t="shared" si="16"/>
        <v>40230</v>
      </c>
      <c r="C620" s="116">
        <v>20038</v>
      </c>
      <c r="D620" s="116">
        <v>20192</v>
      </c>
      <c r="E620" s="116">
        <v>0</v>
      </c>
      <c r="K620" s="119"/>
      <c r="L620" s="119"/>
      <c r="M620" s="119"/>
    </row>
    <row r="621" spans="1:13" s="114" customFormat="1" ht="9" customHeight="1">
      <c r="A621" s="89" t="s">
        <v>95</v>
      </c>
      <c r="B621" s="116">
        <f t="shared" si="16"/>
        <v>24949</v>
      </c>
      <c r="C621" s="116">
        <v>12668</v>
      </c>
      <c r="D621" s="116">
        <v>12281</v>
      </c>
      <c r="E621" s="116">
        <v>0</v>
      </c>
      <c r="K621" s="119"/>
      <c r="L621" s="119"/>
      <c r="M621" s="119"/>
    </row>
    <row r="622" spans="1:13" s="114" customFormat="1" ht="9" customHeight="1">
      <c r="A622" s="89" t="s">
        <v>96</v>
      </c>
      <c r="B622" s="116">
        <f t="shared" si="16"/>
        <v>93747</v>
      </c>
      <c r="C622" s="116">
        <v>47315</v>
      </c>
      <c r="D622" s="116">
        <v>46432</v>
      </c>
      <c r="E622" s="116">
        <v>0</v>
      </c>
      <c r="K622" s="119"/>
      <c r="L622" s="119"/>
      <c r="M622" s="119"/>
    </row>
    <row r="623" spans="1:13" s="114" customFormat="1" ht="9" customHeight="1">
      <c r="A623" s="100" t="s">
        <v>97</v>
      </c>
      <c r="B623" s="117">
        <f t="shared" si="16"/>
        <v>98888</v>
      </c>
      <c r="C623" s="117">
        <v>48750</v>
      </c>
      <c r="D623" s="117">
        <v>50138</v>
      </c>
      <c r="E623" s="117">
        <v>0</v>
      </c>
      <c r="K623" s="119"/>
      <c r="L623" s="119"/>
      <c r="M623" s="119"/>
    </row>
    <row r="624" spans="1:13" s="114" customFormat="1" ht="9" customHeight="1">
      <c r="A624" s="89" t="s">
        <v>98</v>
      </c>
      <c r="B624" s="116">
        <f t="shared" si="16"/>
        <v>146865</v>
      </c>
      <c r="C624" s="116">
        <v>72909</v>
      </c>
      <c r="D624" s="116">
        <v>73894</v>
      </c>
      <c r="E624" s="116">
        <v>62</v>
      </c>
      <c r="K624" s="119"/>
      <c r="L624" s="119"/>
      <c r="M624" s="119"/>
    </row>
    <row r="625" spans="1:13" s="114" customFormat="1" ht="9" customHeight="1">
      <c r="A625" s="89" t="s">
        <v>99</v>
      </c>
      <c r="B625" s="116">
        <f t="shared" si="16"/>
        <v>41714</v>
      </c>
      <c r="C625" s="116">
        <v>20975</v>
      </c>
      <c r="D625" s="116">
        <v>20734</v>
      </c>
      <c r="E625" s="116">
        <v>5</v>
      </c>
      <c r="K625" s="119"/>
      <c r="L625" s="119"/>
      <c r="M625" s="119"/>
    </row>
    <row r="626" spans="1:13" s="114" customFormat="1" ht="9" customHeight="1">
      <c r="A626" s="89" t="s">
        <v>100</v>
      </c>
      <c r="B626" s="116">
        <f t="shared" si="16"/>
        <v>28848</v>
      </c>
      <c r="C626" s="116">
        <v>14751</v>
      </c>
      <c r="D626" s="116">
        <v>14097</v>
      </c>
      <c r="E626" s="116">
        <v>0</v>
      </c>
      <c r="K626" s="119"/>
      <c r="L626" s="119"/>
      <c r="M626" s="119"/>
    </row>
    <row r="627" spans="1:13" s="114" customFormat="1" ht="9" customHeight="1">
      <c r="A627" s="100" t="s">
        <v>101</v>
      </c>
      <c r="B627" s="117">
        <f t="shared" si="16"/>
        <v>57549</v>
      </c>
      <c r="C627" s="117">
        <v>28978</v>
      </c>
      <c r="D627" s="117">
        <v>28562</v>
      </c>
      <c r="E627" s="117">
        <v>9</v>
      </c>
      <c r="K627" s="119"/>
      <c r="L627" s="119"/>
      <c r="M627" s="119"/>
    </row>
    <row r="628" spans="1:13" s="114" customFormat="1" ht="9" customHeight="1">
      <c r="A628" s="89" t="s">
        <v>102</v>
      </c>
      <c r="B628" s="116">
        <f t="shared" si="16"/>
        <v>60208</v>
      </c>
      <c r="C628" s="116">
        <v>30486</v>
      </c>
      <c r="D628" s="116">
        <v>29722</v>
      </c>
      <c r="E628" s="116">
        <v>0</v>
      </c>
      <c r="K628" s="119"/>
      <c r="L628" s="119"/>
      <c r="M628" s="119"/>
    </row>
    <row r="629" spans="1:13" s="114" customFormat="1" ht="9" customHeight="1">
      <c r="A629" s="89" t="s">
        <v>103</v>
      </c>
      <c r="B629" s="116">
        <f t="shared" si="16"/>
        <v>54756</v>
      </c>
      <c r="C629" s="116">
        <v>27545</v>
      </c>
      <c r="D629" s="116">
        <v>27210</v>
      </c>
      <c r="E629" s="116">
        <v>1</v>
      </c>
      <c r="K629" s="119"/>
      <c r="L629" s="119"/>
      <c r="M629" s="119"/>
    </row>
    <row r="630" spans="1:13" s="114" customFormat="1" ht="9" customHeight="1">
      <c r="A630" s="89" t="s">
        <v>104</v>
      </c>
      <c r="B630" s="116">
        <f t="shared" si="16"/>
        <v>49575</v>
      </c>
      <c r="C630" s="116">
        <v>25332</v>
      </c>
      <c r="D630" s="116">
        <v>24233</v>
      </c>
      <c r="E630" s="116">
        <v>10</v>
      </c>
      <c r="K630" s="119"/>
      <c r="L630" s="119"/>
      <c r="M630" s="119"/>
    </row>
    <row r="631" spans="1:13" s="114" customFormat="1" ht="9" customHeight="1">
      <c r="A631" s="100" t="s">
        <v>105</v>
      </c>
      <c r="B631" s="117">
        <f t="shared" si="16"/>
        <v>66892</v>
      </c>
      <c r="C631" s="117">
        <v>33937</v>
      </c>
      <c r="D631" s="117">
        <v>32955</v>
      </c>
      <c r="E631" s="117">
        <v>0</v>
      </c>
      <c r="K631" s="119"/>
      <c r="L631" s="119"/>
      <c r="M631" s="119"/>
    </row>
    <row r="632" spans="1:13" s="114" customFormat="1" ht="9" customHeight="1">
      <c r="A632" s="89" t="s">
        <v>106</v>
      </c>
      <c r="B632" s="116">
        <f t="shared" si="16"/>
        <v>27867</v>
      </c>
      <c r="C632" s="116">
        <v>14031</v>
      </c>
      <c r="D632" s="116">
        <v>13834</v>
      </c>
      <c r="E632" s="116">
        <v>2</v>
      </c>
      <c r="K632" s="119"/>
      <c r="L632" s="119"/>
      <c r="M632" s="119"/>
    </row>
    <row r="633" spans="1:13" s="114" customFormat="1" ht="9" customHeight="1">
      <c r="A633" s="89" t="s">
        <v>107</v>
      </c>
      <c r="B633" s="116">
        <f t="shared" si="16"/>
        <v>171417</v>
      </c>
      <c r="C633" s="116">
        <v>86113</v>
      </c>
      <c r="D633" s="116">
        <v>85303</v>
      </c>
      <c r="E633" s="116">
        <v>1</v>
      </c>
      <c r="K633" s="119"/>
      <c r="L633" s="119"/>
      <c r="M633" s="119"/>
    </row>
    <row r="634" spans="1:13" s="114" customFormat="1" ht="9" customHeight="1">
      <c r="A634" s="89" t="s">
        <v>108</v>
      </c>
      <c r="B634" s="116">
        <f t="shared" si="16"/>
        <v>36860</v>
      </c>
      <c r="C634" s="116">
        <v>18672</v>
      </c>
      <c r="D634" s="116">
        <v>18187</v>
      </c>
      <c r="E634" s="116">
        <v>1</v>
      </c>
      <c r="K634" s="119"/>
      <c r="L634" s="119"/>
      <c r="M634" s="119"/>
    </row>
    <row r="635" spans="1:13" s="114" customFormat="1" ht="9" customHeight="1">
      <c r="A635" s="100" t="s">
        <v>109</v>
      </c>
      <c r="B635" s="117">
        <f t="shared" si="16"/>
        <v>36629</v>
      </c>
      <c r="C635" s="117">
        <v>18241</v>
      </c>
      <c r="D635" s="117">
        <v>18388</v>
      </c>
      <c r="E635" s="117">
        <v>0</v>
      </c>
      <c r="K635" s="119"/>
      <c r="L635" s="119"/>
      <c r="M635" s="119"/>
    </row>
    <row r="636" spans="1:13" s="114" customFormat="1" ht="9" customHeight="1">
      <c r="A636" s="89" t="s">
        <v>110</v>
      </c>
      <c r="B636" s="116">
        <f t="shared" si="16"/>
        <v>8921</v>
      </c>
      <c r="C636" s="116">
        <v>4517</v>
      </c>
      <c r="D636" s="116">
        <v>4403</v>
      </c>
      <c r="E636" s="116">
        <v>1</v>
      </c>
      <c r="K636" s="119"/>
      <c r="L636" s="119"/>
      <c r="M636" s="119"/>
    </row>
    <row r="637" spans="1:13" s="114" customFormat="1" ht="9" customHeight="1">
      <c r="A637" s="89"/>
      <c r="B637" s="116"/>
      <c r="C637" s="116"/>
      <c r="D637" s="116"/>
      <c r="E637" s="116"/>
    </row>
    <row r="638" spans="1:13" s="114" customFormat="1" ht="9" customHeight="1">
      <c r="A638" s="93" t="s">
        <v>118</v>
      </c>
      <c r="B638" s="102"/>
      <c r="C638" s="102"/>
      <c r="D638" s="102"/>
      <c r="E638" s="102"/>
    </row>
    <row r="639" spans="1:13" s="94" customFormat="1" ht="9" customHeight="1">
      <c r="A639" s="96" t="s">
        <v>78</v>
      </c>
      <c r="B639" s="115">
        <f>SUM(B641:B673)</f>
        <v>2498880</v>
      </c>
      <c r="C639" s="115">
        <f>SUM(C641:C673)</f>
        <v>1262938</v>
      </c>
      <c r="D639" s="115">
        <f>SUM(D641:D673)</f>
        <v>1235719</v>
      </c>
      <c r="E639" s="115">
        <f>SUM(E641:E673)</f>
        <v>223</v>
      </c>
    </row>
    <row r="640" spans="1:13" s="114" customFormat="1" ht="3.95" customHeight="1">
      <c r="A640" s="89" t="s">
        <v>130</v>
      </c>
      <c r="B640" s="116"/>
      <c r="C640" s="116"/>
      <c r="D640" s="116"/>
      <c r="E640" s="116"/>
    </row>
    <row r="641" spans="1:9" s="114" customFormat="1" ht="9" customHeight="1">
      <c r="A641" s="89" t="s">
        <v>79</v>
      </c>
      <c r="B641" s="116">
        <f t="shared" ref="B641:B673" si="17">SUM(C641:E641)</f>
        <v>26933</v>
      </c>
      <c r="C641" s="116">
        <v>13641</v>
      </c>
      <c r="D641" s="116">
        <v>13292</v>
      </c>
      <c r="E641" s="116">
        <v>0</v>
      </c>
      <c r="I641" s="119"/>
    </row>
    <row r="642" spans="1:9" s="114" customFormat="1" ht="9" customHeight="1">
      <c r="A642" s="89" t="s">
        <v>80</v>
      </c>
      <c r="B642" s="116">
        <f t="shared" si="17"/>
        <v>62871</v>
      </c>
      <c r="C642" s="116">
        <v>32111</v>
      </c>
      <c r="D642" s="116">
        <v>30732</v>
      </c>
      <c r="E642" s="116">
        <v>28</v>
      </c>
      <c r="I642" s="119"/>
    </row>
    <row r="643" spans="1:9" s="114" customFormat="1" ht="9" customHeight="1">
      <c r="A643" s="89" t="s">
        <v>81</v>
      </c>
      <c r="B643" s="116">
        <f t="shared" si="17"/>
        <v>12864</v>
      </c>
      <c r="C643" s="116">
        <v>6538</v>
      </c>
      <c r="D643" s="116">
        <v>6325</v>
      </c>
      <c r="E643" s="116">
        <v>1</v>
      </c>
      <c r="I643" s="119"/>
    </row>
    <row r="644" spans="1:9" s="114" customFormat="1" ht="9" customHeight="1">
      <c r="A644" s="100" t="s">
        <v>82</v>
      </c>
      <c r="B644" s="117">
        <f t="shared" si="17"/>
        <v>18343</v>
      </c>
      <c r="C644" s="117">
        <v>9246</v>
      </c>
      <c r="D644" s="117">
        <v>9097</v>
      </c>
      <c r="E644" s="117">
        <v>0</v>
      </c>
      <c r="I644" s="119"/>
    </row>
    <row r="645" spans="1:9" s="114" customFormat="1" ht="9" customHeight="1">
      <c r="A645" s="89" t="s">
        <v>83</v>
      </c>
      <c r="B645" s="116">
        <f t="shared" si="17"/>
        <v>59966</v>
      </c>
      <c r="C645" s="116">
        <v>30350</v>
      </c>
      <c r="D645" s="116">
        <v>29616</v>
      </c>
      <c r="E645" s="116">
        <v>0</v>
      </c>
      <c r="I645" s="119"/>
    </row>
    <row r="646" spans="1:9" s="114" customFormat="1" ht="9" customHeight="1">
      <c r="A646" s="89" t="s">
        <v>84</v>
      </c>
      <c r="B646" s="116">
        <f t="shared" si="17"/>
        <v>13422</v>
      </c>
      <c r="C646" s="116">
        <v>6777</v>
      </c>
      <c r="D646" s="116">
        <v>6645</v>
      </c>
      <c r="E646" s="116">
        <v>0</v>
      </c>
      <c r="I646" s="119"/>
    </row>
    <row r="647" spans="1:9" s="114" customFormat="1" ht="9" customHeight="1">
      <c r="A647" s="89" t="s">
        <v>85</v>
      </c>
      <c r="B647" s="116">
        <f t="shared" si="17"/>
        <v>144423</v>
      </c>
      <c r="C647" s="116">
        <v>72775</v>
      </c>
      <c r="D647" s="116">
        <v>71588</v>
      </c>
      <c r="E647" s="116">
        <v>60</v>
      </c>
      <c r="I647" s="119"/>
    </row>
    <row r="648" spans="1:9" s="114" customFormat="1" ht="9" customHeight="1">
      <c r="A648" s="100" t="s">
        <v>86</v>
      </c>
      <c r="B648" s="117">
        <f t="shared" si="17"/>
        <v>69735</v>
      </c>
      <c r="C648" s="117">
        <v>35472</v>
      </c>
      <c r="D648" s="117">
        <v>34263</v>
      </c>
      <c r="E648" s="117">
        <v>0</v>
      </c>
      <c r="I648" s="119"/>
    </row>
    <row r="649" spans="1:9" s="114" customFormat="1" ht="9" customHeight="1">
      <c r="A649" s="89" t="s">
        <v>24</v>
      </c>
      <c r="B649" s="116">
        <f t="shared" si="17"/>
        <v>153631</v>
      </c>
      <c r="C649" s="116">
        <v>76502</v>
      </c>
      <c r="D649" s="116">
        <v>77129</v>
      </c>
      <c r="E649" s="116">
        <v>0</v>
      </c>
      <c r="I649" s="119"/>
    </row>
    <row r="650" spans="1:9" s="114" customFormat="1" ht="9" customHeight="1">
      <c r="A650" s="89" t="s">
        <v>87</v>
      </c>
      <c r="B650" s="116">
        <f t="shared" si="17"/>
        <v>40269</v>
      </c>
      <c r="C650" s="116">
        <v>20526</v>
      </c>
      <c r="D650" s="116">
        <v>19743</v>
      </c>
      <c r="E650" s="116">
        <v>0</v>
      </c>
      <c r="I650" s="119"/>
    </row>
    <row r="651" spans="1:9" s="114" customFormat="1" ht="9" customHeight="1">
      <c r="A651" s="89" t="s">
        <v>88</v>
      </c>
      <c r="B651" s="116">
        <f t="shared" si="17"/>
        <v>122412</v>
      </c>
      <c r="C651" s="116">
        <v>62127</v>
      </c>
      <c r="D651" s="116">
        <v>60253</v>
      </c>
      <c r="E651" s="116">
        <v>32</v>
      </c>
      <c r="I651" s="119"/>
    </row>
    <row r="652" spans="1:9" s="114" customFormat="1" ht="9" customHeight="1">
      <c r="A652" s="100" t="s">
        <v>89</v>
      </c>
      <c r="B652" s="117">
        <f t="shared" si="17"/>
        <v>98285</v>
      </c>
      <c r="C652" s="117">
        <v>49639</v>
      </c>
      <c r="D652" s="117">
        <v>48644</v>
      </c>
      <c r="E652" s="117">
        <v>2</v>
      </c>
      <c r="I652" s="119"/>
    </row>
    <row r="653" spans="1:9" s="114" customFormat="1" ht="9" customHeight="1">
      <c r="A653" s="89" t="s">
        <v>90</v>
      </c>
      <c r="B653" s="116">
        <f t="shared" si="17"/>
        <v>59924</v>
      </c>
      <c r="C653" s="116">
        <v>30071</v>
      </c>
      <c r="D653" s="116">
        <v>29803</v>
      </c>
      <c r="E653" s="116">
        <v>50</v>
      </c>
      <c r="I653" s="119"/>
    </row>
    <row r="654" spans="1:9" s="114" customFormat="1" ht="9" customHeight="1">
      <c r="A654" s="89" t="s">
        <v>91</v>
      </c>
      <c r="B654" s="116">
        <f t="shared" si="17"/>
        <v>161217</v>
      </c>
      <c r="C654" s="116">
        <v>82144</v>
      </c>
      <c r="D654" s="116">
        <v>79073</v>
      </c>
      <c r="E654" s="116">
        <v>0</v>
      </c>
      <c r="I654" s="119"/>
    </row>
    <row r="655" spans="1:9" s="114" customFormat="1" ht="9" customHeight="1">
      <c r="A655" s="89" t="s">
        <v>92</v>
      </c>
      <c r="B655" s="116">
        <f t="shared" si="17"/>
        <v>326412</v>
      </c>
      <c r="C655" s="116">
        <v>164952</v>
      </c>
      <c r="D655" s="116">
        <v>161460</v>
      </c>
      <c r="E655" s="116">
        <v>0</v>
      </c>
      <c r="I655" s="119"/>
    </row>
    <row r="656" spans="1:9" s="114" customFormat="1" ht="9" customHeight="1">
      <c r="A656" s="100" t="s">
        <v>93</v>
      </c>
      <c r="B656" s="117">
        <f t="shared" si="17"/>
        <v>104885</v>
      </c>
      <c r="C656" s="117">
        <v>53222</v>
      </c>
      <c r="D656" s="117">
        <v>51663</v>
      </c>
      <c r="E656" s="117">
        <v>0</v>
      </c>
      <c r="I656" s="119"/>
    </row>
    <row r="657" spans="1:9" s="114" customFormat="1" ht="9" customHeight="1">
      <c r="A657" s="89" t="s">
        <v>94</v>
      </c>
      <c r="B657" s="116">
        <f t="shared" si="17"/>
        <v>37446</v>
      </c>
      <c r="C657" s="116">
        <v>18759</v>
      </c>
      <c r="D657" s="116">
        <v>18687</v>
      </c>
      <c r="E657" s="116">
        <v>0</v>
      </c>
      <c r="I657" s="119"/>
    </row>
    <row r="658" spans="1:9" s="114" customFormat="1" ht="9" customHeight="1">
      <c r="A658" s="89" t="s">
        <v>95</v>
      </c>
      <c r="B658" s="116">
        <f t="shared" si="17"/>
        <v>25731</v>
      </c>
      <c r="C658" s="116">
        <v>13209</v>
      </c>
      <c r="D658" s="116">
        <v>12522</v>
      </c>
      <c r="E658" s="116">
        <v>0</v>
      </c>
      <c r="I658" s="119"/>
    </row>
    <row r="659" spans="1:9" s="114" customFormat="1" ht="9" customHeight="1">
      <c r="A659" s="89" t="s">
        <v>96</v>
      </c>
      <c r="B659" s="116">
        <f t="shared" si="17"/>
        <v>94440</v>
      </c>
      <c r="C659" s="116">
        <v>47577</v>
      </c>
      <c r="D659" s="116">
        <v>46863</v>
      </c>
      <c r="E659" s="116">
        <v>0</v>
      </c>
      <c r="I659" s="119"/>
    </row>
    <row r="660" spans="1:9" s="114" customFormat="1" ht="9" customHeight="1">
      <c r="A660" s="100" t="s">
        <v>97</v>
      </c>
      <c r="B660" s="117">
        <f t="shared" si="17"/>
        <v>95505</v>
      </c>
      <c r="C660" s="117">
        <v>48032</v>
      </c>
      <c r="D660" s="117">
        <v>47446</v>
      </c>
      <c r="E660" s="117">
        <v>27</v>
      </c>
      <c r="I660" s="119"/>
    </row>
    <row r="661" spans="1:9" s="114" customFormat="1" ht="9" customHeight="1">
      <c r="A661" s="89" t="s">
        <v>98</v>
      </c>
      <c r="B661" s="116">
        <f t="shared" si="17"/>
        <v>147296</v>
      </c>
      <c r="C661" s="116">
        <v>73535</v>
      </c>
      <c r="D661" s="116">
        <v>73746</v>
      </c>
      <c r="E661" s="116">
        <v>15</v>
      </c>
      <c r="I661" s="119"/>
    </row>
    <row r="662" spans="1:9" s="114" customFormat="1" ht="9" customHeight="1">
      <c r="A662" s="89" t="s">
        <v>99</v>
      </c>
      <c r="B662" s="116">
        <f t="shared" si="17"/>
        <v>41567</v>
      </c>
      <c r="C662" s="116">
        <v>21065</v>
      </c>
      <c r="D662" s="116">
        <v>20500</v>
      </c>
      <c r="E662" s="116">
        <v>2</v>
      </c>
      <c r="I662" s="119"/>
    </row>
    <row r="663" spans="1:9" s="114" customFormat="1" ht="9" customHeight="1">
      <c r="A663" s="89" t="s">
        <v>100</v>
      </c>
      <c r="B663" s="116">
        <f t="shared" si="17"/>
        <v>28736</v>
      </c>
      <c r="C663" s="116">
        <v>14513</v>
      </c>
      <c r="D663" s="116">
        <v>14223</v>
      </c>
      <c r="E663" s="116">
        <v>0</v>
      </c>
      <c r="I663" s="119"/>
    </row>
    <row r="664" spans="1:9" s="114" customFormat="1" ht="9" customHeight="1">
      <c r="A664" s="100" t="s">
        <v>101</v>
      </c>
      <c r="B664" s="117">
        <f t="shared" si="17"/>
        <v>55847</v>
      </c>
      <c r="C664" s="117">
        <v>28215</v>
      </c>
      <c r="D664" s="117">
        <v>27632</v>
      </c>
      <c r="E664" s="117">
        <v>0</v>
      </c>
      <c r="I664" s="119"/>
    </row>
    <row r="665" spans="1:9" s="114" customFormat="1" ht="9" customHeight="1">
      <c r="A665" s="89" t="s">
        <v>102</v>
      </c>
      <c r="B665" s="116">
        <f t="shared" si="17"/>
        <v>57543</v>
      </c>
      <c r="C665" s="116">
        <v>29103</v>
      </c>
      <c r="D665" s="116">
        <v>28440</v>
      </c>
      <c r="E665" s="116">
        <v>0</v>
      </c>
      <c r="I665" s="119"/>
    </row>
    <row r="666" spans="1:9" s="114" customFormat="1" ht="9" customHeight="1">
      <c r="A666" s="89" t="s">
        <v>103</v>
      </c>
      <c r="B666" s="116">
        <f t="shared" si="17"/>
        <v>53768</v>
      </c>
      <c r="C666" s="116">
        <v>27453</v>
      </c>
      <c r="D666" s="116">
        <v>26315</v>
      </c>
      <c r="E666" s="116">
        <v>0</v>
      </c>
      <c r="I666" s="119"/>
    </row>
    <row r="667" spans="1:9" s="114" customFormat="1" ht="9" customHeight="1">
      <c r="A667" s="89" t="s">
        <v>104</v>
      </c>
      <c r="B667" s="116">
        <f t="shared" si="17"/>
        <v>48806</v>
      </c>
      <c r="C667" s="116">
        <v>25031</v>
      </c>
      <c r="D667" s="116">
        <v>23770</v>
      </c>
      <c r="E667" s="116">
        <v>5</v>
      </c>
      <c r="I667" s="119"/>
    </row>
    <row r="668" spans="1:9" s="114" customFormat="1" ht="9" customHeight="1">
      <c r="A668" s="100" t="s">
        <v>105</v>
      </c>
      <c r="B668" s="117">
        <f t="shared" si="17"/>
        <v>63263</v>
      </c>
      <c r="C668" s="117">
        <v>32197</v>
      </c>
      <c r="D668" s="117">
        <v>31066</v>
      </c>
      <c r="E668" s="117">
        <v>0</v>
      </c>
      <c r="I668" s="119"/>
    </row>
    <row r="669" spans="1:9" s="114" customFormat="1" ht="9" customHeight="1">
      <c r="A669" s="89" t="s">
        <v>106</v>
      </c>
      <c r="B669" s="116">
        <f t="shared" si="17"/>
        <v>28203</v>
      </c>
      <c r="C669" s="116">
        <v>14247</v>
      </c>
      <c r="D669" s="116">
        <v>13956</v>
      </c>
      <c r="E669" s="116">
        <v>0</v>
      </c>
      <c r="I669" s="119"/>
    </row>
    <row r="670" spans="1:9" s="114" customFormat="1" ht="9" customHeight="1">
      <c r="A670" s="89" t="s">
        <v>107</v>
      </c>
      <c r="B670" s="116">
        <f t="shared" si="17"/>
        <v>164174</v>
      </c>
      <c r="C670" s="116">
        <v>83071</v>
      </c>
      <c r="D670" s="116">
        <v>81103</v>
      </c>
      <c r="E670" s="116">
        <v>0</v>
      </c>
      <c r="I670" s="119"/>
    </row>
    <row r="671" spans="1:9" s="114" customFormat="1" ht="9" customHeight="1">
      <c r="A671" s="89" t="s">
        <v>108</v>
      </c>
      <c r="B671" s="116">
        <f t="shared" si="17"/>
        <v>36427</v>
      </c>
      <c r="C671" s="116">
        <v>18359</v>
      </c>
      <c r="D671" s="116">
        <v>18067</v>
      </c>
      <c r="E671" s="116">
        <v>1</v>
      </c>
      <c r="I671" s="119"/>
    </row>
    <row r="672" spans="1:9" s="114" customFormat="1" ht="9" customHeight="1">
      <c r="A672" s="100" t="s">
        <v>109</v>
      </c>
      <c r="B672" s="117">
        <f t="shared" si="17"/>
        <v>35625</v>
      </c>
      <c r="C672" s="117">
        <v>18025</v>
      </c>
      <c r="D672" s="117">
        <v>17600</v>
      </c>
      <c r="E672" s="117">
        <v>0</v>
      </c>
      <c r="I672" s="119"/>
    </row>
    <row r="673" spans="1:9" s="114" customFormat="1" ht="9" customHeight="1">
      <c r="A673" s="89" t="s">
        <v>110</v>
      </c>
      <c r="B673" s="116">
        <f t="shared" si="17"/>
        <v>8911</v>
      </c>
      <c r="C673" s="116">
        <v>4454</v>
      </c>
      <c r="D673" s="116">
        <v>4457</v>
      </c>
      <c r="E673" s="116">
        <v>0</v>
      </c>
      <c r="I673" s="119"/>
    </row>
    <row r="674" spans="1:9" s="114" customFormat="1" ht="9" customHeight="1">
      <c r="A674" s="89"/>
      <c r="B674" s="116"/>
      <c r="C674" s="116"/>
      <c r="D674" s="116"/>
      <c r="E674" s="116"/>
      <c r="I674" s="119"/>
    </row>
    <row r="675" spans="1:9" s="114" customFormat="1" ht="9" customHeight="1">
      <c r="A675" s="93" t="s">
        <v>119</v>
      </c>
      <c r="B675" s="102"/>
      <c r="C675" s="102"/>
      <c r="D675" s="102"/>
      <c r="E675" s="102"/>
      <c r="I675" s="119"/>
    </row>
    <row r="676" spans="1:9" s="114" customFormat="1" ht="9" customHeight="1">
      <c r="A676" s="96" t="s">
        <v>78</v>
      </c>
      <c r="B676" s="115">
        <f>SUM(B678:B710)</f>
        <v>2478889</v>
      </c>
      <c r="C676" s="115">
        <f>SUM(C678:C710)</f>
        <v>1255206</v>
      </c>
      <c r="D676" s="115">
        <f>SUM(D678:D710)</f>
        <v>1223530</v>
      </c>
      <c r="E676" s="115">
        <f>SUM(E678:E710)</f>
        <v>153</v>
      </c>
      <c r="I676" s="119"/>
    </row>
    <row r="677" spans="1:9" s="114" customFormat="1" ht="3.95" customHeight="1">
      <c r="A677" s="89" t="s">
        <v>130</v>
      </c>
      <c r="B677" s="116"/>
      <c r="C677" s="116"/>
      <c r="D677" s="116"/>
      <c r="E677" s="116"/>
      <c r="I677" s="119"/>
    </row>
    <row r="678" spans="1:9" s="114" customFormat="1" ht="9" customHeight="1">
      <c r="A678" s="89" t="s">
        <v>79</v>
      </c>
      <c r="B678" s="116">
        <f t="shared" ref="B678:B710" si="18">SUM(C678:E678)</f>
        <v>26434</v>
      </c>
      <c r="C678" s="116">
        <v>13397</v>
      </c>
      <c r="D678" s="116">
        <v>13037</v>
      </c>
      <c r="E678" s="116">
        <v>0</v>
      </c>
      <c r="I678" s="119"/>
    </row>
    <row r="679" spans="1:9" s="114" customFormat="1" ht="9" customHeight="1">
      <c r="A679" s="89" t="s">
        <v>80</v>
      </c>
      <c r="B679" s="116">
        <f t="shared" si="18"/>
        <v>61840</v>
      </c>
      <c r="C679" s="116">
        <v>31345</v>
      </c>
      <c r="D679" s="116">
        <v>30488</v>
      </c>
      <c r="E679" s="116">
        <v>7</v>
      </c>
      <c r="I679" s="119"/>
    </row>
    <row r="680" spans="1:9" s="114" customFormat="1" ht="9" customHeight="1">
      <c r="A680" s="89" t="s">
        <v>81</v>
      </c>
      <c r="B680" s="116">
        <f t="shared" si="18"/>
        <v>12489</v>
      </c>
      <c r="C680" s="116">
        <v>6290</v>
      </c>
      <c r="D680" s="116">
        <v>6199</v>
      </c>
      <c r="E680" s="116">
        <v>0</v>
      </c>
      <c r="I680" s="119"/>
    </row>
    <row r="681" spans="1:9" s="114" customFormat="1" ht="9" customHeight="1">
      <c r="A681" s="100" t="s">
        <v>82</v>
      </c>
      <c r="B681" s="117">
        <f t="shared" si="18"/>
        <v>18998</v>
      </c>
      <c r="C681" s="117">
        <v>9715</v>
      </c>
      <c r="D681" s="117">
        <v>9282</v>
      </c>
      <c r="E681" s="117">
        <v>1</v>
      </c>
      <c r="I681" s="119"/>
    </row>
    <row r="682" spans="1:9" s="114" customFormat="1" ht="9" customHeight="1">
      <c r="A682" s="89" t="s">
        <v>83</v>
      </c>
      <c r="B682" s="116">
        <f t="shared" si="18"/>
        <v>62490</v>
      </c>
      <c r="C682" s="116">
        <v>31780</v>
      </c>
      <c r="D682" s="116">
        <v>30709</v>
      </c>
      <c r="E682" s="116">
        <v>1</v>
      </c>
      <c r="I682" s="119"/>
    </row>
    <row r="683" spans="1:9" s="114" customFormat="1" ht="9" customHeight="1">
      <c r="A683" s="89" t="s">
        <v>84</v>
      </c>
      <c r="B683" s="116">
        <f t="shared" si="18"/>
        <v>13287</v>
      </c>
      <c r="C683" s="116">
        <v>6895</v>
      </c>
      <c r="D683" s="116">
        <v>6392</v>
      </c>
      <c r="E683" s="116">
        <v>0</v>
      </c>
      <c r="I683" s="119"/>
    </row>
    <row r="684" spans="1:9" s="114" customFormat="1" ht="9" customHeight="1">
      <c r="A684" s="89" t="s">
        <v>85</v>
      </c>
      <c r="B684" s="116">
        <f t="shared" si="18"/>
        <v>164102</v>
      </c>
      <c r="C684" s="116">
        <v>82856</v>
      </c>
      <c r="D684" s="116">
        <v>81207</v>
      </c>
      <c r="E684" s="116">
        <v>39</v>
      </c>
      <c r="I684" s="119"/>
    </row>
    <row r="685" spans="1:9" s="114" customFormat="1" ht="9" customHeight="1">
      <c r="A685" s="100" t="s">
        <v>86</v>
      </c>
      <c r="B685" s="117">
        <f t="shared" si="18"/>
        <v>66516</v>
      </c>
      <c r="C685" s="117">
        <v>33817</v>
      </c>
      <c r="D685" s="117">
        <v>32699</v>
      </c>
      <c r="E685" s="117">
        <v>0</v>
      </c>
      <c r="I685" s="119"/>
    </row>
    <row r="686" spans="1:9" s="114" customFormat="1" ht="9" customHeight="1">
      <c r="A686" s="89" t="s">
        <v>24</v>
      </c>
      <c r="B686" s="116">
        <f t="shared" si="18"/>
        <v>145302</v>
      </c>
      <c r="C686" s="116">
        <v>73312</v>
      </c>
      <c r="D686" s="116">
        <v>71990</v>
      </c>
      <c r="E686" s="116">
        <v>0</v>
      </c>
      <c r="I686" s="119"/>
    </row>
    <row r="687" spans="1:9" s="114" customFormat="1" ht="9" customHeight="1">
      <c r="A687" s="89" t="s">
        <v>87</v>
      </c>
      <c r="B687" s="116">
        <f t="shared" si="18"/>
        <v>39298</v>
      </c>
      <c r="C687" s="116">
        <v>19980</v>
      </c>
      <c r="D687" s="116">
        <v>19318</v>
      </c>
      <c r="E687" s="116">
        <v>0</v>
      </c>
      <c r="I687" s="119"/>
    </row>
    <row r="688" spans="1:9" s="114" customFormat="1" ht="9" customHeight="1">
      <c r="A688" s="89" t="s">
        <v>88</v>
      </c>
      <c r="B688" s="116">
        <f t="shared" si="18"/>
        <v>119083</v>
      </c>
      <c r="C688" s="116">
        <v>60418</v>
      </c>
      <c r="D688" s="116">
        <v>58634</v>
      </c>
      <c r="E688" s="116">
        <v>31</v>
      </c>
      <c r="I688" s="119"/>
    </row>
    <row r="689" spans="1:9" s="114" customFormat="1" ht="9" customHeight="1">
      <c r="A689" s="100" t="s">
        <v>89</v>
      </c>
      <c r="B689" s="117">
        <f t="shared" si="18"/>
        <v>102077</v>
      </c>
      <c r="C689" s="117">
        <v>51490</v>
      </c>
      <c r="D689" s="117">
        <v>50587</v>
      </c>
      <c r="E689" s="117">
        <v>0</v>
      </c>
      <c r="I689" s="119"/>
    </row>
    <row r="690" spans="1:9" s="114" customFormat="1" ht="9" customHeight="1">
      <c r="A690" s="89" t="s">
        <v>90</v>
      </c>
      <c r="B690" s="116">
        <f t="shared" si="18"/>
        <v>59045</v>
      </c>
      <c r="C690" s="116">
        <v>29481</v>
      </c>
      <c r="D690" s="116">
        <v>29537</v>
      </c>
      <c r="E690" s="116">
        <v>27</v>
      </c>
      <c r="I690" s="119"/>
    </row>
    <row r="691" spans="1:9" s="114" customFormat="1" ht="9" customHeight="1">
      <c r="A691" s="89" t="s">
        <v>91</v>
      </c>
      <c r="B691" s="116">
        <f t="shared" si="18"/>
        <v>159748</v>
      </c>
      <c r="C691" s="116">
        <v>81179</v>
      </c>
      <c r="D691" s="116">
        <v>78569</v>
      </c>
      <c r="E691" s="116">
        <v>0</v>
      </c>
      <c r="I691" s="119"/>
    </row>
    <row r="692" spans="1:9" s="114" customFormat="1" ht="9" customHeight="1">
      <c r="A692" s="89" t="s">
        <v>92</v>
      </c>
      <c r="B692" s="116">
        <f t="shared" si="18"/>
        <v>317834</v>
      </c>
      <c r="C692" s="116">
        <v>160651</v>
      </c>
      <c r="D692" s="116">
        <v>157159</v>
      </c>
      <c r="E692" s="116">
        <v>24</v>
      </c>
      <c r="I692" s="119"/>
    </row>
    <row r="693" spans="1:9" s="114" customFormat="1" ht="9" customHeight="1">
      <c r="A693" s="100" t="s">
        <v>93</v>
      </c>
      <c r="B693" s="117">
        <f t="shared" si="18"/>
        <v>105158</v>
      </c>
      <c r="C693" s="117">
        <v>53323</v>
      </c>
      <c r="D693" s="117">
        <v>51834</v>
      </c>
      <c r="E693" s="117">
        <v>1</v>
      </c>
      <c r="I693" s="119"/>
    </row>
    <row r="694" spans="1:9" s="114" customFormat="1" ht="9" customHeight="1">
      <c r="A694" s="89" t="s">
        <v>94</v>
      </c>
      <c r="B694" s="116">
        <f t="shared" si="18"/>
        <v>37335</v>
      </c>
      <c r="C694" s="116">
        <v>18716</v>
      </c>
      <c r="D694" s="116">
        <v>18619</v>
      </c>
      <c r="E694" s="116">
        <v>0</v>
      </c>
      <c r="I694" s="119"/>
    </row>
    <row r="695" spans="1:9" s="114" customFormat="1" ht="9" customHeight="1">
      <c r="A695" s="89" t="s">
        <v>95</v>
      </c>
      <c r="B695" s="116">
        <f t="shared" si="18"/>
        <v>24163</v>
      </c>
      <c r="C695" s="116">
        <v>12297</v>
      </c>
      <c r="D695" s="116">
        <v>11866</v>
      </c>
      <c r="E695" s="116">
        <v>0</v>
      </c>
      <c r="I695" s="119"/>
    </row>
    <row r="696" spans="1:9" s="114" customFormat="1" ht="9" customHeight="1">
      <c r="A696" s="89" t="s">
        <v>96</v>
      </c>
      <c r="B696" s="116">
        <f t="shared" si="18"/>
        <v>93710</v>
      </c>
      <c r="C696" s="116">
        <v>47794</v>
      </c>
      <c r="D696" s="116">
        <v>45916</v>
      </c>
      <c r="E696" s="116">
        <v>0</v>
      </c>
      <c r="I696" s="119"/>
    </row>
    <row r="697" spans="1:9" s="114" customFormat="1" ht="9" customHeight="1">
      <c r="A697" s="100" t="s">
        <v>97</v>
      </c>
      <c r="B697" s="117">
        <f t="shared" si="18"/>
        <v>92503</v>
      </c>
      <c r="C697" s="117">
        <v>46634</v>
      </c>
      <c r="D697" s="117">
        <v>45869</v>
      </c>
      <c r="E697" s="117">
        <v>0</v>
      </c>
      <c r="I697" s="119"/>
    </row>
    <row r="698" spans="1:9" s="114" customFormat="1" ht="9" customHeight="1">
      <c r="A698" s="89" t="s">
        <v>98</v>
      </c>
      <c r="B698" s="116">
        <f t="shared" si="18"/>
        <v>140507</v>
      </c>
      <c r="C698" s="116">
        <v>70764</v>
      </c>
      <c r="D698" s="116">
        <v>69733</v>
      </c>
      <c r="E698" s="116">
        <v>10</v>
      </c>
      <c r="I698" s="119"/>
    </row>
    <row r="699" spans="1:9" s="114" customFormat="1" ht="9" customHeight="1">
      <c r="A699" s="89" t="s">
        <v>99</v>
      </c>
      <c r="B699" s="116">
        <f t="shared" si="18"/>
        <v>41817</v>
      </c>
      <c r="C699" s="116">
        <v>21312</v>
      </c>
      <c r="D699" s="116">
        <v>20504</v>
      </c>
      <c r="E699" s="116">
        <v>1</v>
      </c>
      <c r="I699" s="119"/>
    </row>
    <row r="700" spans="1:9" s="114" customFormat="1" ht="9" customHeight="1">
      <c r="A700" s="89" t="s">
        <v>100</v>
      </c>
      <c r="B700" s="116">
        <f t="shared" si="18"/>
        <v>28103</v>
      </c>
      <c r="C700" s="116">
        <v>14122</v>
      </c>
      <c r="D700" s="116">
        <v>13981</v>
      </c>
      <c r="E700" s="116">
        <v>0</v>
      </c>
      <c r="I700" s="119"/>
    </row>
    <row r="701" spans="1:9" s="114" customFormat="1" ht="9" customHeight="1">
      <c r="A701" s="100" t="s">
        <v>101</v>
      </c>
      <c r="B701" s="117">
        <f t="shared" si="18"/>
        <v>54488</v>
      </c>
      <c r="C701" s="117">
        <v>27462</v>
      </c>
      <c r="D701" s="117">
        <v>27026</v>
      </c>
      <c r="E701" s="117">
        <v>0</v>
      </c>
      <c r="I701" s="119"/>
    </row>
    <row r="702" spans="1:9" s="114" customFormat="1" ht="9" customHeight="1">
      <c r="A702" s="89" t="s">
        <v>102</v>
      </c>
      <c r="B702" s="116">
        <f t="shared" si="18"/>
        <v>56267</v>
      </c>
      <c r="C702" s="116">
        <v>28793</v>
      </c>
      <c r="D702" s="116">
        <v>27474</v>
      </c>
      <c r="E702" s="116">
        <v>0</v>
      </c>
      <c r="I702" s="119"/>
    </row>
    <row r="703" spans="1:9" s="114" customFormat="1" ht="9" customHeight="1">
      <c r="A703" s="89" t="s">
        <v>103</v>
      </c>
      <c r="B703" s="116">
        <f t="shared" si="18"/>
        <v>52825</v>
      </c>
      <c r="C703" s="116">
        <v>26878</v>
      </c>
      <c r="D703" s="116">
        <v>25947</v>
      </c>
      <c r="E703" s="116">
        <v>0</v>
      </c>
      <c r="I703" s="119"/>
    </row>
    <row r="704" spans="1:9" s="114" customFormat="1" ht="9" customHeight="1">
      <c r="A704" s="89" t="s">
        <v>104</v>
      </c>
      <c r="B704" s="116">
        <f t="shared" si="18"/>
        <v>52478</v>
      </c>
      <c r="C704" s="116">
        <v>26454</v>
      </c>
      <c r="D704" s="116">
        <v>26015</v>
      </c>
      <c r="E704" s="116">
        <v>9</v>
      </c>
      <c r="I704" s="119"/>
    </row>
    <row r="705" spans="1:9" s="114" customFormat="1" ht="9" customHeight="1">
      <c r="A705" s="100" t="s">
        <v>105</v>
      </c>
      <c r="B705" s="117">
        <f t="shared" si="18"/>
        <v>59933</v>
      </c>
      <c r="C705" s="117">
        <v>30599</v>
      </c>
      <c r="D705" s="117">
        <v>29334</v>
      </c>
      <c r="E705" s="117">
        <v>0</v>
      </c>
      <c r="I705" s="119"/>
    </row>
    <row r="706" spans="1:9" s="114" customFormat="1" ht="9" customHeight="1">
      <c r="A706" s="89" t="s">
        <v>106</v>
      </c>
      <c r="B706" s="116">
        <f t="shared" si="18"/>
        <v>27060</v>
      </c>
      <c r="C706" s="116">
        <v>13752</v>
      </c>
      <c r="D706" s="116">
        <v>13308</v>
      </c>
      <c r="E706" s="116">
        <v>0</v>
      </c>
      <c r="I706" s="119"/>
    </row>
    <row r="707" spans="1:9" s="114" customFormat="1" ht="9" customHeight="1">
      <c r="A707" s="89" t="s">
        <v>107</v>
      </c>
      <c r="B707" s="116">
        <f t="shared" si="18"/>
        <v>161019</v>
      </c>
      <c r="C707" s="116">
        <v>81726</v>
      </c>
      <c r="D707" s="116">
        <v>79293</v>
      </c>
      <c r="E707" s="116">
        <v>0</v>
      </c>
      <c r="I707" s="119"/>
    </row>
    <row r="708" spans="1:9" s="114" customFormat="1" ht="9" customHeight="1">
      <c r="A708" s="89" t="s">
        <v>108</v>
      </c>
      <c r="B708" s="116">
        <f t="shared" si="18"/>
        <v>38588</v>
      </c>
      <c r="C708" s="116">
        <v>19700</v>
      </c>
      <c r="D708" s="116">
        <v>18888</v>
      </c>
      <c r="E708" s="116">
        <v>0</v>
      </c>
      <c r="I708" s="119"/>
    </row>
    <row r="709" spans="1:9" s="114" customFormat="1" ht="9" customHeight="1">
      <c r="A709" s="100" t="s">
        <v>109</v>
      </c>
      <c r="B709" s="117">
        <f t="shared" si="18"/>
        <v>35089</v>
      </c>
      <c r="C709" s="117">
        <v>17593</v>
      </c>
      <c r="D709" s="117">
        <v>17496</v>
      </c>
      <c r="E709" s="117">
        <v>0</v>
      </c>
      <c r="I709" s="119"/>
    </row>
    <row r="710" spans="1:9" s="114" customFormat="1" ht="9" customHeight="1">
      <c r="A710" s="89" t="s">
        <v>110</v>
      </c>
      <c r="B710" s="116">
        <f t="shared" si="18"/>
        <v>9303</v>
      </c>
      <c r="C710" s="116">
        <v>4681</v>
      </c>
      <c r="D710" s="116">
        <v>4620</v>
      </c>
      <c r="E710" s="116">
        <v>2</v>
      </c>
      <c r="I710" s="119"/>
    </row>
    <row r="711" spans="1:9" s="114" customFormat="1" ht="9" customHeight="1">
      <c r="A711" s="89"/>
      <c r="B711" s="116"/>
      <c r="C711" s="116"/>
      <c r="D711" s="116"/>
      <c r="E711" s="116"/>
    </row>
    <row r="712" spans="1:9" s="114" customFormat="1" ht="9" customHeight="1">
      <c r="A712" s="93" t="s">
        <v>131</v>
      </c>
      <c r="B712" s="102"/>
      <c r="C712" s="102"/>
      <c r="D712" s="102"/>
      <c r="E712" s="102"/>
    </row>
    <row r="713" spans="1:9" s="94" customFormat="1" ht="9" customHeight="1">
      <c r="A713" s="96" t="s">
        <v>78</v>
      </c>
      <c r="B713" s="115">
        <f>SUM(B715:B747)</f>
        <v>2463420</v>
      </c>
      <c r="C713" s="115">
        <f>SUM(C715:C747)</f>
        <v>1247657</v>
      </c>
      <c r="D713" s="115">
        <f>SUM(D715:D747)</f>
        <v>1215628</v>
      </c>
      <c r="E713" s="115">
        <f>SUM(E715:E747)</f>
        <v>135</v>
      </c>
    </row>
    <row r="714" spans="1:9" s="114" customFormat="1" ht="3.95" customHeight="1">
      <c r="A714" s="89" t="s">
        <v>130</v>
      </c>
      <c r="B714" s="116"/>
      <c r="C714" s="116"/>
      <c r="D714" s="116"/>
      <c r="E714" s="116"/>
    </row>
    <row r="715" spans="1:9" s="114" customFormat="1" ht="9" customHeight="1">
      <c r="A715" s="89" t="s">
        <v>79</v>
      </c>
      <c r="B715" s="116">
        <f t="shared" ref="B715:B747" si="19">SUM(C715:E715)</f>
        <v>27080</v>
      </c>
      <c r="C715" s="116">
        <v>13706</v>
      </c>
      <c r="D715" s="116">
        <v>13374</v>
      </c>
      <c r="E715" s="99">
        <v>0</v>
      </c>
      <c r="I715" s="119"/>
    </row>
    <row r="716" spans="1:9" s="114" customFormat="1" ht="9" customHeight="1">
      <c r="A716" s="89" t="s">
        <v>80</v>
      </c>
      <c r="B716" s="116">
        <f t="shared" si="19"/>
        <v>63183</v>
      </c>
      <c r="C716" s="116">
        <v>32156</v>
      </c>
      <c r="D716" s="116">
        <v>31011</v>
      </c>
      <c r="E716" s="116">
        <v>16</v>
      </c>
      <c r="I716" s="119"/>
    </row>
    <row r="717" spans="1:9" s="114" customFormat="1" ht="9" customHeight="1">
      <c r="A717" s="89" t="s">
        <v>81</v>
      </c>
      <c r="B717" s="116">
        <f t="shared" si="19"/>
        <v>12667</v>
      </c>
      <c r="C717" s="116">
        <v>6509</v>
      </c>
      <c r="D717" s="116">
        <v>6158</v>
      </c>
      <c r="E717" s="99">
        <v>0</v>
      </c>
      <c r="I717" s="119"/>
    </row>
    <row r="718" spans="1:9" s="114" customFormat="1" ht="9" customHeight="1">
      <c r="A718" s="100" t="s">
        <v>82</v>
      </c>
      <c r="B718" s="117">
        <f t="shared" si="19"/>
        <v>19304</v>
      </c>
      <c r="C718" s="117">
        <v>9787</v>
      </c>
      <c r="D718" s="117">
        <v>9516</v>
      </c>
      <c r="E718" s="117">
        <v>1</v>
      </c>
      <c r="I718" s="119"/>
    </row>
    <row r="719" spans="1:9" s="114" customFormat="1" ht="9" customHeight="1">
      <c r="A719" s="89" t="s">
        <v>83</v>
      </c>
      <c r="B719" s="116">
        <f t="shared" si="19"/>
        <v>62966</v>
      </c>
      <c r="C719" s="116">
        <v>32058</v>
      </c>
      <c r="D719" s="116">
        <v>30908</v>
      </c>
      <c r="E719" s="99">
        <v>0</v>
      </c>
      <c r="I719" s="119"/>
    </row>
    <row r="720" spans="1:9" s="114" customFormat="1" ht="9" customHeight="1">
      <c r="A720" s="89" t="s">
        <v>84</v>
      </c>
      <c r="B720" s="116">
        <f t="shared" si="19"/>
        <v>13303</v>
      </c>
      <c r="C720" s="116">
        <v>6777</v>
      </c>
      <c r="D720" s="116">
        <v>6526</v>
      </c>
      <c r="E720" s="99">
        <v>0</v>
      </c>
      <c r="I720" s="119"/>
    </row>
    <row r="721" spans="1:9" s="114" customFormat="1" ht="9" customHeight="1">
      <c r="A721" s="89" t="s">
        <v>85</v>
      </c>
      <c r="B721" s="116">
        <f t="shared" si="19"/>
        <v>164912</v>
      </c>
      <c r="C721" s="116">
        <v>83204</v>
      </c>
      <c r="D721" s="116">
        <v>81631</v>
      </c>
      <c r="E721" s="116">
        <v>77</v>
      </c>
      <c r="I721" s="119"/>
    </row>
    <row r="722" spans="1:9" s="114" customFormat="1" ht="9" customHeight="1">
      <c r="A722" s="100" t="s">
        <v>86</v>
      </c>
      <c r="B722" s="117">
        <f t="shared" si="19"/>
        <v>66110</v>
      </c>
      <c r="C722" s="117">
        <v>33606</v>
      </c>
      <c r="D722" s="117">
        <v>32504</v>
      </c>
      <c r="E722" s="101">
        <v>0</v>
      </c>
      <c r="I722" s="119"/>
    </row>
    <row r="723" spans="1:9" s="114" customFormat="1" ht="9" customHeight="1">
      <c r="A723" s="89" t="s">
        <v>24</v>
      </c>
      <c r="B723" s="116">
        <f t="shared" si="19"/>
        <v>145609</v>
      </c>
      <c r="C723" s="116">
        <v>73346</v>
      </c>
      <c r="D723" s="116">
        <v>72263</v>
      </c>
      <c r="E723" s="99">
        <v>0</v>
      </c>
      <c r="I723" s="119"/>
    </row>
    <row r="724" spans="1:9" s="114" customFormat="1" ht="9" customHeight="1">
      <c r="A724" s="89" t="s">
        <v>87</v>
      </c>
      <c r="B724" s="116">
        <f t="shared" si="19"/>
        <v>40337</v>
      </c>
      <c r="C724" s="116">
        <v>20508</v>
      </c>
      <c r="D724" s="116">
        <v>19829</v>
      </c>
      <c r="E724" s="99">
        <v>0</v>
      </c>
      <c r="I724" s="119"/>
    </row>
    <row r="725" spans="1:9" s="114" customFormat="1" ht="9" customHeight="1">
      <c r="A725" s="89" t="s">
        <v>88</v>
      </c>
      <c r="B725" s="116">
        <f t="shared" si="19"/>
        <v>114890</v>
      </c>
      <c r="C725" s="116">
        <v>58545</v>
      </c>
      <c r="D725" s="116">
        <v>56335</v>
      </c>
      <c r="E725" s="116">
        <v>10</v>
      </c>
      <c r="I725" s="119"/>
    </row>
    <row r="726" spans="1:9" s="114" customFormat="1" ht="9" customHeight="1">
      <c r="A726" s="100" t="s">
        <v>89</v>
      </c>
      <c r="B726" s="117">
        <f t="shared" si="19"/>
        <v>90352</v>
      </c>
      <c r="C726" s="117">
        <v>45751</v>
      </c>
      <c r="D726" s="117">
        <v>44601</v>
      </c>
      <c r="E726" s="101">
        <v>0</v>
      </c>
      <c r="I726" s="119"/>
    </row>
    <row r="727" spans="1:9" s="114" customFormat="1" ht="9" customHeight="1">
      <c r="A727" s="89" t="s">
        <v>90</v>
      </c>
      <c r="B727" s="116">
        <f t="shared" si="19"/>
        <v>54108</v>
      </c>
      <c r="C727" s="116">
        <v>27441</v>
      </c>
      <c r="D727" s="116">
        <v>26644</v>
      </c>
      <c r="E727" s="116">
        <v>23</v>
      </c>
      <c r="I727" s="119"/>
    </row>
    <row r="728" spans="1:9" s="114" customFormat="1" ht="9" customHeight="1">
      <c r="A728" s="89" t="s">
        <v>91</v>
      </c>
      <c r="B728" s="116">
        <f t="shared" si="19"/>
        <v>158592</v>
      </c>
      <c r="C728" s="116">
        <v>80489</v>
      </c>
      <c r="D728" s="116">
        <v>78103</v>
      </c>
      <c r="E728" s="99">
        <v>0</v>
      </c>
      <c r="I728" s="119"/>
    </row>
    <row r="729" spans="1:9" s="114" customFormat="1" ht="9" customHeight="1">
      <c r="A729" s="89" t="s">
        <v>92</v>
      </c>
      <c r="B729" s="116">
        <f t="shared" si="19"/>
        <v>316088</v>
      </c>
      <c r="C729" s="116">
        <v>158590</v>
      </c>
      <c r="D729" s="116">
        <v>157498</v>
      </c>
      <c r="E729" s="99">
        <v>0</v>
      </c>
      <c r="I729" s="119"/>
    </row>
    <row r="730" spans="1:9" s="114" customFormat="1" ht="9" customHeight="1">
      <c r="A730" s="100" t="s">
        <v>93</v>
      </c>
      <c r="B730" s="117">
        <f t="shared" si="19"/>
        <v>104370</v>
      </c>
      <c r="C730" s="117">
        <v>52721</v>
      </c>
      <c r="D730" s="117">
        <v>51648</v>
      </c>
      <c r="E730" s="117">
        <v>1</v>
      </c>
      <c r="I730" s="119"/>
    </row>
    <row r="731" spans="1:9" s="114" customFormat="1" ht="9" customHeight="1">
      <c r="A731" s="89" t="s">
        <v>94</v>
      </c>
      <c r="B731" s="116">
        <f t="shared" si="19"/>
        <v>36666</v>
      </c>
      <c r="C731" s="116">
        <v>18468</v>
      </c>
      <c r="D731" s="116">
        <v>18198</v>
      </c>
      <c r="E731" s="99">
        <v>0</v>
      </c>
      <c r="I731" s="119"/>
    </row>
    <row r="732" spans="1:9" s="114" customFormat="1" ht="9" customHeight="1">
      <c r="A732" s="89" t="s">
        <v>95</v>
      </c>
      <c r="B732" s="116">
        <f t="shared" si="19"/>
        <v>22930</v>
      </c>
      <c r="C732" s="116">
        <v>11719</v>
      </c>
      <c r="D732" s="116">
        <v>11210</v>
      </c>
      <c r="E732" s="116">
        <v>1</v>
      </c>
      <c r="I732" s="119"/>
    </row>
    <row r="733" spans="1:9" s="114" customFormat="1" ht="9" customHeight="1">
      <c r="A733" s="89" t="s">
        <v>96</v>
      </c>
      <c r="B733" s="116">
        <f t="shared" si="19"/>
        <v>93225</v>
      </c>
      <c r="C733" s="116">
        <v>47561</v>
      </c>
      <c r="D733" s="116">
        <v>45663</v>
      </c>
      <c r="E733" s="116">
        <v>1</v>
      </c>
      <c r="I733" s="119"/>
    </row>
    <row r="734" spans="1:9" s="114" customFormat="1" ht="9" customHeight="1">
      <c r="A734" s="100" t="s">
        <v>97</v>
      </c>
      <c r="B734" s="117">
        <f t="shared" si="19"/>
        <v>88364</v>
      </c>
      <c r="C734" s="117">
        <v>44514</v>
      </c>
      <c r="D734" s="117">
        <v>43850</v>
      </c>
      <c r="E734" s="117">
        <v>0</v>
      </c>
      <c r="I734" s="119"/>
    </row>
    <row r="735" spans="1:9" s="114" customFormat="1" ht="9" customHeight="1">
      <c r="A735" s="89" t="s">
        <v>98</v>
      </c>
      <c r="B735" s="116">
        <f t="shared" si="19"/>
        <v>150633</v>
      </c>
      <c r="C735" s="116">
        <v>75955</v>
      </c>
      <c r="D735" s="116">
        <v>74676</v>
      </c>
      <c r="E735" s="116">
        <v>2</v>
      </c>
      <c r="I735" s="119"/>
    </row>
    <row r="736" spans="1:9" s="114" customFormat="1" ht="9" customHeight="1">
      <c r="A736" s="89" t="s">
        <v>99</v>
      </c>
      <c r="B736" s="116">
        <f t="shared" si="19"/>
        <v>42231</v>
      </c>
      <c r="C736" s="116">
        <v>21449</v>
      </c>
      <c r="D736" s="116">
        <v>20782</v>
      </c>
      <c r="E736" s="99">
        <v>0</v>
      </c>
      <c r="I736" s="119"/>
    </row>
    <row r="737" spans="1:10" s="114" customFormat="1" ht="9" customHeight="1">
      <c r="A737" s="89" t="s">
        <v>100</v>
      </c>
      <c r="B737" s="116">
        <f t="shared" si="19"/>
        <v>30563</v>
      </c>
      <c r="C737" s="116">
        <v>15542</v>
      </c>
      <c r="D737" s="116">
        <v>15021</v>
      </c>
      <c r="E737" s="99">
        <v>0</v>
      </c>
      <c r="I737" s="119"/>
    </row>
    <row r="738" spans="1:10" s="114" customFormat="1" ht="9" customHeight="1">
      <c r="A738" s="100" t="s">
        <v>101</v>
      </c>
      <c r="B738" s="117">
        <f t="shared" si="19"/>
        <v>54112</v>
      </c>
      <c r="C738" s="117">
        <v>27580</v>
      </c>
      <c r="D738" s="117">
        <v>26532</v>
      </c>
      <c r="E738" s="101">
        <v>0</v>
      </c>
      <c r="I738" s="119"/>
    </row>
    <row r="739" spans="1:10" s="114" customFormat="1" ht="9" customHeight="1">
      <c r="A739" s="89" t="s">
        <v>102</v>
      </c>
      <c r="B739" s="116">
        <f t="shared" si="19"/>
        <v>55371</v>
      </c>
      <c r="C739" s="116">
        <v>28416</v>
      </c>
      <c r="D739" s="116">
        <v>26955</v>
      </c>
      <c r="E739" s="99">
        <v>0</v>
      </c>
      <c r="I739" s="119"/>
    </row>
    <row r="740" spans="1:10" s="114" customFormat="1" ht="9" customHeight="1">
      <c r="A740" s="89" t="s">
        <v>103</v>
      </c>
      <c r="B740" s="116">
        <f t="shared" si="19"/>
        <v>51894</v>
      </c>
      <c r="C740" s="116">
        <v>26506</v>
      </c>
      <c r="D740" s="116">
        <v>25388</v>
      </c>
      <c r="E740" s="99">
        <v>0</v>
      </c>
      <c r="I740" s="119"/>
    </row>
    <row r="741" spans="1:10" s="114" customFormat="1" ht="9" customHeight="1">
      <c r="A741" s="89" t="s">
        <v>104</v>
      </c>
      <c r="B741" s="116">
        <f t="shared" si="19"/>
        <v>52508</v>
      </c>
      <c r="C741" s="116">
        <v>27036</v>
      </c>
      <c r="D741" s="116">
        <v>25470</v>
      </c>
      <c r="E741" s="116">
        <v>2</v>
      </c>
      <c r="I741" s="119"/>
    </row>
    <row r="742" spans="1:10" s="114" customFormat="1" ht="9" customHeight="1">
      <c r="A742" s="100" t="s">
        <v>105</v>
      </c>
      <c r="B742" s="117">
        <f t="shared" si="19"/>
        <v>62358</v>
      </c>
      <c r="C742" s="117">
        <v>31728</v>
      </c>
      <c r="D742" s="117">
        <v>30630</v>
      </c>
      <c r="E742" s="101">
        <v>0</v>
      </c>
      <c r="I742" s="119"/>
    </row>
    <row r="743" spans="1:10" s="114" customFormat="1" ht="9" customHeight="1">
      <c r="A743" s="89" t="s">
        <v>106</v>
      </c>
      <c r="B743" s="116">
        <f t="shared" si="19"/>
        <v>25832</v>
      </c>
      <c r="C743" s="116">
        <v>13003</v>
      </c>
      <c r="D743" s="116">
        <v>12829</v>
      </c>
      <c r="E743" s="99">
        <v>0</v>
      </c>
      <c r="I743" s="119"/>
    </row>
    <row r="744" spans="1:10" s="114" customFormat="1" ht="9" customHeight="1">
      <c r="A744" s="89" t="s">
        <v>107</v>
      </c>
      <c r="B744" s="116">
        <f t="shared" si="19"/>
        <v>162156</v>
      </c>
      <c r="C744" s="116">
        <v>82210</v>
      </c>
      <c r="D744" s="116">
        <v>79946</v>
      </c>
      <c r="E744" s="99">
        <v>0</v>
      </c>
      <c r="I744" s="119"/>
    </row>
    <row r="745" spans="1:10" s="114" customFormat="1" ht="9" customHeight="1">
      <c r="A745" s="89" t="s">
        <v>108</v>
      </c>
      <c r="B745" s="116">
        <f t="shared" si="19"/>
        <v>37579</v>
      </c>
      <c r="C745" s="116">
        <v>18978</v>
      </c>
      <c r="D745" s="116">
        <v>18600</v>
      </c>
      <c r="E745" s="116">
        <v>1</v>
      </c>
      <c r="I745" s="119"/>
    </row>
    <row r="746" spans="1:10" s="114" customFormat="1" ht="9" customHeight="1">
      <c r="A746" s="100" t="s">
        <v>109</v>
      </c>
      <c r="B746" s="117">
        <f t="shared" si="19"/>
        <v>34031</v>
      </c>
      <c r="C746" s="117">
        <v>17183</v>
      </c>
      <c r="D746" s="117">
        <v>16848</v>
      </c>
      <c r="E746" s="101">
        <v>0</v>
      </c>
      <c r="I746" s="119"/>
    </row>
    <row r="747" spans="1:10" s="114" customFormat="1" ht="9" customHeight="1">
      <c r="A747" s="89" t="s">
        <v>110</v>
      </c>
      <c r="B747" s="116">
        <f t="shared" si="19"/>
        <v>9096</v>
      </c>
      <c r="C747" s="116">
        <v>4615</v>
      </c>
      <c r="D747" s="116">
        <v>4481</v>
      </c>
      <c r="E747" s="99">
        <v>0</v>
      </c>
      <c r="I747" s="119"/>
    </row>
    <row r="748" spans="1:10" s="114" customFormat="1" ht="9" customHeight="1">
      <c r="A748" s="89"/>
      <c r="B748" s="116"/>
      <c r="C748" s="116"/>
      <c r="D748" s="116"/>
      <c r="E748" s="116"/>
    </row>
    <row r="749" spans="1:10" s="114" customFormat="1" ht="9" customHeight="1">
      <c r="A749" s="93" t="s">
        <v>121</v>
      </c>
      <c r="B749" s="102"/>
      <c r="C749" s="102"/>
      <c r="D749" s="102"/>
      <c r="E749" s="102"/>
    </row>
    <row r="750" spans="1:10" s="94" customFormat="1" ht="9" customHeight="1">
      <c r="A750" s="96" t="s">
        <v>78</v>
      </c>
      <c r="B750" s="115">
        <f>SUM(B752:B784)</f>
        <v>2353596</v>
      </c>
      <c r="C750" s="115">
        <f>SUM(C752:C784)</f>
        <v>1192795</v>
      </c>
      <c r="D750" s="115">
        <f>SUM(D752:D784)</f>
        <v>1160760</v>
      </c>
      <c r="E750" s="115">
        <f>SUM(E752:E784)</f>
        <v>41</v>
      </c>
    </row>
    <row r="751" spans="1:10" s="114" customFormat="1" ht="3.95" customHeight="1">
      <c r="A751" s="89" t="s">
        <v>130</v>
      </c>
      <c r="B751" s="116"/>
      <c r="C751" s="116"/>
      <c r="D751" s="116"/>
      <c r="E751" s="116"/>
    </row>
    <row r="752" spans="1:10" s="114" customFormat="1" ht="9" customHeight="1">
      <c r="A752" s="89" t="s">
        <v>79</v>
      </c>
      <c r="B752" s="116">
        <f t="shared" ref="B752:B784" si="20">SUM(C752:E752)</f>
        <v>26486</v>
      </c>
      <c r="C752" s="116">
        <v>13506</v>
      </c>
      <c r="D752" s="116">
        <v>12980</v>
      </c>
      <c r="E752" s="99">
        <v>0</v>
      </c>
      <c r="I752" s="119"/>
      <c r="J752" s="119"/>
    </row>
    <row r="753" spans="1:10" s="114" customFormat="1" ht="9" customHeight="1">
      <c r="A753" s="89" t="s">
        <v>80</v>
      </c>
      <c r="B753" s="116">
        <f t="shared" si="20"/>
        <v>63805</v>
      </c>
      <c r="C753" s="116">
        <v>32363</v>
      </c>
      <c r="D753" s="116">
        <v>31423</v>
      </c>
      <c r="E753" s="116">
        <v>19</v>
      </c>
      <c r="I753" s="119"/>
      <c r="J753" s="119"/>
    </row>
    <row r="754" spans="1:10" s="114" customFormat="1" ht="9" customHeight="1">
      <c r="A754" s="89" t="s">
        <v>81</v>
      </c>
      <c r="B754" s="116">
        <f t="shared" si="20"/>
        <v>12526</v>
      </c>
      <c r="C754" s="116">
        <v>6380</v>
      </c>
      <c r="D754" s="116">
        <v>6146</v>
      </c>
      <c r="E754" s="99">
        <v>0</v>
      </c>
      <c r="I754" s="119"/>
      <c r="J754" s="119"/>
    </row>
    <row r="755" spans="1:10" s="114" customFormat="1" ht="9" customHeight="1">
      <c r="A755" s="100" t="s">
        <v>82</v>
      </c>
      <c r="B755" s="117">
        <f t="shared" si="20"/>
        <v>17862</v>
      </c>
      <c r="C755" s="117">
        <v>9025</v>
      </c>
      <c r="D755" s="117">
        <v>8837</v>
      </c>
      <c r="E755" s="117">
        <v>0</v>
      </c>
      <c r="I755" s="119"/>
      <c r="J755" s="119"/>
    </row>
    <row r="756" spans="1:10" s="114" customFormat="1" ht="9" customHeight="1">
      <c r="A756" s="89" t="s">
        <v>83</v>
      </c>
      <c r="B756" s="116">
        <f t="shared" si="20"/>
        <v>62807</v>
      </c>
      <c r="C756" s="116">
        <v>31913</v>
      </c>
      <c r="D756" s="116">
        <v>30894</v>
      </c>
      <c r="E756" s="99">
        <v>0</v>
      </c>
      <c r="I756" s="119"/>
      <c r="J756" s="119"/>
    </row>
    <row r="757" spans="1:10" s="114" customFormat="1" ht="9" customHeight="1">
      <c r="A757" s="89" t="s">
        <v>84</v>
      </c>
      <c r="B757" s="116">
        <f t="shared" si="20"/>
        <v>12344</v>
      </c>
      <c r="C757" s="116">
        <v>6352</v>
      </c>
      <c r="D757" s="116">
        <v>5992</v>
      </c>
      <c r="E757" s="99">
        <v>0</v>
      </c>
      <c r="I757" s="119"/>
      <c r="J757" s="119"/>
    </row>
    <row r="758" spans="1:10" s="114" customFormat="1" ht="9" customHeight="1">
      <c r="A758" s="89" t="s">
        <v>85</v>
      </c>
      <c r="B758" s="116">
        <f t="shared" si="20"/>
        <v>145526</v>
      </c>
      <c r="C758" s="116">
        <v>74021</v>
      </c>
      <c r="D758" s="116">
        <v>71503</v>
      </c>
      <c r="E758" s="116">
        <v>2</v>
      </c>
      <c r="I758" s="119"/>
      <c r="J758" s="119"/>
    </row>
    <row r="759" spans="1:10" s="114" customFormat="1" ht="9" customHeight="1">
      <c r="A759" s="100" t="s">
        <v>86</v>
      </c>
      <c r="B759" s="117">
        <f t="shared" si="20"/>
        <v>63395</v>
      </c>
      <c r="C759" s="117">
        <v>32244</v>
      </c>
      <c r="D759" s="117">
        <v>31151</v>
      </c>
      <c r="E759" s="101">
        <v>0</v>
      </c>
      <c r="I759" s="119"/>
      <c r="J759" s="119"/>
    </row>
    <row r="760" spans="1:10" s="114" customFormat="1" ht="9" customHeight="1">
      <c r="A760" s="89" t="s">
        <v>24</v>
      </c>
      <c r="B760" s="116">
        <f t="shared" si="20"/>
        <v>135828</v>
      </c>
      <c r="C760" s="116">
        <v>68367</v>
      </c>
      <c r="D760" s="116">
        <v>67461</v>
      </c>
      <c r="E760" s="99">
        <v>0</v>
      </c>
      <c r="I760" s="119"/>
      <c r="J760" s="119"/>
    </row>
    <row r="761" spans="1:10" s="114" customFormat="1" ht="9" customHeight="1">
      <c r="A761" s="89" t="s">
        <v>87</v>
      </c>
      <c r="B761" s="116">
        <f t="shared" si="20"/>
        <v>39738</v>
      </c>
      <c r="C761" s="116">
        <v>20304</v>
      </c>
      <c r="D761" s="116">
        <v>19434</v>
      </c>
      <c r="E761" s="99">
        <v>0</v>
      </c>
      <c r="I761" s="119"/>
      <c r="J761" s="119"/>
    </row>
    <row r="762" spans="1:10" s="114" customFormat="1" ht="9" customHeight="1">
      <c r="A762" s="89" t="s">
        <v>88</v>
      </c>
      <c r="B762" s="116">
        <f t="shared" si="20"/>
        <v>114269</v>
      </c>
      <c r="C762" s="116">
        <v>58217</v>
      </c>
      <c r="D762" s="116">
        <v>56045</v>
      </c>
      <c r="E762" s="116">
        <v>7</v>
      </c>
      <c r="I762" s="119"/>
      <c r="J762" s="119"/>
    </row>
    <row r="763" spans="1:10" s="114" customFormat="1" ht="9" customHeight="1">
      <c r="A763" s="100" t="s">
        <v>89</v>
      </c>
      <c r="B763" s="117">
        <f t="shared" si="20"/>
        <v>80336</v>
      </c>
      <c r="C763" s="117">
        <v>40753</v>
      </c>
      <c r="D763" s="117">
        <v>39582</v>
      </c>
      <c r="E763" s="101">
        <v>1</v>
      </c>
      <c r="I763" s="119"/>
      <c r="J763" s="119"/>
    </row>
    <row r="764" spans="1:10" s="114" customFormat="1" ht="9" customHeight="1">
      <c r="A764" s="89" t="s">
        <v>90</v>
      </c>
      <c r="B764" s="116">
        <f t="shared" si="20"/>
        <v>54124</v>
      </c>
      <c r="C764" s="116">
        <v>27250</v>
      </c>
      <c r="D764" s="116">
        <v>26864</v>
      </c>
      <c r="E764" s="116">
        <v>10</v>
      </c>
      <c r="I764" s="119"/>
      <c r="J764" s="119"/>
    </row>
    <row r="765" spans="1:10" s="114" customFormat="1" ht="9" customHeight="1">
      <c r="A765" s="89" t="s">
        <v>91</v>
      </c>
      <c r="B765" s="116">
        <f t="shared" si="20"/>
        <v>151578</v>
      </c>
      <c r="C765" s="116">
        <v>77322</v>
      </c>
      <c r="D765" s="116">
        <v>74256</v>
      </c>
      <c r="E765" s="99">
        <v>0</v>
      </c>
      <c r="I765" s="119"/>
      <c r="J765" s="119"/>
    </row>
    <row r="766" spans="1:10" s="114" customFormat="1" ht="9" customHeight="1">
      <c r="A766" s="89" t="s">
        <v>92</v>
      </c>
      <c r="B766" s="116">
        <f t="shared" si="20"/>
        <v>303778</v>
      </c>
      <c r="C766" s="116">
        <v>152879</v>
      </c>
      <c r="D766" s="116">
        <v>150899</v>
      </c>
      <c r="E766" s="99">
        <v>0</v>
      </c>
      <c r="I766" s="119"/>
      <c r="J766" s="119"/>
    </row>
    <row r="767" spans="1:10" s="114" customFormat="1" ht="9" customHeight="1">
      <c r="A767" s="100" t="s">
        <v>93</v>
      </c>
      <c r="B767" s="117">
        <f t="shared" si="20"/>
        <v>98543</v>
      </c>
      <c r="C767" s="117">
        <v>49907</v>
      </c>
      <c r="D767" s="117">
        <v>48636</v>
      </c>
      <c r="E767" s="117">
        <v>0</v>
      </c>
      <c r="I767" s="119"/>
      <c r="J767" s="119"/>
    </row>
    <row r="768" spans="1:10" s="114" customFormat="1" ht="9" customHeight="1">
      <c r="A768" s="89" t="s">
        <v>94</v>
      </c>
      <c r="B768" s="116">
        <f t="shared" si="20"/>
        <v>37089</v>
      </c>
      <c r="C768" s="116">
        <v>18733</v>
      </c>
      <c r="D768" s="116">
        <v>18356</v>
      </c>
      <c r="E768" s="99">
        <v>0</v>
      </c>
      <c r="I768" s="119"/>
      <c r="J768" s="119"/>
    </row>
    <row r="769" spans="1:10" s="114" customFormat="1" ht="9" customHeight="1">
      <c r="A769" s="89" t="s">
        <v>95</v>
      </c>
      <c r="B769" s="116">
        <f t="shared" si="20"/>
        <v>23663</v>
      </c>
      <c r="C769" s="116">
        <v>12022</v>
      </c>
      <c r="D769" s="116">
        <v>11641</v>
      </c>
      <c r="E769" s="116">
        <v>0</v>
      </c>
      <c r="I769" s="119"/>
      <c r="J769" s="119"/>
    </row>
    <row r="770" spans="1:10" s="114" customFormat="1" ht="9" customHeight="1">
      <c r="A770" s="89" t="s">
        <v>96</v>
      </c>
      <c r="B770" s="116">
        <f t="shared" si="20"/>
        <v>93123</v>
      </c>
      <c r="C770" s="116">
        <v>47327</v>
      </c>
      <c r="D770" s="116">
        <v>45796</v>
      </c>
      <c r="E770" s="116">
        <v>0</v>
      </c>
      <c r="I770" s="119"/>
      <c r="J770" s="119"/>
    </row>
    <row r="771" spans="1:10" s="114" customFormat="1" ht="9" customHeight="1">
      <c r="A771" s="100" t="s">
        <v>97</v>
      </c>
      <c r="B771" s="117">
        <f t="shared" si="20"/>
        <v>85492</v>
      </c>
      <c r="C771" s="117">
        <v>43100</v>
      </c>
      <c r="D771" s="117">
        <v>42392</v>
      </c>
      <c r="E771" s="117">
        <v>0</v>
      </c>
      <c r="I771" s="119"/>
      <c r="J771" s="119"/>
    </row>
    <row r="772" spans="1:10" s="114" customFormat="1" ht="9" customHeight="1">
      <c r="A772" s="89" t="s">
        <v>98</v>
      </c>
      <c r="B772" s="116">
        <f t="shared" si="20"/>
        <v>141121</v>
      </c>
      <c r="C772" s="116">
        <v>70819</v>
      </c>
      <c r="D772" s="116">
        <v>70302</v>
      </c>
      <c r="E772" s="116">
        <v>0</v>
      </c>
      <c r="I772" s="119"/>
      <c r="J772" s="119"/>
    </row>
    <row r="773" spans="1:10" s="114" customFormat="1" ht="9" customHeight="1">
      <c r="A773" s="89" t="s">
        <v>99</v>
      </c>
      <c r="B773" s="116">
        <f t="shared" si="20"/>
        <v>41904</v>
      </c>
      <c r="C773" s="116">
        <v>21442</v>
      </c>
      <c r="D773" s="116">
        <v>20462</v>
      </c>
      <c r="E773" s="99">
        <v>0</v>
      </c>
      <c r="I773" s="119"/>
      <c r="J773" s="119"/>
    </row>
    <row r="774" spans="1:10" s="114" customFormat="1" ht="9" customHeight="1">
      <c r="A774" s="89" t="s">
        <v>100</v>
      </c>
      <c r="B774" s="116">
        <f t="shared" si="20"/>
        <v>30841</v>
      </c>
      <c r="C774" s="116">
        <v>15660</v>
      </c>
      <c r="D774" s="116">
        <v>15181</v>
      </c>
      <c r="E774" s="99">
        <v>0</v>
      </c>
      <c r="I774" s="119"/>
      <c r="J774" s="119"/>
    </row>
    <row r="775" spans="1:10" s="114" customFormat="1" ht="9" customHeight="1">
      <c r="A775" s="100" t="s">
        <v>101</v>
      </c>
      <c r="B775" s="117">
        <f t="shared" si="20"/>
        <v>52250</v>
      </c>
      <c r="C775" s="117">
        <v>26473</v>
      </c>
      <c r="D775" s="117">
        <v>25777</v>
      </c>
      <c r="E775" s="101">
        <v>0</v>
      </c>
      <c r="I775" s="119"/>
      <c r="J775" s="119"/>
    </row>
    <row r="776" spans="1:10" s="114" customFormat="1" ht="9" customHeight="1">
      <c r="A776" s="89" t="s">
        <v>102</v>
      </c>
      <c r="B776" s="116">
        <f t="shared" si="20"/>
        <v>53461</v>
      </c>
      <c r="C776" s="116">
        <v>27358</v>
      </c>
      <c r="D776" s="116">
        <v>26103</v>
      </c>
      <c r="E776" s="99">
        <v>0</v>
      </c>
      <c r="I776" s="119"/>
      <c r="J776" s="119"/>
    </row>
    <row r="777" spans="1:10" s="114" customFormat="1" ht="9" customHeight="1">
      <c r="A777" s="89" t="s">
        <v>103</v>
      </c>
      <c r="B777" s="116">
        <f t="shared" si="20"/>
        <v>48925</v>
      </c>
      <c r="C777" s="116">
        <v>24942</v>
      </c>
      <c r="D777" s="116">
        <v>23983</v>
      </c>
      <c r="E777" s="99">
        <v>0</v>
      </c>
      <c r="I777" s="119"/>
      <c r="J777" s="119"/>
    </row>
    <row r="778" spans="1:10" s="114" customFormat="1" ht="9" customHeight="1">
      <c r="A778" s="89" t="s">
        <v>104</v>
      </c>
      <c r="B778" s="116">
        <f t="shared" si="20"/>
        <v>49785</v>
      </c>
      <c r="C778" s="116">
        <v>25119</v>
      </c>
      <c r="D778" s="116">
        <v>24666</v>
      </c>
      <c r="E778" s="116">
        <v>0</v>
      </c>
      <c r="I778" s="119"/>
      <c r="J778" s="119"/>
    </row>
    <row r="779" spans="1:10" s="114" customFormat="1" ht="9" customHeight="1">
      <c r="A779" s="100" t="s">
        <v>105</v>
      </c>
      <c r="B779" s="117">
        <f t="shared" si="20"/>
        <v>60263</v>
      </c>
      <c r="C779" s="117">
        <v>30807</v>
      </c>
      <c r="D779" s="117">
        <v>29456</v>
      </c>
      <c r="E779" s="101">
        <v>0</v>
      </c>
      <c r="I779" s="119"/>
      <c r="J779" s="119"/>
    </row>
    <row r="780" spans="1:10" s="114" customFormat="1" ht="9" customHeight="1">
      <c r="A780" s="89" t="s">
        <v>106</v>
      </c>
      <c r="B780" s="116">
        <f t="shared" si="20"/>
        <v>26166</v>
      </c>
      <c r="C780" s="116">
        <v>13309</v>
      </c>
      <c r="D780" s="116">
        <v>12857</v>
      </c>
      <c r="E780" s="99">
        <v>0</v>
      </c>
      <c r="I780" s="119"/>
      <c r="J780" s="119"/>
    </row>
    <row r="781" spans="1:10" s="114" customFormat="1" ht="9" customHeight="1">
      <c r="A781" s="89" t="s">
        <v>107</v>
      </c>
      <c r="B781" s="116">
        <f t="shared" si="20"/>
        <v>144842</v>
      </c>
      <c r="C781" s="116">
        <v>73444</v>
      </c>
      <c r="D781" s="116">
        <v>71398</v>
      </c>
      <c r="E781" s="99">
        <v>0</v>
      </c>
      <c r="I781" s="119"/>
      <c r="J781" s="119"/>
    </row>
    <row r="782" spans="1:10" s="114" customFormat="1" ht="9" customHeight="1">
      <c r="A782" s="89" t="s">
        <v>108</v>
      </c>
      <c r="B782" s="116">
        <f t="shared" si="20"/>
        <v>37117</v>
      </c>
      <c r="C782" s="116">
        <v>18780</v>
      </c>
      <c r="D782" s="116">
        <v>18336</v>
      </c>
      <c r="E782" s="116">
        <v>1</v>
      </c>
      <c r="I782" s="119"/>
      <c r="J782" s="119"/>
    </row>
    <row r="783" spans="1:10" s="114" customFormat="1" ht="9" customHeight="1">
      <c r="A783" s="100" t="s">
        <v>109</v>
      </c>
      <c r="B783" s="117">
        <f t="shared" si="20"/>
        <v>33833</v>
      </c>
      <c r="C783" s="117">
        <v>17282</v>
      </c>
      <c r="D783" s="117">
        <v>16551</v>
      </c>
      <c r="E783" s="101">
        <v>0</v>
      </c>
      <c r="I783" s="119"/>
      <c r="J783" s="119"/>
    </row>
    <row r="784" spans="1:10" s="114" customFormat="1" ht="9" customHeight="1">
      <c r="A784" s="89" t="s">
        <v>110</v>
      </c>
      <c r="B784" s="116">
        <f t="shared" si="20"/>
        <v>10776</v>
      </c>
      <c r="C784" s="116">
        <v>5375</v>
      </c>
      <c r="D784" s="116">
        <v>5400</v>
      </c>
      <c r="E784" s="99">
        <v>1</v>
      </c>
      <c r="I784" s="119"/>
      <c r="J784" s="119"/>
    </row>
    <row r="785" spans="1:10" s="114" customFormat="1" ht="9" customHeight="1">
      <c r="A785" s="89"/>
      <c r="B785" s="116"/>
      <c r="C785" s="116"/>
      <c r="D785" s="116"/>
      <c r="E785" s="116"/>
    </row>
    <row r="786" spans="1:10" s="114" customFormat="1" ht="9" customHeight="1">
      <c r="A786" s="93" t="s">
        <v>122</v>
      </c>
      <c r="B786" s="102"/>
      <c r="C786" s="102"/>
      <c r="D786" s="102"/>
      <c r="E786" s="102"/>
    </row>
    <row r="787" spans="1:10" s="94" customFormat="1" ht="9" customHeight="1">
      <c r="A787" s="96" t="s">
        <v>78</v>
      </c>
      <c r="B787" s="115">
        <f>SUM(B789:B821)</f>
        <v>2293708</v>
      </c>
      <c r="C787" s="115">
        <f>SUM(C789:C821)</f>
        <v>1162171</v>
      </c>
      <c r="D787" s="115">
        <f>SUM(D789:D821)</f>
        <v>1131493</v>
      </c>
      <c r="E787" s="115">
        <f>SUM(E789:E821)</f>
        <v>44</v>
      </c>
    </row>
    <row r="788" spans="1:10" s="114" customFormat="1" ht="3.95" customHeight="1">
      <c r="A788" s="89" t="s">
        <v>130</v>
      </c>
      <c r="B788" s="116"/>
      <c r="C788" s="116"/>
      <c r="D788" s="116"/>
      <c r="E788" s="116"/>
    </row>
    <row r="789" spans="1:10" s="114" customFormat="1" ht="9" customHeight="1">
      <c r="A789" s="89" t="s">
        <v>79</v>
      </c>
      <c r="B789" s="116">
        <f t="shared" ref="B789:B821" si="21">SUM(C789:E789)</f>
        <v>26388</v>
      </c>
      <c r="C789" s="116">
        <v>13531</v>
      </c>
      <c r="D789" s="116">
        <v>12857</v>
      </c>
      <c r="E789" s="99">
        <v>0</v>
      </c>
      <c r="I789" s="119"/>
      <c r="J789" s="119"/>
    </row>
    <row r="790" spans="1:10" s="114" customFormat="1" ht="9" customHeight="1">
      <c r="A790" s="89" t="s">
        <v>80</v>
      </c>
      <c r="B790" s="116">
        <f t="shared" si="21"/>
        <v>62608</v>
      </c>
      <c r="C790" s="116">
        <v>31671</v>
      </c>
      <c r="D790" s="116">
        <v>30908</v>
      </c>
      <c r="E790" s="116">
        <v>29</v>
      </c>
      <c r="I790" s="119"/>
      <c r="J790" s="119"/>
    </row>
    <row r="791" spans="1:10" s="114" customFormat="1" ht="9" customHeight="1">
      <c r="A791" s="89" t="s">
        <v>81</v>
      </c>
      <c r="B791" s="116">
        <f t="shared" si="21"/>
        <v>12545</v>
      </c>
      <c r="C791" s="116">
        <v>6341</v>
      </c>
      <c r="D791" s="116">
        <v>6204</v>
      </c>
      <c r="E791" s="99">
        <v>0</v>
      </c>
      <c r="I791" s="119"/>
      <c r="J791" s="119"/>
    </row>
    <row r="792" spans="1:10" s="114" customFormat="1" ht="9" customHeight="1">
      <c r="A792" s="100" t="s">
        <v>82</v>
      </c>
      <c r="B792" s="117">
        <f t="shared" si="21"/>
        <v>17361</v>
      </c>
      <c r="C792" s="117">
        <v>8810</v>
      </c>
      <c r="D792" s="117">
        <v>8551</v>
      </c>
      <c r="E792" s="117">
        <v>0</v>
      </c>
      <c r="I792" s="119"/>
      <c r="J792" s="119"/>
    </row>
    <row r="793" spans="1:10" s="114" customFormat="1" ht="9" customHeight="1">
      <c r="A793" s="89" t="s">
        <v>83</v>
      </c>
      <c r="B793" s="116">
        <f t="shared" si="21"/>
        <v>62011</v>
      </c>
      <c r="C793" s="116">
        <v>31357</v>
      </c>
      <c r="D793" s="116">
        <v>30654</v>
      </c>
      <c r="E793" s="99">
        <v>0</v>
      </c>
      <c r="I793" s="119"/>
      <c r="J793" s="119"/>
    </row>
    <row r="794" spans="1:10" s="114" customFormat="1" ht="9" customHeight="1">
      <c r="A794" s="89" t="s">
        <v>84</v>
      </c>
      <c r="B794" s="116">
        <f t="shared" si="21"/>
        <v>11867</v>
      </c>
      <c r="C794" s="116">
        <v>5973</v>
      </c>
      <c r="D794" s="116">
        <v>5894</v>
      </c>
      <c r="E794" s="99">
        <v>0</v>
      </c>
      <c r="I794" s="119"/>
      <c r="J794" s="119"/>
    </row>
    <row r="795" spans="1:10" s="114" customFormat="1" ht="9" customHeight="1">
      <c r="A795" s="89" t="s">
        <v>85</v>
      </c>
      <c r="B795" s="116">
        <f t="shared" si="21"/>
        <v>140356</v>
      </c>
      <c r="C795" s="116">
        <v>71180</v>
      </c>
      <c r="D795" s="116">
        <v>69171</v>
      </c>
      <c r="E795" s="116">
        <v>5</v>
      </c>
      <c r="I795" s="119"/>
      <c r="J795" s="119"/>
    </row>
    <row r="796" spans="1:10" s="114" customFormat="1" ht="9" customHeight="1">
      <c r="A796" s="100" t="s">
        <v>86</v>
      </c>
      <c r="B796" s="117">
        <f t="shared" si="21"/>
        <v>62313</v>
      </c>
      <c r="C796" s="117">
        <v>31469</v>
      </c>
      <c r="D796" s="117">
        <v>30844</v>
      </c>
      <c r="E796" s="101">
        <v>0</v>
      </c>
      <c r="I796" s="119"/>
      <c r="J796" s="119"/>
    </row>
    <row r="797" spans="1:10" s="114" customFormat="1" ht="9" customHeight="1">
      <c r="A797" s="89" t="s">
        <v>24</v>
      </c>
      <c r="B797" s="116">
        <f t="shared" si="21"/>
        <v>128227</v>
      </c>
      <c r="C797" s="116">
        <v>64727</v>
      </c>
      <c r="D797" s="116">
        <v>63500</v>
      </c>
      <c r="E797" s="99">
        <v>0</v>
      </c>
      <c r="I797" s="119"/>
      <c r="J797" s="119"/>
    </row>
    <row r="798" spans="1:10" s="114" customFormat="1" ht="9" customHeight="1">
      <c r="A798" s="89" t="s">
        <v>87</v>
      </c>
      <c r="B798" s="116">
        <f t="shared" si="21"/>
        <v>37801</v>
      </c>
      <c r="C798" s="116">
        <v>19325</v>
      </c>
      <c r="D798" s="116">
        <v>18476</v>
      </c>
      <c r="E798" s="99">
        <v>0</v>
      </c>
      <c r="I798" s="119"/>
      <c r="J798" s="119"/>
    </row>
    <row r="799" spans="1:10" s="114" customFormat="1" ht="9" customHeight="1">
      <c r="A799" s="89" t="s">
        <v>88</v>
      </c>
      <c r="B799" s="116">
        <f t="shared" si="21"/>
        <v>117281</v>
      </c>
      <c r="C799" s="116">
        <v>59732</v>
      </c>
      <c r="D799" s="116">
        <v>57547</v>
      </c>
      <c r="E799" s="116">
        <v>2</v>
      </c>
      <c r="I799" s="119"/>
      <c r="J799" s="119"/>
    </row>
    <row r="800" spans="1:10" s="114" customFormat="1" ht="9" customHeight="1">
      <c r="A800" s="100" t="s">
        <v>89</v>
      </c>
      <c r="B800" s="117">
        <f t="shared" si="21"/>
        <v>87127</v>
      </c>
      <c r="C800" s="117">
        <v>44251</v>
      </c>
      <c r="D800" s="117">
        <v>42875</v>
      </c>
      <c r="E800" s="101">
        <v>1</v>
      </c>
      <c r="I800" s="119"/>
      <c r="J800" s="119"/>
    </row>
    <row r="801" spans="1:10" s="114" customFormat="1" ht="9" customHeight="1">
      <c r="A801" s="89" t="s">
        <v>90</v>
      </c>
      <c r="B801" s="116">
        <f t="shared" si="21"/>
        <v>52629</v>
      </c>
      <c r="C801" s="116">
        <v>26650</v>
      </c>
      <c r="D801" s="116">
        <v>25979</v>
      </c>
      <c r="E801" s="116">
        <v>0</v>
      </c>
      <c r="I801" s="119"/>
      <c r="J801" s="119"/>
    </row>
    <row r="802" spans="1:10" s="114" customFormat="1" ht="9" customHeight="1">
      <c r="A802" s="89" t="s">
        <v>91</v>
      </c>
      <c r="B802" s="116">
        <f t="shared" si="21"/>
        <v>148377</v>
      </c>
      <c r="C802" s="116">
        <v>75448</v>
      </c>
      <c r="D802" s="116">
        <v>72928</v>
      </c>
      <c r="E802" s="99">
        <v>1</v>
      </c>
      <c r="I802" s="119"/>
      <c r="J802" s="119"/>
    </row>
    <row r="803" spans="1:10" s="114" customFormat="1" ht="9" customHeight="1">
      <c r="A803" s="89" t="s">
        <v>92</v>
      </c>
      <c r="B803" s="116">
        <f t="shared" si="21"/>
        <v>295635</v>
      </c>
      <c r="C803" s="116">
        <v>148943</v>
      </c>
      <c r="D803" s="116">
        <v>146692</v>
      </c>
      <c r="E803" s="99">
        <v>0</v>
      </c>
      <c r="I803" s="119"/>
      <c r="J803" s="119"/>
    </row>
    <row r="804" spans="1:10" s="114" customFormat="1" ht="9" customHeight="1">
      <c r="A804" s="100" t="s">
        <v>93</v>
      </c>
      <c r="B804" s="117">
        <f t="shared" si="21"/>
        <v>96217</v>
      </c>
      <c r="C804" s="117">
        <v>48880</v>
      </c>
      <c r="D804" s="117">
        <v>47337</v>
      </c>
      <c r="E804" s="117">
        <v>0</v>
      </c>
      <c r="I804" s="119"/>
      <c r="J804" s="119"/>
    </row>
    <row r="805" spans="1:10" s="114" customFormat="1" ht="9" customHeight="1">
      <c r="A805" s="89" t="s">
        <v>94</v>
      </c>
      <c r="B805" s="116">
        <f t="shared" si="21"/>
        <v>35632</v>
      </c>
      <c r="C805" s="116">
        <v>18076</v>
      </c>
      <c r="D805" s="116">
        <v>17556</v>
      </c>
      <c r="E805" s="99">
        <v>0</v>
      </c>
      <c r="I805" s="119"/>
      <c r="J805" s="119"/>
    </row>
    <row r="806" spans="1:10" s="114" customFormat="1" ht="9" customHeight="1">
      <c r="A806" s="89" t="s">
        <v>95</v>
      </c>
      <c r="B806" s="116">
        <f t="shared" si="21"/>
        <v>21714</v>
      </c>
      <c r="C806" s="116">
        <v>10882</v>
      </c>
      <c r="D806" s="116">
        <v>10832</v>
      </c>
      <c r="E806" s="116">
        <v>0</v>
      </c>
      <c r="I806" s="119"/>
      <c r="J806" s="119"/>
    </row>
    <row r="807" spans="1:10" s="114" customFormat="1" ht="9" customHeight="1">
      <c r="A807" s="89" t="s">
        <v>96</v>
      </c>
      <c r="B807" s="116">
        <f t="shared" si="21"/>
        <v>92978</v>
      </c>
      <c r="C807" s="116">
        <v>47274</v>
      </c>
      <c r="D807" s="116">
        <v>45704</v>
      </c>
      <c r="E807" s="116">
        <v>0</v>
      </c>
      <c r="I807" s="119"/>
      <c r="J807" s="119"/>
    </row>
    <row r="808" spans="1:10" s="114" customFormat="1" ht="9" customHeight="1">
      <c r="A808" s="100" t="s">
        <v>97</v>
      </c>
      <c r="B808" s="117">
        <f t="shared" si="21"/>
        <v>83564</v>
      </c>
      <c r="C808" s="117">
        <v>42032</v>
      </c>
      <c r="D808" s="117">
        <v>41532</v>
      </c>
      <c r="E808" s="117">
        <v>0</v>
      </c>
      <c r="I808" s="119"/>
      <c r="J808" s="119"/>
    </row>
    <row r="809" spans="1:10" s="114" customFormat="1" ht="9" customHeight="1">
      <c r="A809" s="89" t="s">
        <v>98</v>
      </c>
      <c r="B809" s="116">
        <f t="shared" si="21"/>
        <v>132823</v>
      </c>
      <c r="C809" s="116">
        <v>67019</v>
      </c>
      <c r="D809" s="116">
        <v>65804</v>
      </c>
      <c r="E809" s="116">
        <v>0</v>
      </c>
      <c r="I809" s="119"/>
      <c r="J809" s="119"/>
    </row>
    <row r="810" spans="1:10" s="114" customFormat="1" ht="9" customHeight="1">
      <c r="A810" s="89" t="s">
        <v>99</v>
      </c>
      <c r="B810" s="116">
        <f t="shared" si="21"/>
        <v>39634</v>
      </c>
      <c r="C810" s="116">
        <v>20110</v>
      </c>
      <c r="D810" s="116">
        <v>19524</v>
      </c>
      <c r="E810" s="99">
        <v>0</v>
      </c>
      <c r="I810" s="119"/>
      <c r="J810" s="119"/>
    </row>
    <row r="811" spans="1:10" s="114" customFormat="1" ht="9" customHeight="1">
      <c r="A811" s="89" t="s">
        <v>100</v>
      </c>
      <c r="B811" s="116">
        <f t="shared" si="21"/>
        <v>30367</v>
      </c>
      <c r="C811" s="116">
        <v>15333</v>
      </c>
      <c r="D811" s="116">
        <v>15029</v>
      </c>
      <c r="E811" s="99">
        <v>5</v>
      </c>
      <c r="I811" s="119"/>
      <c r="J811" s="119"/>
    </row>
    <row r="812" spans="1:10" s="114" customFormat="1" ht="9" customHeight="1">
      <c r="A812" s="100" t="s">
        <v>101</v>
      </c>
      <c r="B812" s="117">
        <f t="shared" si="21"/>
        <v>49688</v>
      </c>
      <c r="C812" s="117">
        <v>25289</v>
      </c>
      <c r="D812" s="117">
        <v>24399</v>
      </c>
      <c r="E812" s="101">
        <v>0</v>
      </c>
      <c r="I812" s="119"/>
      <c r="J812" s="119"/>
    </row>
    <row r="813" spans="1:10" s="114" customFormat="1" ht="9" customHeight="1">
      <c r="A813" s="89" t="s">
        <v>102</v>
      </c>
      <c r="B813" s="116">
        <f t="shared" si="21"/>
        <v>53247</v>
      </c>
      <c r="C813" s="116">
        <v>26965</v>
      </c>
      <c r="D813" s="116">
        <v>26282</v>
      </c>
      <c r="E813" s="99">
        <v>0</v>
      </c>
      <c r="I813" s="119"/>
      <c r="J813" s="119"/>
    </row>
    <row r="814" spans="1:10" s="114" customFormat="1" ht="9" customHeight="1">
      <c r="A814" s="89" t="s">
        <v>103</v>
      </c>
      <c r="B814" s="116">
        <f t="shared" si="21"/>
        <v>46785</v>
      </c>
      <c r="C814" s="116">
        <v>23703</v>
      </c>
      <c r="D814" s="116">
        <v>23081</v>
      </c>
      <c r="E814" s="99">
        <v>1</v>
      </c>
      <c r="I814" s="119"/>
      <c r="J814" s="119"/>
    </row>
    <row r="815" spans="1:10" s="114" customFormat="1" ht="9" customHeight="1">
      <c r="A815" s="89" t="s">
        <v>104</v>
      </c>
      <c r="B815" s="116">
        <f t="shared" si="21"/>
        <v>50310</v>
      </c>
      <c r="C815" s="116">
        <v>25705</v>
      </c>
      <c r="D815" s="116">
        <v>24605</v>
      </c>
      <c r="E815" s="116">
        <v>0</v>
      </c>
      <c r="I815" s="119"/>
      <c r="J815" s="119"/>
    </row>
    <row r="816" spans="1:10" s="114" customFormat="1" ht="9" customHeight="1">
      <c r="A816" s="100" t="s">
        <v>105</v>
      </c>
      <c r="B816" s="117">
        <f t="shared" si="21"/>
        <v>58914</v>
      </c>
      <c r="C816" s="117">
        <v>29794</v>
      </c>
      <c r="D816" s="117">
        <v>29120</v>
      </c>
      <c r="E816" s="101">
        <v>0</v>
      </c>
      <c r="I816" s="119"/>
      <c r="J816" s="119"/>
    </row>
    <row r="817" spans="1:10" s="114" customFormat="1" ht="9" customHeight="1">
      <c r="A817" s="89" t="s">
        <v>106</v>
      </c>
      <c r="B817" s="116">
        <f t="shared" si="21"/>
        <v>25057</v>
      </c>
      <c r="C817" s="116">
        <v>12745</v>
      </c>
      <c r="D817" s="116">
        <v>12312</v>
      </c>
      <c r="E817" s="99">
        <v>0</v>
      </c>
      <c r="I817" s="119"/>
      <c r="J817" s="119"/>
    </row>
    <row r="818" spans="1:10" s="114" customFormat="1" ht="9" customHeight="1">
      <c r="A818" s="89" t="s">
        <v>107</v>
      </c>
      <c r="B818" s="116">
        <f t="shared" si="21"/>
        <v>137338</v>
      </c>
      <c r="C818" s="116">
        <v>69861</v>
      </c>
      <c r="D818" s="116">
        <v>67477</v>
      </c>
      <c r="E818" s="99">
        <v>0</v>
      </c>
      <c r="I818" s="119"/>
      <c r="J818" s="119"/>
    </row>
    <row r="819" spans="1:10" s="114" customFormat="1" ht="9" customHeight="1">
      <c r="A819" s="89" t="s">
        <v>108</v>
      </c>
      <c r="B819" s="116">
        <f t="shared" si="21"/>
        <v>35381</v>
      </c>
      <c r="C819" s="116">
        <v>18067</v>
      </c>
      <c r="D819" s="116">
        <v>17314</v>
      </c>
      <c r="E819" s="116">
        <v>0</v>
      </c>
      <c r="I819" s="119"/>
      <c r="J819" s="119"/>
    </row>
    <row r="820" spans="1:10" s="114" customFormat="1" ht="9" customHeight="1">
      <c r="A820" s="100" t="s">
        <v>109</v>
      </c>
      <c r="B820" s="117">
        <f t="shared" si="21"/>
        <v>33677</v>
      </c>
      <c r="C820" s="117">
        <v>17018</v>
      </c>
      <c r="D820" s="117">
        <v>16659</v>
      </c>
      <c r="E820" s="101">
        <v>0</v>
      </c>
      <c r="I820" s="119"/>
      <c r="J820" s="119"/>
    </row>
    <row r="821" spans="1:10" s="114" customFormat="1" ht="9" customHeight="1">
      <c r="A821" s="89" t="s">
        <v>110</v>
      </c>
      <c r="B821" s="116">
        <f t="shared" si="21"/>
        <v>7856</v>
      </c>
      <c r="C821" s="116">
        <v>4010</v>
      </c>
      <c r="D821" s="116">
        <v>3846</v>
      </c>
      <c r="E821" s="99">
        <v>0</v>
      </c>
      <c r="I821" s="119"/>
      <c r="J821" s="119"/>
    </row>
    <row r="822" spans="1:10" s="114" customFormat="1" ht="9" customHeight="1">
      <c r="A822" s="89"/>
      <c r="B822" s="116"/>
      <c r="C822" s="116"/>
      <c r="D822" s="116"/>
      <c r="E822" s="116"/>
    </row>
    <row r="823" spans="1:10" s="114" customFormat="1" ht="9" customHeight="1">
      <c r="A823" s="93" t="s">
        <v>123</v>
      </c>
      <c r="B823" s="102"/>
      <c r="C823" s="102"/>
      <c r="D823" s="102"/>
      <c r="E823" s="102"/>
    </row>
    <row r="824" spans="1:10" s="94" customFormat="1" ht="9" customHeight="1">
      <c r="A824" s="96" t="s">
        <v>78</v>
      </c>
      <c r="B824" s="115">
        <f>SUM(B826:B858)</f>
        <v>2234039</v>
      </c>
      <c r="C824" s="115">
        <f>SUM(C826:C858)</f>
        <v>1134349</v>
      </c>
      <c r="D824" s="115">
        <f>SUM(D826:D858)</f>
        <v>1099674</v>
      </c>
      <c r="E824" s="115">
        <f>SUM(E826:E858)</f>
        <v>16</v>
      </c>
    </row>
    <row r="825" spans="1:10" s="114" customFormat="1" ht="3.95" customHeight="1">
      <c r="A825" s="89" t="s">
        <v>130</v>
      </c>
      <c r="B825" s="116"/>
      <c r="C825" s="116"/>
      <c r="D825" s="116"/>
      <c r="E825" s="116"/>
    </row>
    <row r="826" spans="1:10" s="114" customFormat="1" ht="9" customHeight="1">
      <c r="A826" s="89" t="s">
        <v>79</v>
      </c>
      <c r="B826" s="116">
        <f t="shared" ref="B826:B858" si="22">SUM(C826:E826)</f>
        <v>26955</v>
      </c>
      <c r="C826" s="116">
        <v>13730</v>
      </c>
      <c r="D826" s="116">
        <v>13225</v>
      </c>
      <c r="E826" s="99">
        <v>0</v>
      </c>
      <c r="H826" s="119"/>
      <c r="I826" s="119"/>
    </row>
    <row r="827" spans="1:10" s="114" customFormat="1" ht="9" customHeight="1">
      <c r="A827" s="89" t="s">
        <v>80</v>
      </c>
      <c r="B827" s="116">
        <f t="shared" si="22"/>
        <v>61840</v>
      </c>
      <c r="C827" s="116">
        <v>31263</v>
      </c>
      <c r="D827" s="116">
        <v>30576</v>
      </c>
      <c r="E827" s="116">
        <v>1</v>
      </c>
      <c r="H827" s="119"/>
      <c r="I827" s="119"/>
    </row>
    <row r="828" spans="1:10" s="114" customFormat="1" ht="9" customHeight="1">
      <c r="A828" s="89" t="s">
        <v>81</v>
      </c>
      <c r="B828" s="116">
        <f t="shared" si="22"/>
        <v>12573</v>
      </c>
      <c r="C828" s="116">
        <v>6353</v>
      </c>
      <c r="D828" s="116">
        <v>6220</v>
      </c>
      <c r="E828" s="99">
        <v>0</v>
      </c>
      <c r="H828" s="119"/>
      <c r="I828" s="119"/>
    </row>
    <row r="829" spans="1:10" s="114" customFormat="1" ht="9" customHeight="1">
      <c r="A829" s="100" t="s">
        <v>82</v>
      </c>
      <c r="B829" s="117">
        <f t="shared" si="22"/>
        <v>17034</v>
      </c>
      <c r="C829" s="117">
        <v>8678</v>
      </c>
      <c r="D829" s="117">
        <v>8356</v>
      </c>
      <c r="E829" s="117">
        <v>0</v>
      </c>
      <c r="H829" s="119"/>
      <c r="I829" s="119"/>
    </row>
    <row r="830" spans="1:10" s="114" customFormat="1" ht="9" customHeight="1">
      <c r="A830" s="89" t="s">
        <v>83</v>
      </c>
      <c r="B830" s="116">
        <f t="shared" si="22"/>
        <v>58393</v>
      </c>
      <c r="C830" s="116">
        <v>29618</v>
      </c>
      <c r="D830" s="116">
        <v>28775</v>
      </c>
      <c r="E830" s="99">
        <v>0</v>
      </c>
      <c r="H830" s="119"/>
      <c r="I830" s="119"/>
    </row>
    <row r="831" spans="1:10" s="114" customFormat="1" ht="9" customHeight="1">
      <c r="A831" s="89" t="s">
        <v>84</v>
      </c>
      <c r="B831" s="116">
        <f t="shared" si="22"/>
        <v>11756</v>
      </c>
      <c r="C831" s="116">
        <v>5933</v>
      </c>
      <c r="D831" s="116">
        <v>5823</v>
      </c>
      <c r="E831" s="99">
        <v>0</v>
      </c>
      <c r="H831" s="119"/>
      <c r="I831" s="119"/>
    </row>
    <row r="832" spans="1:10" s="114" customFormat="1" ht="9" customHeight="1">
      <c r="A832" s="89" t="s">
        <v>85</v>
      </c>
      <c r="B832" s="116">
        <f t="shared" si="22"/>
        <v>131638</v>
      </c>
      <c r="C832" s="116">
        <v>67052</v>
      </c>
      <c r="D832" s="116">
        <v>64582</v>
      </c>
      <c r="E832" s="116">
        <v>4</v>
      </c>
      <c r="H832" s="119"/>
      <c r="I832" s="119"/>
    </row>
    <row r="833" spans="1:9" s="114" customFormat="1" ht="9" customHeight="1">
      <c r="A833" s="100" t="s">
        <v>86</v>
      </c>
      <c r="B833" s="117">
        <f t="shared" si="22"/>
        <v>63475</v>
      </c>
      <c r="C833" s="117">
        <v>32414</v>
      </c>
      <c r="D833" s="117">
        <v>31061</v>
      </c>
      <c r="E833" s="101">
        <v>0</v>
      </c>
      <c r="H833" s="119"/>
      <c r="I833" s="119"/>
    </row>
    <row r="834" spans="1:9" s="114" customFormat="1" ht="9" customHeight="1">
      <c r="A834" s="89" t="s">
        <v>24</v>
      </c>
      <c r="B834" s="116">
        <f t="shared" si="22"/>
        <v>119227</v>
      </c>
      <c r="C834" s="116">
        <v>60321</v>
      </c>
      <c r="D834" s="116">
        <v>58906</v>
      </c>
      <c r="E834" s="99">
        <v>0</v>
      </c>
      <c r="H834" s="119"/>
      <c r="I834" s="119"/>
    </row>
    <row r="835" spans="1:9" s="114" customFormat="1" ht="9" customHeight="1">
      <c r="A835" s="89" t="s">
        <v>87</v>
      </c>
      <c r="B835" s="116">
        <f t="shared" si="22"/>
        <v>37897</v>
      </c>
      <c r="C835" s="116">
        <v>19362</v>
      </c>
      <c r="D835" s="116">
        <v>18535</v>
      </c>
      <c r="E835" s="99">
        <v>0</v>
      </c>
      <c r="H835" s="119"/>
      <c r="I835" s="119"/>
    </row>
    <row r="836" spans="1:9" s="114" customFormat="1" ht="9" customHeight="1">
      <c r="A836" s="89" t="s">
        <v>88</v>
      </c>
      <c r="B836" s="116">
        <f t="shared" si="22"/>
        <v>116531</v>
      </c>
      <c r="C836" s="116">
        <v>58935</v>
      </c>
      <c r="D836" s="116">
        <v>57593</v>
      </c>
      <c r="E836" s="116">
        <v>3</v>
      </c>
      <c r="H836" s="119"/>
      <c r="I836" s="119"/>
    </row>
    <row r="837" spans="1:9" s="114" customFormat="1" ht="9" customHeight="1">
      <c r="A837" s="100" t="s">
        <v>89</v>
      </c>
      <c r="B837" s="117">
        <f t="shared" si="22"/>
        <v>79244</v>
      </c>
      <c r="C837" s="117">
        <v>40176</v>
      </c>
      <c r="D837" s="117">
        <v>39068</v>
      </c>
      <c r="E837" s="101">
        <v>0</v>
      </c>
      <c r="H837" s="119"/>
      <c r="I837" s="119"/>
    </row>
    <row r="838" spans="1:9" s="114" customFormat="1" ht="9" customHeight="1">
      <c r="A838" s="89" t="s">
        <v>90</v>
      </c>
      <c r="B838" s="116">
        <f t="shared" si="22"/>
        <v>50255</v>
      </c>
      <c r="C838" s="116">
        <v>25307</v>
      </c>
      <c r="D838" s="116">
        <v>24948</v>
      </c>
      <c r="E838" s="116">
        <v>0</v>
      </c>
      <c r="H838" s="119"/>
      <c r="I838" s="119"/>
    </row>
    <row r="839" spans="1:9" s="114" customFormat="1" ht="9" customHeight="1">
      <c r="A839" s="89" t="s">
        <v>91</v>
      </c>
      <c r="B839" s="116">
        <f t="shared" si="22"/>
        <v>151950</v>
      </c>
      <c r="C839" s="116">
        <v>77533</v>
      </c>
      <c r="D839" s="116">
        <v>74417</v>
      </c>
      <c r="E839" s="99">
        <v>0</v>
      </c>
      <c r="H839" s="119"/>
      <c r="I839" s="119"/>
    </row>
    <row r="840" spans="1:9" s="114" customFormat="1" ht="9" customHeight="1">
      <c r="A840" s="89" t="s">
        <v>92</v>
      </c>
      <c r="B840" s="116">
        <f t="shared" si="22"/>
        <v>286204</v>
      </c>
      <c r="C840" s="116">
        <v>145460</v>
      </c>
      <c r="D840" s="116">
        <v>140744</v>
      </c>
      <c r="E840" s="99">
        <v>0</v>
      </c>
      <c r="H840" s="119"/>
      <c r="I840" s="119"/>
    </row>
    <row r="841" spans="1:9" s="114" customFormat="1" ht="9" customHeight="1">
      <c r="A841" s="100" t="s">
        <v>93</v>
      </c>
      <c r="B841" s="117">
        <f t="shared" si="22"/>
        <v>95287</v>
      </c>
      <c r="C841" s="117">
        <v>48649</v>
      </c>
      <c r="D841" s="117">
        <v>46638</v>
      </c>
      <c r="E841" s="117">
        <v>0</v>
      </c>
      <c r="H841" s="119"/>
      <c r="I841" s="119"/>
    </row>
    <row r="842" spans="1:9" s="114" customFormat="1" ht="9" customHeight="1">
      <c r="A842" s="89" t="s">
        <v>94</v>
      </c>
      <c r="B842" s="116">
        <f t="shared" si="22"/>
        <v>33159</v>
      </c>
      <c r="C842" s="116">
        <v>16885</v>
      </c>
      <c r="D842" s="116">
        <v>16274</v>
      </c>
      <c r="E842" s="99">
        <v>0</v>
      </c>
      <c r="H842" s="119"/>
      <c r="I842" s="119"/>
    </row>
    <row r="843" spans="1:9" s="114" customFormat="1" ht="9" customHeight="1">
      <c r="A843" s="89" t="s">
        <v>95</v>
      </c>
      <c r="B843" s="116">
        <f t="shared" si="22"/>
        <v>21688</v>
      </c>
      <c r="C843" s="116">
        <v>11138</v>
      </c>
      <c r="D843" s="116">
        <v>10550</v>
      </c>
      <c r="E843" s="116">
        <v>0</v>
      </c>
      <c r="H843" s="119"/>
      <c r="I843" s="119"/>
    </row>
    <row r="844" spans="1:9" s="114" customFormat="1" ht="9" customHeight="1">
      <c r="A844" s="89" t="s">
        <v>96</v>
      </c>
      <c r="B844" s="116">
        <f t="shared" si="22"/>
        <v>89115</v>
      </c>
      <c r="C844" s="116">
        <v>45140</v>
      </c>
      <c r="D844" s="116">
        <v>43975</v>
      </c>
      <c r="E844" s="116">
        <v>0</v>
      </c>
      <c r="H844" s="119"/>
      <c r="I844" s="119"/>
    </row>
    <row r="845" spans="1:9" s="114" customFormat="1" ht="9" customHeight="1">
      <c r="A845" s="100" t="s">
        <v>97</v>
      </c>
      <c r="B845" s="117">
        <f t="shared" si="22"/>
        <v>78673</v>
      </c>
      <c r="C845" s="117">
        <v>39852</v>
      </c>
      <c r="D845" s="117">
        <v>38821</v>
      </c>
      <c r="E845" s="117">
        <v>0</v>
      </c>
      <c r="H845" s="119"/>
      <c r="I845" s="119"/>
    </row>
    <row r="846" spans="1:9" s="114" customFormat="1" ht="9" customHeight="1">
      <c r="A846" s="89" t="s">
        <v>98</v>
      </c>
      <c r="B846" s="116">
        <f t="shared" si="22"/>
        <v>136271</v>
      </c>
      <c r="C846" s="116">
        <v>68838</v>
      </c>
      <c r="D846" s="116">
        <v>67433</v>
      </c>
      <c r="E846" s="116">
        <v>0</v>
      </c>
      <c r="H846" s="119"/>
      <c r="I846" s="119"/>
    </row>
    <row r="847" spans="1:9" s="114" customFormat="1" ht="9" customHeight="1">
      <c r="A847" s="89" t="s">
        <v>99</v>
      </c>
      <c r="B847" s="116">
        <f t="shared" si="22"/>
        <v>39400</v>
      </c>
      <c r="C847" s="116">
        <v>20049</v>
      </c>
      <c r="D847" s="116">
        <v>19351</v>
      </c>
      <c r="E847" s="99">
        <v>0</v>
      </c>
      <c r="H847" s="119"/>
      <c r="I847" s="119"/>
    </row>
    <row r="848" spans="1:9" s="114" customFormat="1" ht="9" customHeight="1">
      <c r="A848" s="89" t="s">
        <v>100</v>
      </c>
      <c r="B848" s="116">
        <f t="shared" si="22"/>
        <v>29442</v>
      </c>
      <c r="C848" s="116">
        <v>14926</v>
      </c>
      <c r="D848" s="116">
        <v>14508</v>
      </c>
      <c r="E848" s="99">
        <v>8</v>
      </c>
      <c r="H848" s="119"/>
      <c r="I848" s="119"/>
    </row>
    <row r="849" spans="1:9" s="114" customFormat="1" ht="9" customHeight="1">
      <c r="A849" s="100" t="s">
        <v>101</v>
      </c>
      <c r="B849" s="117">
        <f t="shared" si="22"/>
        <v>48693</v>
      </c>
      <c r="C849" s="117">
        <v>24649</v>
      </c>
      <c r="D849" s="117">
        <v>24044</v>
      </c>
      <c r="E849" s="101">
        <v>0</v>
      </c>
      <c r="H849" s="119"/>
      <c r="I849" s="119"/>
    </row>
    <row r="850" spans="1:9" s="114" customFormat="1" ht="9" customHeight="1">
      <c r="A850" s="89" t="s">
        <v>102</v>
      </c>
      <c r="B850" s="116">
        <f t="shared" si="22"/>
        <v>51850</v>
      </c>
      <c r="C850" s="116">
        <v>26404</v>
      </c>
      <c r="D850" s="116">
        <v>25446</v>
      </c>
      <c r="E850" s="99">
        <v>0</v>
      </c>
      <c r="H850" s="119"/>
      <c r="I850" s="119"/>
    </row>
    <row r="851" spans="1:9" s="114" customFormat="1" ht="9" customHeight="1">
      <c r="A851" s="89" t="s">
        <v>103</v>
      </c>
      <c r="B851" s="116">
        <f t="shared" si="22"/>
        <v>45951</v>
      </c>
      <c r="C851" s="116">
        <v>23402</v>
      </c>
      <c r="D851" s="116">
        <v>22549</v>
      </c>
      <c r="E851" s="99">
        <v>0</v>
      </c>
      <c r="H851" s="119"/>
      <c r="I851" s="119"/>
    </row>
    <row r="852" spans="1:9" s="114" customFormat="1" ht="9" customHeight="1">
      <c r="A852" s="89" t="s">
        <v>104</v>
      </c>
      <c r="B852" s="116">
        <f t="shared" si="22"/>
        <v>48725</v>
      </c>
      <c r="C852" s="116">
        <v>24747</v>
      </c>
      <c r="D852" s="116">
        <v>23978</v>
      </c>
      <c r="E852" s="116">
        <v>0</v>
      </c>
      <c r="H852" s="119"/>
      <c r="I852" s="119"/>
    </row>
    <row r="853" spans="1:9" s="114" customFormat="1" ht="9" customHeight="1">
      <c r="A853" s="100" t="s">
        <v>105</v>
      </c>
      <c r="B853" s="117">
        <f t="shared" si="22"/>
        <v>57282</v>
      </c>
      <c r="C853" s="117">
        <v>28836</v>
      </c>
      <c r="D853" s="117">
        <v>28446</v>
      </c>
      <c r="E853" s="101">
        <v>0</v>
      </c>
      <c r="H853" s="119"/>
      <c r="I853" s="119"/>
    </row>
    <row r="854" spans="1:9" s="114" customFormat="1" ht="9" customHeight="1">
      <c r="A854" s="89" t="s">
        <v>106</v>
      </c>
      <c r="B854" s="116">
        <f t="shared" si="22"/>
        <v>26589</v>
      </c>
      <c r="C854" s="116">
        <v>13397</v>
      </c>
      <c r="D854" s="116">
        <v>13192</v>
      </c>
      <c r="E854" s="99">
        <v>0</v>
      </c>
      <c r="H854" s="119"/>
      <c r="I854" s="119"/>
    </row>
    <row r="855" spans="1:9" s="114" customFormat="1" ht="9" customHeight="1">
      <c r="A855" s="89" t="s">
        <v>107</v>
      </c>
      <c r="B855" s="116">
        <f t="shared" si="22"/>
        <v>126623</v>
      </c>
      <c r="C855" s="116">
        <v>64516</v>
      </c>
      <c r="D855" s="116">
        <v>62107</v>
      </c>
      <c r="E855" s="99">
        <v>0</v>
      </c>
      <c r="H855" s="119"/>
      <c r="I855" s="119"/>
    </row>
    <row r="856" spans="1:9" s="114" customFormat="1" ht="9" customHeight="1">
      <c r="A856" s="89" t="s">
        <v>108</v>
      </c>
      <c r="B856" s="116">
        <f t="shared" si="22"/>
        <v>35017</v>
      </c>
      <c r="C856" s="116">
        <v>17917</v>
      </c>
      <c r="D856" s="116">
        <v>17100</v>
      </c>
      <c r="E856" s="116">
        <v>0</v>
      </c>
      <c r="H856" s="119"/>
      <c r="I856" s="119"/>
    </row>
    <row r="857" spans="1:9" s="114" customFormat="1" ht="9" customHeight="1">
      <c r="A857" s="100" t="s">
        <v>109</v>
      </c>
      <c r="B857" s="117">
        <f t="shared" si="22"/>
        <v>34460</v>
      </c>
      <c r="C857" s="117">
        <v>17356</v>
      </c>
      <c r="D857" s="117">
        <v>17104</v>
      </c>
      <c r="E857" s="101">
        <v>0</v>
      </c>
      <c r="H857" s="119"/>
      <c r="I857" s="119"/>
    </row>
    <row r="858" spans="1:9" s="114" customFormat="1" ht="9" customHeight="1">
      <c r="A858" s="89" t="s">
        <v>110</v>
      </c>
      <c r="B858" s="116">
        <f t="shared" si="22"/>
        <v>10842</v>
      </c>
      <c r="C858" s="116">
        <v>5513</v>
      </c>
      <c r="D858" s="116">
        <v>5329</v>
      </c>
      <c r="E858" s="99">
        <v>0</v>
      </c>
      <c r="H858" s="119"/>
      <c r="I858" s="119"/>
    </row>
    <row r="859" spans="1:9" s="114" customFormat="1" ht="9" customHeight="1">
      <c r="A859" s="89"/>
      <c r="B859" s="116"/>
      <c r="C859" s="116"/>
      <c r="D859" s="116"/>
      <c r="E859" s="116"/>
    </row>
    <row r="860" spans="1:9" s="114" customFormat="1" ht="9" customHeight="1">
      <c r="A860" s="93" t="s">
        <v>124</v>
      </c>
      <c r="B860" s="102"/>
      <c r="C860" s="102"/>
      <c r="D860" s="102"/>
      <c r="E860" s="102"/>
    </row>
    <row r="861" spans="1:9" s="94" customFormat="1" ht="9" customHeight="1">
      <c r="A861" s="96" t="s">
        <v>78</v>
      </c>
      <c r="B861" s="115">
        <f>SUM(B863:B895)</f>
        <v>2162535</v>
      </c>
      <c r="C861" s="115">
        <f>SUM(C863:C895)</f>
        <v>1098674</v>
      </c>
      <c r="D861" s="115">
        <f>SUM(D863:D895)</f>
        <v>1063826</v>
      </c>
      <c r="E861" s="115">
        <f>SUM(E863:E895)</f>
        <v>35</v>
      </c>
    </row>
    <row r="862" spans="1:9" s="114" customFormat="1" ht="3.95" customHeight="1">
      <c r="A862" s="89" t="s">
        <v>130</v>
      </c>
      <c r="B862" s="116"/>
      <c r="C862" s="116"/>
      <c r="D862" s="116"/>
      <c r="E862" s="116"/>
    </row>
    <row r="863" spans="1:9" s="114" customFormat="1" ht="9" customHeight="1">
      <c r="A863" s="89" t="s">
        <v>79</v>
      </c>
      <c r="B863" s="116">
        <f t="shared" ref="B863:B895" si="23">SUM(C863:E863)</f>
        <v>25938</v>
      </c>
      <c r="C863" s="116">
        <v>13074</v>
      </c>
      <c r="D863" s="116">
        <v>12864</v>
      </c>
      <c r="E863" s="99">
        <v>0</v>
      </c>
      <c r="I863" s="119"/>
    </row>
    <row r="864" spans="1:9" s="114" customFormat="1" ht="9" customHeight="1">
      <c r="A864" s="89" t="s">
        <v>80</v>
      </c>
      <c r="B864" s="116">
        <f t="shared" si="23"/>
        <v>60174</v>
      </c>
      <c r="C864" s="116">
        <v>30692</v>
      </c>
      <c r="D864" s="116">
        <v>29479</v>
      </c>
      <c r="E864" s="116">
        <v>3</v>
      </c>
      <c r="I864" s="119"/>
    </row>
    <row r="865" spans="1:9" s="114" customFormat="1" ht="9" customHeight="1">
      <c r="A865" s="89" t="s">
        <v>81</v>
      </c>
      <c r="B865" s="116">
        <f t="shared" si="23"/>
        <v>11917</v>
      </c>
      <c r="C865" s="116">
        <v>6076</v>
      </c>
      <c r="D865" s="116">
        <v>5841</v>
      </c>
      <c r="E865" s="99">
        <v>0</v>
      </c>
      <c r="I865" s="119"/>
    </row>
    <row r="866" spans="1:9" s="114" customFormat="1" ht="9" customHeight="1">
      <c r="A866" s="100" t="s">
        <v>82</v>
      </c>
      <c r="B866" s="117">
        <f t="shared" si="23"/>
        <v>16247</v>
      </c>
      <c r="C866" s="117">
        <v>8266</v>
      </c>
      <c r="D866" s="117">
        <v>7980</v>
      </c>
      <c r="E866" s="117">
        <v>1</v>
      </c>
      <c r="I866" s="119"/>
    </row>
    <row r="867" spans="1:9" s="114" customFormat="1" ht="9" customHeight="1">
      <c r="A867" s="89" t="s">
        <v>83</v>
      </c>
      <c r="B867" s="116">
        <f t="shared" si="23"/>
        <v>56718</v>
      </c>
      <c r="C867" s="116">
        <v>29018</v>
      </c>
      <c r="D867" s="116">
        <v>27700</v>
      </c>
      <c r="E867" s="99">
        <v>0</v>
      </c>
      <c r="I867" s="119"/>
    </row>
    <row r="868" spans="1:9" s="114" customFormat="1" ht="9" customHeight="1">
      <c r="A868" s="89" t="s">
        <v>84</v>
      </c>
      <c r="B868" s="116">
        <f t="shared" si="23"/>
        <v>11375</v>
      </c>
      <c r="C868" s="116">
        <v>5810</v>
      </c>
      <c r="D868" s="116">
        <v>5565</v>
      </c>
      <c r="E868" s="99">
        <v>0</v>
      </c>
      <c r="I868" s="119"/>
    </row>
    <row r="869" spans="1:9" s="114" customFormat="1" ht="9" customHeight="1">
      <c r="A869" s="89" t="s">
        <v>85</v>
      </c>
      <c r="B869" s="116">
        <f t="shared" si="23"/>
        <v>130200</v>
      </c>
      <c r="C869" s="116">
        <v>66087</v>
      </c>
      <c r="D869" s="116">
        <v>64113</v>
      </c>
      <c r="E869" s="116">
        <v>0</v>
      </c>
      <c r="I869" s="119"/>
    </row>
    <row r="870" spans="1:9" s="114" customFormat="1" ht="9" customHeight="1">
      <c r="A870" s="100" t="s">
        <v>86</v>
      </c>
      <c r="B870" s="117">
        <f t="shared" si="23"/>
        <v>58617</v>
      </c>
      <c r="C870" s="117">
        <v>29904</v>
      </c>
      <c r="D870" s="117">
        <v>28713</v>
      </c>
      <c r="E870" s="101">
        <v>0</v>
      </c>
      <c r="I870" s="119"/>
    </row>
    <row r="871" spans="1:9" s="114" customFormat="1" ht="9" customHeight="1">
      <c r="A871" s="89" t="s">
        <v>24</v>
      </c>
      <c r="B871" s="116">
        <f t="shared" si="23"/>
        <v>111130</v>
      </c>
      <c r="C871" s="116">
        <v>56169</v>
      </c>
      <c r="D871" s="116">
        <v>54961</v>
      </c>
      <c r="E871" s="99">
        <v>0</v>
      </c>
      <c r="I871" s="119"/>
    </row>
    <row r="872" spans="1:9" s="114" customFormat="1" ht="9" customHeight="1">
      <c r="A872" s="89" t="s">
        <v>87</v>
      </c>
      <c r="B872" s="116">
        <f t="shared" si="23"/>
        <v>36157</v>
      </c>
      <c r="C872" s="116">
        <v>18433</v>
      </c>
      <c r="D872" s="116">
        <v>17724</v>
      </c>
      <c r="E872" s="99">
        <v>0</v>
      </c>
      <c r="I872" s="119"/>
    </row>
    <row r="873" spans="1:9" s="114" customFormat="1" ht="9" customHeight="1">
      <c r="A873" s="89" t="s">
        <v>88</v>
      </c>
      <c r="B873" s="116">
        <f t="shared" si="23"/>
        <v>116207</v>
      </c>
      <c r="C873" s="116">
        <v>59261</v>
      </c>
      <c r="D873" s="116">
        <v>56939</v>
      </c>
      <c r="E873" s="116">
        <v>7</v>
      </c>
      <c r="I873" s="119"/>
    </row>
    <row r="874" spans="1:9" s="114" customFormat="1" ht="9" customHeight="1">
      <c r="A874" s="100" t="s">
        <v>89</v>
      </c>
      <c r="B874" s="117">
        <f t="shared" si="23"/>
        <v>73750</v>
      </c>
      <c r="C874" s="117">
        <v>37611</v>
      </c>
      <c r="D874" s="117">
        <v>36139</v>
      </c>
      <c r="E874" s="101">
        <v>0</v>
      </c>
      <c r="I874" s="119"/>
    </row>
    <row r="875" spans="1:9" s="114" customFormat="1" ht="9" customHeight="1">
      <c r="A875" s="89" t="s">
        <v>90</v>
      </c>
      <c r="B875" s="116">
        <f t="shared" si="23"/>
        <v>48096</v>
      </c>
      <c r="C875" s="116">
        <v>24418</v>
      </c>
      <c r="D875" s="116">
        <v>23678</v>
      </c>
      <c r="E875" s="116">
        <v>0</v>
      </c>
      <c r="I875" s="119"/>
    </row>
    <row r="876" spans="1:9" s="114" customFormat="1" ht="9" customHeight="1">
      <c r="A876" s="89" t="s">
        <v>91</v>
      </c>
      <c r="B876" s="116">
        <f t="shared" si="23"/>
        <v>146960</v>
      </c>
      <c r="C876" s="116">
        <v>74805</v>
      </c>
      <c r="D876" s="116">
        <v>72155</v>
      </c>
      <c r="E876" s="99">
        <v>0</v>
      </c>
      <c r="I876" s="119"/>
    </row>
    <row r="877" spans="1:9" s="114" customFormat="1" ht="9" customHeight="1">
      <c r="A877" s="89" t="s">
        <v>92</v>
      </c>
      <c r="B877" s="116">
        <f t="shared" si="23"/>
        <v>271684</v>
      </c>
      <c r="C877" s="116">
        <v>137299</v>
      </c>
      <c r="D877" s="116">
        <v>134385</v>
      </c>
      <c r="E877" s="99">
        <v>0</v>
      </c>
      <c r="I877" s="119"/>
    </row>
    <row r="878" spans="1:9" s="114" customFormat="1" ht="9" customHeight="1">
      <c r="A878" s="100" t="s">
        <v>93</v>
      </c>
      <c r="B878" s="117">
        <f t="shared" si="23"/>
        <v>91526</v>
      </c>
      <c r="C878" s="117">
        <v>46260</v>
      </c>
      <c r="D878" s="117">
        <v>45265</v>
      </c>
      <c r="E878" s="117">
        <v>1</v>
      </c>
      <c r="I878" s="119"/>
    </row>
    <row r="879" spans="1:9" s="114" customFormat="1" ht="9" customHeight="1">
      <c r="A879" s="89" t="s">
        <v>94</v>
      </c>
      <c r="B879" s="116">
        <f t="shared" si="23"/>
        <v>30225</v>
      </c>
      <c r="C879" s="116">
        <v>15299</v>
      </c>
      <c r="D879" s="116">
        <v>14926</v>
      </c>
      <c r="E879" s="99">
        <v>0</v>
      </c>
      <c r="I879" s="119"/>
    </row>
    <row r="880" spans="1:9" s="114" customFormat="1" ht="9" customHeight="1">
      <c r="A880" s="89" t="s">
        <v>95</v>
      </c>
      <c r="B880" s="116">
        <f t="shared" si="23"/>
        <v>20273</v>
      </c>
      <c r="C880" s="116">
        <v>10358</v>
      </c>
      <c r="D880" s="116">
        <v>9915</v>
      </c>
      <c r="E880" s="116">
        <v>0</v>
      </c>
      <c r="I880" s="119"/>
    </row>
    <row r="881" spans="1:9" s="114" customFormat="1" ht="9" customHeight="1">
      <c r="A881" s="89" t="s">
        <v>96</v>
      </c>
      <c r="B881" s="116">
        <f t="shared" si="23"/>
        <v>93886</v>
      </c>
      <c r="C881" s="116">
        <v>47721</v>
      </c>
      <c r="D881" s="116">
        <v>46165</v>
      </c>
      <c r="E881" s="116">
        <v>0</v>
      </c>
      <c r="I881" s="119"/>
    </row>
    <row r="882" spans="1:9" s="114" customFormat="1" ht="9" customHeight="1">
      <c r="A882" s="100" t="s">
        <v>97</v>
      </c>
      <c r="B882" s="117">
        <f t="shared" si="23"/>
        <v>79436</v>
      </c>
      <c r="C882" s="117">
        <v>40285</v>
      </c>
      <c r="D882" s="117">
        <v>39151</v>
      </c>
      <c r="E882" s="117">
        <v>0</v>
      </c>
      <c r="I882" s="119"/>
    </row>
    <row r="883" spans="1:9" s="114" customFormat="1" ht="9" customHeight="1">
      <c r="A883" s="89" t="s">
        <v>98</v>
      </c>
      <c r="B883" s="116">
        <f t="shared" si="23"/>
        <v>127695</v>
      </c>
      <c r="C883" s="116">
        <v>64788</v>
      </c>
      <c r="D883" s="116">
        <v>62907</v>
      </c>
      <c r="E883" s="116">
        <v>0</v>
      </c>
      <c r="I883" s="119"/>
    </row>
    <row r="884" spans="1:9" s="114" customFormat="1" ht="9" customHeight="1">
      <c r="A884" s="89" t="s">
        <v>99</v>
      </c>
      <c r="B884" s="116">
        <f t="shared" si="23"/>
        <v>38559</v>
      </c>
      <c r="C884" s="116">
        <v>19675</v>
      </c>
      <c r="D884" s="116">
        <v>18884</v>
      </c>
      <c r="E884" s="99">
        <v>0</v>
      </c>
      <c r="I884" s="119"/>
    </row>
    <row r="885" spans="1:9" s="114" customFormat="1" ht="9" customHeight="1">
      <c r="A885" s="89" t="s">
        <v>100</v>
      </c>
      <c r="B885" s="116">
        <f t="shared" si="23"/>
        <v>29306</v>
      </c>
      <c r="C885" s="116">
        <v>14973</v>
      </c>
      <c r="D885" s="116">
        <v>14311</v>
      </c>
      <c r="E885" s="99">
        <v>22</v>
      </c>
      <c r="I885" s="119"/>
    </row>
    <row r="886" spans="1:9" s="114" customFormat="1" ht="9" customHeight="1">
      <c r="A886" s="100" t="s">
        <v>101</v>
      </c>
      <c r="B886" s="117">
        <f t="shared" si="23"/>
        <v>47738</v>
      </c>
      <c r="C886" s="117">
        <v>24273</v>
      </c>
      <c r="D886" s="117">
        <v>23465</v>
      </c>
      <c r="E886" s="101">
        <v>0</v>
      </c>
      <c r="I886" s="119"/>
    </row>
    <row r="887" spans="1:9" s="114" customFormat="1" ht="9" customHeight="1">
      <c r="A887" s="89" t="s">
        <v>102</v>
      </c>
      <c r="B887" s="116">
        <f t="shared" si="23"/>
        <v>51523</v>
      </c>
      <c r="C887" s="116">
        <v>26398</v>
      </c>
      <c r="D887" s="116">
        <v>25125</v>
      </c>
      <c r="E887" s="99">
        <v>0</v>
      </c>
      <c r="I887" s="119"/>
    </row>
    <row r="888" spans="1:9" s="114" customFormat="1" ht="9" customHeight="1">
      <c r="A888" s="89" t="s">
        <v>103</v>
      </c>
      <c r="B888" s="116">
        <f t="shared" si="23"/>
        <v>43729</v>
      </c>
      <c r="C888" s="116">
        <v>22282</v>
      </c>
      <c r="D888" s="116">
        <v>21447</v>
      </c>
      <c r="E888" s="99">
        <v>0</v>
      </c>
      <c r="I888" s="119"/>
    </row>
    <row r="889" spans="1:9" s="114" customFormat="1" ht="9" customHeight="1">
      <c r="A889" s="89" t="s">
        <v>104</v>
      </c>
      <c r="B889" s="116">
        <f t="shared" si="23"/>
        <v>43911</v>
      </c>
      <c r="C889" s="116">
        <v>22426</v>
      </c>
      <c r="D889" s="116">
        <v>21485</v>
      </c>
      <c r="E889" s="116">
        <v>0</v>
      </c>
      <c r="I889" s="119"/>
    </row>
    <row r="890" spans="1:9" s="114" customFormat="1" ht="9" customHeight="1">
      <c r="A890" s="100" t="s">
        <v>105</v>
      </c>
      <c r="B890" s="117">
        <f t="shared" si="23"/>
        <v>56944</v>
      </c>
      <c r="C890" s="117">
        <v>29139</v>
      </c>
      <c r="D890" s="117">
        <v>27805</v>
      </c>
      <c r="E890" s="101">
        <v>0</v>
      </c>
      <c r="I890" s="119"/>
    </row>
    <row r="891" spans="1:9" s="114" customFormat="1" ht="9" customHeight="1">
      <c r="A891" s="89" t="s">
        <v>106</v>
      </c>
      <c r="B891" s="116">
        <f t="shared" si="23"/>
        <v>24842</v>
      </c>
      <c r="C891" s="116">
        <v>12474</v>
      </c>
      <c r="D891" s="116">
        <v>12368</v>
      </c>
      <c r="E891" s="99">
        <v>0</v>
      </c>
      <c r="I891" s="119"/>
    </row>
    <row r="892" spans="1:9" s="114" customFormat="1" ht="9" customHeight="1">
      <c r="A892" s="89" t="s">
        <v>107</v>
      </c>
      <c r="B892" s="116">
        <f t="shared" si="23"/>
        <v>124673</v>
      </c>
      <c r="C892" s="116">
        <v>63218</v>
      </c>
      <c r="D892" s="116">
        <v>61455</v>
      </c>
      <c r="E892" s="99">
        <v>0</v>
      </c>
      <c r="I892" s="119"/>
    </row>
    <row r="893" spans="1:9" s="114" customFormat="1" ht="9" customHeight="1">
      <c r="A893" s="89" t="s">
        <v>108</v>
      </c>
      <c r="B893" s="116">
        <f t="shared" si="23"/>
        <v>35158</v>
      </c>
      <c r="C893" s="116">
        <v>17996</v>
      </c>
      <c r="D893" s="116">
        <v>17162</v>
      </c>
      <c r="E893" s="116">
        <v>0</v>
      </c>
      <c r="I893" s="119"/>
    </row>
    <row r="894" spans="1:9" s="114" customFormat="1" ht="9" customHeight="1">
      <c r="A894" s="100" t="s">
        <v>109</v>
      </c>
      <c r="B894" s="117">
        <f t="shared" si="23"/>
        <v>33098</v>
      </c>
      <c r="C894" s="117">
        <v>16748</v>
      </c>
      <c r="D894" s="117">
        <v>16350</v>
      </c>
      <c r="E894" s="101">
        <v>0</v>
      </c>
      <c r="I894" s="119"/>
    </row>
    <row r="895" spans="1:9" s="114" customFormat="1" ht="9" customHeight="1">
      <c r="A895" s="89" t="s">
        <v>110</v>
      </c>
      <c r="B895" s="116">
        <f t="shared" si="23"/>
        <v>14843</v>
      </c>
      <c r="C895" s="116">
        <v>7438</v>
      </c>
      <c r="D895" s="116">
        <v>7404</v>
      </c>
      <c r="E895" s="99">
        <v>1</v>
      </c>
      <c r="I895" s="119"/>
    </row>
    <row r="896" spans="1:9" ht="3" customHeight="1">
      <c r="A896" s="109"/>
      <c r="B896" s="109"/>
      <c r="C896" s="109"/>
      <c r="D896" s="109"/>
      <c r="E896" s="109"/>
    </row>
    <row r="897" spans="1:2" ht="3" customHeight="1">
      <c r="A897" s="111"/>
    </row>
    <row r="898" spans="1:2" s="79" customFormat="1" ht="9" customHeight="1">
      <c r="A898" s="371" t="s">
        <v>125</v>
      </c>
      <c r="B898" s="108"/>
    </row>
  </sheetData>
  <sheetProtection sheet="1" objects="1" scenarios="1"/>
  <mergeCells count="2">
    <mergeCell ref="A5:A6"/>
    <mergeCell ref="E5:E6"/>
  </mergeCells>
  <hyperlinks>
    <hyperlink ref="E1" location="Índice!A1" tooltip="Ir a Índice" display="Índice!A1"/>
    <hyperlink ref="A898:B898" r:id="rId1" display="Fuente: INEGI. Estadísticas de Natalidad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2" max="16383" man="1"/>
    <brk id="156" max="16383" man="1"/>
    <brk id="230" max="16383" man="1"/>
    <brk id="304" max="16383" man="1"/>
    <brk id="378" max="16383" man="1"/>
    <brk id="452" max="16383" man="1"/>
    <brk id="526" max="16383" man="1"/>
    <brk id="600" max="4" man="1"/>
    <brk id="674" max="4" man="1"/>
    <brk id="748" max="4" man="1"/>
    <brk id="822" max="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02"/>
  <sheetViews>
    <sheetView showGridLines="0" showRowColHeaders="0" zoomScale="130" zoomScaleNormal="130" workbookViewId="0">
      <pane xSplit="1" ySplit="9" topLeftCell="B10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1.83203125" style="77" customWidth="1"/>
    <col min="2" max="2" width="17.5" style="77" customWidth="1"/>
    <col min="3" max="5" width="21.83203125" style="77" customWidth="1"/>
    <col min="6" max="6" width="1" style="77" customWidth="1"/>
    <col min="7" max="256" width="13.5" style="77" hidden="1" customWidth="1"/>
    <col min="257" max="16384" width="13.33203125" style="77" hidden="1"/>
  </cols>
  <sheetData>
    <row r="1" spans="1:7" s="72" customFormat="1" ht="12" customHeight="1">
      <c r="A1" s="71" t="s">
        <v>132</v>
      </c>
      <c r="B1" s="120"/>
      <c r="C1" s="120"/>
      <c r="D1" s="120"/>
      <c r="E1" s="368" t="s">
        <v>133</v>
      </c>
      <c r="G1" s="73"/>
    </row>
    <row r="2" spans="1:7" s="72" customFormat="1" ht="12" customHeight="1">
      <c r="A2" s="71" t="s">
        <v>134</v>
      </c>
      <c r="B2" s="120"/>
      <c r="C2" s="120"/>
      <c r="D2" s="120"/>
      <c r="G2" s="73"/>
    </row>
    <row r="3" spans="1:7" s="72" customFormat="1" ht="12" customHeight="1">
      <c r="A3" s="74" t="s">
        <v>71</v>
      </c>
      <c r="B3" s="120"/>
      <c r="C3" s="120"/>
      <c r="D3" s="120"/>
      <c r="E3" s="120"/>
      <c r="G3" s="75"/>
    </row>
    <row r="4" spans="1:7" ht="3" customHeight="1">
      <c r="A4" s="76"/>
      <c r="B4" s="76"/>
      <c r="C4" s="76"/>
      <c r="D4" s="76"/>
      <c r="E4" s="76"/>
    </row>
    <row r="5" spans="1:7" ht="3" customHeight="1">
      <c r="A5" s="78"/>
      <c r="B5" s="78"/>
      <c r="C5" s="78"/>
      <c r="D5" s="78"/>
      <c r="E5" s="78"/>
    </row>
    <row r="6" spans="1:7" s="79" customFormat="1" ht="8.25" customHeight="1">
      <c r="A6" s="442" t="s">
        <v>72</v>
      </c>
      <c r="B6" s="372" t="s">
        <v>7</v>
      </c>
      <c r="C6" s="445" t="s">
        <v>135</v>
      </c>
      <c r="D6" s="445" t="s">
        <v>136</v>
      </c>
      <c r="E6" s="445" t="s">
        <v>129</v>
      </c>
    </row>
    <row r="7" spans="1:7" s="79" customFormat="1" ht="8.25" customHeight="1">
      <c r="A7" s="443"/>
      <c r="B7" s="372"/>
      <c r="C7" s="445"/>
      <c r="D7" s="445"/>
      <c r="E7" s="445"/>
    </row>
    <row r="8" spans="1:7" s="79" customFormat="1" ht="8.25" customHeight="1">
      <c r="A8" s="443"/>
      <c r="B8" s="372"/>
      <c r="C8" s="445"/>
      <c r="D8" s="445"/>
      <c r="E8" s="445"/>
    </row>
    <row r="9" spans="1:7" ht="3" customHeight="1">
      <c r="A9" s="76"/>
      <c r="B9" s="76"/>
      <c r="C9" s="76"/>
      <c r="D9" s="76"/>
      <c r="E9" s="76"/>
    </row>
    <row r="10" spans="1:7" ht="3" customHeight="1">
      <c r="A10" s="78"/>
      <c r="B10" s="78"/>
      <c r="C10" s="78"/>
      <c r="D10" s="78"/>
      <c r="E10" s="78"/>
    </row>
    <row r="11" spans="1:7" s="82" customFormat="1" ht="9" customHeight="1">
      <c r="A11" s="80">
        <v>1995</v>
      </c>
      <c r="B11" s="121"/>
      <c r="C11" s="121"/>
      <c r="D11" s="121"/>
      <c r="E11" s="121"/>
    </row>
    <row r="12" spans="1:7" s="82" customFormat="1" ht="9" customHeight="1">
      <c r="A12" s="83" t="s">
        <v>7</v>
      </c>
      <c r="B12" s="121">
        <f>SUM(C12:E12)</f>
        <v>2750444</v>
      </c>
      <c r="C12" s="121">
        <f>SUM(C14:C46)</f>
        <v>1781589</v>
      </c>
      <c r="D12" s="121">
        <f>SUM(D14:D46)</f>
        <v>832154</v>
      </c>
      <c r="E12" s="121">
        <f>SUM(E14:E46)</f>
        <v>136701</v>
      </c>
    </row>
    <row r="13" spans="1:7" s="82" customFormat="1" ht="3" customHeight="1">
      <c r="A13" s="83"/>
      <c r="B13" s="121"/>
      <c r="C13" s="121"/>
      <c r="D13" s="121"/>
      <c r="E13" s="121"/>
    </row>
    <row r="14" spans="1:7" s="86" customFormat="1" ht="9" customHeight="1">
      <c r="A14" s="122" t="s">
        <v>16</v>
      </c>
      <c r="B14" s="112">
        <f t="shared" ref="B14:B46" si="0">SUM(C14:E14)</f>
        <v>25870</v>
      </c>
      <c r="C14" s="85">
        <v>20309</v>
      </c>
      <c r="D14" s="85">
        <v>5189</v>
      </c>
      <c r="E14" s="85">
        <v>372</v>
      </c>
    </row>
    <row r="15" spans="1:7" s="86" customFormat="1" ht="9" customHeight="1">
      <c r="A15" s="122" t="s">
        <v>17</v>
      </c>
      <c r="B15" s="112">
        <f t="shared" si="0"/>
        <v>55702</v>
      </c>
      <c r="C15" s="85">
        <v>50239</v>
      </c>
      <c r="D15" s="85">
        <v>4426</v>
      </c>
      <c r="E15" s="85">
        <v>1037</v>
      </c>
    </row>
    <row r="16" spans="1:7" s="86" customFormat="1" ht="9" customHeight="1">
      <c r="A16" s="122" t="s">
        <v>18</v>
      </c>
      <c r="B16" s="112">
        <f t="shared" si="0"/>
        <v>9735</v>
      </c>
      <c r="C16" s="85">
        <v>8176</v>
      </c>
      <c r="D16" s="85">
        <v>1500</v>
      </c>
      <c r="E16" s="85">
        <v>59</v>
      </c>
    </row>
    <row r="17" spans="1:5" s="86" customFormat="1" ht="9" customHeight="1">
      <c r="A17" s="123" t="s">
        <v>19</v>
      </c>
      <c r="B17" s="124">
        <f t="shared" si="0"/>
        <v>17534</v>
      </c>
      <c r="C17" s="88">
        <v>12184</v>
      </c>
      <c r="D17" s="88">
        <v>5168</v>
      </c>
      <c r="E17" s="88">
        <v>182</v>
      </c>
    </row>
    <row r="18" spans="1:5" s="86" customFormat="1" ht="9" customHeight="1">
      <c r="A18" s="122" t="s">
        <v>20</v>
      </c>
      <c r="B18" s="112">
        <f t="shared" si="0"/>
        <v>57147</v>
      </c>
      <c r="C18" s="85">
        <v>48166</v>
      </c>
      <c r="D18" s="85">
        <v>8283</v>
      </c>
      <c r="E18" s="85">
        <v>698</v>
      </c>
    </row>
    <row r="19" spans="1:5" s="86" customFormat="1" ht="9" customHeight="1">
      <c r="A19" s="122" t="s">
        <v>21</v>
      </c>
      <c r="B19" s="112">
        <f t="shared" si="0"/>
        <v>12858</v>
      </c>
      <c r="C19" s="85">
        <v>10776</v>
      </c>
      <c r="D19" s="85">
        <v>1775</v>
      </c>
      <c r="E19" s="85">
        <v>307</v>
      </c>
    </row>
    <row r="20" spans="1:5" s="86" customFormat="1" ht="9" customHeight="1">
      <c r="A20" s="122" t="s">
        <v>22</v>
      </c>
      <c r="B20" s="112">
        <f t="shared" si="0"/>
        <v>143290</v>
      </c>
      <c r="C20" s="85">
        <v>45172</v>
      </c>
      <c r="D20" s="85">
        <v>74599</v>
      </c>
      <c r="E20" s="85">
        <v>23519</v>
      </c>
    </row>
    <row r="21" spans="1:5" s="86" customFormat="1" ht="9" customHeight="1">
      <c r="A21" s="123" t="s">
        <v>23</v>
      </c>
      <c r="B21" s="124">
        <f t="shared" si="0"/>
        <v>72275</v>
      </c>
      <c r="C21" s="88">
        <v>53620</v>
      </c>
      <c r="D21" s="88">
        <v>16369</v>
      </c>
      <c r="E21" s="88">
        <v>2286</v>
      </c>
    </row>
    <row r="22" spans="1:5" s="86" customFormat="1" ht="9" customHeight="1">
      <c r="A22" s="89" t="s">
        <v>24</v>
      </c>
      <c r="B22" s="112">
        <f t="shared" si="0"/>
        <v>196252</v>
      </c>
      <c r="C22" s="85">
        <v>191398</v>
      </c>
      <c r="D22" s="85">
        <v>1355</v>
      </c>
      <c r="E22" s="85">
        <v>3499</v>
      </c>
    </row>
    <row r="23" spans="1:5" s="86" customFormat="1" ht="9" customHeight="1">
      <c r="A23" s="122" t="s">
        <v>25</v>
      </c>
      <c r="B23" s="112">
        <f t="shared" si="0"/>
        <v>49703</v>
      </c>
      <c r="C23" s="85">
        <v>26846</v>
      </c>
      <c r="D23" s="85">
        <v>19599</v>
      </c>
      <c r="E23" s="85">
        <v>3258</v>
      </c>
    </row>
    <row r="24" spans="1:5" s="86" customFormat="1" ht="9" customHeight="1">
      <c r="A24" s="122" t="s">
        <v>26</v>
      </c>
      <c r="B24" s="112">
        <f t="shared" si="0"/>
        <v>139199</v>
      </c>
      <c r="C24" s="85">
        <v>82805</v>
      </c>
      <c r="D24" s="85">
        <v>50421</v>
      </c>
      <c r="E24" s="85">
        <v>5973</v>
      </c>
    </row>
    <row r="25" spans="1:5" s="86" customFormat="1" ht="9" customHeight="1">
      <c r="A25" s="123" t="s">
        <v>27</v>
      </c>
      <c r="B25" s="124">
        <f t="shared" si="0"/>
        <v>144271</v>
      </c>
      <c r="C25" s="88">
        <v>66636</v>
      </c>
      <c r="D25" s="88">
        <v>67760</v>
      </c>
      <c r="E25" s="88">
        <v>9875</v>
      </c>
    </row>
    <row r="26" spans="1:5" s="86" customFormat="1" ht="9" customHeight="1">
      <c r="A26" s="122" t="s">
        <v>28</v>
      </c>
      <c r="B26" s="112">
        <f t="shared" si="0"/>
        <v>68528</v>
      </c>
      <c r="C26" s="85">
        <v>27899</v>
      </c>
      <c r="D26" s="85">
        <v>36517</v>
      </c>
      <c r="E26" s="85">
        <v>4112</v>
      </c>
    </row>
    <row r="27" spans="1:5" s="86" customFormat="1" ht="9" customHeight="1">
      <c r="A27" s="122" t="s">
        <v>29</v>
      </c>
      <c r="B27" s="112">
        <f t="shared" si="0"/>
        <v>169970</v>
      </c>
      <c r="C27" s="85">
        <v>139556</v>
      </c>
      <c r="D27" s="85">
        <v>26538</v>
      </c>
      <c r="E27" s="85">
        <v>3876</v>
      </c>
    </row>
    <row r="28" spans="1:5" s="86" customFormat="1" ht="9" customHeight="1">
      <c r="A28" s="122" t="s">
        <v>30</v>
      </c>
      <c r="B28" s="112">
        <f t="shared" si="0"/>
        <v>316785</v>
      </c>
      <c r="C28" s="85">
        <v>249457</v>
      </c>
      <c r="D28" s="85">
        <v>59814</v>
      </c>
      <c r="E28" s="85">
        <v>7514</v>
      </c>
    </row>
    <row r="29" spans="1:5" s="86" customFormat="1" ht="9" customHeight="1">
      <c r="A29" s="123" t="s">
        <v>31</v>
      </c>
      <c r="B29" s="124">
        <f t="shared" si="0"/>
        <v>134998</v>
      </c>
      <c r="C29" s="88">
        <v>76867</v>
      </c>
      <c r="D29" s="88">
        <v>47918</v>
      </c>
      <c r="E29" s="88">
        <v>10213</v>
      </c>
    </row>
    <row r="30" spans="1:5" s="86" customFormat="1" ht="9" customHeight="1">
      <c r="A30" s="122" t="s">
        <v>32</v>
      </c>
      <c r="B30" s="112">
        <f t="shared" si="0"/>
        <v>34124</v>
      </c>
      <c r="C30" s="85">
        <v>28773</v>
      </c>
      <c r="D30" s="85">
        <v>4581</v>
      </c>
      <c r="E30" s="85">
        <v>770</v>
      </c>
    </row>
    <row r="31" spans="1:5" s="86" customFormat="1" ht="9" customHeight="1">
      <c r="A31" s="122" t="s">
        <v>33</v>
      </c>
      <c r="B31" s="112">
        <f t="shared" si="0"/>
        <v>27546</v>
      </c>
      <c r="C31" s="85">
        <v>16135</v>
      </c>
      <c r="D31" s="85">
        <v>9546</v>
      </c>
      <c r="E31" s="85">
        <v>1865</v>
      </c>
    </row>
    <row r="32" spans="1:5" s="86" customFormat="1" ht="9" customHeight="1">
      <c r="A32" s="122" t="s">
        <v>34</v>
      </c>
      <c r="B32" s="112">
        <f t="shared" si="0"/>
        <v>85766</v>
      </c>
      <c r="C32" s="85">
        <v>78620</v>
      </c>
      <c r="D32" s="85">
        <v>5888</v>
      </c>
      <c r="E32" s="85">
        <v>1258</v>
      </c>
    </row>
    <row r="33" spans="1:5" s="86" customFormat="1" ht="9" customHeight="1">
      <c r="A33" s="123" t="s">
        <v>35</v>
      </c>
      <c r="B33" s="124">
        <f t="shared" si="0"/>
        <v>113702</v>
      </c>
      <c r="C33" s="88">
        <v>40541</v>
      </c>
      <c r="D33" s="88">
        <v>66416</v>
      </c>
      <c r="E33" s="88">
        <v>6745</v>
      </c>
    </row>
    <row r="34" spans="1:5" s="86" customFormat="1" ht="9" customHeight="1">
      <c r="A34" s="122" t="s">
        <v>36</v>
      </c>
      <c r="B34" s="112">
        <f t="shared" si="0"/>
        <v>141249</v>
      </c>
      <c r="C34" s="85">
        <v>90480</v>
      </c>
      <c r="D34" s="85">
        <v>48615</v>
      </c>
      <c r="E34" s="85">
        <v>2154</v>
      </c>
    </row>
    <row r="35" spans="1:5" s="86" customFormat="1" ht="9" customHeight="1">
      <c r="A35" s="122" t="s">
        <v>37</v>
      </c>
      <c r="B35" s="112">
        <f t="shared" si="0"/>
        <v>41620</v>
      </c>
      <c r="C35" s="85">
        <v>22292</v>
      </c>
      <c r="D35" s="85">
        <v>16909</v>
      </c>
      <c r="E35" s="85">
        <v>2419</v>
      </c>
    </row>
    <row r="36" spans="1:5" s="86" customFormat="1" ht="9" customHeight="1">
      <c r="A36" s="122" t="s">
        <v>38</v>
      </c>
      <c r="B36" s="112">
        <f t="shared" si="0"/>
        <v>19733</v>
      </c>
      <c r="C36" s="85">
        <v>14930</v>
      </c>
      <c r="D36" s="85">
        <v>4530</v>
      </c>
      <c r="E36" s="85">
        <v>273</v>
      </c>
    </row>
    <row r="37" spans="1:5" s="86" customFormat="1" ht="9" customHeight="1">
      <c r="A37" s="123" t="s">
        <v>39</v>
      </c>
      <c r="B37" s="124">
        <f t="shared" si="0"/>
        <v>68930</v>
      </c>
      <c r="C37" s="88">
        <v>36377</v>
      </c>
      <c r="D37" s="88">
        <v>28771</v>
      </c>
      <c r="E37" s="88">
        <v>3782</v>
      </c>
    </row>
    <row r="38" spans="1:5" s="86" customFormat="1" ht="9" customHeight="1">
      <c r="A38" s="122" t="s">
        <v>40</v>
      </c>
      <c r="B38" s="112">
        <f t="shared" si="0"/>
        <v>74116</v>
      </c>
      <c r="C38" s="85">
        <v>44914</v>
      </c>
      <c r="D38" s="85">
        <v>26151</v>
      </c>
      <c r="E38" s="85">
        <v>3051</v>
      </c>
    </row>
    <row r="39" spans="1:5" s="86" customFormat="1" ht="9" customHeight="1">
      <c r="A39" s="122" t="s">
        <v>41</v>
      </c>
      <c r="B39" s="112">
        <f t="shared" si="0"/>
        <v>55786</v>
      </c>
      <c r="C39" s="85">
        <v>46200</v>
      </c>
      <c r="D39" s="85">
        <v>9138</v>
      </c>
      <c r="E39" s="85">
        <v>448</v>
      </c>
    </row>
    <row r="40" spans="1:5" s="86" customFormat="1" ht="9" customHeight="1">
      <c r="A40" s="122" t="s">
        <v>42</v>
      </c>
      <c r="B40" s="112">
        <f t="shared" si="0"/>
        <v>57131</v>
      </c>
      <c r="C40" s="85">
        <v>23664</v>
      </c>
      <c r="D40" s="85">
        <v>30315</v>
      </c>
      <c r="E40" s="85">
        <v>3152</v>
      </c>
    </row>
    <row r="41" spans="1:5" s="86" customFormat="1" ht="9" customHeight="1">
      <c r="A41" s="123" t="s">
        <v>43</v>
      </c>
      <c r="B41" s="124">
        <f t="shared" si="0"/>
        <v>75272</v>
      </c>
      <c r="C41" s="88">
        <v>55291</v>
      </c>
      <c r="D41" s="88">
        <v>13024</v>
      </c>
      <c r="E41" s="88">
        <v>6957</v>
      </c>
    </row>
    <row r="42" spans="1:5" s="86" customFormat="1" ht="9" customHeight="1">
      <c r="A42" s="122" t="s">
        <v>44</v>
      </c>
      <c r="B42" s="112">
        <f t="shared" si="0"/>
        <v>27959</v>
      </c>
      <c r="C42" s="85">
        <v>20980</v>
      </c>
      <c r="D42" s="85">
        <v>6238</v>
      </c>
      <c r="E42" s="85">
        <v>741</v>
      </c>
    </row>
    <row r="43" spans="1:5" s="86" customFormat="1" ht="9" customHeight="1">
      <c r="A43" s="122" t="s">
        <v>45</v>
      </c>
      <c r="B43" s="112">
        <f t="shared" si="0"/>
        <v>230081</v>
      </c>
      <c r="C43" s="85">
        <v>101543</v>
      </c>
      <c r="D43" s="85">
        <v>106243</v>
      </c>
      <c r="E43" s="85">
        <v>22295</v>
      </c>
    </row>
    <row r="44" spans="1:5" s="86" customFormat="1" ht="9" customHeight="1">
      <c r="A44" s="122" t="s">
        <v>46</v>
      </c>
      <c r="B44" s="112">
        <f t="shared" si="0"/>
        <v>40329</v>
      </c>
      <c r="C44" s="85">
        <v>31189</v>
      </c>
      <c r="D44" s="85">
        <v>8965</v>
      </c>
      <c r="E44" s="85">
        <v>175</v>
      </c>
    </row>
    <row r="45" spans="1:5" s="86" customFormat="1" ht="9" customHeight="1">
      <c r="A45" s="123" t="s">
        <v>47</v>
      </c>
      <c r="B45" s="124">
        <f t="shared" si="0"/>
        <v>40311</v>
      </c>
      <c r="C45" s="88">
        <v>19554</v>
      </c>
      <c r="D45" s="88">
        <v>19593</v>
      </c>
      <c r="E45" s="88">
        <v>1164</v>
      </c>
    </row>
    <row r="46" spans="1:5" s="86" customFormat="1" ht="9" customHeight="1">
      <c r="A46" s="122" t="s">
        <v>76</v>
      </c>
      <c r="B46" s="112">
        <f t="shared" si="0"/>
        <v>2672</v>
      </c>
      <c r="C46" s="90" t="s">
        <v>77</v>
      </c>
      <c r="D46" s="90" t="s">
        <v>77</v>
      </c>
      <c r="E46" s="85">
        <v>2672</v>
      </c>
    </row>
    <row r="47" spans="1:5" s="86" customFormat="1" ht="6" customHeight="1">
      <c r="A47" s="122"/>
      <c r="B47" s="112"/>
      <c r="C47" s="90"/>
      <c r="D47" s="90"/>
      <c r="E47" s="85"/>
    </row>
    <row r="48" spans="1:5" s="82" customFormat="1" ht="9" customHeight="1">
      <c r="A48" s="80">
        <v>1996</v>
      </c>
      <c r="B48" s="121"/>
      <c r="C48" s="121"/>
      <c r="D48" s="121"/>
      <c r="E48" s="121"/>
    </row>
    <row r="49" spans="1:5" s="82" customFormat="1" ht="9" customHeight="1">
      <c r="A49" s="83" t="s">
        <v>7</v>
      </c>
      <c r="B49" s="121">
        <f>SUM(B51:B83)</f>
        <v>2707718</v>
      </c>
      <c r="C49" s="121">
        <f>SUM(C51:C83)</f>
        <v>1770537</v>
      </c>
      <c r="D49" s="121">
        <f>SUM(D51:D83)</f>
        <v>814335</v>
      </c>
      <c r="E49" s="121">
        <f>SUM(E51:E83)</f>
        <v>122846</v>
      </c>
    </row>
    <row r="50" spans="1:5" s="82" customFormat="1" ht="3" customHeight="1">
      <c r="A50" s="83"/>
      <c r="B50" s="121"/>
      <c r="C50" s="121"/>
      <c r="D50" s="121"/>
      <c r="E50" s="121"/>
    </row>
    <row r="51" spans="1:5" s="86" customFormat="1" ht="8.65" customHeight="1">
      <c r="A51" s="122" t="s">
        <v>16</v>
      </c>
      <c r="B51" s="112">
        <f t="shared" ref="B51:B83" si="1">SUM(C51:E51)</f>
        <v>25115</v>
      </c>
      <c r="C51" s="85">
        <v>19595</v>
      </c>
      <c r="D51" s="85">
        <v>4849</v>
      </c>
      <c r="E51" s="85">
        <v>671</v>
      </c>
    </row>
    <row r="52" spans="1:5" s="86" customFormat="1" ht="8.65" customHeight="1">
      <c r="A52" s="122" t="s">
        <v>17</v>
      </c>
      <c r="B52" s="112">
        <f t="shared" si="1"/>
        <v>51631</v>
      </c>
      <c r="C52" s="85">
        <v>45225</v>
      </c>
      <c r="D52" s="85">
        <v>4523</v>
      </c>
      <c r="E52" s="85">
        <v>1883</v>
      </c>
    </row>
    <row r="53" spans="1:5" s="86" customFormat="1" ht="8.65" customHeight="1">
      <c r="A53" s="122" t="s">
        <v>18</v>
      </c>
      <c r="B53" s="112">
        <f t="shared" si="1"/>
        <v>9677</v>
      </c>
      <c r="C53" s="85">
        <v>7736</v>
      </c>
      <c r="D53" s="85">
        <v>1889</v>
      </c>
      <c r="E53" s="85">
        <v>52</v>
      </c>
    </row>
    <row r="54" spans="1:5" s="86" customFormat="1" ht="8.65" customHeight="1">
      <c r="A54" s="123" t="s">
        <v>19</v>
      </c>
      <c r="B54" s="124">
        <f t="shared" si="1"/>
        <v>19967</v>
      </c>
      <c r="C54" s="88">
        <v>13536</v>
      </c>
      <c r="D54" s="88">
        <v>6237</v>
      </c>
      <c r="E54" s="88">
        <v>194</v>
      </c>
    </row>
    <row r="55" spans="1:5" s="86" customFormat="1" ht="8.65" customHeight="1">
      <c r="A55" s="122" t="s">
        <v>20</v>
      </c>
      <c r="B55" s="112">
        <f t="shared" si="1"/>
        <v>57308</v>
      </c>
      <c r="C55" s="85">
        <v>48724</v>
      </c>
      <c r="D55" s="85">
        <v>7993</v>
      </c>
      <c r="E55" s="85">
        <v>591</v>
      </c>
    </row>
    <row r="56" spans="1:5" s="86" customFormat="1" ht="8.65" customHeight="1">
      <c r="A56" s="122" t="s">
        <v>21</v>
      </c>
      <c r="B56" s="112">
        <f t="shared" si="1"/>
        <v>12687</v>
      </c>
      <c r="C56" s="85">
        <v>10626</v>
      </c>
      <c r="D56" s="85">
        <v>1791</v>
      </c>
      <c r="E56" s="85">
        <v>270</v>
      </c>
    </row>
    <row r="57" spans="1:5" s="86" customFormat="1" ht="8.65" customHeight="1">
      <c r="A57" s="122" t="s">
        <v>22</v>
      </c>
      <c r="B57" s="112">
        <f t="shared" si="1"/>
        <v>116950</v>
      </c>
      <c r="C57" s="85">
        <v>43092</v>
      </c>
      <c r="D57" s="85">
        <v>63809</v>
      </c>
      <c r="E57" s="85">
        <v>10049</v>
      </c>
    </row>
    <row r="58" spans="1:5" s="86" customFormat="1" ht="8.65" customHeight="1">
      <c r="A58" s="123" t="s">
        <v>23</v>
      </c>
      <c r="B58" s="124">
        <f t="shared" si="1"/>
        <v>76470</v>
      </c>
      <c r="C58" s="88">
        <v>56207</v>
      </c>
      <c r="D58" s="88">
        <v>16927</v>
      </c>
      <c r="E58" s="88">
        <v>3336</v>
      </c>
    </row>
    <row r="59" spans="1:5" s="86" customFormat="1" ht="8.65" customHeight="1">
      <c r="A59" s="89" t="s">
        <v>24</v>
      </c>
      <c r="B59" s="112">
        <f t="shared" si="1"/>
        <v>186885</v>
      </c>
      <c r="C59" s="85">
        <v>182603</v>
      </c>
      <c r="D59" s="90">
        <v>1613</v>
      </c>
      <c r="E59" s="85">
        <v>2669</v>
      </c>
    </row>
    <row r="60" spans="1:5" s="86" customFormat="1" ht="8.65" customHeight="1">
      <c r="A60" s="122" t="s">
        <v>25</v>
      </c>
      <c r="B60" s="112">
        <f t="shared" si="1"/>
        <v>49663</v>
      </c>
      <c r="C60" s="85">
        <v>27059</v>
      </c>
      <c r="D60" s="85">
        <v>19777</v>
      </c>
      <c r="E60" s="85">
        <v>2827</v>
      </c>
    </row>
    <row r="61" spans="1:5" s="86" customFormat="1" ht="8.65" customHeight="1">
      <c r="A61" s="122" t="s">
        <v>26</v>
      </c>
      <c r="B61" s="112">
        <f t="shared" si="1"/>
        <v>138433</v>
      </c>
      <c r="C61" s="85">
        <v>84671</v>
      </c>
      <c r="D61" s="85">
        <v>47488</v>
      </c>
      <c r="E61" s="85">
        <v>6274</v>
      </c>
    </row>
    <row r="62" spans="1:5" s="86" customFormat="1" ht="8.65" customHeight="1">
      <c r="A62" s="123" t="s">
        <v>27</v>
      </c>
      <c r="B62" s="124">
        <f t="shared" si="1"/>
        <v>128763</v>
      </c>
      <c r="C62" s="88">
        <v>61832</v>
      </c>
      <c r="D62" s="88">
        <v>59052</v>
      </c>
      <c r="E62" s="88">
        <v>7879</v>
      </c>
    </row>
    <row r="63" spans="1:5" s="86" customFormat="1" ht="8.65" customHeight="1">
      <c r="A63" s="122" t="s">
        <v>28</v>
      </c>
      <c r="B63" s="112">
        <f t="shared" si="1"/>
        <v>67313</v>
      </c>
      <c r="C63" s="85">
        <v>27632</v>
      </c>
      <c r="D63" s="85">
        <v>35246</v>
      </c>
      <c r="E63" s="85">
        <v>4435</v>
      </c>
    </row>
    <row r="64" spans="1:5" s="86" customFormat="1" ht="8.65" customHeight="1">
      <c r="A64" s="122" t="s">
        <v>29</v>
      </c>
      <c r="B64" s="112">
        <f t="shared" si="1"/>
        <v>163621</v>
      </c>
      <c r="C64" s="85">
        <v>134080</v>
      </c>
      <c r="D64" s="85">
        <v>25658</v>
      </c>
      <c r="E64" s="85">
        <v>3883</v>
      </c>
    </row>
    <row r="65" spans="1:5" s="86" customFormat="1" ht="8.65" customHeight="1">
      <c r="A65" s="122" t="s">
        <v>30</v>
      </c>
      <c r="B65" s="112">
        <f t="shared" si="1"/>
        <v>320546</v>
      </c>
      <c r="C65" s="85">
        <v>250422</v>
      </c>
      <c r="D65" s="85">
        <v>61099</v>
      </c>
      <c r="E65" s="85">
        <v>9025</v>
      </c>
    </row>
    <row r="66" spans="1:5" s="86" customFormat="1" ht="8.65" customHeight="1">
      <c r="A66" s="123" t="s">
        <v>31</v>
      </c>
      <c r="B66" s="124">
        <f t="shared" si="1"/>
        <v>132105</v>
      </c>
      <c r="C66" s="88">
        <v>74979</v>
      </c>
      <c r="D66" s="88">
        <v>47613</v>
      </c>
      <c r="E66" s="88">
        <v>9513</v>
      </c>
    </row>
    <row r="67" spans="1:5" s="86" customFormat="1" ht="8.65" customHeight="1">
      <c r="A67" s="122" t="s">
        <v>32</v>
      </c>
      <c r="B67" s="112">
        <f t="shared" si="1"/>
        <v>34063</v>
      </c>
      <c r="C67" s="85">
        <v>28435</v>
      </c>
      <c r="D67" s="85">
        <v>5096</v>
      </c>
      <c r="E67" s="85">
        <v>532</v>
      </c>
    </row>
    <row r="68" spans="1:5" s="86" customFormat="1" ht="8.65" customHeight="1">
      <c r="A68" s="122" t="s">
        <v>33</v>
      </c>
      <c r="B68" s="112">
        <f t="shared" si="1"/>
        <v>25483</v>
      </c>
      <c r="C68" s="85">
        <v>14988</v>
      </c>
      <c r="D68" s="85">
        <v>8713</v>
      </c>
      <c r="E68" s="85">
        <v>1782</v>
      </c>
    </row>
    <row r="69" spans="1:5" s="86" customFormat="1" ht="8.65" customHeight="1">
      <c r="A69" s="122" t="s">
        <v>34</v>
      </c>
      <c r="B69" s="112">
        <f t="shared" si="1"/>
        <v>84064</v>
      </c>
      <c r="C69" s="85">
        <v>77454</v>
      </c>
      <c r="D69" s="85">
        <v>5727</v>
      </c>
      <c r="E69" s="85">
        <v>883</v>
      </c>
    </row>
    <row r="70" spans="1:5" s="86" customFormat="1" ht="8.65" customHeight="1">
      <c r="A70" s="123" t="s">
        <v>35</v>
      </c>
      <c r="B70" s="124">
        <f t="shared" si="1"/>
        <v>121203</v>
      </c>
      <c r="C70" s="88">
        <v>42729</v>
      </c>
      <c r="D70" s="88">
        <v>72142</v>
      </c>
      <c r="E70" s="88">
        <v>6332</v>
      </c>
    </row>
    <row r="71" spans="1:5" s="86" customFormat="1" ht="8.65" customHeight="1">
      <c r="A71" s="122" t="s">
        <v>36</v>
      </c>
      <c r="B71" s="112">
        <f t="shared" si="1"/>
        <v>153585</v>
      </c>
      <c r="C71" s="85">
        <v>96729</v>
      </c>
      <c r="D71" s="85">
        <v>54424</v>
      </c>
      <c r="E71" s="85">
        <v>2432</v>
      </c>
    </row>
    <row r="72" spans="1:5" s="86" customFormat="1" ht="8.65" customHeight="1">
      <c r="A72" s="122" t="s">
        <v>37</v>
      </c>
      <c r="B72" s="112">
        <f t="shared" si="1"/>
        <v>40225</v>
      </c>
      <c r="C72" s="85">
        <v>22415</v>
      </c>
      <c r="D72" s="85">
        <v>15824</v>
      </c>
      <c r="E72" s="85">
        <v>1986</v>
      </c>
    </row>
    <row r="73" spans="1:5" s="86" customFormat="1" ht="8.65" customHeight="1">
      <c r="A73" s="122" t="s">
        <v>38</v>
      </c>
      <c r="B73" s="112">
        <f t="shared" si="1"/>
        <v>21337</v>
      </c>
      <c r="C73" s="85">
        <v>15977</v>
      </c>
      <c r="D73" s="85">
        <v>4997</v>
      </c>
      <c r="E73" s="85">
        <v>363</v>
      </c>
    </row>
    <row r="74" spans="1:5" s="86" customFormat="1" ht="8.65" customHeight="1">
      <c r="A74" s="123" t="s">
        <v>39</v>
      </c>
      <c r="B74" s="124">
        <f t="shared" si="1"/>
        <v>66578</v>
      </c>
      <c r="C74" s="88">
        <v>35722</v>
      </c>
      <c r="D74" s="88">
        <v>27966</v>
      </c>
      <c r="E74" s="88">
        <v>2890</v>
      </c>
    </row>
    <row r="75" spans="1:5" s="86" customFormat="1" ht="8.65" customHeight="1">
      <c r="A75" s="122" t="s">
        <v>40</v>
      </c>
      <c r="B75" s="112">
        <f t="shared" si="1"/>
        <v>77756</v>
      </c>
      <c r="C75" s="85">
        <v>46918</v>
      </c>
      <c r="D75" s="85">
        <v>27847</v>
      </c>
      <c r="E75" s="85">
        <v>2991</v>
      </c>
    </row>
    <row r="76" spans="1:5" s="86" customFormat="1" ht="8.65" customHeight="1">
      <c r="A76" s="122" t="s">
        <v>41</v>
      </c>
      <c r="B76" s="112">
        <f t="shared" si="1"/>
        <v>56280</v>
      </c>
      <c r="C76" s="85">
        <v>45419</v>
      </c>
      <c r="D76" s="85">
        <v>10158</v>
      </c>
      <c r="E76" s="85">
        <v>703</v>
      </c>
    </row>
    <row r="77" spans="1:5" s="86" customFormat="1" ht="8.65" customHeight="1">
      <c r="A77" s="122" t="s">
        <v>42</v>
      </c>
      <c r="B77" s="112">
        <f t="shared" si="1"/>
        <v>65062</v>
      </c>
      <c r="C77" s="85">
        <v>27619</v>
      </c>
      <c r="D77" s="85">
        <v>31693</v>
      </c>
      <c r="E77" s="85">
        <v>5750</v>
      </c>
    </row>
    <row r="78" spans="1:5" s="86" customFormat="1" ht="8.65" customHeight="1">
      <c r="A78" s="123" t="s">
        <v>43</v>
      </c>
      <c r="B78" s="124">
        <f t="shared" si="1"/>
        <v>62002</v>
      </c>
      <c r="C78" s="88">
        <v>51896</v>
      </c>
      <c r="D78" s="88">
        <v>9598</v>
      </c>
      <c r="E78" s="88">
        <v>508</v>
      </c>
    </row>
    <row r="79" spans="1:5" s="86" customFormat="1" ht="8.65" customHeight="1">
      <c r="A79" s="122" t="s">
        <v>44</v>
      </c>
      <c r="B79" s="112">
        <f t="shared" si="1"/>
        <v>27492</v>
      </c>
      <c r="C79" s="85">
        <v>20692</v>
      </c>
      <c r="D79" s="85">
        <v>5966</v>
      </c>
      <c r="E79" s="85">
        <v>834</v>
      </c>
    </row>
    <row r="80" spans="1:5" s="86" customFormat="1" ht="8.65" customHeight="1">
      <c r="A80" s="122" t="s">
        <v>45</v>
      </c>
      <c r="B80" s="112">
        <f t="shared" si="1"/>
        <v>235073</v>
      </c>
      <c r="C80" s="85">
        <v>106220</v>
      </c>
      <c r="D80" s="85">
        <v>101297</v>
      </c>
      <c r="E80" s="85">
        <v>27556</v>
      </c>
    </row>
    <row r="81" spans="1:5" s="86" customFormat="1" ht="8.65" customHeight="1">
      <c r="A81" s="122" t="s">
        <v>46</v>
      </c>
      <c r="B81" s="112">
        <f t="shared" si="1"/>
        <v>39228</v>
      </c>
      <c r="C81" s="85">
        <v>30361</v>
      </c>
      <c r="D81" s="85">
        <v>8689</v>
      </c>
      <c r="E81" s="85">
        <v>178</v>
      </c>
    </row>
    <row r="82" spans="1:5" s="86" customFormat="1" ht="8.65" customHeight="1">
      <c r="A82" s="123" t="s">
        <v>47</v>
      </c>
      <c r="B82" s="124">
        <f t="shared" si="1"/>
        <v>38605</v>
      </c>
      <c r="C82" s="88">
        <v>18944</v>
      </c>
      <c r="D82" s="88">
        <v>18634</v>
      </c>
      <c r="E82" s="88">
        <v>1027</v>
      </c>
    </row>
    <row r="83" spans="1:5" s="86" customFormat="1" ht="8.65" customHeight="1">
      <c r="A83" s="122" t="s">
        <v>76</v>
      </c>
      <c r="B83" s="112">
        <f t="shared" si="1"/>
        <v>2548</v>
      </c>
      <c r="C83" s="90" t="s">
        <v>77</v>
      </c>
      <c r="D83" s="90" t="s">
        <v>77</v>
      </c>
      <c r="E83" s="85">
        <v>2548</v>
      </c>
    </row>
    <row r="84" spans="1:5" s="86" customFormat="1" ht="3" customHeight="1">
      <c r="A84" s="122"/>
      <c r="B84" s="112"/>
      <c r="C84" s="90"/>
      <c r="D84" s="90"/>
      <c r="E84" s="85"/>
    </row>
    <row r="85" spans="1:5" s="82" customFormat="1" ht="9" customHeight="1">
      <c r="A85" s="80">
        <v>1997</v>
      </c>
      <c r="B85" s="121"/>
      <c r="C85" s="121"/>
      <c r="D85" s="121"/>
      <c r="E85" s="121"/>
    </row>
    <row r="86" spans="1:5" s="82" customFormat="1" ht="9" customHeight="1">
      <c r="A86" s="83" t="s">
        <v>7</v>
      </c>
      <c r="B86" s="121">
        <f>SUM(B88:B120)</f>
        <v>2698425</v>
      </c>
      <c r="C86" s="121">
        <f>SUM(C88:C120)</f>
        <v>1753593</v>
      </c>
      <c r="D86" s="121">
        <f>SUM(D88:D120)</f>
        <v>808915</v>
      </c>
      <c r="E86" s="121">
        <f>SUM(E88:E120)</f>
        <v>135917</v>
      </c>
    </row>
    <row r="87" spans="1:5" s="82" customFormat="1" ht="3" customHeight="1">
      <c r="A87" s="83"/>
      <c r="B87" s="121"/>
      <c r="C87" s="121"/>
      <c r="D87" s="121"/>
      <c r="E87" s="121"/>
    </row>
    <row r="88" spans="1:5" s="86" customFormat="1" ht="9" customHeight="1">
      <c r="A88" s="122" t="s">
        <v>16</v>
      </c>
      <c r="B88" s="112">
        <f t="shared" ref="B88:B120" si="2">SUM(C88:E88)</f>
        <v>24717</v>
      </c>
      <c r="C88" s="85">
        <v>19493</v>
      </c>
      <c r="D88" s="85">
        <v>4910</v>
      </c>
      <c r="E88" s="85">
        <v>314</v>
      </c>
    </row>
    <row r="89" spans="1:5" s="86" customFormat="1" ht="9" customHeight="1">
      <c r="A89" s="122" t="s">
        <v>17</v>
      </c>
      <c r="B89" s="112">
        <f t="shared" si="2"/>
        <v>56831</v>
      </c>
      <c r="C89" s="112">
        <v>50401</v>
      </c>
      <c r="D89" s="112">
        <v>5657</v>
      </c>
      <c r="E89" s="85">
        <v>773</v>
      </c>
    </row>
    <row r="90" spans="1:5" s="86" customFormat="1" ht="9" customHeight="1">
      <c r="A90" s="122" t="s">
        <v>18</v>
      </c>
      <c r="B90" s="112">
        <f t="shared" si="2"/>
        <v>9780</v>
      </c>
      <c r="C90" s="85">
        <v>7904</v>
      </c>
      <c r="D90" s="85">
        <v>1815</v>
      </c>
      <c r="E90" s="85">
        <v>61</v>
      </c>
    </row>
    <row r="91" spans="1:5" s="86" customFormat="1" ht="9" customHeight="1">
      <c r="A91" s="123" t="s">
        <v>19</v>
      </c>
      <c r="B91" s="124">
        <f t="shared" si="2"/>
        <v>19140</v>
      </c>
      <c r="C91" s="124">
        <v>12410</v>
      </c>
      <c r="D91" s="124">
        <v>6439</v>
      </c>
      <c r="E91" s="88">
        <v>291</v>
      </c>
    </row>
    <row r="92" spans="1:5" s="86" customFormat="1" ht="9" customHeight="1">
      <c r="A92" s="122" t="s">
        <v>20</v>
      </c>
      <c r="B92" s="112">
        <f t="shared" si="2"/>
        <v>56907</v>
      </c>
      <c r="C92" s="85">
        <v>49916</v>
      </c>
      <c r="D92" s="85">
        <v>6416</v>
      </c>
      <c r="E92" s="85">
        <v>575</v>
      </c>
    </row>
    <row r="93" spans="1:5" s="86" customFormat="1" ht="9" customHeight="1">
      <c r="A93" s="122" t="s">
        <v>21</v>
      </c>
      <c r="B93" s="112">
        <f t="shared" si="2"/>
        <v>12316</v>
      </c>
      <c r="C93" s="112">
        <v>10370</v>
      </c>
      <c r="D93" s="112">
        <v>1596</v>
      </c>
      <c r="E93" s="85">
        <v>350</v>
      </c>
    </row>
    <row r="94" spans="1:5" s="86" customFormat="1" ht="9" customHeight="1">
      <c r="A94" s="122" t="s">
        <v>22</v>
      </c>
      <c r="B94" s="112">
        <f t="shared" si="2"/>
        <v>131882</v>
      </c>
      <c r="C94" s="85">
        <v>47968</v>
      </c>
      <c r="D94" s="85">
        <v>76140</v>
      </c>
      <c r="E94" s="85">
        <v>7774</v>
      </c>
    </row>
    <row r="95" spans="1:5" s="86" customFormat="1" ht="9" customHeight="1">
      <c r="A95" s="123" t="s">
        <v>23</v>
      </c>
      <c r="B95" s="124">
        <f t="shared" si="2"/>
        <v>77309</v>
      </c>
      <c r="C95" s="124">
        <v>55677</v>
      </c>
      <c r="D95" s="124">
        <v>19249</v>
      </c>
      <c r="E95" s="88">
        <v>2383</v>
      </c>
    </row>
    <row r="96" spans="1:5" s="86" customFormat="1" ht="9" customHeight="1">
      <c r="A96" s="89" t="s">
        <v>24</v>
      </c>
      <c r="B96" s="112">
        <f t="shared" si="2"/>
        <v>181803</v>
      </c>
      <c r="C96" s="85">
        <v>176800</v>
      </c>
      <c r="D96" s="85">
        <v>1738</v>
      </c>
      <c r="E96" s="112">
        <v>3265</v>
      </c>
    </row>
    <row r="97" spans="1:5" s="86" customFormat="1" ht="9" customHeight="1">
      <c r="A97" s="122" t="s">
        <v>25</v>
      </c>
      <c r="B97" s="112">
        <f t="shared" si="2"/>
        <v>48023</v>
      </c>
      <c r="C97" s="112">
        <v>26244</v>
      </c>
      <c r="D97" s="112">
        <v>18879</v>
      </c>
      <c r="E97" s="85">
        <v>2900</v>
      </c>
    </row>
    <row r="98" spans="1:5" s="86" customFormat="1" ht="9" customHeight="1">
      <c r="A98" s="122" t="s">
        <v>26</v>
      </c>
      <c r="B98" s="112">
        <f t="shared" si="2"/>
        <v>138450</v>
      </c>
      <c r="C98" s="85">
        <v>84764</v>
      </c>
      <c r="D98" s="85">
        <v>46141</v>
      </c>
      <c r="E98" s="85">
        <v>7545</v>
      </c>
    </row>
    <row r="99" spans="1:5" s="86" customFormat="1" ht="9" customHeight="1">
      <c r="A99" s="123" t="s">
        <v>27</v>
      </c>
      <c r="B99" s="124">
        <f t="shared" si="2"/>
        <v>122069</v>
      </c>
      <c r="C99" s="88">
        <v>57167</v>
      </c>
      <c r="D99" s="88">
        <v>58234</v>
      </c>
      <c r="E99" s="88">
        <v>6668</v>
      </c>
    </row>
    <row r="100" spans="1:5" s="86" customFormat="1" ht="9" customHeight="1">
      <c r="A100" s="122" t="s">
        <v>28</v>
      </c>
      <c r="B100" s="112">
        <f t="shared" si="2"/>
        <v>71753</v>
      </c>
      <c r="C100" s="85">
        <v>26766</v>
      </c>
      <c r="D100" s="85">
        <v>39668</v>
      </c>
      <c r="E100" s="85">
        <v>5319</v>
      </c>
    </row>
    <row r="101" spans="1:5" s="86" customFormat="1" ht="9" customHeight="1">
      <c r="A101" s="122" t="s">
        <v>29</v>
      </c>
      <c r="B101" s="112">
        <f t="shared" si="2"/>
        <v>164066</v>
      </c>
      <c r="C101" s="85">
        <v>133677</v>
      </c>
      <c r="D101" s="85">
        <v>25851</v>
      </c>
      <c r="E101" s="85">
        <v>4538</v>
      </c>
    </row>
    <row r="102" spans="1:5" s="86" customFormat="1" ht="9" customHeight="1">
      <c r="A102" s="122" t="s">
        <v>30</v>
      </c>
      <c r="B102" s="112">
        <f t="shared" si="2"/>
        <v>327782</v>
      </c>
      <c r="C102" s="85">
        <v>251428</v>
      </c>
      <c r="D102" s="85">
        <v>64090</v>
      </c>
      <c r="E102" s="85">
        <v>12264</v>
      </c>
    </row>
    <row r="103" spans="1:5" s="86" customFormat="1" ht="9" customHeight="1">
      <c r="A103" s="123" t="s">
        <v>31</v>
      </c>
      <c r="B103" s="124">
        <f t="shared" si="2"/>
        <v>127726</v>
      </c>
      <c r="C103" s="88">
        <v>73282</v>
      </c>
      <c r="D103" s="88">
        <v>44724</v>
      </c>
      <c r="E103" s="88">
        <v>9720</v>
      </c>
    </row>
    <row r="104" spans="1:5" s="86" customFormat="1" ht="9" customHeight="1">
      <c r="A104" s="122" t="s">
        <v>32</v>
      </c>
      <c r="B104" s="112">
        <f t="shared" si="2"/>
        <v>38153</v>
      </c>
      <c r="C104" s="85">
        <v>31374</v>
      </c>
      <c r="D104" s="85">
        <v>6228</v>
      </c>
      <c r="E104" s="85">
        <v>551</v>
      </c>
    </row>
    <row r="105" spans="1:5" s="86" customFormat="1" ht="9" customHeight="1">
      <c r="A105" s="122" t="s">
        <v>33</v>
      </c>
      <c r="B105" s="112">
        <f t="shared" si="2"/>
        <v>25809</v>
      </c>
      <c r="C105" s="85">
        <v>14947</v>
      </c>
      <c r="D105" s="85">
        <v>9150</v>
      </c>
      <c r="E105" s="85">
        <v>1712</v>
      </c>
    </row>
    <row r="106" spans="1:5" s="86" customFormat="1" ht="9" customHeight="1">
      <c r="A106" s="122" t="s">
        <v>34</v>
      </c>
      <c r="B106" s="112">
        <f t="shared" si="2"/>
        <v>86893</v>
      </c>
      <c r="C106" s="85">
        <v>80975</v>
      </c>
      <c r="D106" s="85">
        <v>5069</v>
      </c>
      <c r="E106" s="85">
        <v>849</v>
      </c>
    </row>
    <row r="107" spans="1:5" s="86" customFormat="1" ht="9" customHeight="1">
      <c r="A107" s="123" t="s">
        <v>35</v>
      </c>
      <c r="B107" s="124">
        <f t="shared" si="2"/>
        <v>117195</v>
      </c>
      <c r="C107" s="88">
        <v>42046</v>
      </c>
      <c r="D107" s="88">
        <v>67139</v>
      </c>
      <c r="E107" s="88">
        <v>8010</v>
      </c>
    </row>
    <row r="108" spans="1:5" s="86" customFormat="1" ht="9" customHeight="1">
      <c r="A108" s="122" t="s">
        <v>36</v>
      </c>
      <c r="B108" s="112">
        <f t="shared" si="2"/>
        <v>156943</v>
      </c>
      <c r="C108" s="85">
        <v>98862</v>
      </c>
      <c r="D108" s="85">
        <v>55266</v>
      </c>
      <c r="E108" s="85">
        <v>2815</v>
      </c>
    </row>
    <row r="109" spans="1:5" s="86" customFormat="1" ht="9" customHeight="1">
      <c r="A109" s="122" t="s">
        <v>37</v>
      </c>
      <c r="B109" s="112">
        <f t="shared" si="2"/>
        <v>38223</v>
      </c>
      <c r="C109" s="85">
        <v>21397</v>
      </c>
      <c r="D109" s="85">
        <v>15146</v>
      </c>
      <c r="E109" s="85">
        <v>1680</v>
      </c>
    </row>
    <row r="110" spans="1:5" s="86" customFormat="1" ht="9" customHeight="1">
      <c r="A110" s="122" t="s">
        <v>38</v>
      </c>
      <c r="B110" s="112">
        <f t="shared" si="2"/>
        <v>21599</v>
      </c>
      <c r="C110" s="85">
        <v>16825</v>
      </c>
      <c r="D110" s="85">
        <v>4472</v>
      </c>
      <c r="E110" s="85">
        <v>302</v>
      </c>
    </row>
    <row r="111" spans="1:5" s="86" customFormat="1" ht="9" customHeight="1">
      <c r="A111" s="123" t="s">
        <v>39</v>
      </c>
      <c r="B111" s="124">
        <f t="shared" si="2"/>
        <v>65443</v>
      </c>
      <c r="C111" s="88">
        <v>35478</v>
      </c>
      <c r="D111" s="88">
        <v>26827</v>
      </c>
      <c r="E111" s="88">
        <v>3138</v>
      </c>
    </row>
    <row r="112" spans="1:5" s="86" customFormat="1" ht="9" customHeight="1">
      <c r="A112" s="122" t="s">
        <v>40</v>
      </c>
      <c r="B112" s="112">
        <f t="shared" si="2"/>
        <v>79253</v>
      </c>
      <c r="C112" s="85">
        <v>45092</v>
      </c>
      <c r="D112" s="85">
        <v>29291</v>
      </c>
      <c r="E112" s="85">
        <v>4870</v>
      </c>
    </row>
    <row r="113" spans="1:5" s="86" customFormat="1" ht="9" customHeight="1">
      <c r="A113" s="122" t="s">
        <v>41</v>
      </c>
      <c r="B113" s="112">
        <f t="shared" si="2"/>
        <v>55840</v>
      </c>
      <c r="C113" s="85">
        <v>44592</v>
      </c>
      <c r="D113" s="85">
        <v>10486</v>
      </c>
      <c r="E113" s="85">
        <v>762</v>
      </c>
    </row>
    <row r="114" spans="1:5" s="86" customFormat="1" ht="9" customHeight="1">
      <c r="A114" s="122" t="s">
        <v>42</v>
      </c>
      <c r="B114" s="112">
        <f t="shared" si="2"/>
        <v>58650</v>
      </c>
      <c r="C114" s="85">
        <v>27009</v>
      </c>
      <c r="D114" s="85">
        <v>26414</v>
      </c>
      <c r="E114" s="85">
        <v>5227</v>
      </c>
    </row>
    <row r="115" spans="1:5" s="86" customFormat="1" ht="9" customHeight="1">
      <c r="A115" s="123" t="s">
        <v>43</v>
      </c>
      <c r="B115" s="124">
        <f t="shared" si="2"/>
        <v>66972</v>
      </c>
      <c r="C115" s="88">
        <v>53319</v>
      </c>
      <c r="D115" s="88">
        <v>10362</v>
      </c>
      <c r="E115" s="88">
        <v>3291</v>
      </c>
    </row>
    <row r="116" spans="1:5" s="86" customFormat="1" ht="9" customHeight="1">
      <c r="A116" s="122" t="s">
        <v>44</v>
      </c>
      <c r="B116" s="112">
        <f t="shared" si="2"/>
        <v>26746</v>
      </c>
      <c r="C116" s="85">
        <v>20568</v>
      </c>
      <c r="D116" s="85">
        <v>5550</v>
      </c>
      <c r="E116" s="85">
        <v>628</v>
      </c>
    </row>
    <row r="117" spans="1:5" s="86" customFormat="1" ht="9" customHeight="1">
      <c r="A117" s="122" t="s">
        <v>45</v>
      </c>
      <c r="B117" s="112">
        <f t="shared" si="2"/>
        <v>213098</v>
      </c>
      <c r="C117" s="85">
        <v>88324</v>
      </c>
      <c r="D117" s="85">
        <v>89589</v>
      </c>
      <c r="E117" s="85">
        <v>35185</v>
      </c>
    </row>
    <row r="118" spans="1:5" s="86" customFormat="1" ht="9" customHeight="1">
      <c r="A118" s="122" t="s">
        <v>46</v>
      </c>
      <c r="B118" s="112">
        <f t="shared" si="2"/>
        <v>37903</v>
      </c>
      <c r="C118" s="85">
        <v>29392</v>
      </c>
      <c r="D118" s="85">
        <v>8336</v>
      </c>
      <c r="E118" s="85">
        <v>175</v>
      </c>
    </row>
    <row r="119" spans="1:5" s="86" customFormat="1" ht="9" customHeight="1">
      <c r="A119" s="123" t="s">
        <v>47</v>
      </c>
      <c r="B119" s="124">
        <f t="shared" si="2"/>
        <v>38131</v>
      </c>
      <c r="C119" s="88">
        <v>19126</v>
      </c>
      <c r="D119" s="88">
        <v>18043</v>
      </c>
      <c r="E119" s="88">
        <v>962</v>
      </c>
    </row>
    <row r="120" spans="1:5" s="86" customFormat="1" ht="9" customHeight="1">
      <c r="A120" s="122" t="s">
        <v>76</v>
      </c>
      <c r="B120" s="112">
        <f t="shared" si="2"/>
        <v>1020</v>
      </c>
      <c r="C120" s="90" t="s">
        <v>77</v>
      </c>
      <c r="D120" s="90" t="s">
        <v>77</v>
      </c>
      <c r="E120" s="85">
        <v>1020</v>
      </c>
    </row>
    <row r="121" spans="1:5" s="86" customFormat="1" ht="4.9000000000000004" customHeight="1">
      <c r="A121" s="122"/>
      <c r="B121" s="112"/>
      <c r="C121" s="90"/>
      <c r="D121" s="90"/>
      <c r="E121" s="85"/>
    </row>
    <row r="122" spans="1:5" s="82" customFormat="1" ht="9" customHeight="1">
      <c r="A122" s="80">
        <v>1998</v>
      </c>
      <c r="B122" s="121"/>
      <c r="C122" s="121"/>
      <c r="D122" s="121"/>
      <c r="E122" s="121"/>
    </row>
    <row r="123" spans="1:5" s="82" customFormat="1" ht="9" customHeight="1">
      <c r="A123" s="83" t="s">
        <v>7</v>
      </c>
      <c r="B123" s="121">
        <f>SUM(B125:B157)</f>
        <v>2668428</v>
      </c>
      <c r="C123" s="121">
        <f>SUM(C125:C157)</f>
        <v>1776675</v>
      </c>
      <c r="D123" s="121">
        <f>SUM(D125:D157)</f>
        <v>767725</v>
      </c>
      <c r="E123" s="121">
        <f>SUM(E125:E157)</f>
        <v>124028</v>
      </c>
    </row>
    <row r="124" spans="1:5" s="82" customFormat="1" ht="3" customHeight="1">
      <c r="A124" s="83"/>
      <c r="B124" s="121"/>
      <c r="C124" s="121"/>
      <c r="D124" s="121"/>
      <c r="E124" s="121"/>
    </row>
    <row r="125" spans="1:5" s="86" customFormat="1" ht="8.65" customHeight="1">
      <c r="A125" s="122" t="s">
        <v>16</v>
      </c>
      <c r="B125" s="112">
        <f t="shared" ref="B125:B157" si="3">SUM(C125:E125)</f>
        <v>25537</v>
      </c>
      <c r="C125" s="85">
        <v>20183</v>
      </c>
      <c r="D125" s="85">
        <v>5118</v>
      </c>
      <c r="E125" s="85">
        <v>236</v>
      </c>
    </row>
    <row r="126" spans="1:5" s="86" customFormat="1" ht="8.65" customHeight="1">
      <c r="A126" s="122" t="s">
        <v>17</v>
      </c>
      <c r="B126" s="112">
        <f t="shared" si="3"/>
        <v>58696</v>
      </c>
      <c r="C126" s="112">
        <v>53136</v>
      </c>
      <c r="D126" s="112">
        <v>4717</v>
      </c>
      <c r="E126" s="85">
        <v>843</v>
      </c>
    </row>
    <row r="127" spans="1:5" s="86" customFormat="1" ht="8.65" customHeight="1">
      <c r="A127" s="122" t="s">
        <v>18</v>
      </c>
      <c r="B127" s="112">
        <f t="shared" si="3"/>
        <v>10085</v>
      </c>
      <c r="C127" s="85">
        <v>8197</v>
      </c>
      <c r="D127" s="85">
        <v>1822</v>
      </c>
      <c r="E127" s="85">
        <v>66</v>
      </c>
    </row>
    <row r="128" spans="1:5" s="86" customFormat="1" ht="8.65" customHeight="1">
      <c r="A128" s="123" t="s">
        <v>19</v>
      </c>
      <c r="B128" s="124">
        <f t="shared" si="3"/>
        <v>18850</v>
      </c>
      <c r="C128" s="124">
        <v>12485</v>
      </c>
      <c r="D128" s="124">
        <v>5963</v>
      </c>
      <c r="E128" s="88">
        <v>402</v>
      </c>
    </row>
    <row r="129" spans="1:5" s="86" customFormat="1" ht="8.65" customHeight="1">
      <c r="A129" s="122" t="s">
        <v>20</v>
      </c>
      <c r="B129" s="112">
        <f t="shared" si="3"/>
        <v>59185</v>
      </c>
      <c r="C129" s="85">
        <v>51935</v>
      </c>
      <c r="D129" s="85">
        <v>6633</v>
      </c>
      <c r="E129" s="85">
        <v>617</v>
      </c>
    </row>
    <row r="130" spans="1:5" s="86" customFormat="1" ht="8.65" customHeight="1">
      <c r="A130" s="122" t="s">
        <v>21</v>
      </c>
      <c r="B130" s="112">
        <f t="shared" si="3"/>
        <v>12708</v>
      </c>
      <c r="C130" s="112">
        <v>10552</v>
      </c>
      <c r="D130" s="112">
        <v>1697</v>
      </c>
      <c r="E130" s="85">
        <v>459</v>
      </c>
    </row>
    <row r="131" spans="1:5" s="86" customFormat="1" ht="8.65" customHeight="1">
      <c r="A131" s="122" t="s">
        <v>22</v>
      </c>
      <c r="B131" s="112">
        <f t="shared" si="3"/>
        <v>133759</v>
      </c>
      <c r="C131" s="85">
        <v>48163</v>
      </c>
      <c r="D131" s="85">
        <v>75526</v>
      </c>
      <c r="E131" s="85">
        <v>10070</v>
      </c>
    </row>
    <row r="132" spans="1:5" s="86" customFormat="1" ht="8.65" customHeight="1">
      <c r="A132" s="123" t="s">
        <v>23</v>
      </c>
      <c r="B132" s="124">
        <f t="shared" si="3"/>
        <v>79980</v>
      </c>
      <c r="C132" s="124">
        <v>58046</v>
      </c>
      <c r="D132" s="124">
        <v>19414</v>
      </c>
      <c r="E132" s="88">
        <v>2520</v>
      </c>
    </row>
    <row r="133" spans="1:5" s="86" customFormat="1" ht="8.65" customHeight="1">
      <c r="A133" s="89" t="s">
        <v>24</v>
      </c>
      <c r="B133" s="112">
        <f t="shared" si="3"/>
        <v>182476</v>
      </c>
      <c r="C133" s="85">
        <v>177392</v>
      </c>
      <c r="D133" s="85">
        <v>1610</v>
      </c>
      <c r="E133" s="112">
        <v>3474</v>
      </c>
    </row>
    <row r="134" spans="1:5" s="86" customFormat="1" ht="8.65" customHeight="1">
      <c r="A134" s="122" t="s">
        <v>25</v>
      </c>
      <c r="B134" s="112">
        <f t="shared" si="3"/>
        <v>45890</v>
      </c>
      <c r="C134" s="112">
        <v>27113</v>
      </c>
      <c r="D134" s="112">
        <v>16026</v>
      </c>
      <c r="E134" s="85">
        <v>2751</v>
      </c>
    </row>
    <row r="135" spans="1:5" s="86" customFormat="1" ht="8.65" customHeight="1">
      <c r="A135" s="122" t="s">
        <v>26</v>
      </c>
      <c r="B135" s="112">
        <f t="shared" si="3"/>
        <v>135687</v>
      </c>
      <c r="C135" s="85">
        <v>83916</v>
      </c>
      <c r="D135" s="85">
        <v>45407</v>
      </c>
      <c r="E135" s="85">
        <v>6364</v>
      </c>
    </row>
    <row r="136" spans="1:5" s="86" customFormat="1" ht="8.65" customHeight="1">
      <c r="A136" s="123" t="s">
        <v>27</v>
      </c>
      <c r="B136" s="124">
        <f t="shared" si="3"/>
        <v>98217</v>
      </c>
      <c r="C136" s="88">
        <v>47811</v>
      </c>
      <c r="D136" s="88">
        <v>46094</v>
      </c>
      <c r="E136" s="88">
        <v>4312</v>
      </c>
    </row>
    <row r="137" spans="1:5" s="86" customFormat="1" ht="8.65" customHeight="1">
      <c r="A137" s="122" t="s">
        <v>28</v>
      </c>
      <c r="B137" s="112">
        <f t="shared" si="3"/>
        <v>67376</v>
      </c>
      <c r="C137" s="85">
        <v>26989</v>
      </c>
      <c r="D137" s="85">
        <v>34347</v>
      </c>
      <c r="E137" s="85">
        <v>6040</v>
      </c>
    </row>
    <row r="138" spans="1:5" s="86" customFormat="1" ht="8.65" customHeight="1">
      <c r="A138" s="122" t="s">
        <v>29</v>
      </c>
      <c r="B138" s="112">
        <f t="shared" si="3"/>
        <v>165752</v>
      </c>
      <c r="C138" s="85">
        <v>137213</v>
      </c>
      <c r="D138" s="85">
        <v>24742</v>
      </c>
      <c r="E138" s="85">
        <v>3797</v>
      </c>
    </row>
    <row r="139" spans="1:5" s="86" customFormat="1" ht="8.65" customHeight="1">
      <c r="A139" s="122" t="s">
        <v>30</v>
      </c>
      <c r="B139" s="112">
        <f t="shared" si="3"/>
        <v>337020</v>
      </c>
      <c r="C139" s="85">
        <v>260318</v>
      </c>
      <c r="D139" s="85">
        <v>63430</v>
      </c>
      <c r="E139" s="85">
        <v>13272</v>
      </c>
    </row>
    <row r="140" spans="1:5" s="86" customFormat="1" ht="8.65" customHeight="1">
      <c r="A140" s="123" t="s">
        <v>31</v>
      </c>
      <c r="B140" s="124">
        <f t="shared" si="3"/>
        <v>123253</v>
      </c>
      <c r="C140" s="88">
        <v>71975</v>
      </c>
      <c r="D140" s="88">
        <v>41979</v>
      </c>
      <c r="E140" s="88">
        <v>9299</v>
      </c>
    </row>
    <row r="141" spans="1:5" s="86" customFormat="1" ht="8.65" customHeight="1">
      <c r="A141" s="122" t="s">
        <v>32</v>
      </c>
      <c r="B141" s="112">
        <f t="shared" si="3"/>
        <v>34281</v>
      </c>
      <c r="C141" s="85">
        <v>28348</v>
      </c>
      <c r="D141" s="85">
        <v>5259</v>
      </c>
      <c r="E141" s="85">
        <v>674</v>
      </c>
    </row>
    <row r="142" spans="1:5" s="86" customFormat="1" ht="8.65" customHeight="1">
      <c r="A142" s="122" t="s">
        <v>33</v>
      </c>
      <c r="B142" s="112">
        <f t="shared" si="3"/>
        <v>25296</v>
      </c>
      <c r="C142" s="85">
        <v>14891</v>
      </c>
      <c r="D142" s="85">
        <v>8820</v>
      </c>
      <c r="E142" s="85">
        <v>1585</v>
      </c>
    </row>
    <row r="143" spans="1:5" s="86" customFormat="1" ht="8.65" customHeight="1">
      <c r="A143" s="122" t="s">
        <v>34</v>
      </c>
      <c r="B143" s="112">
        <f t="shared" si="3"/>
        <v>90683</v>
      </c>
      <c r="C143" s="85">
        <v>84922</v>
      </c>
      <c r="D143" s="85">
        <v>5180</v>
      </c>
      <c r="E143" s="85">
        <v>581</v>
      </c>
    </row>
    <row r="144" spans="1:5" s="86" customFormat="1" ht="8.65" customHeight="1">
      <c r="A144" s="123" t="s">
        <v>35</v>
      </c>
      <c r="B144" s="124">
        <f t="shared" si="3"/>
        <v>107094</v>
      </c>
      <c r="C144" s="88">
        <v>39612</v>
      </c>
      <c r="D144" s="88">
        <v>59963</v>
      </c>
      <c r="E144" s="88">
        <v>7519</v>
      </c>
    </row>
    <row r="145" spans="1:5" s="86" customFormat="1" ht="8.65" customHeight="1">
      <c r="A145" s="122" t="s">
        <v>36</v>
      </c>
      <c r="B145" s="112">
        <f t="shared" si="3"/>
        <v>156383</v>
      </c>
      <c r="C145" s="85">
        <v>98357</v>
      </c>
      <c r="D145" s="85">
        <v>53696</v>
      </c>
      <c r="E145" s="85">
        <v>4330</v>
      </c>
    </row>
    <row r="146" spans="1:5" s="86" customFormat="1" ht="8.65" customHeight="1">
      <c r="A146" s="122" t="s">
        <v>37</v>
      </c>
      <c r="B146" s="112">
        <f t="shared" si="3"/>
        <v>38994</v>
      </c>
      <c r="C146" s="85">
        <v>21673</v>
      </c>
      <c r="D146" s="85">
        <v>15847</v>
      </c>
      <c r="E146" s="85">
        <v>1474</v>
      </c>
    </row>
    <row r="147" spans="1:5" s="86" customFormat="1" ht="8.65" customHeight="1">
      <c r="A147" s="122" t="s">
        <v>38</v>
      </c>
      <c r="B147" s="112">
        <f t="shared" si="3"/>
        <v>22361</v>
      </c>
      <c r="C147" s="85">
        <v>17339</v>
      </c>
      <c r="D147" s="85">
        <v>4479</v>
      </c>
      <c r="E147" s="85">
        <v>543</v>
      </c>
    </row>
    <row r="148" spans="1:5" s="86" customFormat="1" ht="8.65" customHeight="1">
      <c r="A148" s="123" t="s">
        <v>39</v>
      </c>
      <c r="B148" s="124">
        <f t="shared" si="3"/>
        <v>66496</v>
      </c>
      <c r="C148" s="88">
        <v>36566</v>
      </c>
      <c r="D148" s="88">
        <v>26982</v>
      </c>
      <c r="E148" s="88">
        <v>2948</v>
      </c>
    </row>
    <row r="149" spans="1:5" s="86" customFormat="1" ht="8.65" customHeight="1">
      <c r="A149" s="122" t="s">
        <v>40</v>
      </c>
      <c r="B149" s="112">
        <f t="shared" si="3"/>
        <v>73517</v>
      </c>
      <c r="C149" s="85">
        <v>43257</v>
      </c>
      <c r="D149" s="85">
        <v>26691</v>
      </c>
      <c r="E149" s="85">
        <v>3569</v>
      </c>
    </row>
    <row r="150" spans="1:5" s="86" customFormat="1" ht="8.65" customHeight="1">
      <c r="A150" s="122" t="s">
        <v>41</v>
      </c>
      <c r="B150" s="112">
        <f t="shared" si="3"/>
        <v>56322</v>
      </c>
      <c r="C150" s="85">
        <v>45628</v>
      </c>
      <c r="D150" s="85">
        <v>10026</v>
      </c>
      <c r="E150" s="85">
        <v>668</v>
      </c>
    </row>
    <row r="151" spans="1:5" s="86" customFormat="1" ht="8.65" customHeight="1">
      <c r="A151" s="122" t="s">
        <v>42</v>
      </c>
      <c r="B151" s="112">
        <f t="shared" si="3"/>
        <v>50157</v>
      </c>
      <c r="C151" s="85">
        <v>24200</v>
      </c>
      <c r="D151" s="85">
        <v>25408</v>
      </c>
      <c r="E151" s="85">
        <v>549</v>
      </c>
    </row>
    <row r="152" spans="1:5" s="86" customFormat="1" ht="8.65" customHeight="1">
      <c r="A152" s="123" t="s">
        <v>43</v>
      </c>
      <c r="B152" s="124">
        <f t="shared" si="3"/>
        <v>63568</v>
      </c>
      <c r="C152" s="88">
        <v>53008</v>
      </c>
      <c r="D152" s="88">
        <v>9449</v>
      </c>
      <c r="E152" s="88">
        <v>1111</v>
      </c>
    </row>
    <row r="153" spans="1:5" s="86" customFormat="1" ht="8.65" customHeight="1">
      <c r="A153" s="122" t="s">
        <v>44</v>
      </c>
      <c r="B153" s="112">
        <f t="shared" si="3"/>
        <v>28374</v>
      </c>
      <c r="C153" s="85">
        <v>20829</v>
      </c>
      <c r="D153" s="85">
        <v>5968</v>
      </c>
      <c r="E153" s="85">
        <v>1577</v>
      </c>
    </row>
    <row r="154" spans="1:5" s="86" customFormat="1" ht="8.65" customHeight="1">
      <c r="A154" s="122" t="s">
        <v>45</v>
      </c>
      <c r="B154" s="112">
        <f t="shared" si="3"/>
        <v>218849</v>
      </c>
      <c r="C154" s="85">
        <v>103345</v>
      </c>
      <c r="D154" s="85">
        <v>88860</v>
      </c>
      <c r="E154" s="85">
        <v>26644</v>
      </c>
    </row>
    <row r="155" spans="1:5" s="86" customFormat="1" ht="8.65" customHeight="1">
      <c r="A155" s="122" t="s">
        <v>46</v>
      </c>
      <c r="B155" s="112">
        <f t="shared" si="3"/>
        <v>38099</v>
      </c>
      <c r="C155" s="85">
        <v>29387</v>
      </c>
      <c r="D155" s="85">
        <v>8519</v>
      </c>
      <c r="E155" s="85">
        <v>193</v>
      </c>
    </row>
    <row r="156" spans="1:5" s="86" customFormat="1" ht="8.65" customHeight="1">
      <c r="A156" s="123" t="s">
        <v>47</v>
      </c>
      <c r="B156" s="124">
        <f t="shared" si="3"/>
        <v>38960</v>
      </c>
      <c r="C156" s="88">
        <v>19889</v>
      </c>
      <c r="D156" s="88">
        <v>18053</v>
      </c>
      <c r="E156" s="88">
        <v>1018</v>
      </c>
    </row>
    <row r="157" spans="1:5" s="86" customFormat="1" ht="8.65" customHeight="1">
      <c r="A157" s="122" t="s">
        <v>76</v>
      </c>
      <c r="B157" s="112">
        <f t="shared" si="3"/>
        <v>4523</v>
      </c>
      <c r="C157" s="90" t="s">
        <v>77</v>
      </c>
      <c r="D157" s="90" t="s">
        <v>77</v>
      </c>
      <c r="E157" s="85">
        <f>2817+540+1166</f>
        <v>4523</v>
      </c>
    </row>
    <row r="158" spans="1:5" s="86" customFormat="1" ht="4.1500000000000004" customHeight="1">
      <c r="A158" s="122"/>
      <c r="B158" s="112"/>
      <c r="C158" s="90"/>
      <c r="D158" s="90"/>
      <c r="E158" s="85"/>
    </row>
    <row r="159" spans="1:5" s="82" customFormat="1" ht="9" customHeight="1">
      <c r="A159" s="80">
        <v>1999</v>
      </c>
      <c r="B159" s="121"/>
      <c r="C159" s="121"/>
      <c r="D159" s="121"/>
      <c r="E159" s="121"/>
    </row>
    <row r="160" spans="1:5" s="82" customFormat="1" ht="9" customHeight="1">
      <c r="A160" s="83" t="s">
        <v>7</v>
      </c>
      <c r="B160" s="121">
        <f>SUM(B162:B194)</f>
        <v>2769089</v>
      </c>
      <c r="C160" s="125">
        <f>SUM(C162:C194)</f>
        <v>1804415</v>
      </c>
      <c r="D160" s="125">
        <f>SUM(D162:D194)</f>
        <v>786089</v>
      </c>
      <c r="E160" s="125">
        <f>SUM(E162:E194)</f>
        <v>178585</v>
      </c>
    </row>
    <row r="161" spans="1:5" s="82" customFormat="1" ht="3" customHeight="1">
      <c r="A161" s="83"/>
      <c r="B161" s="121"/>
      <c r="C161" s="125"/>
      <c r="D161" s="125"/>
      <c r="E161" s="125"/>
    </row>
    <row r="162" spans="1:5" s="86" customFormat="1" ht="9" customHeight="1">
      <c r="A162" s="122" t="s">
        <v>16</v>
      </c>
      <c r="B162" s="112">
        <f t="shared" ref="B162:B194" si="4">SUM(C162:E162)</f>
        <v>25424</v>
      </c>
      <c r="C162" s="90">
        <v>20944</v>
      </c>
      <c r="D162" s="90">
        <v>4179</v>
      </c>
      <c r="E162" s="90">
        <v>301</v>
      </c>
    </row>
    <row r="163" spans="1:5" s="86" customFormat="1" ht="9" customHeight="1">
      <c r="A163" s="122" t="s">
        <v>17</v>
      </c>
      <c r="B163" s="112">
        <f t="shared" si="4"/>
        <v>60442</v>
      </c>
      <c r="C163" s="113">
        <v>55086</v>
      </c>
      <c r="D163" s="113">
        <v>4547</v>
      </c>
      <c r="E163" s="90">
        <v>809</v>
      </c>
    </row>
    <row r="164" spans="1:5" s="86" customFormat="1" ht="9" customHeight="1">
      <c r="A164" s="122" t="s">
        <v>18</v>
      </c>
      <c r="B164" s="112">
        <f t="shared" si="4"/>
        <v>10477</v>
      </c>
      <c r="C164" s="90">
        <v>7964</v>
      </c>
      <c r="D164" s="90">
        <v>2009</v>
      </c>
      <c r="E164" s="90">
        <v>504</v>
      </c>
    </row>
    <row r="165" spans="1:5" s="86" customFormat="1" ht="9" customHeight="1">
      <c r="A165" s="123" t="s">
        <v>19</v>
      </c>
      <c r="B165" s="124">
        <f t="shared" si="4"/>
        <v>19637</v>
      </c>
      <c r="C165" s="126">
        <v>12550</v>
      </c>
      <c r="D165" s="126">
        <v>6614</v>
      </c>
      <c r="E165" s="92">
        <v>473</v>
      </c>
    </row>
    <row r="166" spans="1:5" s="86" customFormat="1" ht="9" customHeight="1">
      <c r="A166" s="122" t="s">
        <v>20</v>
      </c>
      <c r="B166" s="112">
        <f t="shared" si="4"/>
        <v>59686</v>
      </c>
      <c r="C166" s="90">
        <v>51789</v>
      </c>
      <c r="D166" s="90">
        <v>6824</v>
      </c>
      <c r="E166" s="90">
        <v>1073</v>
      </c>
    </row>
    <row r="167" spans="1:5" s="86" customFormat="1" ht="9" customHeight="1">
      <c r="A167" s="122" t="s">
        <v>21</v>
      </c>
      <c r="B167" s="112">
        <f t="shared" si="4"/>
        <v>13049</v>
      </c>
      <c r="C167" s="113">
        <v>10544</v>
      </c>
      <c r="D167" s="113">
        <v>1904</v>
      </c>
      <c r="E167" s="90">
        <v>601</v>
      </c>
    </row>
    <row r="168" spans="1:5" s="86" customFormat="1" ht="9" customHeight="1">
      <c r="A168" s="122" t="s">
        <v>22</v>
      </c>
      <c r="B168" s="112">
        <f t="shared" si="4"/>
        <v>132662</v>
      </c>
      <c r="C168" s="90">
        <v>45582</v>
      </c>
      <c r="D168" s="90">
        <v>69640</v>
      </c>
      <c r="E168" s="90">
        <v>17440</v>
      </c>
    </row>
    <row r="169" spans="1:5" s="86" customFormat="1" ht="9" customHeight="1">
      <c r="A169" s="123" t="s">
        <v>23</v>
      </c>
      <c r="B169" s="124">
        <f t="shared" si="4"/>
        <v>91610</v>
      </c>
      <c r="C169" s="126">
        <v>62153</v>
      </c>
      <c r="D169" s="126">
        <v>24119</v>
      </c>
      <c r="E169" s="92">
        <v>5338</v>
      </c>
    </row>
    <row r="170" spans="1:5" s="86" customFormat="1" ht="9" customHeight="1">
      <c r="A170" s="89" t="s">
        <v>24</v>
      </c>
      <c r="B170" s="112">
        <f t="shared" si="4"/>
        <v>180953</v>
      </c>
      <c r="C170" s="90">
        <v>173039</v>
      </c>
      <c r="D170" s="90">
        <v>1427</v>
      </c>
      <c r="E170" s="113">
        <v>6487</v>
      </c>
    </row>
    <row r="171" spans="1:5" s="86" customFormat="1" ht="9" customHeight="1">
      <c r="A171" s="122" t="s">
        <v>25</v>
      </c>
      <c r="B171" s="112">
        <f t="shared" si="4"/>
        <v>48828</v>
      </c>
      <c r="C171" s="113">
        <v>26858</v>
      </c>
      <c r="D171" s="113">
        <v>17438</v>
      </c>
      <c r="E171" s="90">
        <v>4532</v>
      </c>
    </row>
    <row r="172" spans="1:5" s="86" customFormat="1" ht="9" customHeight="1">
      <c r="A172" s="122" t="s">
        <v>26</v>
      </c>
      <c r="B172" s="112">
        <f t="shared" si="4"/>
        <v>139930</v>
      </c>
      <c r="C172" s="90">
        <v>87546</v>
      </c>
      <c r="D172" s="90">
        <v>44523</v>
      </c>
      <c r="E172" s="90">
        <v>7861</v>
      </c>
    </row>
    <row r="173" spans="1:5" s="86" customFormat="1" ht="9" customHeight="1">
      <c r="A173" s="123" t="s">
        <v>27</v>
      </c>
      <c r="B173" s="124">
        <f t="shared" si="4"/>
        <v>116199</v>
      </c>
      <c r="C173" s="92">
        <v>53504</v>
      </c>
      <c r="D173" s="92">
        <v>55039</v>
      </c>
      <c r="E173" s="92">
        <v>7656</v>
      </c>
    </row>
    <row r="174" spans="1:5" s="86" customFormat="1" ht="9" customHeight="1">
      <c r="A174" s="122" t="s">
        <v>28</v>
      </c>
      <c r="B174" s="112">
        <f t="shared" si="4"/>
        <v>71839</v>
      </c>
      <c r="C174" s="90">
        <v>28286</v>
      </c>
      <c r="D174" s="90">
        <v>33201</v>
      </c>
      <c r="E174" s="90">
        <v>10352</v>
      </c>
    </row>
    <row r="175" spans="1:5" s="86" customFormat="1" ht="9" customHeight="1">
      <c r="A175" s="122" t="s">
        <v>29</v>
      </c>
      <c r="B175" s="112">
        <f t="shared" si="4"/>
        <v>166809</v>
      </c>
      <c r="C175" s="90">
        <v>134797</v>
      </c>
      <c r="D175" s="90">
        <v>27232</v>
      </c>
      <c r="E175" s="90">
        <v>4780</v>
      </c>
    </row>
    <row r="176" spans="1:5" s="86" customFormat="1" ht="9" customHeight="1">
      <c r="A176" s="122" t="s">
        <v>30</v>
      </c>
      <c r="B176" s="112">
        <f t="shared" si="4"/>
        <v>343502</v>
      </c>
      <c r="C176" s="90">
        <v>265743</v>
      </c>
      <c r="D176" s="90">
        <v>61793</v>
      </c>
      <c r="E176" s="90">
        <v>15966</v>
      </c>
    </row>
    <row r="177" spans="1:5" s="86" customFormat="1" ht="9" customHeight="1">
      <c r="A177" s="123" t="s">
        <v>31</v>
      </c>
      <c r="B177" s="124">
        <f t="shared" si="4"/>
        <v>131754</v>
      </c>
      <c r="C177" s="92">
        <v>72125</v>
      </c>
      <c r="D177" s="92">
        <v>44923</v>
      </c>
      <c r="E177" s="92">
        <v>14706</v>
      </c>
    </row>
    <row r="178" spans="1:5" s="86" customFormat="1" ht="9" customHeight="1">
      <c r="A178" s="122" t="s">
        <v>32</v>
      </c>
      <c r="B178" s="112">
        <f t="shared" si="4"/>
        <v>37394</v>
      </c>
      <c r="C178" s="90">
        <v>28874</v>
      </c>
      <c r="D178" s="90">
        <v>7485</v>
      </c>
      <c r="E178" s="90">
        <v>1035</v>
      </c>
    </row>
    <row r="179" spans="1:5" s="86" customFormat="1" ht="9" customHeight="1">
      <c r="A179" s="122" t="s">
        <v>33</v>
      </c>
      <c r="B179" s="112">
        <f t="shared" si="4"/>
        <v>25308</v>
      </c>
      <c r="C179" s="90">
        <v>14704</v>
      </c>
      <c r="D179" s="90">
        <v>8512</v>
      </c>
      <c r="E179" s="90">
        <v>2092</v>
      </c>
    </row>
    <row r="180" spans="1:5" s="86" customFormat="1" ht="9" customHeight="1">
      <c r="A180" s="122" t="s">
        <v>34</v>
      </c>
      <c r="B180" s="112">
        <f t="shared" si="4"/>
        <v>91500</v>
      </c>
      <c r="C180" s="90">
        <v>85512</v>
      </c>
      <c r="D180" s="90">
        <v>4969</v>
      </c>
      <c r="E180" s="90">
        <v>1019</v>
      </c>
    </row>
    <row r="181" spans="1:5" s="86" customFormat="1" ht="9" customHeight="1">
      <c r="A181" s="123" t="s">
        <v>35</v>
      </c>
      <c r="B181" s="124">
        <f t="shared" si="4"/>
        <v>114538</v>
      </c>
      <c r="C181" s="92">
        <v>42493</v>
      </c>
      <c r="D181" s="92">
        <v>62525</v>
      </c>
      <c r="E181" s="92">
        <v>9520</v>
      </c>
    </row>
    <row r="182" spans="1:5" s="86" customFormat="1" ht="9" customHeight="1">
      <c r="A182" s="122" t="s">
        <v>36</v>
      </c>
      <c r="B182" s="112">
        <f t="shared" si="4"/>
        <v>179718</v>
      </c>
      <c r="C182" s="90">
        <v>100584</v>
      </c>
      <c r="D182" s="90">
        <v>67617</v>
      </c>
      <c r="E182" s="90">
        <v>11517</v>
      </c>
    </row>
    <row r="183" spans="1:5" s="86" customFormat="1" ht="9" customHeight="1">
      <c r="A183" s="122" t="s">
        <v>37</v>
      </c>
      <c r="B183" s="112">
        <f t="shared" si="4"/>
        <v>40843</v>
      </c>
      <c r="C183" s="90">
        <v>22208</v>
      </c>
      <c r="D183" s="90">
        <v>15819</v>
      </c>
      <c r="E183" s="90">
        <v>2816</v>
      </c>
    </row>
    <row r="184" spans="1:5" s="86" customFormat="1" ht="9" customHeight="1">
      <c r="A184" s="122" t="s">
        <v>38</v>
      </c>
      <c r="B184" s="112">
        <f t="shared" si="4"/>
        <v>23361</v>
      </c>
      <c r="C184" s="90">
        <v>18430</v>
      </c>
      <c r="D184" s="90">
        <v>4474</v>
      </c>
      <c r="E184" s="90">
        <v>457</v>
      </c>
    </row>
    <row r="185" spans="1:5" s="86" customFormat="1" ht="9" customHeight="1">
      <c r="A185" s="123" t="s">
        <v>39</v>
      </c>
      <c r="B185" s="124">
        <f t="shared" si="4"/>
        <v>69176</v>
      </c>
      <c r="C185" s="92">
        <v>35927</v>
      </c>
      <c r="D185" s="92">
        <v>27728</v>
      </c>
      <c r="E185" s="92">
        <v>5521</v>
      </c>
    </row>
    <row r="186" spans="1:5" s="86" customFormat="1" ht="9" customHeight="1">
      <c r="A186" s="122" t="s">
        <v>40</v>
      </c>
      <c r="B186" s="112">
        <f t="shared" si="4"/>
        <v>75369</v>
      </c>
      <c r="C186" s="90">
        <v>44082</v>
      </c>
      <c r="D186" s="90">
        <v>25335</v>
      </c>
      <c r="E186" s="90">
        <v>5952</v>
      </c>
    </row>
    <row r="187" spans="1:5" s="86" customFormat="1" ht="9" customHeight="1">
      <c r="A187" s="122" t="s">
        <v>41</v>
      </c>
      <c r="B187" s="112">
        <f t="shared" si="4"/>
        <v>57560</v>
      </c>
      <c r="C187" s="90">
        <v>46213</v>
      </c>
      <c r="D187" s="90">
        <v>9507</v>
      </c>
      <c r="E187" s="90">
        <v>1840</v>
      </c>
    </row>
    <row r="188" spans="1:5" s="86" customFormat="1" ht="9" customHeight="1">
      <c r="A188" s="122" t="s">
        <v>42</v>
      </c>
      <c r="B188" s="112">
        <f t="shared" si="4"/>
        <v>51654</v>
      </c>
      <c r="C188" s="90">
        <v>23851</v>
      </c>
      <c r="D188" s="90">
        <v>27170</v>
      </c>
      <c r="E188" s="90">
        <v>633</v>
      </c>
    </row>
    <row r="189" spans="1:5" s="86" customFormat="1" ht="9" customHeight="1">
      <c r="A189" s="123" t="s">
        <v>43</v>
      </c>
      <c r="B189" s="124">
        <f t="shared" si="4"/>
        <v>66097</v>
      </c>
      <c r="C189" s="92">
        <v>55939</v>
      </c>
      <c r="D189" s="92">
        <v>9346</v>
      </c>
      <c r="E189" s="92">
        <v>812</v>
      </c>
    </row>
    <row r="190" spans="1:5" s="86" customFormat="1" ht="9" customHeight="1">
      <c r="A190" s="122" t="s">
        <v>44</v>
      </c>
      <c r="B190" s="112">
        <f t="shared" si="4"/>
        <v>27677</v>
      </c>
      <c r="C190" s="90">
        <v>20979</v>
      </c>
      <c r="D190" s="90">
        <v>5470</v>
      </c>
      <c r="E190" s="90">
        <v>1228</v>
      </c>
    </row>
    <row r="191" spans="1:5" s="86" customFormat="1" ht="9" customHeight="1">
      <c r="A191" s="122" t="s">
        <v>45</v>
      </c>
      <c r="B191" s="112">
        <f t="shared" si="4"/>
        <v>212348</v>
      </c>
      <c r="C191" s="90">
        <v>107124</v>
      </c>
      <c r="D191" s="90">
        <v>79648</v>
      </c>
      <c r="E191" s="90">
        <v>25576</v>
      </c>
    </row>
    <row r="192" spans="1:5" s="86" customFormat="1" ht="9" customHeight="1">
      <c r="A192" s="122" t="s">
        <v>46</v>
      </c>
      <c r="B192" s="112">
        <f t="shared" si="4"/>
        <v>37195</v>
      </c>
      <c r="C192" s="90">
        <v>29054</v>
      </c>
      <c r="D192" s="90">
        <v>7941</v>
      </c>
      <c r="E192" s="90">
        <v>200</v>
      </c>
    </row>
    <row r="193" spans="1:5" s="86" customFormat="1" ht="9" customHeight="1">
      <c r="A193" s="123" t="s">
        <v>47</v>
      </c>
      <c r="B193" s="124">
        <f t="shared" si="4"/>
        <v>38477</v>
      </c>
      <c r="C193" s="92">
        <v>19931</v>
      </c>
      <c r="D193" s="92">
        <v>17131</v>
      </c>
      <c r="E193" s="92">
        <v>1415</v>
      </c>
    </row>
    <row r="194" spans="1:5" s="86" customFormat="1" ht="9" customHeight="1">
      <c r="A194" s="122" t="s">
        <v>76</v>
      </c>
      <c r="B194" s="112">
        <f t="shared" si="4"/>
        <v>8073</v>
      </c>
      <c r="C194" s="90" t="s">
        <v>77</v>
      </c>
      <c r="D194" s="90" t="s">
        <v>77</v>
      </c>
      <c r="E194" s="90">
        <v>8073</v>
      </c>
    </row>
    <row r="195" spans="1:5" s="86" customFormat="1" ht="3" customHeight="1">
      <c r="A195" s="122"/>
      <c r="B195" s="112"/>
      <c r="C195" s="90"/>
      <c r="D195" s="90"/>
      <c r="E195" s="85"/>
    </row>
    <row r="196" spans="1:5" s="82" customFormat="1" ht="9" customHeight="1">
      <c r="A196" s="80">
        <v>2000</v>
      </c>
      <c r="B196" s="121"/>
      <c r="C196" s="121"/>
      <c r="D196" s="121"/>
      <c r="E196" s="121"/>
    </row>
    <row r="197" spans="1:5" s="82" customFormat="1" ht="9" customHeight="1">
      <c r="A197" s="83" t="s">
        <v>7</v>
      </c>
      <c r="B197" s="121">
        <f>SUM(B199:B231)</f>
        <v>2798339</v>
      </c>
      <c r="C197" s="121">
        <f>SUM(C199:C231)</f>
        <v>1806199</v>
      </c>
      <c r="D197" s="121">
        <f>SUM(D199:D231)</f>
        <v>762200</v>
      </c>
      <c r="E197" s="121">
        <f>SUM(E199:E231)</f>
        <v>229940</v>
      </c>
    </row>
    <row r="198" spans="1:5" s="82" customFormat="1" ht="1.1499999999999999" customHeight="1">
      <c r="A198" s="83"/>
      <c r="B198" s="121"/>
      <c r="C198" s="121"/>
      <c r="D198" s="121"/>
      <c r="E198" s="121"/>
    </row>
    <row r="199" spans="1:5" s="86" customFormat="1" ht="9" customHeight="1">
      <c r="A199" s="122" t="s">
        <v>16</v>
      </c>
      <c r="B199" s="112">
        <f t="shared" ref="B199:B231" si="5">SUM(C199:E199)</f>
        <v>24941</v>
      </c>
      <c r="C199" s="112">
        <v>20458</v>
      </c>
      <c r="D199" s="112">
        <v>3995</v>
      </c>
      <c r="E199" s="112">
        <v>488</v>
      </c>
    </row>
    <row r="200" spans="1:5" s="86" customFormat="1" ht="9" customHeight="1">
      <c r="A200" s="122" t="s">
        <v>17</v>
      </c>
      <c r="B200" s="112">
        <f t="shared" si="5"/>
        <v>60766</v>
      </c>
      <c r="C200" s="112">
        <v>52557</v>
      </c>
      <c r="D200" s="112">
        <v>3223</v>
      </c>
      <c r="E200" s="112">
        <v>4986</v>
      </c>
    </row>
    <row r="201" spans="1:5" s="86" customFormat="1" ht="9" customHeight="1">
      <c r="A201" s="122" t="s">
        <v>18</v>
      </c>
      <c r="B201" s="112">
        <f t="shared" si="5"/>
        <v>11930</v>
      </c>
      <c r="C201" s="112">
        <v>9073</v>
      </c>
      <c r="D201" s="112">
        <v>1949</v>
      </c>
      <c r="E201" s="112">
        <v>908</v>
      </c>
    </row>
    <row r="202" spans="1:5" s="86" customFormat="1" ht="9" customHeight="1">
      <c r="A202" s="123" t="s">
        <v>19</v>
      </c>
      <c r="B202" s="124">
        <f t="shared" si="5"/>
        <v>19456</v>
      </c>
      <c r="C202" s="124">
        <v>12983</v>
      </c>
      <c r="D202" s="124">
        <v>6005</v>
      </c>
      <c r="E202" s="124">
        <v>468</v>
      </c>
    </row>
    <row r="203" spans="1:5" s="86" customFormat="1" ht="9" customHeight="1">
      <c r="A203" s="122" t="s">
        <v>20</v>
      </c>
      <c r="B203" s="112">
        <f t="shared" si="5"/>
        <v>61534</v>
      </c>
      <c r="C203" s="112">
        <v>54607</v>
      </c>
      <c r="D203" s="112">
        <v>5850</v>
      </c>
      <c r="E203" s="112">
        <v>1077</v>
      </c>
    </row>
    <row r="204" spans="1:5" s="86" customFormat="1" ht="9" customHeight="1">
      <c r="A204" s="122" t="s">
        <v>21</v>
      </c>
      <c r="B204" s="112">
        <f t="shared" si="5"/>
        <v>13042</v>
      </c>
      <c r="C204" s="112">
        <v>5149</v>
      </c>
      <c r="D204" s="112">
        <v>775</v>
      </c>
      <c r="E204" s="112">
        <v>7118</v>
      </c>
    </row>
    <row r="205" spans="1:5" s="86" customFormat="1" ht="9" customHeight="1">
      <c r="A205" s="122" t="s">
        <v>22</v>
      </c>
      <c r="B205" s="112">
        <f t="shared" si="5"/>
        <v>136890</v>
      </c>
      <c r="C205" s="112">
        <v>29557</v>
      </c>
      <c r="D205" s="112">
        <v>70177</v>
      </c>
      <c r="E205" s="112">
        <v>37156</v>
      </c>
    </row>
    <row r="206" spans="1:5" s="86" customFormat="1" ht="9" customHeight="1">
      <c r="A206" s="123" t="s">
        <v>23</v>
      </c>
      <c r="B206" s="124">
        <f t="shared" si="5"/>
        <v>89230</v>
      </c>
      <c r="C206" s="124">
        <v>63149</v>
      </c>
      <c r="D206" s="124">
        <v>20679</v>
      </c>
      <c r="E206" s="124">
        <v>5402</v>
      </c>
    </row>
    <row r="207" spans="1:5" s="86" customFormat="1" ht="9" customHeight="1">
      <c r="A207" s="89" t="s">
        <v>24</v>
      </c>
      <c r="B207" s="112">
        <f t="shared" si="5"/>
        <v>181910</v>
      </c>
      <c r="C207" s="112">
        <v>171537</v>
      </c>
      <c r="D207" s="112">
        <v>1571</v>
      </c>
      <c r="E207" s="112">
        <v>8802</v>
      </c>
    </row>
    <row r="208" spans="1:5" s="86" customFormat="1" ht="9" customHeight="1">
      <c r="A208" s="122" t="s">
        <v>25</v>
      </c>
      <c r="B208" s="112">
        <f t="shared" si="5"/>
        <v>45729</v>
      </c>
      <c r="C208" s="112">
        <v>25585</v>
      </c>
      <c r="D208" s="112">
        <v>16929</v>
      </c>
      <c r="E208" s="112">
        <v>3215</v>
      </c>
    </row>
    <row r="209" spans="1:5" s="86" customFormat="1" ht="9" customHeight="1">
      <c r="A209" s="122" t="s">
        <v>26</v>
      </c>
      <c r="B209" s="112">
        <f t="shared" si="5"/>
        <v>135424</v>
      </c>
      <c r="C209" s="112">
        <v>87513</v>
      </c>
      <c r="D209" s="112">
        <v>40920</v>
      </c>
      <c r="E209" s="112">
        <v>6991</v>
      </c>
    </row>
    <row r="210" spans="1:5" s="86" customFormat="1" ht="9" customHeight="1">
      <c r="A210" s="123" t="s">
        <v>27</v>
      </c>
      <c r="B210" s="124">
        <f t="shared" si="5"/>
        <v>160697</v>
      </c>
      <c r="C210" s="124">
        <v>59192</v>
      </c>
      <c r="D210" s="124">
        <v>76649</v>
      </c>
      <c r="E210" s="124">
        <v>24856</v>
      </c>
    </row>
    <row r="211" spans="1:5" s="86" customFormat="1" ht="9" customHeight="1">
      <c r="A211" s="122" t="s">
        <v>28</v>
      </c>
      <c r="B211" s="112">
        <f t="shared" si="5"/>
        <v>66185</v>
      </c>
      <c r="C211" s="112">
        <v>30362</v>
      </c>
      <c r="D211" s="112">
        <v>29472</v>
      </c>
      <c r="E211" s="112">
        <v>6351</v>
      </c>
    </row>
    <row r="212" spans="1:5" s="86" customFormat="1" ht="9" customHeight="1">
      <c r="A212" s="122" t="s">
        <v>29</v>
      </c>
      <c r="B212" s="112">
        <f t="shared" si="5"/>
        <v>170339</v>
      </c>
      <c r="C212" s="112">
        <v>138485</v>
      </c>
      <c r="D212" s="112">
        <v>26907</v>
      </c>
      <c r="E212" s="112">
        <v>4947</v>
      </c>
    </row>
    <row r="213" spans="1:5" s="86" customFormat="1" ht="9" customHeight="1">
      <c r="A213" s="122" t="s">
        <v>30</v>
      </c>
      <c r="B213" s="112">
        <f t="shared" si="5"/>
        <v>345892</v>
      </c>
      <c r="C213" s="112">
        <v>271075</v>
      </c>
      <c r="D213" s="112">
        <v>61944</v>
      </c>
      <c r="E213" s="112">
        <v>12873</v>
      </c>
    </row>
    <row r="214" spans="1:5" s="86" customFormat="1" ht="9" customHeight="1">
      <c r="A214" s="123" t="s">
        <v>31</v>
      </c>
      <c r="B214" s="124">
        <f t="shared" si="5"/>
        <v>121879</v>
      </c>
      <c r="C214" s="124">
        <v>71832</v>
      </c>
      <c r="D214" s="124">
        <v>39186</v>
      </c>
      <c r="E214" s="124">
        <v>10861</v>
      </c>
    </row>
    <row r="215" spans="1:5" s="86" customFormat="1" ht="9" customHeight="1">
      <c r="A215" s="122" t="s">
        <v>32</v>
      </c>
      <c r="B215" s="112">
        <f t="shared" si="5"/>
        <v>37837</v>
      </c>
      <c r="C215" s="112">
        <v>29023</v>
      </c>
      <c r="D215" s="112">
        <v>7601</v>
      </c>
      <c r="E215" s="112">
        <v>1213</v>
      </c>
    </row>
    <row r="216" spans="1:5" s="86" customFormat="1" ht="9" customHeight="1">
      <c r="A216" s="122" t="s">
        <v>33</v>
      </c>
      <c r="B216" s="112">
        <f t="shared" si="5"/>
        <v>26364</v>
      </c>
      <c r="C216" s="112">
        <v>14238</v>
      </c>
      <c r="D216" s="112">
        <v>10020</v>
      </c>
      <c r="E216" s="112">
        <v>2106</v>
      </c>
    </row>
    <row r="217" spans="1:5" s="86" customFormat="1" ht="9" customHeight="1">
      <c r="A217" s="122" t="s">
        <v>34</v>
      </c>
      <c r="B217" s="112">
        <f t="shared" si="5"/>
        <v>94120</v>
      </c>
      <c r="C217" s="112">
        <v>87512</v>
      </c>
      <c r="D217" s="112">
        <v>4773</v>
      </c>
      <c r="E217" s="112">
        <v>1835</v>
      </c>
    </row>
    <row r="218" spans="1:5" s="86" customFormat="1" ht="9" customHeight="1">
      <c r="A218" s="123" t="s">
        <v>35</v>
      </c>
      <c r="B218" s="124">
        <f t="shared" si="5"/>
        <v>126147</v>
      </c>
      <c r="C218" s="124">
        <v>43594</v>
      </c>
      <c r="D218" s="124">
        <v>59781</v>
      </c>
      <c r="E218" s="124">
        <v>22772</v>
      </c>
    </row>
    <row r="219" spans="1:5" s="86" customFormat="1" ht="9" customHeight="1">
      <c r="A219" s="122" t="s">
        <v>36</v>
      </c>
      <c r="B219" s="112">
        <f t="shared" si="5"/>
        <v>169205</v>
      </c>
      <c r="C219" s="112">
        <v>97687</v>
      </c>
      <c r="D219" s="112">
        <v>60201</v>
      </c>
      <c r="E219" s="112">
        <v>11317</v>
      </c>
    </row>
    <row r="220" spans="1:5" s="86" customFormat="1" ht="9" customHeight="1">
      <c r="A220" s="122" t="s">
        <v>37</v>
      </c>
      <c r="B220" s="112">
        <f t="shared" si="5"/>
        <v>40133</v>
      </c>
      <c r="C220" s="112">
        <v>23192</v>
      </c>
      <c r="D220" s="112">
        <v>15607</v>
      </c>
      <c r="E220" s="112">
        <v>1334</v>
      </c>
    </row>
    <row r="221" spans="1:5" s="86" customFormat="1" ht="9" customHeight="1">
      <c r="A221" s="122" t="s">
        <v>38</v>
      </c>
      <c r="B221" s="112">
        <f t="shared" si="5"/>
        <v>25430</v>
      </c>
      <c r="C221" s="112">
        <v>20324</v>
      </c>
      <c r="D221" s="112">
        <v>4610</v>
      </c>
      <c r="E221" s="112">
        <v>496</v>
      </c>
    </row>
    <row r="222" spans="1:5" s="86" customFormat="1" ht="9" customHeight="1">
      <c r="A222" s="123" t="s">
        <v>39</v>
      </c>
      <c r="B222" s="124">
        <f t="shared" si="5"/>
        <v>68197</v>
      </c>
      <c r="C222" s="124">
        <v>36223</v>
      </c>
      <c r="D222" s="124">
        <v>26603</v>
      </c>
      <c r="E222" s="124">
        <v>5371</v>
      </c>
    </row>
    <row r="223" spans="1:5" s="86" customFormat="1" ht="9" customHeight="1">
      <c r="A223" s="122" t="s">
        <v>40</v>
      </c>
      <c r="B223" s="112">
        <f t="shared" si="5"/>
        <v>70017</v>
      </c>
      <c r="C223" s="112">
        <v>43065</v>
      </c>
      <c r="D223" s="112">
        <v>22288</v>
      </c>
      <c r="E223" s="112">
        <v>4664</v>
      </c>
    </row>
    <row r="224" spans="1:5" s="86" customFormat="1" ht="9" customHeight="1">
      <c r="A224" s="122" t="s">
        <v>41</v>
      </c>
      <c r="B224" s="112">
        <f t="shared" si="5"/>
        <v>59026</v>
      </c>
      <c r="C224" s="112">
        <v>47485</v>
      </c>
      <c r="D224" s="112">
        <v>8940</v>
      </c>
      <c r="E224" s="112">
        <v>2601</v>
      </c>
    </row>
    <row r="225" spans="1:5" s="86" customFormat="1" ht="9" customHeight="1">
      <c r="A225" s="122" t="s">
        <v>42</v>
      </c>
      <c r="B225" s="112">
        <f t="shared" si="5"/>
        <v>51383</v>
      </c>
      <c r="C225" s="112">
        <v>23704</v>
      </c>
      <c r="D225" s="112">
        <v>27041</v>
      </c>
      <c r="E225" s="112">
        <v>638</v>
      </c>
    </row>
    <row r="226" spans="1:5" s="86" customFormat="1" ht="9" customHeight="1">
      <c r="A226" s="123" t="s">
        <v>43</v>
      </c>
      <c r="B226" s="124">
        <f t="shared" si="5"/>
        <v>71203</v>
      </c>
      <c r="C226" s="124">
        <v>60821</v>
      </c>
      <c r="D226" s="124">
        <v>9134</v>
      </c>
      <c r="E226" s="124">
        <v>1248</v>
      </c>
    </row>
    <row r="227" spans="1:5" s="86" customFormat="1" ht="9" customHeight="1">
      <c r="A227" s="122" t="s">
        <v>44</v>
      </c>
      <c r="B227" s="112">
        <f t="shared" si="5"/>
        <v>29297</v>
      </c>
      <c r="C227" s="112">
        <v>21586</v>
      </c>
      <c r="D227" s="112">
        <v>6058</v>
      </c>
      <c r="E227" s="112">
        <v>1653</v>
      </c>
    </row>
    <row r="228" spans="1:5" s="86" customFormat="1" ht="9" customHeight="1">
      <c r="A228" s="122" t="s">
        <v>45</v>
      </c>
      <c r="B228" s="112">
        <f t="shared" si="5"/>
        <v>200044</v>
      </c>
      <c r="C228" s="112">
        <v>106478</v>
      </c>
      <c r="D228" s="112">
        <v>68115</v>
      </c>
      <c r="E228" s="112">
        <v>25451</v>
      </c>
    </row>
    <row r="229" spans="1:5" s="86" customFormat="1" ht="9" customHeight="1">
      <c r="A229" s="122" t="s">
        <v>46</v>
      </c>
      <c r="B229" s="112">
        <f t="shared" si="5"/>
        <v>39975</v>
      </c>
      <c r="C229" s="112">
        <v>30824</v>
      </c>
      <c r="D229" s="112">
        <v>8785</v>
      </c>
      <c r="E229" s="112">
        <v>366</v>
      </c>
    </row>
    <row r="230" spans="1:5" s="86" customFormat="1" ht="9" customHeight="1">
      <c r="A230" s="123" t="s">
        <v>47</v>
      </c>
      <c r="B230" s="124">
        <f t="shared" si="5"/>
        <v>38468</v>
      </c>
      <c r="C230" s="124">
        <v>17329</v>
      </c>
      <c r="D230" s="124">
        <v>16412</v>
      </c>
      <c r="E230" s="124">
        <v>4727</v>
      </c>
    </row>
    <row r="231" spans="1:5" s="86" customFormat="1" ht="7.9" customHeight="1">
      <c r="A231" s="122" t="s">
        <v>76</v>
      </c>
      <c r="B231" s="112">
        <f t="shared" si="5"/>
        <v>5649</v>
      </c>
      <c r="C231" s="113" t="s">
        <v>77</v>
      </c>
      <c r="D231" s="113" t="s">
        <v>77</v>
      </c>
      <c r="E231" s="112">
        <v>5649</v>
      </c>
    </row>
    <row r="232" spans="1:5" s="86" customFormat="1" ht="3" customHeight="1">
      <c r="A232" s="122"/>
      <c r="B232" s="112"/>
      <c r="C232" s="90"/>
      <c r="D232" s="90"/>
      <c r="E232" s="85"/>
    </row>
    <row r="233" spans="1:5" s="82" customFormat="1" ht="9" customHeight="1">
      <c r="A233" s="80">
        <v>2001</v>
      </c>
      <c r="B233" s="121"/>
      <c r="C233" s="121"/>
      <c r="D233" s="121"/>
      <c r="E233" s="121"/>
    </row>
    <row r="234" spans="1:5" s="82" customFormat="1" ht="9" customHeight="1">
      <c r="A234" s="83" t="s">
        <v>7</v>
      </c>
      <c r="B234" s="81">
        <f>SUM(B236:B268)</f>
        <v>2767610</v>
      </c>
      <c r="C234" s="81">
        <f>SUM(C236:C268)</f>
        <v>1749126</v>
      </c>
      <c r="D234" s="81">
        <f>SUM(D236:D268)</f>
        <v>748772</v>
      </c>
      <c r="E234" s="81">
        <f>SUM(E236:E268)</f>
        <v>269712</v>
      </c>
    </row>
    <row r="235" spans="1:5" s="82" customFormat="1" ht="3" customHeight="1">
      <c r="A235" s="83"/>
      <c r="B235" s="81"/>
      <c r="C235" s="125"/>
      <c r="D235" s="125"/>
      <c r="E235" s="125"/>
    </row>
    <row r="236" spans="1:5" s="86" customFormat="1" ht="9" customHeight="1">
      <c r="A236" s="122" t="s">
        <v>16</v>
      </c>
      <c r="B236" s="85">
        <f t="shared" ref="B236:B267" si="6">SUM(C236:E236)</f>
        <v>27695</v>
      </c>
      <c r="C236" s="113">
        <v>21749</v>
      </c>
      <c r="D236" s="113">
        <v>3815</v>
      </c>
      <c r="E236" s="113">
        <v>2131</v>
      </c>
    </row>
    <row r="237" spans="1:5" s="86" customFormat="1" ht="9" customHeight="1">
      <c r="A237" s="122" t="s">
        <v>17</v>
      </c>
      <c r="B237" s="85">
        <f t="shared" si="6"/>
        <v>57823</v>
      </c>
      <c r="C237" s="113">
        <v>47389</v>
      </c>
      <c r="D237" s="113">
        <v>2198</v>
      </c>
      <c r="E237" s="113">
        <v>8236</v>
      </c>
    </row>
    <row r="238" spans="1:5" s="86" customFormat="1" ht="9" customHeight="1">
      <c r="A238" s="122" t="s">
        <v>18</v>
      </c>
      <c r="B238" s="85">
        <f t="shared" si="6"/>
        <v>11734</v>
      </c>
      <c r="C238" s="113">
        <v>9336</v>
      </c>
      <c r="D238" s="113">
        <v>1783</v>
      </c>
      <c r="E238" s="113">
        <v>615</v>
      </c>
    </row>
    <row r="239" spans="1:5" s="86" customFormat="1" ht="9" customHeight="1">
      <c r="A239" s="123" t="s">
        <v>19</v>
      </c>
      <c r="B239" s="88">
        <f t="shared" si="6"/>
        <v>17343</v>
      </c>
      <c r="C239" s="126">
        <v>11651</v>
      </c>
      <c r="D239" s="126">
        <v>5316</v>
      </c>
      <c r="E239" s="126">
        <v>376</v>
      </c>
    </row>
    <row r="240" spans="1:5" s="86" customFormat="1" ht="9" customHeight="1">
      <c r="A240" s="122" t="s">
        <v>20</v>
      </c>
      <c r="B240" s="85">
        <f t="shared" si="6"/>
        <v>58743</v>
      </c>
      <c r="C240" s="113">
        <v>39270</v>
      </c>
      <c r="D240" s="113">
        <v>6031</v>
      </c>
      <c r="E240" s="113">
        <v>13442</v>
      </c>
    </row>
    <row r="241" spans="1:5" s="86" customFormat="1" ht="9" customHeight="1">
      <c r="A241" s="122" t="s">
        <v>21</v>
      </c>
      <c r="B241" s="85">
        <f t="shared" si="6"/>
        <v>12414</v>
      </c>
      <c r="C241" s="113">
        <v>7015</v>
      </c>
      <c r="D241" s="113">
        <v>1407</v>
      </c>
      <c r="E241" s="113">
        <v>3992</v>
      </c>
    </row>
    <row r="242" spans="1:5" s="86" customFormat="1" ht="9" customHeight="1">
      <c r="A242" s="122" t="s">
        <v>22</v>
      </c>
      <c r="B242" s="85">
        <f t="shared" si="6"/>
        <v>160290</v>
      </c>
      <c r="C242" s="113">
        <v>48494</v>
      </c>
      <c r="D242" s="113">
        <v>89596</v>
      </c>
      <c r="E242" s="113">
        <v>22200</v>
      </c>
    </row>
    <row r="243" spans="1:5" s="86" customFormat="1" ht="9" customHeight="1">
      <c r="A243" s="123" t="s">
        <v>23</v>
      </c>
      <c r="B243" s="88">
        <f t="shared" si="6"/>
        <v>94516</v>
      </c>
      <c r="C243" s="126">
        <v>65901</v>
      </c>
      <c r="D243" s="126">
        <v>20240</v>
      </c>
      <c r="E243" s="126">
        <v>8375</v>
      </c>
    </row>
    <row r="244" spans="1:5" s="86" customFormat="1" ht="9" customHeight="1">
      <c r="A244" s="89" t="s">
        <v>24</v>
      </c>
      <c r="B244" s="85">
        <f t="shared" si="6"/>
        <v>175239</v>
      </c>
      <c r="C244" s="113">
        <v>164507</v>
      </c>
      <c r="D244" s="113">
        <v>1720</v>
      </c>
      <c r="E244" s="113">
        <v>9012</v>
      </c>
    </row>
    <row r="245" spans="1:5" s="86" customFormat="1" ht="9" customHeight="1">
      <c r="A245" s="122" t="s">
        <v>25</v>
      </c>
      <c r="B245" s="85">
        <f t="shared" si="6"/>
        <v>43654</v>
      </c>
      <c r="C245" s="113">
        <v>25198</v>
      </c>
      <c r="D245" s="113">
        <v>14929</v>
      </c>
      <c r="E245" s="113">
        <v>3527</v>
      </c>
    </row>
    <row r="246" spans="1:5" s="86" customFormat="1" ht="9" customHeight="1">
      <c r="A246" s="122" t="s">
        <v>26</v>
      </c>
      <c r="B246" s="85">
        <f t="shared" si="6"/>
        <v>135671</v>
      </c>
      <c r="C246" s="113">
        <v>88692</v>
      </c>
      <c r="D246" s="113">
        <v>39416</v>
      </c>
      <c r="E246" s="113">
        <v>7563</v>
      </c>
    </row>
    <row r="247" spans="1:5" s="86" customFormat="1" ht="9" customHeight="1">
      <c r="A247" s="123" t="s">
        <v>27</v>
      </c>
      <c r="B247" s="88">
        <f t="shared" si="6"/>
        <v>132840</v>
      </c>
      <c r="C247" s="126">
        <v>47817</v>
      </c>
      <c r="D247" s="126">
        <v>61258</v>
      </c>
      <c r="E247" s="126">
        <v>23765</v>
      </c>
    </row>
    <row r="248" spans="1:5" s="86" customFormat="1" ht="9" customHeight="1">
      <c r="A248" s="122" t="s">
        <v>28</v>
      </c>
      <c r="B248" s="85">
        <f t="shared" si="6"/>
        <v>67605</v>
      </c>
      <c r="C248" s="113">
        <v>23577</v>
      </c>
      <c r="D248" s="113">
        <v>30101</v>
      </c>
      <c r="E248" s="113">
        <v>13927</v>
      </c>
    </row>
    <row r="249" spans="1:5" s="86" customFormat="1" ht="9" customHeight="1">
      <c r="A249" s="122" t="s">
        <v>29</v>
      </c>
      <c r="B249" s="85">
        <f t="shared" si="6"/>
        <v>164487</v>
      </c>
      <c r="C249" s="113">
        <v>132990</v>
      </c>
      <c r="D249" s="113">
        <v>25306</v>
      </c>
      <c r="E249" s="113">
        <v>6191</v>
      </c>
    </row>
    <row r="250" spans="1:5" s="86" customFormat="1" ht="9" customHeight="1">
      <c r="A250" s="122" t="s">
        <v>30</v>
      </c>
      <c r="B250" s="85">
        <f t="shared" si="6"/>
        <v>342032</v>
      </c>
      <c r="C250" s="113">
        <v>271782</v>
      </c>
      <c r="D250" s="113">
        <v>58654</v>
      </c>
      <c r="E250" s="113">
        <v>11596</v>
      </c>
    </row>
    <row r="251" spans="1:5" s="86" customFormat="1" ht="9" customHeight="1">
      <c r="A251" s="123" t="s">
        <v>31</v>
      </c>
      <c r="B251" s="88">
        <f t="shared" si="6"/>
        <v>124115</v>
      </c>
      <c r="C251" s="126">
        <v>70979</v>
      </c>
      <c r="D251" s="126">
        <v>37145</v>
      </c>
      <c r="E251" s="126">
        <v>15991</v>
      </c>
    </row>
    <row r="252" spans="1:5" s="86" customFormat="1" ht="9" customHeight="1">
      <c r="A252" s="122" t="s">
        <v>32</v>
      </c>
      <c r="B252" s="85">
        <f t="shared" si="6"/>
        <v>39331</v>
      </c>
      <c r="C252" s="113">
        <v>28865</v>
      </c>
      <c r="D252" s="113">
        <v>8107</v>
      </c>
      <c r="E252" s="113">
        <v>2359</v>
      </c>
    </row>
    <row r="253" spans="1:5" s="86" customFormat="1" ht="9" customHeight="1">
      <c r="A253" s="122" t="s">
        <v>33</v>
      </c>
      <c r="B253" s="85">
        <f t="shared" si="6"/>
        <v>24186</v>
      </c>
      <c r="C253" s="113">
        <v>14045</v>
      </c>
      <c r="D253" s="113">
        <v>8025</v>
      </c>
      <c r="E253" s="113">
        <v>2116</v>
      </c>
    </row>
    <row r="254" spans="1:5" s="86" customFormat="1" ht="9" customHeight="1">
      <c r="A254" s="122" t="s">
        <v>34</v>
      </c>
      <c r="B254" s="85">
        <f t="shared" si="6"/>
        <v>91712</v>
      </c>
      <c r="C254" s="113">
        <v>85149</v>
      </c>
      <c r="D254" s="113">
        <v>5168</v>
      </c>
      <c r="E254" s="113">
        <v>1395</v>
      </c>
    </row>
    <row r="255" spans="1:5" s="86" customFormat="1" ht="9" customHeight="1">
      <c r="A255" s="123" t="s">
        <v>35</v>
      </c>
      <c r="B255" s="88">
        <f t="shared" si="6"/>
        <v>137768</v>
      </c>
      <c r="C255" s="126">
        <v>42571</v>
      </c>
      <c r="D255" s="126">
        <v>57628</v>
      </c>
      <c r="E255" s="126">
        <v>37569</v>
      </c>
    </row>
    <row r="256" spans="1:5" s="86" customFormat="1" ht="9" customHeight="1">
      <c r="A256" s="122" t="s">
        <v>36</v>
      </c>
      <c r="B256" s="85">
        <f t="shared" si="6"/>
        <v>162964</v>
      </c>
      <c r="C256" s="113">
        <v>94417</v>
      </c>
      <c r="D256" s="113">
        <v>51327</v>
      </c>
      <c r="E256" s="113">
        <v>17220</v>
      </c>
    </row>
    <row r="257" spans="1:5" s="86" customFormat="1" ht="9" customHeight="1">
      <c r="A257" s="122" t="s">
        <v>37</v>
      </c>
      <c r="B257" s="85">
        <f t="shared" si="6"/>
        <v>37877</v>
      </c>
      <c r="C257" s="113">
        <v>22083</v>
      </c>
      <c r="D257" s="113">
        <v>14821</v>
      </c>
      <c r="E257" s="113">
        <v>973</v>
      </c>
    </row>
    <row r="258" spans="1:5" s="86" customFormat="1" ht="9" customHeight="1">
      <c r="A258" s="122" t="s">
        <v>38</v>
      </c>
      <c r="B258" s="85">
        <f t="shared" si="6"/>
        <v>22856</v>
      </c>
      <c r="C258" s="113">
        <v>18350</v>
      </c>
      <c r="D258" s="113">
        <v>3365</v>
      </c>
      <c r="E258" s="113">
        <v>1141</v>
      </c>
    </row>
    <row r="259" spans="1:5" s="86" customFormat="1" ht="9" customHeight="1">
      <c r="A259" s="123" t="s">
        <v>39</v>
      </c>
      <c r="B259" s="88">
        <f t="shared" si="6"/>
        <v>61190</v>
      </c>
      <c r="C259" s="126">
        <v>34907</v>
      </c>
      <c r="D259" s="126">
        <v>25029</v>
      </c>
      <c r="E259" s="126">
        <v>1254</v>
      </c>
    </row>
    <row r="260" spans="1:5" s="86" customFormat="1" ht="9" customHeight="1">
      <c r="A260" s="122" t="s">
        <v>40</v>
      </c>
      <c r="B260" s="85">
        <f t="shared" si="6"/>
        <v>66089</v>
      </c>
      <c r="C260" s="113">
        <v>37530</v>
      </c>
      <c r="D260" s="113">
        <v>22103</v>
      </c>
      <c r="E260" s="113">
        <v>6456</v>
      </c>
    </row>
    <row r="261" spans="1:5" s="86" customFormat="1" ht="9" customHeight="1">
      <c r="A261" s="122" t="s">
        <v>41</v>
      </c>
      <c r="B261" s="85">
        <f t="shared" si="6"/>
        <v>57404</v>
      </c>
      <c r="C261" s="113">
        <v>46564</v>
      </c>
      <c r="D261" s="113">
        <v>9212</v>
      </c>
      <c r="E261" s="113">
        <v>1628</v>
      </c>
    </row>
    <row r="262" spans="1:5" s="86" customFormat="1" ht="9" customHeight="1">
      <c r="A262" s="122" t="s">
        <v>42</v>
      </c>
      <c r="B262" s="85">
        <f t="shared" si="6"/>
        <v>52060</v>
      </c>
      <c r="C262" s="113">
        <v>23821</v>
      </c>
      <c r="D262" s="113">
        <v>27353</v>
      </c>
      <c r="E262" s="113">
        <v>886</v>
      </c>
    </row>
    <row r="263" spans="1:5" s="86" customFormat="1" ht="9" customHeight="1">
      <c r="A263" s="123" t="s">
        <v>43</v>
      </c>
      <c r="B263" s="88">
        <f t="shared" si="6"/>
        <v>69009</v>
      </c>
      <c r="C263" s="126">
        <v>59343</v>
      </c>
      <c r="D263" s="126">
        <v>8450</v>
      </c>
      <c r="E263" s="126">
        <v>1216</v>
      </c>
    </row>
    <row r="264" spans="1:5" s="86" customFormat="1" ht="9" customHeight="1">
      <c r="A264" s="122" t="s">
        <v>44</v>
      </c>
      <c r="B264" s="85">
        <f t="shared" si="6"/>
        <v>28909</v>
      </c>
      <c r="C264" s="113">
        <v>21175</v>
      </c>
      <c r="D264" s="113">
        <v>5977</v>
      </c>
      <c r="E264" s="113">
        <v>1757</v>
      </c>
    </row>
    <row r="265" spans="1:5" s="86" customFormat="1" ht="9" customHeight="1">
      <c r="A265" s="122" t="s">
        <v>45</v>
      </c>
      <c r="B265" s="85">
        <f t="shared" si="6"/>
        <v>208805</v>
      </c>
      <c r="C265" s="113">
        <v>96275</v>
      </c>
      <c r="D265" s="113">
        <v>80502</v>
      </c>
      <c r="E265" s="113">
        <v>32028</v>
      </c>
    </row>
    <row r="266" spans="1:5" s="86" customFormat="1" ht="9" customHeight="1">
      <c r="A266" s="122" t="s">
        <v>46</v>
      </c>
      <c r="B266" s="85">
        <f t="shared" si="6"/>
        <v>38666</v>
      </c>
      <c r="C266" s="113">
        <v>30348</v>
      </c>
      <c r="D266" s="113">
        <v>8137</v>
      </c>
      <c r="E266" s="113">
        <v>181</v>
      </c>
    </row>
    <row r="267" spans="1:5" s="86" customFormat="1" ht="9" customHeight="1">
      <c r="A267" s="123" t="s">
        <v>47</v>
      </c>
      <c r="B267" s="88">
        <f t="shared" si="6"/>
        <v>37138</v>
      </c>
      <c r="C267" s="126">
        <v>17336</v>
      </c>
      <c r="D267" s="126">
        <v>14653</v>
      </c>
      <c r="E267" s="126">
        <v>5149</v>
      </c>
    </row>
    <row r="268" spans="1:5" s="86" customFormat="1" ht="9" customHeight="1">
      <c r="A268" s="122" t="s">
        <v>76</v>
      </c>
      <c r="B268" s="85">
        <v>5445</v>
      </c>
      <c r="C268" s="113" t="s">
        <v>77</v>
      </c>
      <c r="D268" s="113" t="s">
        <v>77</v>
      </c>
      <c r="E268" s="113">
        <v>5445</v>
      </c>
    </row>
    <row r="269" spans="1:5" s="86" customFormat="1" ht="9" customHeight="1">
      <c r="A269" s="122"/>
      <c r="B269" s="112"/>
      <c r="C269" s="90"/>
      <c r="D269" s="90"/>
      <c r="E269" s="85"/>
    </row>
    <row r="270" spans="1:5" s="82" customFormat="1" ht="9" customHeight="1">
      <c r="A270" s="80">
        <v>2002</v>
      </c>
      <c r="B270" s="121"/>
      <c r="C270" s="121"/>
      <c r="D270" s="121"/>
      <c r="E270" s="121"/>
    </row>
    <row r="271" spans="1:5" s="82" customFormat="1" ht="9" customHeight="1">
      <c r="A271" s="83" t="s">
        <v>7</v>
      </c>
      <c r="B271" s="81">
        <f>SUM(B273:B305)</f>
        <v>2699084</v>
      </c>
      <c r="C271" s="81">
        <f>SUM(C273:C305)</f>
        <v>1762883</v>
      </c>
      <c r="D271" s="81">
        <f>SUM(D273:D305)</f>
        <v>718257</v>
      </c>
      <c r="E271" s="81">
        <f>SUM(E273:E305)</f>
        <v>217944</v>
      </c>
    </row>
    <row r="272" spans="1:5" s="82" customFormat="1" ht="3" customHeight="1">
      <c r="A272" s="83"/>
      <c r="B272" s="81"/>
      <c r="C272" s="125"/>
      <c r="D272" s="125"/>
      <c r="E272" s="125"/>
    </row>
    <row r="273" spans="1:5" s="86" customFormat="1" ht="8.65" customHeight="1">
      <c r="A273" s="122" t="s">
        <v>16</v>
      </c>
      <c r="B273" s="85">
        <f t="shared" ref="B273:B305" si="7">SUM(C273:E273)</f>
        <v>27524</v>
      </c>
      <c r="C273" s="113">
        <v>21105</v>
      </c>
      <c r="D273" s="113">
        <v>4499</v>
      </c>
      <c r="E273" s="113">
        <v>1920</v>
      </c>
    </row>
    <row r="274" spans="1:5" s="86" customFormat="1" ht="8.65" customHeight="1">
      <c r="A274" s="122" t="s">
        <v>17</v>
      </c>
      <c r="B274" s="85">
        <f t="shared" si="7"/>
        <v>58347</v>
      </c>
      <c r="C274" s="113">
        <v>51365</v>
      </c>
      <c r="D274" s="113">
        <v>3235</v>
      </c>
      <c r="E274" s="113">
        <v>3747</v>
      </c>
    </row>
    <row r="275" spans="1:5" s="86" customFormat="1" ht="8.65" customHeight="1">
      <c r="A275" s="122" t="s">
        <v>18</v>
      </c>
      <c r="B275" s="85">
        <f t="shared" si="7"/>
        <v>11714</v>
      </c>
      <c r="C275" s="113">
        <v>9296</v>
      </c>
      <c r="D275" s="113">
        <v>2045</v>
      </c>
      <c r="E275" s="113">
        <v>373</v>
      </c>
    </row>
    <row r="276" spans="1:5" s="86" customFormat="1" ht="8.65" customHeight="1">
      <c r="A276" s="123" t="s">
        <v>19</v>
      </c>
      <c r="B276" s="88">
        <f t="shared" si="7"/>
        <v>15138</v>
      </c>
      <c r="C276" s="126">
        <v>10607</v>
      </c>
      <c r="D276" s="126">
        <v>4382</v>
      </c>
      <c r="E276" s="126">
        <v>149</v>
      </c>
    </row>
    <row r="277" spans="1:5" s="86" customFormat="1" ht="8.65" customHeight="1">
      <c r="A277" s="122" t="s">
        <v>20</v>
      </c>
      <c r="B277" s="85">
        <f t="shared" si="7"/>
        <v>60052</v>
      </c>
      <c r="C277" s="113">
        <v>47973</v>
      </c>
      <c r="D277" s="113">
        <v>6116</v>
      </c>
      <c r="E277" s="113">
        <v>5963</v>
      </c>
    </row>
    <row r="278" spans="1:5" s="86" customFormat="1" ht="8.65" customHeight="1">
      <c r="A278" s="122" t="s">
        <v>21</v>
      </c>
      <c r="B278" s="85">
        <f t="shared" si="7"/>
        <v>13012</v>
      </c>
      <c r="C278" s="113">
        <v>10530</v>
      </c>
      <c r="D278" s="113">
        <v>1732</v>
      </c>
      <c r="E278" s="113">
        <v>750</v>
      </c>
    </row>
    <row r="279" spans="1:5" s="86" customFormat="1" ht="8.65" customHeight="1">
      <c r="A279" s="122" t="s">
        <v>22</v>
      </c>
      <c r="B279" s="85">
        <f t="shared" si="7"/>
        <v>187312</v>
      </c>
      <c r="C279" s="113">
        <v>56595</v>
      </c>
      <c r="D279" s="113">
        <v>102275</v>
      </c>
      <c r="E279" s="113">
        <v>28442</v>
      </c>
    </row>
    <row r="280" spans="1:5" s="86" customFormat="1" ht="8.65" customHeight="1">
      <c r="A280" s="123" t="s">
        <v>23</v>
      </c>
      <c r="B280" s="88">
        <f t="shared" si="7"/>
        <v>84086</v>
      </c>
      <c r="C280" s="126">
        <v>59701</v>
      </c>
      <c r="D280" s="126">
        <v>18738</v>
      </c>
      <c r="E280" s="126">
        <v>5647</v>
      </c>
    </row>
    <row r="281" spans="1:5" s="86" customFormat="1" ht="8.65" customHeight="1">
      <c r="A281" s="89" t="s">
        <v>24</v>
      </c>
      <c r="B281" s="85">
        <f t="shared" si="7"/>
        <v>170405</v>
      </c>
      <c r="C281" s="113">
        <v>167201</v>
      </c>
      <c r="D281" s="113">
        <v>1074</v>
      </c>
      <c r="E281" s="113">
        <v>2130</v>
      </c>
    </row>
    <row r="282" spans="1:5" s="86" customFormat="1" ht="8.65" customHeight="1">
      <c r="A282" s="122" t="s">
        <v>25</v>
      </c>
      <c r="B282" s="85">
        <f t="shared" si="7"/>
        <v>45135</v>
      </c>
      <c r="C282" s="113">
        <v>20626</v>
      </c>
      <c r="D282" s="113">
        <v>21060</v>
      </c>
      <c r="E282" s="113">
        <v>3449</v>
      </c>
    </row>
    <row r="283" spans="1:5" s="86" customFormat="1" ht="8.65" customHeight="1">
      <c r="A283" s="122" t="s">
        <v>26</v>
      </c>
      <c r="B283" s="85">
        <f t="shared" si="7"/>
        <v>123313</v>
      </c>
      <c r="C283" s="113">
        <v>81302</v>
      </c>
      <c r="D283" s="113">
        <v>36687</v>
      </c>
      <c r="E283" s="113">
        <v>5324</v>
      </c>
    </row>
    <row r="284" spans="1:5" s="86" customFormat="1" ht="8.65" customHeight="1">
      <c r="A284" s="123" t="s">
        <v>27</v>
      </c>
      <c r="B284" s="88">
        <f t="shared" si="7"/>
        <v>103732</v>
      </c>
      <c r="C284" s="126">
        <v>45141</v>
      </c>
      <c r="D284" s="126">
        <v>47205</v>
      </c>
      <c r="E284" s="126">
        <v>11386</v>
      </c>
    </row>
    <row r="285" spans="1:5" s="86" customFormat="1" ht="8.65" customHeight="1">
      <c r="A285" s="122" t="s">
        <v>28</v>
      </c>
      <c r="B285" s="85">
        <f t="shared" si="7"/>
        <v>65715</v>
      </c>
      <c r="C285" s="113">
        <v>22537</v>
      </c>
      <c r="D285" s="113">
        <v>29878</v>
      </c>
      <c r="E285" s="113">
        <v>13300</v>
      </c>
    </row>
    <row r="286" spans="1:5" s="86" customFormat="1" ht="8.65" customHeight="1">
      <c r="A286" s="122" t="s">
        <v>29</v>
      </c>
      <c r="B286" s="85">
        <f t="shared" si="7"/>
        <v>160145</v>
      </c>
      <c r="C286" s="113">
        <v>134103</v>
      </c>
      <c r="D286" s="113">
        <v>21891</v>
      </c>
      <c r="E286" s="113">
        <v>4151</v>
      </c>
    </row>
    <row r="287" spans="1:5" s="86" customFormat="1" ht="8.65" customHeight="1">
      <c r="A287" s="122" t="s">
        <v>30</v>
      </c>
      <c r="B287" s="85">
        <f t="shared" si="7"/>
        <v>334352</v>
      </c>
      <c r="C287" s="113">
        <v>275423</v>
      </c>
      <c r="D287" s="113">
        <v>51974</v>
      </c>
      <c r="E287" s="113">
        <v>6955</v>
      </c>
    </row>
    <row r="288" spans="1:5" s="86" customFormat="1" ht="8.65" customHeight="1">
      <c r="A288" s="123" t="s">
        <v>31</v>
      </c>
      <c r="B288" s="88">
        <f t="shared" si="7"/>
        <v>114588</v>
      </c>
      <c r="C288" s="126">
        <v>67404</v>
      </c>
      <c r="D288" s="126">
        <v>36502</v>
      </c>
      <c r="E288" s="126">
        <v>10682</v>
      </c>
    </row>
    <row r="289" spans="1:5" s="86" customFormat="1" ht="8.65" customHeight="1">
      <c r="A289" s="122" t="s">
        <v>32</v>
      </c>
      <c r="B289" s="85">
        <f t="shared" si="7"/>
        <v>38714</v>
      </c>
      <c r="C289" s="113">
        <v>25259</v>
      </c>
      <c r="D289" s="113">
        <v>9506</v>
      </c>
      <c r="E289" s="113">
        <v>3949</v>
      </c>
    </row>
    <row r="290" spans="1:5" s="86" customFormat="1" ht="8.65" customHeight="1">
      <c r="A290" s="122" t="s">
        <v>33</v>
      </c>
      <c r="B290" s="85">
        <f t="shared" si="7"/>
        <v>23667</v>
      </c>
      <c r="C290" s="113">
        <v>13774</v>
      </c>
      <c r="D290" s="113">
        <v>7644</v>
      </c>
      <c r="E290" s="113">
        <v>2249</v>
      </c>
    </row>
    <row r="291" spans="1:5" s="86" customFormat="1" ht="8.65" customHeight="1">
      <c r="A291" s="122" t="s">
        <v>34</v>
      </c>
      <c r="B291" s="85">
        <f t="shared" si="7"/>
        <v>91424</v>
      </c>
      <c r="C291" s="113">
        <v>83824</v>
      </c>
      <c r="D291" s="113">
        <v>3936</v>
      </c>
      <c r="E291" s="113">
        <v>3664</v>
      </c>
    </row>
    <row r="292" spans="1:5" s="86" customFormat="1" ht="8.65" customHeight="1">
      <c r="A292" s="123" t="s">
        <v>35</v>
      </c>
      <c r="B292" s="88">
        <f t="shared" si="7"/>
        <v>120286</v>
      </c>
      <c r="C292" s="126">
        <v>43000</v>
      </c>
      <c r="D292" s="126">
        <v>53408</v>
      </c>
      <c r="E292" s="126">
        <v>23878</v>
      </c>
    </row>
    <row r="293" spans="1:5" s="86" customFormat="1" ht="8.65" customHeight="1">
      <c r="A293" s="122" t="s">
        <v>36</v>
      </c>
      <c r="B293" s="85">
        <f t="shared" si="7"/>
        <v>172667</v>
      </c>
      <c r="C293" s="113">
        <v>100327</v>
      </c>
      <c r="D293" s="113">
        <v>53464</v>
      </c>
      <c r="E293" s="113">
        <v>18876</v>
      </c>
    </row>
    <row r="294" spans="1:5" s="86" customFormat="1" ht="8.65" customHeight="1">
      <c r="A294" s="122" t="s">
        <v>37</v>
      </c>
      <c r="B294" s="85">
        <f t="shared" si="7"/>
        <v>36928</v>
      </c>
      <c r="C294" s="113">
        <v>22338</v>
      </c>
      <c r="D294" s="113">
        <v>13979</v>
      </c>
      <c r="E294" s="113">
        <v>611</v>
      </c>
    </row>
    <row r="295" spans="1:5" s="86" customFormat="1" ht="8.65" customHeight="1">
      <c r="A295" s="122" t="s">
        <v>38</v>
      </c>
      <c r="B295" s="85">
        <f t="shared" si="7"/>
        <v>24370</v>
      </c>
      <c r="C295" s="113">
        <v>18870</v>
      </c>
      <c r="D295" s="113">
        <v>4162</v>
      </c>
      <c r="E295" s="113">
        <v>1338</v>
      </c>
    </row>
    <row r="296" spans="1:5" s="86" customFormat="1" ht="8.65" customHeight="1">
      <c r="A296" s="123" t="s">
        <v>39</v>
      </c>
      <c r="B296" s="88">
        <f t="shared" si="7"/>
        <v>60240</v>
      </c>
      <c r="C296" s="126">
        <v>34918</v>
      </c>
      <c r="D296" s="126">
        <v>24684</v>
      </c>
      <c r="E296" s="126">
        <v>638</v>
      </c>
    </row>
    <row r="297" spans="1:5" s="86" customFormat="1" ht="8.65" customHeight="1">
      <c r="A297" s="122" t="s">
        <v>40</v>
      </c>
      <c r="B297" s="85">
        <f t="shared" si="7"/>
        <v>68625</v>
      </c>
      <c r="C297" s="113">
        <v>42117</v>
      </c>
      <c r="D297" s="113">
        <v>22417</v>
      </c>
      <c r="E297" s="113">
        <v>4091</v>
      </c>
    </row>
    <row r="298" spans="1:5" s="86" customFormat="1" ht="8.65" customHeight="1">
      <c r="A298" s="122" t="s">
        <v>41</v>
      </c>
      <c r="B298" s="85">
        <f t="shared" si="7"/>
        <v>57435</v>
      </c>
      <c r="C298" s="113">
        <v>46905</v>
      </c>
      <c r="D298" s="113">
        <v>8749</v>
      </c>
      <c r="E298" s="113">
        <v>1781</v>
      </c>
    </row>
    <row r="299" spans="1:5" s="86" customFormat="1" ht="8.65" customHeight="1">
      <c r="A299" s="122" t="s">
        <v>42</v>
      </c>
      <c r="B299" s="85">
        <f t="shared" si="7"/>
        <v>52202</v>
      </c>
      <c r="C299" s="113">
        <v>31049</v>
      </c>
      <c r="D299" s="113">
        <v>20020</v>
      </c>
      <c r="E299" s="113">
        <v>1133</v>
      </c>
    </row>
    <row r="300" spans="1:5" s="86" customFormat="1" ht="8.65" customHeight="1">
      <c r="A300" s="123" t="s">
        <v>43</v>
      </c>
      <c r="B300" s="88">
        <f t="shared" si="7"/>
        <v>70513</v>
      </c>
      <c r="C300" s="126">
        <v>56123</v>
      </c>
      <c r="D300" s="126">
        <v>8715</v>
      </c>
      <c r="E300" s="126">
        <v>5675</v>
      </c>
    </row>
    <row r="301" spans="1:5" s="86" customFormat="1" ht="8.65" customHeight="1">
      <c r="A301" s="122" t="s">
        <v>44</v>
      </c>
      <c r="B301" s="85">
        <f t="shared" si="7"/>
        <v>28347</v>
      </c>
      <c r="C301" s="113">
        <v>20945</v>
      </c>
      <c r="D301" s="113">
        <v>6252</v>
      </c>
      <c r="E301" s="113">
        <v>1150</v>
      </c>
    </row>
    <row r="302" spans="1:5" s="86" customFormat="1" ht="8.65" customHeight="1">
      <c r="A302" s="122" t="s">
        <v>45</v>
      </c>
      <c r="B302" s="85">
        <f t="shared" si="7"/>
        <v>195458</v>
      </c>
      <c r="C302" s="113">
        <v>92233</v>
      </c>
      <c r="D302" s="113">
        <v>69920</v>
      </c>
      <c r="E302" s="113">
        <v>33305</v>
      </c>
    </row>
    <row r="303" spans="1:5" s="86" customFormat="1" ht="8.65" customHeight="1">
      <c r="A303" s="122" t="s">
        <v>46</v>
      </c>
      <c r="B303" s="85">
        <f t="shared" si="7"/>
        <v>38006</v>
      </c>
      <c r="C303" s="113">
        <v>29955</v>
      </c>
      <c r="D303" s="113">
        <v>7897</v>
      </c>
      <c r="E303" s="113">
        <v>154</v>
      </c>
    </row>
    <row r="304" spans="1:5" s="86" customFormat="1" ht="8.65" customHeight="1">
      <c r="A304" s="123" t="s">
        <v>47</v>
      </c>
      <c r="B304" s="88">
        <f t="shared" si="7"/>
        <v>36937</v>
      </c>
      <c r="C304" s="126">
        <v>20337</v>
      </c>
      <c r="D304" s="126">
        <v>14211</v>
      </c>
      <c r="E304" s="126">
        <v>2389</v>
      </c>
    </row>
    <row r="305" spans="1:5" s="86" customFormat="1" ht="8.65" customHeight="1">
      <c r="A305" s="122" t="s">
        <v>76</v>
      </c>
      <c r="B305" s="127">
        <f t="shared" si="7"/>
        <v>8695</v>
      </c>
      <c r="C305" s="113" t="s">
        <v>77</v>
      </c>
      <c r="D305" s="113" t="s">
        <v>77</v>
      </c>
      <c r="E305" s="113">
        <v>8695</v>
      </c>
    </row>
    <row r="306" spans="1:5" s="86" customFormat="1" ht="9" customHeight="1">
      <c r="A306" s="122"/>
      <c r="B306" s="112"/>
      <c r="C306" s="90"/>
      <c r="D306" s="90"/>
      <c r="E306" s="85"/>
    </row>
    <row r="307" spans="1:5" s="82" customFormat="1" ht="9" customHeight="1">
      <c r="A307" s="80">
        <v>2003</v>
      </c>
      <c r="B307" s="121"/>
      <c r="C307" s="121"/>
      <c r="D307" s="121"/>
      <c r="E307" s="121"/>
    </row>
    <row r="308" spans="1:5" s="82" customFormat="1" ht="9" customHeight="1">
      <c r="A308" s="83" t="s">
        <v>7</v>
      </c>
      <c r="B308" s="81">
        <f>SUM(B310:B342)</f>
        <v>2655894</v>
      </c>
      <c r="C308" s="81">
        <f>SUM(C310:C342)</f>
        <v>1684413</v>
      </c>
      <c r="D308" s="81">
        <f>SUM(D310:D342)</f>
        <v>721339</v>
      </c>
      <c r="E308" s="81">
        <f>SUM(E310:E342)</f>
        <v>250142</v>
      </c>
    </row>
    <row r="309" spans="1:5" s="82" customFormat="1" ht="3" customHeight="1">
      <c r="A309" s="83"/>
      <c r="B309" s="81"/>
      <c r="C309" s="125"/>
      <c r="D309" s="125"/>
      <c r="E309" s="125"/>
    </row>
    <row r="310" spans="1:5" s="86" customFormat="1" ht="9" customHeight="1">
      <c r="A310" s="122" t="s">
        <v>16</v>
      </c>
      <c r="B310" s="85">
        <f t="shared" ref="B310:B342" si="8">SUM(C310:E310)</f>
        <v>26165</v>
      </c>
      <c r="C310" s="113">
        <v>21351</v>
      </c>
      <c r="D310" s="113">
        <v>4311</v>
      </c>
      <c r="E310" s="113">
        <v>503</v>
      </c>
    </row>
    <row r="311" spans="1:5" s="86" customFormat="1" ht="9" customHeight="1">
      <c r="A311" s="122" t="s">
        <v>17</v>
      </c>
      <c r="B311" s="85">
        <f t="shared" si="8"/>
        <v>57938</v>
      </c>
      <c r="C311" s="113">
        <v>49138</v>
      </c>
      <c r="D311" s="113">
        <v>2678</v>
      </c>
      <c r="E311" s="113">
        <v>6122</v>
      </c>
    </row>
    <row r="312" spans="1:5" s="86" customFormat="1" ht="9" customHeight="1">
      <c r="A312" s="122" t="s">
        <v>18</v>
      </c>
      <c r="B312" s="85">
        <f t="shared" si="8"/>
        <v>12030</v>
      </c>
      <c r="C312" s="113">
        <v>9836</v>
      </c>
      <c r="D312" s="113">
        <v>1573</v>
      </c>
      <c r="E312" s="113">
        <v>621</v>
      </c>
    </row>
    <row r="313" spans="1:5" s="86" customFormat="1" ht="9" customHeight="1">
      <c r="A313" s="123" t="s">
        <v>19</v>
      </c>
      <c r="B313" s="88">
        <f t="shared" si="8"/>
        <v>15808</v>
      </c>
      <c r="C313" s="126">
        <v>10652</v>
      </c>
      <c r="D313" s="126">
        <v>4998</v>
      </c>
      <c r="E313" s="126">
        <v>158</v>
      </c>
    </row>
    <row r="314" spans="1:5" s="86" customFormat="1" ht="9" customHeight="1">
      <c r="A314" s="122" t="s">
        <v>20</v>
      </c>
      <c r="B314" s="85">
        <f t="shared" si="8"/>
        <v>56410</v>
      </c>
      <c r="C314" s="113">
        <v>41948</v>
      </c>
      <c r="D314" s="113">
        <v>5664</v>
      </c>
      <c r="E314" s="113">
        <v>8798</v>
      </c>
    </row>
    <row r="315" spans="1:5" s="86" customFormat="1" ht="9" customHeight="1">
      <c r="A315" s="122" t="s">
        <v>21</v>
      </c>
      <c r="B315" s="85">
        <f t="shared" si="8"/>
        <v>12477</v>
      </c>
      <c r="C315" s="113">
        <v>10409</v>
      </c>
      <c r="D315" s="113">
        <v>1682</v>
      </c>
      <c r="E315" s="113">
        <v>386</v>
      </c>
    </row>
    <row r="316" spans="1:5" s="86" customFormat="1" ht="9" customHeight="1">
      <c r="A316" s="122" t="s">
        <v>22</v>
      </c>
      <c r="B316" s="85">
        <f t="shared" si="8"/>
        <v>144410</v>
      </c>
      <c r="C316" s="113">
        <v>42477</v>
      </c>
      <c r="D316" s="113">
        <v>64449</v>
      </c>
      <c r="E316" s="113">
        <v>37484</v>
      </c>
    </row>
    <row r="317" spans="1:5" s="86" customFormat="1" ht="9" customHeight="1">
      <c r="A317" s="123" t="s">
        <v>23</v>
      </c>
      <c r="B317" s="88">
        <f t="shared" si="8"/>
        <v>78192</v>
      </c>
      <c r="C317" s="126">
        <v>52383</v>
      </c>
      <c r="D317" s="126">
        <v>17050</v>
      </c>
      <c r="E317" s="126">
        <v>8759</v>
      </c>
    </row>
    <row r="318" spans="1:5" s="86" customFormat="1" ht="9" customHeight="1">
      <c r="A318" s="89" t="s">
        <v>24</v>
      </c>
      <c r="B318" s="85">
        <f t="shared" si="8"/>
        <v>159844</v>
      </c>
      <c r="C318" s="113">
        <v>157677</v>
      </c>
      <c r="D318" s="113">
        <v>1031</v>
      </c>
      <c r="E318" s="113">
        <v>1136</v>
      </c>
    </row>
    <row r="319" spans="1:5" s="86" customFormat="1" ht="9" customHeight="1">
      <c r="A319" s="122" t="s">
        <v>25</v>
      </c>
      <c r="B319" s="85">
        <f t="shared" si="8"/>
        <v>44437</v>
      </c>
      <c r="C319" s="113">
        <v>14291</v>
      </c>
      <c r="D319" s="113">
        <v>27055</v>
      </c>
      <c r="E319" s="113">
        <v>3091</v>
      </c>
    </row>
    <row r="320" spans="1:5" s="86" customFormat="1" ht="9" customHeight="1">
      <c r="A320" s="122" t="s">
        <v>26</v>
      </c>
      <c r="B320" s="85">
        <f t="shared" si="8"/>
        <v>130183</v>
      </c>
      <c r="C320" s="113">
        <v>75506</v>
      </c>
      <c r="D320" s="113">
        <v>40308</v>
      </c>
      <c r="E320" s="113">
        <v>14369</v>
      </c>
    </row>
    <row r="321" spans="1:5" s="86" customFormat="1" ht="9" customHeight="1">
      <c r="A321" s="123" t="s">
        <v>27</v>
      </c>
      <c r="B321" s="88">
        <f t="shared" si="8"/>
        <v>137277</v>
      </c>
      <c r="C321" s="126">
        <v>48981</v>
      </c>
      <c r="D321" s="126">
        <v>70062</v>
      </c>
      <c r="E321" s="126">
        <v>18234</v>
      </c>
    </row>
    <row r="322" spans="1:5" s="86" customFormat="1" ht="9" customHeight="1">
      <c r="A322" s="122" t="s">
        <v>28</v>
      </c>
      <c r="B322" s="85">
        <f t="shared" si="8"/>
        <v>62757</v>
      </c>
      <c r="C322" s="113">
        <v>25032</v>
      </c>
      <c r="D322" s="113">
        <v>30445</v>
      </c>
      <c r="E322" s="113">
        <v>7280</v>
      </c>
    </row>
    <row r="323" spans="1:5" s="86" customFormat="1" ht="9" customHeight="1">
      <c r="A323" s="122" t="s">
        <v>29</v>
      </c>
      <c r="B323" s="85">
        <f t="shared" si="8"/>
        <v>157618</v>
      </c>
      <c r="C323" s="113">
        <v>130780</v>
      </c>
      <c r="D323" s="113">
        <v>22514</v>
      </c>
      <c r="E323" s="113">
        <v>4324</v>
      </c>
    </row>
    <row r="324" spans="1:5" s="86" customFormat="1" ht="9" customHeight="1">
      <c r="A324" s="122" t="s">
        <v>30</v>
      </c>
      <c r="B324" s="85">
        <f t="shared" si="8"/>
        <v>332666</v>
      </c>
      <c r="C324" s="113">
        <v>269907</v>
      </c>
      <c r="D324" s="113">
        <v>56081</v>
      </c>
      <c r="E324" s="113">
        <v>6678</v>
      </c>
    </row>
    <row r="325" spans="1:5" s="86" customFormat="1" ht="9" customHeight="1">
      <c r="A325" s="123" t="s">
        <v>31</v>
      </c>
      <c r="B325" s="88">
        <f t="shared" si="8"/>
        <v>121624</v>
      </c>
      <c r="C325" s="126">
        <v>64663</v>
      </c>
      <c r="D325" s="126">
        <v>38945</v>
      </c>
      <c r="E325" s="126">
        <v>18016</v>
      </c>
    </row>
    <row r="326" spans="1:5" s="86" customFormat="1" ht="9" customHeight="1">
      <c r="A326" s="122" t="s">
        <v>32</v>
      </c>
      <c r="B326" s="85">
        <f t="shared" si="8"/>
        <v>36373</v>
      </c>
      <c r="C326" s="113">
        <v>25375</v>
      </c>
      <c r="D326" s="113">
        <v>8470</v>
      </c>
      <c r="E326" s="113">
        <v>2528</v>
      </c>
    </row>
    <row r="327" spans="1:5" s="86" customFormat="1" ht="9" customHeight="1">
      <c r="A327" s="122" t="s">
        <v>33</v>
      </c>
      <c r="B327" s="85">
        <f t="shared" si="8"/>
        <v>24240</v>
      </c>
      <c r="C327" s="113">
        <v>13544</v>
      </c>
      <c r="D327" s="113">
        <v>8157</v>
      </c>
      <c r="E327" s="113">
        <v>2539</v>
      </c>
    </row>
    <row r="328" spans="1:5" s="86" customFormat="1" ht="9" customHeight="1">
      <c r="A328" s="122" t="s">
        <v>34</v>
      </c>
      <c r="B328" s="85">
        <f t="shared" si="8"/>
        <v>88195</v>
      </c>
      <c r="C328" s="113">
        <v>83148</v>
      </c>
      <c r="D328" s="113">
        <v>2947</v>
      </c>
      <c r="E328" s="113">
        <v>2100</v>
      </c>
    </row>
    <row r="329" spans="1:5" s="86" customFormat="1" ht="9" customHeight="1">
      <c r="A329" s="123" t="s">
        <v>35</v>
      </c>
      <c r="B329" s="88">
        <f t="shared" si="8"/>
        <v>119465</v>
      </c>
      <c r="C329" s="126">
        <v>41432</v>
      </c>
      <c r="D329" s="126">
        <v>52398</v>
      </c>
      <c r="E329" s="126">
        <v>25635</v>
      </c>
    </row>
    <row r="330" spans="1:5" s="86" customFormat="1" ht="9" customHeight="1">
      <c r="A330" s="122" t="s">
        <v>36</v>
      </c>
      <c r="B330" s="85">
        <f t="shared" si="8"/>
        <v>169725</v>
      </c>
      <c r="C330" s="113">
        <v>97348</v>
      </c>
      <c r="D330" s="113">
        <v>55090</v>
      </c>
      <c r="E330" s="113">
        <v>17287</v>
      </c>
    </row>
    <row r="331" spans="1:5" s="86" customFormat="1" ht="9" customHeight="1">
      <c r="A331" s="122" t="s">
        <v>37</v>
      </c>
      <c r="B331" s="85">
        <f t="shared" si="8"/>
        <v>38113</v>
      </c>
      <c r="C331" s="113">
        <v>23109</v>
      </c>
      <c r="D331" s="113">
        <v>14186</v>
      </c>
      <c r="E331" s="113">
        <v>818</v>
      </c>
    </row>
    <row r="332" spans="1:5" s="86" customFormat="1" ht="9" customHeight="1">
      <c r="A332" s="122" t="s">
        <v>38</v>
      </c>
      <c r="B332" s="85">
        <f t="shared" si="8"/>
        <v>23754</v>
      </c>
      <c r="C332" s="113">
        <v>18648</v>
      </c>
      <c r="D332" s="113">
        <v>3810</v>
      </c>
      <c r="E332" s="113">
        <v>1296</v>
      </c>
    </row>
    <row r="333" spans="1:5" s="86" customFormat="1" ht="9" customHeight="1">
      <c r="A333" s="123" t="s">
        <v>39</v>
      </c>
      <c r="B333" s="88">
        <f t="shared" si="8"/>
        <v>59917</v>
      </c>
      <c r="C333" s="126">
        <v>32877</v>
      </c>
      <c r="D333" s="126">
        <v>24501</v>
      </c>
      <c r="E333" s="126">
        <v>2539</v>
      </c>
    </row>
    <row r="334" spans="1:5" s="86" customFormat="1" ht="9" customHeight="1">
      <c r="A334" s="122" t="s">
        <v>40</v>
      </c>
      <c r="B334" s="85">
        <f t="shared" si="8"/>
        <v>63456</v>
      </c>
      <c r="C334" s="113">
        <v>38903</v>
      </c>
      <c r="D334" s="113">
        <v>20866</v>
      </c>
      <c r="E334" s="113">
        <v>3687</v>
      </c>
    </row>
    <row r="335" spans="1:5" s="86" customFormat="1" ht="9" customHeight="1">
      <c r="A335" s="122" t="s">
        <v>41</v>
      </c>
      <c r="B335" s="85">
        <f t="shared" si="8"/>
        <v>54811</v>
      </c>
      <c r="C335" s="113">
        <v>44767</v>
      </c>
      <c r="D335" s="113">
        <v>8411</v>
      </c>
      <c r="E335" s="113">
        <v>1633</v>
      </c>
    </row>
    <row r="336" spans="1:5" s="86" customFormat="1" ht="9" customHeight="1">
      <c r="A336" s="122" t="s">
        <v>42</v>
      </c>
      <c r="B336" s="85">
        <f t="shared" si="8"/>
        <v>51146</v>
      </c>
      <c r="C336" s="113">
        <v>24844</v>
      </c>
      <c r="D336" s="113">
        <v>23268</v>
      </c>
      <c r="E336" s="113">
        <v>3034</v>
      </c>
    </row>
    <row r="337" spans="1:5" s="86" customFormat="1" ht="9" customHeight="1">
      <c r="A337" s="123" t="s">
        <v>43</v>
      </c>
      <c r="B337" s="88">
        <f t="shared" si="8"/>
        <v>66497</v>
      </c>
      <c r="C337" s="126">
        <v>53610</v>
      </c>
      <c r="D337" s="126">
        <v>5919</v>
      </c>
      <c r="E337" s="126">
        <v>6968</v>
      </c>
    </row>
    <row r="338" spans="1:5" s="86" customFormat="1" ht="9" customHeight="1">
      <c r="A338" s="122" t="s">
        <v>44</v>
      </c>
      <c r="B338" s="85">
        <f t="shared" si="8"/>
        <v>27896</v>
      </c>
      <c r="C338" s="113">
        <v>20699</v>
      </c>
      <c r="D338" s="113">
        <v>6161</v>
      </c>
      <c r="E338" s="113">
        <v>1036</v>
      </c>
    </row>
    <row r="339" spans="1:5" s="86" customFormat="1" ht="9" customHeight="1">
      <c r="A339" s="122" t="s">
        <v>45</v>
      </c>
      <c r="B339" s="85">
        <f t="shared" si="8"/>
        <v>199471</v>
      </c>
      <c r="C339" s="113">
        <v>91946</v>
      </c>
      <c r="D339" s="113">
        <v>76536</v>
      </c>
      <c r="E339" s="113">
        <v>30989</v>
      </c>
    </row>
    <row r="340" spans="1:5" s="86" customFormat="1" ht="9" customHeight="1">
      <c r="A340" s="122" t="s">
        <v>46</v>
      </c>
      <c r="B340" s="85">
        <f t="shared" si="8"/>
        <v>38251</v>
      </c>
      <c r="C340" s="113">
        <v>29467</v>
      </c>
      <c r="D340" s="113">
        <v>7903</v>
      </c>
      <c r="E340" s="113">
        <v>881</v>
      </c>
    </row>
    <row r="341" spans="1:5" s="86" customFormat="1" ht="9" customHeight="1">
      <c r="A341" s="123" t="s">
        <v>47</v>
      </c>
      <c r="B341" s="88">
        <f t="shared" si="8"/>
        <v>35198</v>
      </c>
      <c r="C341" s="126">
        <v>19665</v>
      </c>
      <c r="D341" s="126">
        <v>13870</v>
      </c>
      <c r="E341" s="126">
        <v>1663</v>
      </c>
    </row>
    <row r="342" spans="1:5" s="86" customFormat="1" ht="9" customHeight="1">
      <c r="A342" s="122" t="s">
        <v>76</v>
      </c>
      <c r="B342" s="127">
        <f t="shared" si="8"/>
        <v>9550</v>
      </c>
      <c r="C342" s="113" t="s">
        <v>77</v>
      </c>
      <c r="D342" s="113" t="s">
        <v>77</v>
      </c>
      <c r="E342" s="113">
        <v>9550</v>
      </c>
    </row>
    <row r="343" spans="1:5" s="86" customFormat="1" ht="5.45" customHeight="1">
      <c r="A343" s="122"/>
      <c r="B343" s="112"/>
      <c r="C343" s="90"/>
      <c r="D343" s="90"/>
      <c r="E343" s="85"/>
    </row>
    <row r="344" spans="1:5" s="82" customFormat="1" ht="9" customHeight="1">
      <c r="A344" s="80">
        <v>2004</v>
      </c>
      <c r="B344" s="121"/>
      <c r="C344" s="121"/>
      <c r="D344" s="121"/>
      <c r="E344" s="121"/>
    </row>
    <row r="345" spans="1:5" s="82" customFormat="1" ht="9" customHeight="1">
      <c r="A345" s="83" t="s">
        <v>7</v>
      </c>
      <c r="B345" s="81">
        <f>SUM(B347:B379)</f>
        <v>2625056</v>
      </c>
      <c r="C345" s="81">
        <f>SUM(C347:C379)</f>
        <v>1762959</v>
      </c>
      <c r="D345" s="81">
        <f>SUM(D347:D379)</f>
        <v>683866</v>
      </c>
      <c r="E345" s="81">
        <f>SUM(E347:E379)</f>
        <v>178231</v>
      </c>
    </row>
    <row r="346" spans="1:5" s="82" customFormat="1" ht="3" customHeight="1">
      <c r="A346" s="83"/>
      <c r="B346" s="81"/>
      <c r="C346" s="125"/>
      <c r="D346" s="125"/>
      <c r="E346" s="125"/>
    </row>
    <row r="347" spans="1:5" s="86" customFormat="1" ht="8.65" customHeight="1">
      <c r="A347" s="122" t="s">
        <v>16</v>
      </c>
      <c r="B347" s="85">
        <f t="shared" ref="B347:B379" si="9">SUM(C347:E347)</f>
        <v>26527</v>
      </c>
      <c r="C347" s="113">
        <v>21432</v>
      </c>
      <c r="D347" s="113">
        <v>4500</v>
      </c>
      <c r="E347" s="113">
        <v>595</v>
      </c>
    </row>
    <row r="348" spans="1:5" s="86" customFormat="1" ht="8.65" customHeight="1">
      <c r="A348" s="122" t="s">
        <v>17</v>
      </c>
      <c r="B348" s="85">
        <f t="shared" si="9"/>
        <v>60925</v>
      </c>
      <c r="C348" s="113">
        <v>50220</v>
      </c>
      <c r="D348" s="113">
        <v>2842</v>
      </c>
      <c r="E348" s="113">
        <v>7863</v>
      </c>
    </row>
    <row r="349" spans="1:5" s="86" customFormat="1" ht="8.65" customHeight="1">
      <c r="A349" s="122" t="s">
        <v>18</v>
      </c>
      <c r="B349" s="85">
        <f t="shared" si="9"/>
        <v>12461</v>
      </c>
      <c r="C349" s="113">
        <v>9894</v>
      </c>
      <c r="D349" s="113">
        <v>1923</v>
      </c>
      <c r="E349" s="113">
        <v>644</v>
      </c>
    </row>
    <row r="350" spans="1:5" s="86" customFormat="1" ht="8.65" customHeight="1">
      <c r="A350" s="123" t="s">
        <v>19</v>
      </c>
      <c r="B350" s="88">
        <f t="shared" si="9"/>
        <v>17144</v>
      </c>
      <c r="C350" s="126">
        <v>11451</v>
      </c>
      <c r="D350" s="126">
        <v>5316</v>
      </c>
      <c r="E350" s="126">
        <v>377</v>
      </c>
    </row>
    <row r="351" spans="1:5" s="86" customFormat="1" ht="8.65" customHeight="1">
      <c r="A351" s="122" t="s">
        <v>20</v>
      </c>
      <c r="B351" s="85">
        <f t="shared" si="9"/>
        <v>57393</v>
      </c>
      <c r="C351" s="113">
        <v>42152</v>
      </c>
      <c r="D351" s="113">
        <v>5453</v>
      </c>
      <c r="E351" s="113">
        <v>9788</v>
      </c>
    </row>
    <row r="352" spans="1:5" s="86" customFormat="1" ht="8.65" customHeight="1">
      <c r="A352" s="122" t="s">
        <v>21</v>
      </c>
      <c r="B352" s="85">
        <f t="shared" si="9"/>
        <v>13272</v>
      </c>
      <c r="C352" s="113">
        <v>10863</v>
      </c>
      <c r="D352" s="113">
        <v>1720</v>
      </c>
      <c r="E352" s="113">
        <v>689</v>
      </c>
    </row>
    <row r="353" spans="1:5" s="86" customFormat="1" ht="8.65" customHeight="1">
      <c r="A353" s="122" t="s">
        <v>22</v>
      </c>
      <c r="B353" s="85">
        <f t="shared" si="9"/>
        <v>133979</v>
      </c>
      <c r="C353" s="113">
        <v>48714</v>
      </c>
      <c r="D353" s="113">
        <v>62769</v>
      </c>
      <c r="E353" s="113">
        <v>22496</v>
      </c>
    </row>
    <row r="354" spans="1:5" s="86" customFormat="1" ht="8.65" customHeight="1">
      <c r="A354" s="123" t="s">
        <v>23</v>
      </c>
      <c r="B354" s="88">
        <f t="shared" si="9"/>
        <v>75468</v>
      </c>
      <c r="C354" s="126">
        <v>51472</v>
      </c>
      <c r="D354" s="126">
        <v>13932</v>
      </c>
      <c r="E354" s="126">
        <v>10064</v>
      </c>
    </row>
    <row r="355" spans="1:5" s="86" customFormat="1" ht="8.65" customHeight="1">
      <c r="A355" s="89" t="s">
        <v>24</v>
      </c>
      <c r="B355" s="85">
        <f t="shared" si="9"/>
        <v>167285</v>
      </c>
      <c r="C355" s="113">
        <v>163934</v>
      </c>
      <c r="D355" s="113">
        <v>1137</v>
      </c>
      <c r="E355" s="113">
        <v>2214</v>
      </c>
    </row>
    <row r="356" spans="1:5" s="86" customFormat="1" ht="8.65" customHeight="1">
      <c r="A356" s="122" t="s">
        <v>25</v>
      </c>
      <c r="B356" s="85">
        <f t="shared" si="9"/>
        <v>39519</v>
      </c>
      <c r="C356" s="113">
        <v>13042</v>
      </c>
      <c r="D356" s="113">
        <v>23968</v>
      </c>
      <c r="E356" s="113">
        <v>2509</v>
      </c>
    </row>
    <row r="357" spans="1:5" s="86" customFormat="1" ht="8.65" customHeight="1">
      <c r="A357" s="122" t="s">
        <v>26</v>
      </c>
      <c r="B357" s="85">
        <f t="shared" si="9"/>
        <v>123312</v>
      </c>
      <c r="C357" s="113">
        <v>77720</v>
      </c>
      <c r="D357" s="113">
        <v>38064</v>
      </c>
      <c r="E357" s="113">
        <v>7528</v>
      </c>
    </row>
    <row r="358" spans="1:5" s="86" customFormat="1" ht="8.65" customHeight="1">
      <c r="A358" s="123" t="s">
        <v>27</v>
      </c>
      <c r="B358" s="88">
        <f t="shared" si="9"/>
        <v>116293</v>
      </c>
      <c r="C358" s="126">
        <v>47223</v>
      </c>
      <c r="D358" s="126">
        <v>52549</v>
      </c>
      <c r="E358" s="126">
        <v>16521</v>
      </c>
    </row>
    <row r="359" spans="1:5" s="86" customFormat="1" ht="8.65" customHeight="1">
      <c r="A359" s="122" t="s">
        <v>28</v>
      </c>
      <c r="B359" s="85">
        <f t="shared" si="9"/>
        <v>68906</v>
      </c>
      <c r="C359" s="113">
        <v>29015</v>
      </c>
      <c r="D359" s="113">
        <v>31296</v>
      </c>
      <c r="E359" s="113">
        <v>8595</v>
      </c>
    </row>
    <row r="360" spans="1:5" s="86" customFormat="1" ht="8.65" customHeight="1">
      <c r="A360" s="122" t="s">
        <v>29</v>
      </c>
      <c r="B360" s="85">
        <f t="shared" si="9"/>
        <v>158748</v>
      </c>
      <c r="C360" s="113">
        <v>133649</v>
      </c>
      <c r="D360" s="113">
        <v>21169</v>
      </c>
      <c r="E360" s="113">
        <v>3930</v>
      </c>
    </row>
    <row r="361" spans="1:5" s="86" customFormat="1" ht="8.65" customHeight="1">
      <c r="A361" s="122" t="s">
        <v>30</v>
      </c>
      <c r="B361" s="85">
        <f t="shared" si="9"/>
        <v>343150</v>
      </c>
      <c r="C361" s="113">
        <v>283897</v>
      </c>
      <c r="D361" s="113">
        <v>51327</v>
      </c>
      <c r="E361" s="113">
        <v>7926</v>
      </c>
    </row>
    <row r="362" spans="1:5" s="86" customFormat="1" ht="8.65" customHeight="1">
      <c r="A362" s="123" t="s">
        <v>31</v>
      </c>
      <c r="B362" s="88">
        <f t="shared" si="9"/>
        <v>112451</v>
      </c>
      <c r="C362" s="126">
        <v>66914</v>
      </c>
      <c r="D362" s="126">
        <v>34827</v>
      </c>
      <c r="E362" s="126">
        <v>10710</v>
      </c>
    </row>
    <row r="363" spans="1:5" s="86" customFormat="1" ht="8.65" customHeight="1">
      <c r="A363" s="122" t="s">
        <v>32</v>
      </c>
      <c r="B363" s="85">
        <f t="shared" si="9"/>
        <v>35648</v>
      </c>
      <c r="C363" s="113">
        <v>24247</v>
      </c>
      <c r="D363" s="113">
        <v>9054</v>
      </c>
      <c r="E363" s="113">
        <v>2347</v>
      </c>
    </row>
    <row r="364" spans="1:5" s="86" customFormat="1" ht="8.65" customHeight="1">
      <c r="A364" s="122" t="s">
        <v>33</v>
      </c>
      <c r="B364" s="85">
        <f t="shared" si="9"/>
        <v>24517</v>
      </c>
      <c r="C364" s="113">
        <v>14161</v>
      </c>
      <c r="D364" s="113">
        <v>8233</v>
      </c>
      <c r="E364" s="113">
        <v>2123</v>
      </c>
    </row>
    <row r="365" spans="1:5" s="86" customFormat="1" ht="8.65" customHeight="1">
      <c r="A365" s="122" t="s">
        <v>34</v>
      </c>
      <c r="B365" s="85">
        <f t="shared" si="9"/>
        <v>90440</v>
      </c>
      <c r="C365" s="113">
        <v>87768</v>
      </c>
      <c r="D365" s="113">
        <v>2532</v>
      </c>
      <c r="E365" s="113">
        <v>140</v>
      </c>
    </row>
    <row r="366" spans="1:5" s="86" customFormat="1" ht="8.65" customHeight="1">
      <c r="A366" s="123" t="s">
        <v>35</v>
      </c>
      <c r="B366" s="88">
        <f t="shared" si="9"/>
        <v>122467</v>
      </c>
      <c r="C366" s="126">
        <v>43271</v>
      </c>
      <c r="D366" s="126">
        <v>54324</v>
      </c>
      <c r="E366" s="126">
        <v>24872</v>
      </c>
    </row>
    <row r="367" spans="1:5" s="86" customFormat="1" ht="8.65" customHeight="1">
      <c r="A367" s="122" t="s">
        <v>36</v>
      </c>
      <c r="B367" s="85">
        <f t="shared" si="9"/>
        <v>158391</v>
      </c>
      <c r="C367" s="113">
        <v>99483</v>
      </c>
      <c r="D367" s="113">
        <v>50857</v>
      </c>
      <c r="E367" s="113">
        <v>8051</v>
      </c>
    </row>
    <row r="368" spans="1:5" s="86" customFormat="1" ht="8.65" customHeight="1">
      <c r="A368" s="122" t="s">
        <v>37</v>
      </c>
      <c r="B368" s="85">
        <f t="shared" si="9"/>
        <v>40075</v>
      </c>
      <c r="C368" s="113">
        <v>23749</v>
      </c>
      <c r="D368" s="113">
        <v>14533</v>
      </c>
      <c r="E368" s="113">
        <v>1793</v>
      </c>
    </row>
    <row r="369" spans="1:5" s="86" customFormat="1" ht="8.65" customHeight="1">
      <c r="A369" s="122" t="s">
        <v>38</v>
      </c>
      <c r="B369" s="85">
        <f t="shared" si="9"/>
        <v>23711</v>
      </c>
      <c r="C369" s="113">
        <v>19434</v>
      </c>
      <c r="D369" s="113">
        <v>3686</v>
      </c>
      <c r="E369" s="113">
        <v>591</v>
      </c>
    </row>
    <row r="370" spans="1:5" s="86" customFormat="1" ht="8.65" customHeight="1">
      <c r="A370" s="123" t="s">
        <v>39</v>
      </c>
      <c r="B370" s="88">
        <f t="shared" si="9"/>
        <v>61214</v>
      </c>
      <c r="C370" s="126">
        <v>33250</v>
      </c>
      <c r="D370" s="126">
        <v>25063</v>
      </c>
      <c r="E370" s="126">
        <v>2901</v>
      </c>
    </row>
    <row r="371" spans="1:5" s="86" customFormat="1" ht="8.65" customHeight="1">
      <c r="A371" s="122" t="s">
        <v>40</v>
      </c>
      <c r="B371" s="85">
        <f t="shared" si="9"/>
        <v>65065</v>
      </c>
      <c r="C371" s="113">
        <v>40297</v>
      </c>
      <c r="D371" s="113">
        <v>20151</v>
      </c>
      <c r="E371" s="113">
        <v>4617</v>
      </c>
    </row>
    <row r="372" spans="1:5" s="86" customFormat="1" ht="8.65" customHeight="1">
      <c r="A372" s="122" t="s">
        <v>41</v>
      </c>
      <c r="B372" s="85">
        <f t="shared" si="9"/>
        <v>53631</v>
      </c>
      <c r="C372" s="113">
        <v>44293</v>
      </c>
      <c r="D372" s="113">
        <v>8094</v>
      </c>
      <c r="E372" s="113">
        <v>1244</v>
      </c>
    </row>
    <row r="373" spans="1:5" s="86" customFormat="1" ht="8.65" customHeight="1">
      <c r="A373" s="122" t="s">
        <v>42</v>
      </c>
      <c r="B373" s="85">
        <f t="shared" si="9"/>
        <v>55720</v>
      </c>
      <c r="C373" s="113">
        <v>26082</v>
      </c>
      <c r="D373" s="113">
        <v>26379</v>
      </c>
      <c r="E373" s="113">
        <v>3259</v>
      </c>
    </row>
    <row r="374" spans="1:5" s="86" customFormat="1" ht="8.65" customHeight="1">
      <c r="A374" s="123" t="s">
        <v>43</v>
      </c>
      <c r="B374" s="88">
        <f t="shared" si="9"/>
        <v>72847</v>
      </c>
      <c r="C374" s="126">
        <v>61329</v>
      </c>
      <c r="D374" s="126">
        <v>7080</v>
      </c>
      <c r="E374" s="126">
        <v>4438</v>
      </c>
    </row>
    <row r="375" spans="1:5" s="86" customFormat="1" ht="8.65" customHeight="1">
      <c r="A375" s="122" t="s">
        <v>44</v>
      </c>
      <c r="B375" s="85">
        <f t="shared" si="9"/>
        <v>29225</v>
      </c>
      <c r="C375" s="113">
        <v>22813</v>
      </c>
      <c r="D375" s="113">
        <v>6366</v>
      </c>
      <c r="E375" s="113">
        <v>46</v>
      </c>
    </row>
    <row r="376" spans="1:5" s="86" customFormat="1" ht="8.65" customHeight="1">
      <c r="A376" s="122" t="s">
        <v>45</v>
      </c>
      <c r="B376" s="85">
        <f t="shared" si="9"/>
        <v>190790</v>
      </c>
      <c r="C376" s="113">
        <v>115943</v>
      </c>
      <c r="D376" s="113">
        <v>74320</v>
      </c>
      <c r="E376" s="113">
        <v>527</v>
      </c>
    </row>
    <row r="377" spans="1:5" s="86" customFormat="1" ht="8.65" customHeight="1">
      <c r="A377" s="122" t="s">
        <v>46</v>
      </c>
      <c r="B377" s="85">
        <f t="shared" si="9"/>
        <v>33855</v>
      </c>
      <c r="C377" s="113">
        <v>25299</v>
      </c>
      <c r="D377" s="113">
        <v>6582</v>
      </c>
      <c r="E377" s="113">
        <v>1974</v>
      </c>
    </row>
    <row r="378" spans="1:5" s="86" customFormat="1" ht="8.65" customHeight="1">
      <c r="A378" s="123" t="s">
        <v>47</v>
      </c>
      <c r="B378" s="88">
        <f t="shared" si="9"/>
        <v>35099</v>
      </c>
      <c r="C378" s="126">
        <v>19948</v>
      </c>
      <c r="D378" s="126">
        <v>13820</v>
      </c>
      <c r="E378" s="126">
        <v>1331</v>
      </c>
    </row>
    <row r="379" spans="1:5" s="86" customFormat="1" ht="8.65" customHeight="1">
      <c r="A379" s="122" t="s">
        <v>76</v>
      </c>
      <c r="B379" s="127">
        <f t="shared" si="9"/>
        <v>5528</v>
      </c>
      <c r="C379" s="113" t="s">
        <v>77</v>
      </c>
      <c r="D379" s="113" t="s">
        <v>77</v>
      </c>
      <c r="E379" s="113">
        <v>5528</v>
      </c>
    </row>
    <row r="380" spans="1:5" s="86" customFormat="1" ht="5.45" customHeight="1">
      <c r="A380" s="122"/>
      <c r="B380" s="127"/>
      <c r="C380" s="113"/>
      <c r="D380" s="113"/>
      <c r="E380" s="113"/>
    </row>
    <row r="381" spans="1:5" s="95" customFormat="1" ht="9" customHeight="1">
      <c r="A381" s="93">
        <v>2005</v>
      </c>
      <c r="B381" s="94"/>
      <c r="C381" s="94"/>
      <c r="D381" s="94"/>
      <c r="E381" s="94"/>
    </row>
    <row r="382" spans="1:5" s="98" customFormat="1" ht="9" customHeight="1">
      <c r="A382" s="96" t="s">
        <v>78</v>
      </c>
      <c r="B382" s="97">
        <f>SUM(B384:B416)</f>
        <v>2567906</v>
      </c>
      <c r="C382" s="97">
        <f>SUM(C384:C416)</f>
        <v>1776726</v>
      </c>
      <c r="D382" s="97">
        <f>SUM(D384:D416)</f>
        <v>643618</v>
      </c>
      <c r="E382" s="97">
        <f>SUM(E384:E416)</f>
        <v>147562</v>
      </c>
    </row>
    <row r="383" spans="1:5" s="128" customFormat="1" ht="3.95" customHeight="1">
      <c r="A383" s="89"/>
      <c r="B383" s="99"/>
      <c r="C383" s="99"/>
      <c r="D383" s="99"/>
      <c r="E383" s="99"/>
    </row>
    <row r="384" spans="1:5" s="128" customFormat="1" ht="9" customHeight="1">
      <c r="A384" s="89" t="s">
        <v>79</v>
      </c>
      <c r="B384" s="99">
        <f t="shared" ref="B384:B416" si="10">SUM(C384:E384)</f>
        <v>25619</v>
      </c>
      <c r="C384" s="99">
        <v>21040</v>
      </c>
      <c r="D384" s="99">
        <v>4118</v>
      </c>
      <c r="E384" s="99">
        <v>461</v>
      </c>
    </row>
    <row r="385" spans="1:5" s="95" customFormat="1" ht="9" customHeight="1">
      <c r="A385" s="89" t="s">
        <v>80</v>
      </c>
      <c r="B385" s="99">
        <f t="shared" si="10"/>
        <v>61844</v>
      </c>
      <c r="C385" s="99">
        <v>56833</v>
      </c>
      <c r="D385" s="99">
        <v>2914</v>
      </c>
      <c r="E385" s="99">
        <v>2097</v>
      </c>
    </row>
    <row r="386" spans="1:5" s="95" customFormat="1" ht="9" customHeight="1">
      <c r="A386" s="89" t="s">
        <v>81</v>
      </c>
      <c r="B386" s="99">
        <f t="shared" si="10"/>
        <v>11509</v>
      </c>
      <c r="C386" s="99">
        <v>9204</v>
      </c>
      <c r="D386" s="99">
        <v>2070</v>
      </c>
      <c r="E386" s="99">
        <v>235</v>
      </c>
    </row>
    <row r="387" spans="1:5" s="95" customFormat="1" ht="9" customHeight="1">
      <c r="A387" s="100" t="s">
        <v>82</v>
      </c>
      <c r="B387" s="101">
        <f t="shared" si="10"/>
        <v>18246</v>
      </c>
      <c r="C387" s="101">
        <v>12042</v>
      </c>
      <c r="D387" s="101">
        <v>5698</v>
      </c>
      <c r="E387" s="101">
        <v>506</v>
      </c>
    </row>
    <row r="388" spans="1:5" s="95" customFormat="1" ht="9" customHeight="1">
      <c r="A388" s="89" t="s">
        <v>83</v>
      </c>
      <c r="B388" s="99">
        <f t="shared" si="10"/>
        <v>55962</v>
      </c>
      <c r="C388" s="99">
        <v>42979</v>
      </c>
      <c r="D388" s="99">
        <v>5017</v>
      </c>
      <c r="E388" s="99">
        <v>7966</v>
      </c>
    </row>
    <row r="389" spans="1:5" s="95" customFormat="1" ht="9" customHeight="1">
      <c r="A389" s="89" t="s">
        <v>84</v>
      </c>
      <c r="B389" s="99">
        <f t="shared" si="10"/>
        <v>12276</v>
      </c>
      <c r="C389" s="99">
        <v>10443</v>
      </c>
      <c r="D389" s="99">
        <v>1510</v>
      </c>
      <c r="E389" s="99">
        <v>323</v>
      </c>
    </row>
    <row r="390" spans="1:5" s="95" customFormat="1" ht="9" customHeight="1">
      <c r="A390" s="89" t="s">
        <v>85</v>
      </c>
      <c r="B390" s="99">
        <f t="shared" si="10"/>
        <v>137488</v>
      </c>
      <c r="C390" s="99">
        <v>51136</v>
      </c>
      <c r="D390" s="99">
        <v>72018</v>
      </c>
      <c r="E390" s="99">
        <v>14334</v>
      </c>
    </row>
    <row r="391" spans="1:5" s="95" customFormat="1" ht="9" customHeight="1">
      <c r="A391" s="100" t="s">
        <v>86</v>
      </c>
      <c r="B391" s="101">
        <f t="shared" si="10"/>
        <v>77840</v>
      </c>
      <c r="C391" s="101">
        <v>50799</v>
      </c>
      <c r="D391" s="101">
        <v>7121</v>
      </c>
      <c r="E391" s="101">
        <v>19920</v>
      </c>
    </row>
    <row r="392" spans="1:5" s="95" customFormat="1" ht="9" customHeight="1">
      <c r="A392" s="89" t="s">
        <v>24</v>
      </c>
      <c r="B392" s="99">
        <f t="shared" si="10"/>
        <v>163212</v>
      </c>
      <c r="C392" s="99">
        <v>159958</v>
      </c>
      <c r="D392" s="99">
        <v>1299</v>
      </c>
      <c r="E392" s="99">
        <v>1955</v>
      </c>
    </row>
    <row r="393" spans="1:5" s="95" customFormat="1" ht="9" customHeight="1">
      <c r="A393" s="89" t="s">
        <v>87</v>
      </c>
      <c r="B393" s="99">
        <f t="shared" si="10"/>
        <v>39519</v>
      </c>
      <c r="C393" s="99">
        <v>13291</v>
      </c>
      <c r="D393" s="99">
        <v>24259</v>
      </c>
      <c r="E393" s="99">
        <v>1969</v>
      </c>
    </row>
    <row r="394" spans="1:5" s="95" customFormat="1" ht="9" customHeight="1">
      <c r="A394" s="89" t="s">
        <v>88</v>
      </c>
      <c r="B394" s="99">
        <f t="shared" si="10"/>
        <v>127290</v>
      </c>
      <c r="C394" s="99">
        <v>107895</v>
      </c>
      <c r="D394" s="99">
        <v>16490</v>
      </c>
      <c r="E394" s="99">
        <v>2905</v>
      </c>
    </row>
    <row r="395" spans="1:5" s="95" customFormat="1" ht="9" customHeight="1">
      <c r="A395" s="100" t="s">
        <v>89</v>
      </c>
      <c r="B395" s="101">
        <f t="shared" si="10"/>
        <v>101699</v>
      </c>
      <c r="C395" s="101">
        <v>44158</v>
      </c>
      <c r="D395" s="101">
        <v>47421</v>
      </c>
      <c r="E395" s="101">
        <v>10120</v>
      </c>
    </row>
    <row r="396" spans="1:5" s="95" customFormat="1" ht="9" customHeight="1">
      <c r="A396" s="89" t="s">
        <v>90</v>
      </c>
      <c r="B396" s="99">
        <f t="shared" si="10"/>
        <v>61410</v>
      </c>
      <c r="C396" s="99">
        <v>21974</v>
      </c>
      <c r="D396" s="99">
        <v>25664</v>
      </c>
      <c r="E396" s="99">
        <v>13772</v>
      </c>
    </row>
    <row r="397" spans="1:5" s="95" customFormat="1" ht="9" customHeight="1">
      <c r="A397" s="89" t="s">
        <v>91</v>
      </c>
      <c r="B397" s="99">
        <f t="shared" si="10"/>
        <v>155082</v>
      </c>
      <c r="C397" s="99">
        <v>130496</v>
      </c>
      <c r="D397" s="99">
        <v>21186</v>
      </c>
      <c r="E397" s="99">
        <v>3400</v>
      </c>
    </row>
    <row r="398" spans="1:5" s="95" customFormat="1" ht="9" customHeight="1">
      <c r="A398" s="89" t="s">
        <v>92</v>
      </c>
      <c r="B398" s="99">
        <f t="shared" si="10"/>
        <v>335257</v>
      </c>
      <c r="C398" s="99">
        <v>278772</v>
      </c>
      <c r="D398" s="99">
        <v>49722</v>
      </c>
      <c r="E398" s="99">
        <v>6763</v>
      </c>
    </row>
    <row r="399" spans="1:5" s="95" customFormat="1" ht="9" customHeight="1">
      <c r="A399" s="100" t="s">
        <v>93</v>
      </c>
      <c r="B399" s="101">
        <f t="shared" si="10"/>
        <v>104243</v>
      </c>
      <c r="C399" s="101">
        <v>62900</v>
      </c>
      <c r="D399" s="101">
        <v>32317</v>
      </c>
      <c r="E399" s="101">
        <v>9026</v>
      </c>
    </row>
    <row r="400" spans="1:5" s="95" customFormat="1" ht="9" customHeight="1">
      <c r="A400" s="89" t="s">
        <v>94</v>
      </c>
      <c r="B400" s="99">
        <f t="shared" si="10"/>
        <v>35810</v>
      </c>
      <c r="C400" s="99">
        <v>25642</v>
      </c>
      <c r="D400" s="99">
        <v>8294</v>
      </c>
      <c r="E400" s="99">
        <v>1874</v>
      </c>
    </row>
    <row r="401" spans="1:5" s="95" customFormat="1" ht="9" customHeight="1">
      <c r="A401" s="89" t="s">
        <v>95</v>
      </c>
      <c r="B401" s="99">
        <f t="shared" si="10"/>
        <v>22338</v>
      </c>
      <c r="C401" s="99">
        <v>13800</v>
      </c>
      <c r="D401" s="99">
        <v>7260</v>
      </c>
      <c r="E401" s="99">
        <v>1278</v>
      </c>
    </row>
    <row r="402" spans="1:5" s="95" customFormat="1" ht="9" customHeight="1">
      <c r="A402" s="89" t="s">
        <v>96</v>
      </c>
      <c r="B402" s="99">
        <f t="shared" si="10"/>
        <v>87645</v>
      </c>
      <c r="C402" s="99">
        <v>85242</v>
      </c>
      <c r="D402" s="99">
        <v>2175</v>
      </c>
      <c r="E402" s="99">
        <v>228</v>
      </c>
    </row>
    <row r="403" spans="1:5" s="95" customFormat="1" ht="9" customHeight="1">
      <c r="A403" s="100" t="s">
        <v>97</v>
      </c>
      <c r="B403" s="101">
        <f t="shared" si="10"/>
        <v>112991</v>
      </c>
      <c r="C403" s="101">
        <v>42574</v>
      </c>
      <c r="D403" s="101">
        <v>53703</v>
      </c>
      <c r="E403" s="101">
        <v>16714</v>
      </c>
    </row>
    <row r="404" spans="1:5" s="95" customFormat="1" ht="9" customHeight="1">
      <c r="A404" s="89" t="s">
        <v>98</v>
      </c>
      <c r="B404" s="99">
        <f t="shared" si="10"/>
        <v>165560</v>
      </c>
      <c r="C404" s="99">
        <v>104156</v>
      </c>
      <c r="D404" s="99">
        <v>51728</v>
      </c>
      <c r="E404" s="99">
        <v>9676</v>
      </c>
    </row>
    <row r="405" spans="1:5" s="95" customFormat="1" ht="9" customHeight="1">
      <c r="A405" s="89" t="s">
        <v>99</v>
      </c>
      <c r="B405" s="99">
        <f t="shared" si="10"/>
        <v>41902</v>
      </c>
      <c r="C405" s="99">
        <v>24139</v>
      </c>
      <c r="D405" s="99">
        <v>15425</v>
      </c>
      <c r="E405" s="99">
        <v>2338</v>
      </c>
    </row>
    <row r="406" spans="1:5" s="95" customFormat="1" ht="9" customHeight="1">
      <c r="A406" s="89" t="s">
        <v>100</v>
      </c>
      <c r="B406" s="99">
        <f t="shared" si="10"/>
        <v>24363</v>
      </c>
      <c r="C406" s="99">
        <v>19772</v>
      </c>
      <c r="D406" s="99">
        <v>3330</v>
      </c>
      <c r="E406" s="99">
        <v>1261</v>
      </c>
    </row>
    <row r="407" spans="1:5" s="95" customFormat="1" ht="9" customHeight="1">
      <c r="A407" s="100" t="s">
        <v>101</v>
      </c>
      <c r="B407" s="101">
        <f t="shared" si="10"/>
        <v>59005</v>
      </c>
      <c r="C407" s="101">
        <v>32606</v>
      </c>
      <c r="D407" s="101">
        <v>23433</v>
      </c>
      <c r="E407" s="101">
        <v>2966</v>
      </c>
    </row>
    <row r="408" spans="1:5" s="95" customFormat="1" ht="9" customHeight="1">
      <c r="A408" s="89" t="s">
        <v>102</v>
      </c>
      <c r="B408" s="99">
        <f t="shared" si="10"/>
        <v>61615</v>
      </c>
      <c r="C408" s="99">
        <v>40866</v>
      </c>
      <c r="D408" s="99">
        <v>17673</v>
      </c>
      <c r="E408" s="99">
        <v>3076</v>
      </c>
    </row>
    <row r="409" spans="1:5" s="95" customFormat="1" ht="9" customHeight="1">
      <c r="A409" s="89" t="s">
        <v>103</v>
      </c>
      <c r="B409" s="99">
        <f t="shared" si="10"/>
        <v>53609</v>
      </c>
      <c r="C409" s="99">
        <v>44015</v>
      </c>
      <c r="D409" s="99">
        <v>8317</v>
      </c>
      <c r="E409" s="99">
        <v>1277</v>
      </c>
    </row>
    <row r="410" spans="1:5" s="95" customFormat="1" ht="9" customHeight="1">
      <c r="A410" s="89" t="s">
        <v>104</v>
      </c>
      <c r="B410" s="99">
        <f t="shared" si="10"/>
        <v>52744</v>
      </c>
      <c r="C410" s="99">
        <v>25452</v>
      </c>
      <c r="D410" s="99">
        <v>23998</v>
      </c>
      <c r="E410" s="99">
        <v>3294</v>
      </c>
    </row>
    <row r="411" spans="1:5" s="95" customFormat="1" ht="9" customHeight="1">
      <c r="A411" s="100" t="s">
        <v>105</v>
      </c>
      <c r="B411" s="101">
        <f t="shared" si="10"/>
        <v>74080</v>
      </c>
      <c r="C411" s="101">
        <v>64130</v>
      </c>
      <c r="D411" s="101">
        <v>5735</v>
      </c>
      <c r="E411" s="101">
        <v>4215</v>
      </c>
    </row>
    <row r="412" spans="1:5" s="95" customFormat="1" ht="9" customHeight="1">
      <c r="A412" s="89" t="s">
        <v>106</v>
      </c>
      <c r="B412" s="99">
        <f t="shared" si="10"/>
        <v>26754</v>
      </c>
      <c r="C412" s="99">
        <v>20878</v>
      </c>
      <c r="D412" s="99">
        <v>5849</v>
      </c>
      <c r="E412" s="99">
        <v>27</v>
      </c>
    </row>
    <row r="413" spans="1:5" s="95" customFormat="1" ht="9" customHeight="1">
      <c r="A413" s="89" t="s">
        <v>107</v>
      </c>
      <c r="B413" s="99">
        <f t="shared" si="10"/>
        <v>189414</v>
      </c>
      <c r="C413" s="99">
        <v>111883</v>
      </c>
      <c r="D413" s="99">
        <v>77413</v>
      </c>
      <c r="E413" s="99">
        <v>118</v>
      </c>
    </row>
    <row r="414" spans="1:5" s="95" customFormat="1" ht="9" customHeight="1">
      <c r="A414" s="89" t="s">
        <v>108</v>
      </c>
      <c r="B414" s="99">
        <f t="shared" si="10"/>
        <v>35655</v>
      </c>
      <c r="C414" s="99">
        <v>28039</v>
      </c>
      <c r="D414" s="99">
        <v>6778</v>
      </c>
      <c r="E414" s="99">
        <v>838</v>
      </c>
    </row>
    <row r="415" spans="1:5" s="95" customFormat="1" ht="9" customHeight="1">
      <c r="A415" s="100" t="s">
        <v>109</v>
      </c>
      <c r="B415" s="101">
        <f t="shared" si="10"/>
        <v>34131</v>
      </c>
      <c r="C415" s="101">
        <v>19612</v>
      </c>
      <c r="D415" s="101">
        <v>13683</v>
      </c>
      <c r="E415" s="101">
        <v>836</v>
      </c>
    </row>
    <row r="416" spans="1:5" s="95" customFormat="1" ht="9" customHeight="1">
      <c r="A416" s="89" t="s">
        <v>110</v>
      </c>
      <c r="B416" s="99">
        <f t="shared" si="10"/>
        <v>1794</v>
      </c>
      <c r="C416" s="99" t="s">
        <v>77</v>
      </c>
      <c r="D416" s="99" t="s">
        <v>77</v>
      </c>
      <c r="E416" s="99">
        <v>1794</v>
      </c>
    </row>
    <row r="417" spans="1:5" s="86" customFormat="1" ht="5.45" customHeight="1">
      <c r="A417" s="122"/>
      <c r="B417" s="127"/>
      <c r="C417" s="113"/>
      <c r="D417" s="113"/>
      <c r="E417" s="113"/>
    </row>
    <row r="418" spans="1:5" s="95" customFormat="1" ht="9" customHeight="1">
      <c r="A418" s="118">
        <v>2006</v>
      </c>
      <c r="B418" s="94"/>
      <c r="C418" s="94"/>
      <c r="D418" s="94"/>
      <c r="E418" s="94"/>
    </row>
    <row r="419" spans="1:5" s="98" customFormat="1" ht="9" customHeight="1">
      <c r="A419" s="96" t="s">
        <v>78</v>
      </c>
      <c r="B419" s="97">
        <f>SUM(B421:B453)</f>
        <v>2505939</v>
      </c>
      <c r="C419" s="97">
        <f>SUM(C421:C453)</f>
        <v>1734845</v>
      </c>
      <c r="D419" s="97">
        <f>SUM(D421:D453)</f>
        <v>623006</v>
      </c>
      <c r="E419" s="97">
        <f>SUM(E421:E453)</f>
        <v>148088</v>
      </c>
    </row>
    <row r="420" spans="1:5" s="128" customFormat="1" ht="3.95" customHeight="1">
      <c r="A420" s="89"/>
      <c r="B420" s="99"/>
      <c r="C420" s="99"/>
      <c r="D420" s="99"/>
      <c r="E420" s="99"/>
    </row>
    <row r="421" spans="1:5" s="128" customFormat="1" ht="8.65" customHeight="1">
      <c r="A421" s="89" t="s">
        <v>79</v>
      </c>
      <c r="B421" s="99">
        <f t="shared" ref="B421:B453" si="11">SUM(C421:E421)</f>
        <v>25434</v>
      </c>
      <c r="C421" s="99">
        <v>21020</v>
      </c>
      <c r="D421" s="99">
        <v>4098</v>
      </c>
      <c r="E421" s="99">
        <v>316</v>
      </c>
    </row>
    <row r="422" spans="1:5" s="95" customFormat="1" ht="8.65" customHeight="1">
      <c r="A422" s="89" t="s">
        <v>80</v>
      </c>
      <c r="B422" s="99">
        <f t="shared" si="11"/>
        <v>64909</v>
      </c>
      <c r="C422" s="99">
        <v>52688</v>
      </c>
      <c r="D422" s="99">
        <v>2756</v>
      </c>
      <c r="E422" s="99">
        <v>9465</v>
      </c>
    </row>
    <row r="423" spans="1:5" s="95" customFormat="1" ht="8.65" customHeight="1">
      <c r="A423" s="89" t="s">
        <v>81</v>
      </c>
      <c r="B423" s="99">
        <f t="shared" si="11"/>
        <v>12256</v>
      </c>
      <c r="C423" s="99">
        <v>9718</v>
      </c>
      <c r="D423" s="99">
        <v>2012</v>
      </c>
      <c r="E423" s="99">
        <v>526</v>
      </c>
    </row>
    <row r="424" spans="1:5" s="95" customFormat="1" ht="8.65" customHeight="1">
      <c r="A424" s="100" t="s">
        <v>82</v>
      </c>
      <c r="B424" s="101">
        <f t="shared" si="11"/>
        <v>16629</v>
      </c>
      <c r="C424" s="101">
        <v>11215</v>
      </c>
      <c r="D424" s="101">
        <v>5016</v>
      </c>
      <c r="E424" s="101">
        <v>398</v>
      </c>
    </row>
    <row r="425" spans="1:5" s="95" customFormat="1" ht="8.65" customHeight="1">
      <c r="A425" s="89" t="s">
        <v>83</v>
      </c>
      <c r="B425" s="99">
        <f t="shared" si="11"/>
        <v>56458</v>
      </c>
      <c r="C425" s="99">
        <v>44929</v>
      </c>
      <c r="D425" s="99">
        <v>4765</v>
      </c>
      <c r="E425" s="99">
        <v>6764</v>
      </c>
    </row>
    <row r="426" spans="1:5" s="95" customFormat="1" ht="8.65" customHeight="1">
      <c r="A426" s="89" t="s">
        <v>84</v>
      </c>
      <c r="B426" s="99">
        <f t="shared" si="11"/>
        <v>11762</v>
      </c>
      <c r="C426" s="99">
        <v>10179</v>
      </c>
      <c r="D426" s="99">
        <v>1476</v>
      </c>
      <c r="E426" s="99">
        <v>107</v>
      </c>
    </row>
    <row r="427" spans="1:5" s="95" customFormat="1" ht="8.65" customHeight="1">
      <c r="A427" s="89" t="s">
        <v>85</v>
      </c>
      <c r="B427" s="99">
        <f t="shared" si="11"/>
        <v>132205</v>
      </c>
      <c r="C427" s="99">
        <v>50394</v>
      </c>
      <c r="D427" s="99">
        <v>70512</v>
      </c>
      <c r="E427" s="99">
        <v>11299</v>
      </c>
    </row>
    <row r="428" spans="1:5" s="95" customFormat="1" ht="8.65" customHeight="1">
      <c r="A428" s="100" t="s">
        <v>86</v>
      </c>
      <c r="B428" s="101">
        <f t="shared" si="11"/>
        <v>72731</v>
      </c>
      <c r="C428" s="101">
        <v>54703</v>
      </c>
      <c r="D428" s="101">
        <v>7590</v>
      </c>
      <c r="E428" s="101">
        <v>10438</v>
      </c>
    </row>
    <row r="429" spans="1:5" s="95" customFormat="1" ht="8.65" customHeight="1">
      <c r="A429" s="89" t="s">
        <v>24</v>
      </c>
      <c r="B429" s="99">
        <f t="shared" si="11"/>
        <v>155703</v>
      </c>
      <c r="C429" s="99">
        <v>152928</v>
      </c>
      <c r="D429" s="99">
        <v>952</v>
      </c>
      <c r="E429" s="99">
        <v>1823</v>
      </c>
    </row>
    <row r="430" spans="1:5" s="95" customFormat="1" ht="8.65" customHeight="1">
      <c r="A430" s="89" t="s">
        <v>87</v>
      </c>
      <c r="B430" s="99">
        <f t="shared" si="11"/>
        <v>38424</v>
      </c>
      <c r="C430" s="99">
        <v>13045</v>
      </c>
      <c r="D430" s="99">
        <v>24077</v>
      </c>
      <c r="E430" s="99">
        <v>1302</v>
      </c>
    </row>
    <row r="431" spans="1:5" s="95" customFormat="1" ht="8.65" customHeight="1">
      <c r="A431" s="89" t="s">
        <v>88</v>
      </c>
      <c r="B431" s="99">
        <f t="shared" si="11"/>
        <v>118270</v>
      </c>
      <c r="C431" s="99">
        <v>106254</v>
      </c>
      <c r="D431" s="99">
        <v>11212</v>
      </c>
      <c r="E431" s="99">
        <v>804</v>
      </c>
    </row>
    <row r="432" spans="1:5" s="95" customFormat="1" ht="8.65" customHeight="1">
      <c r="A432" s="100" t="s">
        <v>89</v>
      </c>
      <c r="B432" s="101">
        <f t="shared" si="11"/>
        <v>101972</v>
      </c>
      <c r="C432" s="101">
        <v>44274</v>
      </c>
      <c r="D432" s="101">
        <v>52036</v>
      </c>
      <c r="E432" s="101">
        <v>5662</v>
      </c>
    </row>
    <row r="433" spans="1:5" s="95" customFormat="1" ht="8.65" customHeight="1">
      <c r="A433" s="89" t="s">
        <v>90</v>
      </c>
      <c r="B433" s="99">
        <f t="shared" si="11"/>
        <v>62985</v>
      </c>
      <c r="C433" s="99">
        <v>22057</v>
      </c>
      <c r="D433" s="99">
        <v>26487</v>
      </c>
      <c r="E433" s="99">
        <v>14441</v>
      </c>
    </row>
    <row r="434" spans="1:5" s="95" customFormat="1" ht="8.65" customHeight="1">
      <c r="A434" s="89" t="s">
        <v>91</v>
      </c>
      <c r="B434" s="99">
        <f t="shared" si="11"/>
        <v>153636</v>
      </c>
      <c r="C434" s="99">
        <v>130089</v>
      </c>
      <c r="D434" s="99">
        <v>20367</v>
      </c>
      <c r="E434" s="99">
        <v>3180</v>
      </c>
    </row>
    <row r="435" spans="1:5" s="95" customFormat="1" ht="8.65" customHeight="1">
      <c r="A435" s="89" t="s">
        <v>92</v>
      </c>
      <c r="B435" s="99">
        <f t="shared" si="11"/>
        <v>330108</v>
      </c>
      <c r="C435" s="99">
        <v>271506</v>
      </c>
      <c r="D435" s="99">
        <v>50934</v>
      </c>
      <c r="E435" s="99">
        <v>7668</v>
      </c>
    </row>
    <row r="436" spans="1:5" s="95" customFormat="1" ht="8.65" customHeight="1">
      <c r="A436" s="100" t="s">
        <v>93</v>
      </c>
      <c r="B436" s="101">
        <f t="shared" si="11"/>
        <v>99531</v>
      </c>
      <c r="C436" s="101">
        <v>59094</v>
      </c>
      <c r="D436" s="101">
        <v>30292</v>
      </c>
      <c r="E436" s="101">
        <v>10145</v>
      </c>
    </row>
    <row r="437" spans="1:5" s="95" customFormat="1" ht="8.65" customHeight="1">
      <c r="A437" s="89" t="s">
        <v>94</v>
      </c>
      <c r="B437" s="99">
        <f t="shared" si="11"/>
        <v>34072</v>
      </c>
      <c r="C437" s="99">
        <v>25102</v>
      </c>
      <c r="D437" s="99">
        <v>6959</v>
      </c>
      <c r="E437" s="99">
        <v>2011</v>
      </c>
    </row>
    <row r="438" spans="1:5" s="95" customFormat="1" ht="8.65" customHeight="1">
      <c r="A438" s="89" t="s">
        <v>95</v>
      </c>
      <c r="B438" s="99">
        <f t="shared" si="11"/>
        <v>24213</v>
      </c>
      <c r="C438" s="99">
        <v>13819</v>
      </c>
      <c r="D438" s="99">
        <v>8984</v>
      </c>
      <c r="E438" s="99">
        <v>1410</v>
      </c>
    </row>
    <row r="439" spans="1:5" s="95" customFormat="1" ht="8.65" customHeight="1">
      <c r="A439" s="89" t="s">
        <v>96</v>
      </c>
      <c r="B439" s="99">
        <f t="shared" si="11"/>
        <v>87634</v>
      </c>
      <c r="C439" s="99">
        <v>83511</v>
      </c>
      <c r="D439" s="99">
        <v>4006</v>
      </c>
      <c r="E439" s="99">
        <v>117</v>
      </c>
    </row>
    <row r="440" spans="1:5" s="95" customFormat="1" ht="8.65" customHeight="1">
      <c r="A440" s="100" t="s">
        <v>97</v>
      </c>
      <c r="B440" s="101">
        <f t="shared" si="11"/>
        <v>106831</v>
      </c>
      <c r="C440" s="101">
        <v>38803</v>
      </c>
      <c r="D440" s="101">
        <v>49604</v>
      </c>
      <c r="E440" s="101">
        <v>18424</v>
      </c>
    </row>
    <row r="441" spans="1:5" s="95" customFormat="1" ht="8.65" customHeight="1">
      <c r="A441" s="89" t="s">
        <v>98</v>
      </c>
      <c r="B441" s="99">
        <f t="shared" si="11"/>
        <v>156914</v>
      </c>
      <c r="C441" s="99">
        <v>100319</v>
      </c>
      <c r="D441" s="99">
        <v>48823</v>
      </c>
      <c r="E441" s="99">
        <v>7772</v>
      </c>
    </row>
    <row r="442" spans="1:5" s="95" customFormat="1" ht="8.65" customHeight="1">
      <c r="A442" s="89" t="s">
        <v>99</v>
      </c>
      <c r="B442" s="99">
        <f t="shared" si="11"/>
        <v>39504</v>
      </c>
      <c r="C442" s="99">
        <v>23993</v>
      </c>
      <c r="D442" s="99">
        <v>13437</v>
      </c>
      <c r="E442" s="99">
        <v>2074</v>
      </c>
    </row>
    <row r="443" spans="1:5" s="95" customFormat="1" ht="8.65" customHeight="1">
      <c r="A443" s="89" t="s">
        <v>100</v>
      </c>
      <c r="B443" s="99">
        <f t="shared" si="11"/>
        <v>27235</v>
      </c>
      <c r="C443" s="99">
        <v>22777</v>
      </c>
      <c r="D443" s="99">
        <v>3918</v>
      </c>
      <c r="E443" s="99">
        <v>540</v>
      </c>
    </row>
    <row r="444" spans="1:5" s="95" customFormat="1" ht="8.65" customHeight="1">
      <c r="A444" s="100" t="s">
        <v>101</v>
      </c>
      <c r="B444" s="101">
        <f t="shared" si="11"/>
        <v>58021</v>
      </c>
      <c r="C444" s="101">
        <v>32291</v>
      </c>
      <c r="D444" s="101">
        <v>23473</v>
      </c>
      <c r="E444" s="101">
        <v>2257</v>
      </c>
    </row>
    <row r="445" spans="1:5" s="95" customFormat="1" ht="8.65" customHeight="1">
      <c r="A445" s="89" t="s">
        <v>102</v>
      </c>
      <c r="B445" s="99">
        <f t="shared" si="11"/>
        <v>59947</v>
      </c>
      <c r="C445" s="99">
        <v>40722</v>
      </c>
      <c r="D445" s="99">
        <v>16959</v>
      </c>
      <c r="E445" s="99">
        <v>2266</v>
      </c>
    </row>
    <row r="446" spans="1:5" s="95" customFormat="1" ht="8.65" customHeight="1">
      <c r="A446" s="89" t="s">
        <v>103</v>
      </c>
      <c r="B446" s="99">
        <f t="shared" si="11"/>
        <v>53347</v>
      </c>
      <c r="C446" s="99">
        <v>44695</v>
      </c>
      <c r="D446" s="99">
        <v>7492</v>
      </c>
      <c r="E446" s="99">
        <v>1160</v>
      </c>
    </row>
    <row r="447" spans="1:5" s="95" customFormat="1" ht="8.65" customHeight="1">
      <c r="A447" s="89" t="s">
        <v>104</v>
      </c>
      <c r="B447" s="99">
        <f t="shared" si="11"/>
        <v>52545</v>
      </c>
      <c r="C447" s="99">
        <v>26103</v>
      </c>
      <c r="D447" s="99">
        <v>24193</v>
      </c>
      <c r="E447" s="99">
        <v>2249</v>
      </c>
    </row>
    <row r="448" spans="1:5" s="95" customFormat="1" ht="8.65" customHeight="1">
      <c r="A448" s="100" t="s">
        <v>105</v>
      </c>
      <c r="B448" s="101">
        <f t="shared" si="11"/>
        <v>71556</v>
      </c>
      <c r="C448" s="101">
        <v>57888</v>
      </c>
      <c r="D448" s="101">
        <v>5774</v>
      </c>
      <c r="E448" s="101">
        <v>7894</v>
      </c>
    </row>
    <row r="449" spans="1:6" s="95" customFormat="1" ht="8.65" customHeight="1">
      <c r="A449" s="89" t="s">
        <v>106</v>
      </c>
      <c r="B449" s="99">
        <f t="shared" si="11"/>
        <v>27507</v>
      </c>
      <c r="C449" s="99">
        <v>21396</v>
      </c>
      <c r="D449" s="99">
        <v>6089</v>
      </c>
      <c r="E449" s="99">
        <v>22</v>
      </c>
    </row>
    <row r="450" spans="1:6" s="95" customFormat="1" ht="8.65" customHeight="1">
      <c r="A450" s="89" t="s">
        <v>107</v>
      </c>
      <c r="B450" s="99">
        <f t="shared" si="11"/>
        <v>179690</v>
      </c>
      <c r="C450" s="99">
        <v>100187</v>
      </c>
      <c r="D450" s="99">
        <v>68837</v>
      </c>
      <c r="E450" s="99">
        <v>10666</v>
      </c>
    </row>
    <row r="451" spans="1:6" s="95" customFormat="1" ht="8.65" customHeight="1">
      <c r="A451" s="89" t="s">
        <v>108</v>
      </c>
      <c r="B451" s="99">
        <f t="shared" si="11"/>
        <v>36576</v>
      </c>
      <c r="C451" s="99">
        <v>29266</v>
      </c>
      <c r="D451" s="99">
        <v>6998</v>
      </c>
      <c r="E451" s="99">
        <v>312</v>
      </c>
    </row>
    <row r="452" spans="1:6" s="95" customFormat="1" ht="8.65" customHeight="1">
      <c r="A452" s="100" t="s">
        <v>109</v>
      </c>
      <c r="B452" s="101">
        <f t="shared" si="11"/>
        <v>33746</v>
      </c>
      <c r="C452" s="101">
        <v>19880</v>
      </c>
      <c r="D452" s="101">
        <v>12878</v>
      </c>
      <c r="E452" s="101">
        <v>988</v>
      </c>
    </row>
    <row r="453" spans="1:6" s="95" customFormat="1" ht="8.65" customHeight="1">
      <c r="A453" s="89" t="s">
        <v>110</v>
      </c>
      <c r="B453" s="99">
        <f t="shared" si="11"/>
        <v>3588</v>
      </c>
      <c r="C453" s="99" t="s">
        <v>77</v>
      </c>
      <c r="D453" s="99" t="s">
        <v>77</v>
      </c>
      <c r="E453" s="99">
        <v>3588</v>
      </c>
    </row>
    <row r="454" spans="1:6" s="95" customFormat="1" ht="9" customHeight="1">
      <c r="A454" s="89"/>
      <c r="B454" s="99"/>
      <c r="C454" s="99"/>
      <c r="D454" s="99"/>
      <c r="E454" s="99"/>
    </row>
    <row r="455" spans="1:6" s="95" customFormat="1" ht="9" customHeight="1">
      <c r="A455" s="93">
        <v>2007</v>
      </c>
      <c r="B455" s="102"/>
      <c r="C455" s="102"/>
      <c r="D455" s="102"/>
      <c r="E455" s="102"/>
    </row>
    <row r="456" spans="1:6" s="94" customFormat="1" ht="9" customHeight="1">
      <c r="A456" s="96" t="s">
        <v>78</v>
      </c>
      <c r="B456" s="97">
        <f>SUM(B458:B490)</f>
        <v>2655083</v>
      </c>
      <c r="C456" s="97">
        <f>SUM(C458:C490)</f>
        <v>1790645</v>
      </c>
      <c r="D456" s="97">
        <f>SUM(D458:D490)</f>
        <v>650863</v>
      </c>
      <c r="E456" s="97">
        <f>SUM(E458:E490)</f>
        <v>213575</v>
      </c>
      <c r="F456" s="97"/>
    </row>
    <row r="457" spans="1:6" s="95" customFormat="1" ht="3.95" customHeight="1">
      <c r="A457" s="89" t="s">
        <v>130</v>
      </c>
      <c r="B457" s="99"/>
      <c r="C457" s="99"/>
      <c r="D457" s="99"/>
      <c r="E457" s="99"/>
      <c r="F457" s="99"/>
    </row>
    <row r="458" spans="1:6" s="95" customFormat="1" ht="9" customHeight="1">
      <c r="A458" s="89" t="s">
        <v>79</v>
      </c>
      <c r="B458" s="99">
        <f t="shared" ref="B458:B490" si="12">SUM(C458:E458)</f>
        <v>25822</v>
      </c>
      <c r="C458" s="99">
        <v>21604</v>
      </c>
      <c r="D458" s="99">
        <v>4032</v>
      </c>
      <c r="E458" s="99">
        <v>186</v>
      </c>
      <c r="F458" s="99"/>
    </row>
    <row r="459" spans="1:6" s="95" customFormat="1" ht="9" customHeight="1">
      <c r="A459" s="89" t="s">
        <v>80</v>
      </c>
      <c r="B459" s="99">
        <f t="shared" si="12"/>
        <v>66114</v>
      </c>
      <c r="C459" s="99">
        <v>53676</v>
      </c>
      <c r="D459" s="99">
        <v>2253</v>
      </c>
      <c r="E459" s="99">
        <v>10185</v>
      </c>
      <c r="F459" s="99"/>
    </row>
    <row r="460" spans="1:6" s="95" customFormat="1" ht="9" customHeight="1">
      <c r="A460" s="89" t="s">
        <v>81</v>
      </c>
      <c r="B460" s="99">
        <f t="shared" si="12"/>
        <v>13110</v>
      </c>
      <c r="C460" s="99">
        <v>11249</v>
      </c>
      <c r="D460" s="99">
        <v>1506</v>
      </c>
      <c r="E460" s="99">
        <v>355</v>
      </c>
      <c r="F460" s="99"/>
    </row>
    <row r="461" spans="1:6" s="95" customFormat="1" ht="9" customHeight="1">
      <c r="A461" s="100" t="s">
        <v>82</v>
      </c>
      <c r="B461" s="101">
        <f t="shared" si="12"/>
        <v>16962</v>
      </c>
      <c r="C461" s="101">
        <v>11690</v>
      </c>
      <c r="D461" s="101">
        <v>5046</v>
      </c>
      <c r="E461" s="101">
        <v>226</v>
      </c>
      <c r="F461" s="99"/>
    </row>
    <row r="462" spans="1:6" s="95" customFormat="1" ht="9" customHeight="1">
      <c r="A462" s="89" t="s">
        <v>83</v>
      </c>
      <c r="B462" s="99">
        <f t="shared" si="12"/>
        <v>58898</v>
      </c>
      <c r="C462" s="99">
        <v>46573</v>
      </c>
      <c r="D462" s="99">
        <v>5292</v>
      </c>
      <c r="E462" s="99">
        <v>7033</v>
      </c>
      <c r="F462" s="99"/>
    </row>
    <row r="463" spans="1:6" s="95" customFormat="1" ht="9" customHeight="1">
      <c r="A463" s="89" t="s">
        <v>84</v>
      </c>
      <c r="B463" s="99">
        <f t="shared" si="12"/>
        <v>12765</v>
      </c>
      <c r="C463" s="99">
        <v>10855</v>
      </c>
      <c r="D463" s="99">
        <v>1725</v>
      </c>
      <c r="E463" s="99">
        <v>185</v>
      </c>
      <c r="F463" s="99"/>
    </row>
    <row r="464" spans="1:6" s="95" customFormat="1" ht="9" customHeight="1">
      <c r="A464" s="89" t="s">
        <v>85</v>
      </c>
      <c r="B464" s="99">
        <f t="shared" si="12"/>
        <v>155885</v>
      </c>
      <c r="C464" s="99">
        <v>41815</v>
      </c>
      <c r="D464" s="99">
        <v>95236</v>
      </c>
      <c r="E464" s="99">
        <v>18834</v>
      </c>
      <c r="F464" s="99"/>
    </row>
    <row r="465" spans="1:6" s="95" customFormat="1" ht="9" customHeight="1">
      <c r="A465" s="100" t="s">
        <v>86</v>
      </c>
      <c r="B465" s="101">
        <f t="shared" si="12"/>
        <v>76154</v>
      </c>
      <c r="C465" s="101">
        <v>51265</v>
      </c>
      <c r="D465" s="101">
        <v>5956</v>
      </c>
      <c r="E465" s="101">
        <v>18933</v>
      </c>
      <c r="F465" s="99"/>
    </row>
    <row r="466" spans="1:6" s="95" customFormat="1" ht="9" customHeight="1">
      <c r="A466" s="89" t="s">
        <v>24</v>
      </c>
      <c r="B466" s="99">
        <f t="shared" si="12"/>
        <v>160735</v>
      </c>
      <c r="C466" s="99">
        <v>155507</v>
      </c>
      <c r="D466" s="99">
        <v>421</v>
      </c>
      <c r="E466" s="99">
        <v>4807</v>
      </c>
      <c r="F466" s="99"/>
    </row>
    <row r="467" spans="1:6" s="95" customFormat="1" ht="9" customHeight="1">
      <c r="A467" s="89" t="s">
        <v>87</v>
      </c>
      <c r="B467" s="99">
        <f t="shared" si="12"/>
        <v>40284</v>
      </c>
      <c r="C467" s="99">
        <v>14454</v>
      </c>
      <c r="D467" s="99">
        <v>24233</v>
      </c>
      <c r="E467" s="99">
        <v>1597</v>
      </c>
      <c r="F467" s="99"/>
    </row>
    <row r="468" spans="1:6" s="95" customFormat="1" ht="9" customHeight="1">
      <c r="A468" s="89" t="s">
        <v>88</v>
      </c>
      <c r="B468" s="99">
        <f t="shared" si="12"/>
        <v>127270</v>
      </c>
      <c r="C468" s="99">
        <v>115120</v>
      </c>
      <c r="D468" s="99">
        <v>11318</v>
      </c>
      <c r="E468" s="99">
        <v>832</v>
      </c>
      <c r="F468" s="99"/>
    </row>
    <row r="469" spans="1:6" s="95" customFormat="1" ht="9" customHeight="1">
      <c r="A469" s="100" t="s">
        <v>89</v>
      </c>
      <c r="B469" s="101">
        <f t="shared" si="12"/>
        <v>116033</v>
      </c>
      <c r="C469" s="101">
        <v>51781</v>
      </c>
      <c r="D469" s="101">
        <v>53777</v>
      </c>
      <c r="E469" s="101">
        <v>10475</v>
      </c>
      <c r="F469" s="99"/>
    </row>
    <row r="470" spans="1:6" s="95" customFormat="1" ht="9" customHeight="1">
      <c r="A470" s="89" t="s">
        <v>90</v>
      </c>
      <c r="B470" s="99">
        <f t="shared" si="12"/>
        <v>67543</v>
      </c>
      <c r="C470" s="99">
        <v>25192</v>
      </c>
      <c r="D470" s="99">
        <v>26247</v>
      </c>
      <c r="E470" s="99">
        <v>16104</v>
      </c>
      <c r="F470" s="99"/>
    </row>
    <row r="471" spans="1:6" s="95" customFormat="1" ht="9" customHeight="1">
      <c r="A471" s="89" t="s">
        <v>91</v>
      </c>
      <c r="B471" s="99">
        <f t="shared" si="12"/>
        <v>157334</v>
      </c>
      <c r="C471" s="99">
        <v>132981</v>
      </c>
      <c r="D471" s="99">
        <v>20662</v>
      </c>
      <c r="E471" s="99">
        <v>3691</v>
      </c>
      <c r="F471" s="99"/>
    </row>
    <row r="472" spans="1:6" s="95" customFormat="1" ht="9" customHeight="1">
      <c r="A472" s="89" t="s">
        <v>92</v>
      </c>
      <c r="B472" s="99">
        <f t="shared" si="12"/>
        <v>346720</v>
      </c>
      <c r="C472" s="99">
        <v>281628</v>
      </c>
      <c r="D472" s="99">
        <v>54787</v>
      </c>
      <c r="E472" s="99">
        <v>10305</v>
      </c>
      <c r="F472" s="99"/>
    </row>
    <row r="473" spans="1:6" s="95" customFormat="1" ht="9" customHeight="1">
      <c r="A473" s="100" t="s">
        <v>93</v>
      </c>
      <c r="B473" s="101">
        <f t="shared" si="12"/>
        <v>104550</v>
      </c>
      <c r="C473" s="101">
        <v>67105</v>
      </c>
      <c r="D473" s="101">
        <v>28875</v>
      </c>
      <c r="E473" s="101">
        <v>8570</v>
      </c>
      <c r="F473" s="99"/>
    </row>
    <row r="474" spans="1:6" s="95" customFormat="1" ht="9" customHeight="1">
      <c r="A474" s="89" t="s">
        <v>94</v>
      </c>
      <c r="B474" s="99">
        <f t="shared" si="12"/>
        <v>40061</v>
      </c>
      <c r="C474" s="99">
        <v>27712</v>
      </c>
      <c r="D474" s="99">
        <v>7793</v>
      </c>
      <c r="E474" s="99">
        <v>4556</v>
      </c>
      <c r="F474" s="99"/>
    </row>
    <row r="475" spans="1:6" s="95" customFormat="1" ht="9" customHeight="1">
      <c r="A475" s="89" t="s">
        <v>95</v>
      </c>
      <c r="B475" s="99">
        <f t="shared" si="12"/>
        <v>24548</v>
      </c>
      <c r="C475" s="99">
        <v>14828</v>
      </c>
      <c r="D475" s="99">
        <v>8041</v>
      </c>
      <c r="E475" s="99">
        <v>1679</v>
      </c>
      <c r="F475" s="99"/>
    </row>
    <row r="476" spans="1:6" s="95" customFormat="1" ht="9" customHeight="1">
      <c r="A476" s="89" t="s">
        <v>96</v>
      </c>
      <c r="B476" s="99">
        <f t="shared" si="12"/>
        <v>91855</v>
      </c>
      <c r="C476" s="99">
        <v>88906</v>
      </c>
      <c r="D476" s="99">
        <v>2157</v>
      </c>
      <c r="E476" s="99">
        <v>792</v>
      </c>
      <c r="F476" s="99"/>
    </row>
    <row r="477" spans="1:6" s="95" customFormat="1" ht="9" customHeight="1">
      <c r="A477" s="100" t="s">
        <v>97</v>
      </c>
      <c r="B477" s="101">
        <f t="shared" si="12"/>
        <v>122579</v>
      </c>
      <c r="C477" s="101">
        <v>44430</v>
      </c>
      <c r="D477" s="101">
        <v>53541</v>
      </c>
      <c r="E477" s="101">
        <v>24608</v>
      </c>
      <c r="F477" s="99"/>
    </row>
    <row r="478" spans="1:6" s="95" customFormat="1" ht="9" customHeight="1">
      <c r="A478" s="89" t="s">
        <v>98</v>
      </c>
      <c r="B478" s="99">
        <f t="shared" si="12"/>
        <v>158165</v>
      </c>
      <c r="C478" s="99">
        <v>99772</v>
      </c>
      <c r="D478" s="99">
        <v>47747</v>
      </c>
      <c r="E478" s="99">
        <v>10646</v>
      </c>
      <c r="F478" s="99"/>
    </row>
    <row r="479" spans="1:6" s="95" customFormat="1" ht="9" customHeight="1">
      <c r="A479" s="89" t="s">
        <v>99</v>
      </c>
      <c r="B479" s="99">
        <f t="shared" si="12"/>
        <v>43459</v>
      </c>
      <c r="C479" s="99">
        <v>26641</v>
      </c>
      <c r="D479" s="99">
        <v>14105</v>
      </c>
      <c r="E479" s="99">
        <v>2713</v>
      </c>
      <c r="F479" s="99"/>
    </row>
    <row r="480" spans="1:6" s="95" customFormat="1" ht="9" customHeight="1">
      <c r="A480" s="89" t="s">
        <v>100</v>
      </c>
      <c r="B480" s="99">
        <f t="shared" si="12"/>
        <v>29110</v>
      </c>
      <c r="C480" s="99">
        <v>19420</v>
      </c>
      <c r="D480" s="99">
        <v>3807</v>
      </c>
      <c r="E480" s="99">
        <v>5883</v>
      </c>
      <c r="F480" s="99"/>
    </row>
    <row r="481" spans="1:6" s="95" customFormat="1" ht="9" customHeight="1">
      <c r="A481" s="100" t="s">
        <v>101</v>
      </c>
      <c r="B481" s="101">
        <f t="shared" si="12"/>
        <v>60223</v>
      </c>
      <c r="C481" s="101">
        <v>34685</v>
      </c>
      <c r="D481" s="101">
        <v>23645</v>
      </c>
      <c r="E481" s="101">
        <v>1893</v>
      </c>
      <c r="F481" s="99"/>
    </row>
    <row r="482" spans="1:6" s="95" customFormat="1" ht="9" customHeight="1">
      <c r="A482" s="89" t="s">
        <v>102</v>
      </c>
      <c r="B482" s="99">
        <f t="shared" si="12"/>
        <v>60668</v>
      </c>
      <c r="C482" s="99">
        <v>41402</v>
      </c>
      <c r="D482" s="99">
        <v>16535</v>
      </c>
      <c r="E482" s="99">
        <v>2731</v>
      </c>
      <c r="F482" s="99"/>
    </row>
    <row r="483" spans="1:6" s="95" customFormat="1" ht="9" customHeight="1">
      <c r="A483" s="89" t="s">
        <v>103</v>
      </c>
      <c r="B483" s="99">
        <f t="shared" si="12"/>
        <v>55481</v>
      </c>
      <c r="C483" s="99">
        <v>45980</v>
      </c>
      <c r="D483" s="99">
        <v>8230</v>
      </c>
      <c r="E483" s="99">
        <v>1271</v>
      </c>
      <c r="F483" s="99"/>
    </row>
    <row r="484" spans="1:6" s="95" customFormat="1" ht="9" customHeight="1">
      <c r="A484" s="89" t="s">
        <v>104</v>
      </c>
      <c r="B484" s="99">
        <f t="shared" si="12"/>
        <v>54978</v>
      </c>
      <c r="C484" s="99">
        <v>27476</v>
      </c>
      <c r="D484" s="99">
        <v>23913</v>
      </c>
      <c r="E484" s="99">
        <v>3589</v>
      </c>
      <c r="F484" s="99"/>
    </row>
    <row r="485" spans="1:6" s="95" customFormat="1" ht="9" customHeight="1">
      <c r="A485" s="100" t="s">
        <v>105</v>
      </c>
      <c r="B485" s="101">
        <f t="shared" si="12"/>
        <v>76472</v>
      </c>
      <c r="C485" s="101">
        <v>58478</v>
      </c>
      <c r="D485" s="101">
        <v>5829</v>
      </c>
      <c r="E485" s="101">
        <v>12165</v>
      </c>
      <c r="F485" s="99"/>
    </row>
    <row r="486" spans="1:6" s="95" customFormat="1" ht="9" customHeight="1">
      <c r="A486" s="89" t="s">
        <v>106</v>
      </c>
      <c r="B486" s="99">
        <f t="shared" si="12"/>
        <v>29011</v>
      </c>
      <c r="C486" s="99">
        <v>21569</v>
      </c>
      <c r="D486" s="99">
        <v>6041</v>
      </c>
      <c r="E486" s="99">
        <v>1401</v>
      </c>
      <c r="F486" s="99"/>
    </row>
    <row r="487" spans="1:6" s="95" customFormat="1" ht="9" customHeight="1">
      <c r="A487" s="89" t="s">
        <v>107</v>
      </c>
      <c r="B487" s="99">
        <f t="shared" si="12"/>
        <v>184287</v>
      </c>
      <c r="C487" s="99">
        <v>95308</v>
      </c>
      <c r="D487" s="99">
        <v>67592</v>
      </c>
      <c r="E487" s="99">
        <v>21387</v>
      </c>
      <c r="F487" s="99"/>
    </row>
    <row r="488" spans="1:6" s="95" customFormat="1" ht="9" customHeight="1">
      <c r="A488" s="89" t="s">
        <v>108</v>
      </c>
      <c r="B488" s="99">
        <f t="shared" si="12"/>
        <v>37872</v>
      </c>
      <c r="C488" s="99">
        <v>30597</v>
      </c>
      <c r="D488" s="99">
        <v>6975</v>
      </c>
      <c r="E488" s="99">
        <v>300</v>
      </c>
      <c r="F488" s="99"/>
    </row>
    <row r="489" spans="1:6" s="95" customFormat="1" ht="9" customHeight="1">
      <c r="A489" s="100" t="s">
        <v>109</v>
      </c>
      <c r="B489" s="101">
        <f t="shared" si="12"/>
        <v>35722</v>
      </c>
      <c r="C489" s="101">
        <v>20946</v>
      </c>
      <c r="D489" s="101">
        <v>13546</v>
      </c>
      <c r="E489" s="101">
        <v>1230</v>
      </c>
      <c r="F489" s="99"/>
    </row>
    <row r="490" spans="1:6" s="95" customFormat="1" ht="9" customHeight="1">
      <c r="A490" s="89" t="s">
        <v>110</v>
      </c>
      <c r="B490" s="99">
        <f t="shared" si="12"/>
        <v>4413</v>
      </c>
      <c r="C490" s="99" t="s">
        <v>77</v>
      </c>
      <c r="D490" s="99" t="s">
        <v>77</v>
      </c>
      <c r="E490" s="99">
        <v>4413</v>
      </c>
      <c r="F490" s="99"/>
    </row>
    <row r="491" spans="1:6" s="95" customFormat="1" ht="4.1500000000000004" customHeight="1">
      <c r="A491" s="89"/>
      <c r="B491" s="99"/>
      <c r="C491" s="99"/>
      <c r="D491" s="99"/>
      <c r="E491" s="99"/>
    </row>
    <row r="492" spans="1:6" s="95" customFormat="1" ht="9" customHeight="1">
      <c r="A492" s="93" t="s">
        <v>114</v>
      </c>
      <c r="B492" s="102"/>
      <c r="C492" s="102"/>
      <c r="D492" s="102"/>
      <c r="E492" s="102"/>
    </row>
    <row r="493" spans="1:6" s="94" customFormat="1" ht="9" customHeight="1">
      <c r="A493" s="96" t="s">
        <v>78</v>
      </c>
      <c r="B493" s="97">
        <f>SUM(B495:B527)</f>
        <v>2636110</v>
      </c>
      <c r="C493" s="97">
        <f>SUM(C495:C527)</f>
        <v>1792003</v>
      </c>
      <c r="D493" s="97">
        <f>SUM(D495:D527)</f>
        <v>635954</v>
      </c>
      <c r="E493" s="97">
        <f>SUM(E495:E527)</f>
        <v>208153</v>
      </c>
      <c r="F493" s="97"/>
    </row>
    <row r="494" spans="1:6" s="95" customFormat="1" ht="3.95" customHeight="1">
      <c r="A494" s="89" t="s">
        <v>130</v>
      </c>
      <c r="B494" s="99"/>
      <c r="C494" s="99"/>
      <c r="D494" s="99"/>
      <c r="E494" s="99"/>
      <c r="F494" s="99"/>
    </row>
    <row r="495" spans="1:6" s="95" customFormat="1" ht="8.65" customHeight="1">
      <c r="A495" s="89" t="s">
        <v>79</v>
      </c>
      <c r="B495" s="99">
        <f t="shared" ref="B495:B527" si="13">SUM(C495:E495)</f>
        <v>26509</v>
      </c>
      <c r="C495" s="99">
        <v>21886</v>
      </c>
      <c r="D495" s="99">
        <v>4371</v>
      </c>
      <c r="E495" s="99">
        <v>252</v>
      </c>
      <c r="F495" s="99"/>
    </row>
    <row r="496" spans="1:6" s="95" customFormat="1" ht="8.65" customHeight="1">
      <c r="A496" s="89" t="s">
        <v>80</v>
      </c>
      <c r="B496" s="99">
        <f t="shared" si="13"/>
        <v>65060</v>
      </c>
      <c r="C496" s="99">
        <v>53867</v>
      </c>
      <c r="D496" s="99">
        <v>2064</v>
      </c>
      <c r="E496" s="99">
        <v>9129</v>
      </c>
      <c r="F496" s="99"/>
    </row>
    <row r="497" spans="1:6" s="95" customFormat="1" ht="8.65" customHeight="1">
      <c r="A497" s="89" t="s">
        <v>81</v>
      </c>
      <c r="B497" s="99">
        <f t="shared" si="13"/>
        <v>13993</v>
      </c>
      <c r="C497" s="99">
        <v>12430</v>
      </c>
      <c r="D497" s="99">
        <v>1303</v>
      </c>
      <c r="E497" s="99">
        <v>260</v>
      </c>
      <c r="F497" s="99"/>
    </row>
    <row r="498" spans="1:6" s="95" customFormat="1" ht="8.65" customHeight="1">
      <c r="A498" s="100" t="s">
        <v>82</v>
      </c>
      <c r="B498" s="101">
        <f t="shared" si="13"/>
        <v>18105</v>
      </c>
      <c r="C498" s="101">
        <v>12322</v>
      </c>
      <c r="D498" s="101">
        <v>5638</v>
      </c>
      <c r="E498" s="101">
        <v>145</v>
      </c>
      <c r="F498" s="99"/>
    </row>
    <row r="499" spans="1:6" s="95" customFormat="1" ht="8.65" customHeight="1">
      <c r="A499" s="89" t="s">
        <v>83</v>
      </c>
      <c r="B499" s="99">
        <f t="shared" si="13"/>
        <v>58575</v>
      </c>
      <c r="C499" s="99">
        <v>45742</v>
      </c>
      <c r="D499" s="99">
        <v>4837</v>
      </c>
      <c r="E499" s="99">
        <v>7996</v>
      </c>
      <c r="F499" s="99"/>
    </row>
    <row r="500" spans="1:6" s="95" customFormat="1" ht="8.65" customHeight="1">
      <c r="A500" s="89" t="s">
        <v>84</v>
      </c>
      <c r="B500" s="99">
        <f t="shared" si="13"/>
        <v>12723</v>
      </c>
      <c r="C500" s="99">
        <v>10873</v>
      </c>
      <c r="D500" s="99">
        <v>1717</v>
      </c>
      <c r="E500" s="99">
        <v>133</v>
      </c>
      <c r="F500" s="99"/>
    </row>
    <row r="501" spans="1:6" s="95" customFormat="1" ht="8.65" customHeight="1">
      <c r="A501" s="89" t="s">
        <v>85</v>
      </c>
      <c r="B501" s="99">
        <f t="shared" si="13"/>
        <v>153738</v>
      </c>
      <c r="C501" s="99">
        <v>42333</v>
      </c>
      <c r="D501" s="99">
        <v>96536</v>
      </c>
      <c r="E501" s="99">
        <v>14869</v>
      </c>
      <c r="F501" s="99"/>
    </row>
    <row r="502" spans="1:6" s="95" customFormat="1" ht="8.65" customHeight="1">
      <c r="A502" s="100" t="s">
        <v>86</v>
      </c>
      <c r="B502" s="101">
        <f t="shared" si="13"/>
        <v>82263</v>
      </c>
      <c r="C502" s="101">
        <v>55815</v>
      </c>
      <c r="D502" s="101">
        <v>5931</v>
      </c>
      <c r="E502" s="101">
        <v>20517</v>
      </c>
      <c r="F502" s="99"/>
    </row>
    <row r="503" spans="1:6" s="95" customFormat="1" ht="8.65" customHeight="1">
      <c r="A503" s="89" t="s">
        <v>24</v>
      </c>
      <c r="B503" s="99">
        <f t="shared" si="13"/>
        <v>160377</v>
      </c>
      <c r="C503" s="99">
        <v>158285</v>
      </c>
      <c r="D503" s="99">
        <v>768</v>
      </c>
      <c r="E503" s="99">
        <v>1324</v>
      </c>
      <c r="F503" s="99"/>
    </row>
    <row r="504" spans="1:6" s="95" customFormat="1" ht="8.65" customHeight="1">
      <c r="A504" s="89" t="s">
        <v>87</v>
      </c>
      <c r="B504" s="99">
        <f t="shared" si="13"/>
        <v>39292</v>
      </c>
      <c r="C504" s="99">
        <v>13878</v>
      </c>
      <c r="D504" s="99">
        <v>23985</v>
      </c>
      <c r="E504" s="99">
        <v>1429</v>
      </c>
      <c r="F504" s="99"/>
    </row>
    <row r="505" spans="1:6" s="95" customFormat="1" ht="8.65" customHeight="1">
      <c r="A505" s="89" t="s">
        <v>88</v>
      </c>
      <c r="B505" s="99">
        <f t="shared" si="13"/>
        <v>125187</v>
      </c>
      <c r="C505" s="99">
        <v>114759</v>
      </c>
      <c r="D505" s="99">
        <v>9826</v>
      </c>
      <c r="E505" s="99">
        <v>602</v>
      </c>
      <c r="F505" s="99"/>
    </row>
    <row r="506" spans="1:6" s="95" customFormat="1" ht="8.65" customHeight="1">
      <c r="A506" s="100" t="s">
        <v>89</v>
      </c>
      <c r="B506" s="101">
        <f t="shared" si="13"/>
        <v>101554</v>
      </c>
      <c r="C506" s="101">
        <v>48810</v>
      </c>
      <c r="D506" s="101">
        <v>45810</v>
      </c>
      <c r="E506" s="101">
        <v>6934</v>
      </c>
      <c r="F506" s="99"/>
    </row>
    <row r="507" spans="1:6" s="95" customFormat="1" ht="8.65" customHeight="1">
      <c r="A507" s="89" t="s">
        <v>90</v>
      </c>
      <c r="B507" s="99">
        <f t="shared" si="13"/>
        <v>64237</v>
      </c>
      <c r="C507" s="99">
        <v>24835</v>
      </c>
      <c r="D507" s="99">
        <v>25969</v>
      </c>
      <c r="E507" s="99">
        <v>13433</v>
      </c>
      <c r="F507" s="99"/>
    </row>
    <row r="508" spans="1:6" s="95" customFormat="1" ht="8.65" customHeight="1">
      <c r="A508" s="89" t="s">
        <v>91</v>
      </c>
      <c r="B508" s="99">
        <f t="shared" si="13"/>
        <v>156782</v>
      </c>
      <c r="C508" s="99">
        <v>131453</v>
      </c>
      <c r="D508" s="99">
        <v>21864</v>
      </c>
      <c r="E508" s="99">
        <v>3465</v>
      </c>
      <c r="F508" s="99"/>
    </row>
    <row r="509" spans="1:6" s="95" customFormat="1" ht="8.65" customHeight="1">
      <c r="A509" s="89" t="s">
        <v>92</v>
      </c>
      <c r="B509" s="99">
        <f t="shared" si="13"/>
        <v>342830</v>
      </c>
      <c r="C509" s="99">
        <v>274905</v>
      </c>
      <c r="D509" s="99">
        <v>50209</v>
      </c>
      <c r="E509" s="99">
        <v>17716</v>
      </c>
      <c r="F509" s="99"/>
    </row>
    <row r="510" spans="1:6" s="95" customFormat="1" ht="8.65" customHeight="1">
      <c r="A510" s="100" t="s">
        <v>93</v>
      </c>
      <c r="B510" s="101">
        <f t="shared" si="13"/>
        <v>107123</v>
      </c>
      <c r="C510" s="101">
        <v>67899</v>
      </c>
      <c r="D510" s="101">
        <v>29052</v>
      </c>
      <c r="E510" s="101">
        <v>10172</v>
      </c>
      <c r="F510" s="99"/>
    </row>
    <row r="511" spans="1:6" s="95" customFormat="1" ht="8.65" customHeight="1">
      <c r="A511" s="89" t="s">
        <v>94</v>
      </c>
      <c r="B511" s="99">
        <f t="shared" si="13"/>
        <v>38295</v>
      </c>
      <c r="C511" s="99">
        <v>25928</v>
      </c>
      <c r="D511" s="99">
        <v>6091</v>
      </c>
      <c r="E511" s="99">
        <v>6276</v>
      </c>
      <c r="F511" s="99"/>
    </row>
    <row r="512" spans="1:6" s="95" customFormat="1" ht="8.65" customHeight="1">
      <c r="A512" s="89" t="s">
        <v>95</v>
      </c>
      <c r="B512" s="99">
        <f t="shared" si="13"/>
        <v>24972</v>
      </c>
      <c r="C512" s="99">
        <v>14925</v>
      </c>
      <c r="D512" s="99">
        <v>8232</v>
      </c>
      <c r="E512" s="99">
        <v>1815</v>
      </c>
      <c r="F512" s="99"/>
    </row>
    <row r="513" spans="1:6" s="95" customFormat="1" ht="8.65" customHeight="1">
      <c r="A513" s="89" t="s">
        <v>96</v>
      </c>
      <c r="B513" s="99">
        <f t="shared" si="13"/>
        <v>91247</v>
      </c>
      <c r="C513" s="99">
        <v>88230</v>
      </c>
      <c r="D513" s="99">
        <v>1952</v>
      </c>
      <c r="E513" s="99">
        <v>1065</v>
      </c>
      <c r="F513" s="99"/>
    </row>
    <row r="514" spans="1:6" s="95" customFormat="1" ht="8.65" customHeight="1">
      <c r="A514" s="100" t="s">
        <v>97</v>
      </c>
      <c r="B514" s="101">
        <f t="shared" si="13"/>
        <v>118307</v>
      </c>
      <c r="C514" s="101">
        <v>44177</v>
      </c>
      <c r="D514" s="101">
        <v>52606</v>
      </c>
      <c r="E514" s="101">
        <v>21524</v>
      </c>
      <c r="F514" s="99"/>
    </row>
    <row r="515" spans="1:6" s="95" customFormat="1" ht="8.65" customHeight="1">
      <c r="A515" s="89" t="s">
        <v>98</v>
      </c>
      <c r="B515" s="99">
        <f t="shared" si="13"/>
        <v>164257</v>
      </c>
      <c r="C515" s="99">
        <v>105709</v>
      </c>
      <c r="D515" s="99">
        <v>50542</v>
      </c>
      <c r="E515" s="99">
        <v>8006</v>
      </c>
      <c r="F515" s="99"/>
    </row>
    <row r="516" spans="1:6" s="95" customFormat="1" ht="8.65" customHeight="1">
      <c r="A516" s="89" t="s">
        <v>99</v>
      </c>
      <c r="B516" s="99">
        <f t="shared" si="13"/>
        <v>42460</v>
      </c>
      <c r="C516" s="99">
        <v>26701</v>
      </c>
      <c r="D516" s="99">
        <v>12584</v>
      </c>
      <c r="E516" s="99">
        <v>3175</v>
      </c>
      <c r="F516" s="99"/>
    </row>
    <row r="517" spans="1:6" s="95" customFormat="1" ht="8.65" customHeight="1">
      <c r="A517" s="89" t="s">
        <v>100</v>
      </c>
      <c r="B517" s="99">
        <f t="shared" si="13"/>
        <v>29311</v>
      </c>
      <c r="C517" s="99">
        <v>22770</v>
      </c>
      <c r="D517" s="99">
        <v>3740</v>
      </c>
      <c r="E517" s="99">
        <v>2801</v>
      </c>
      <c r="F517" s="99"/>
    </row>
    <row r="518" spans="1:6" s="95" customFormat="1" ht="8.65" customHeight="1">
      <c r="A518" s="100" t="s">
        <v>101</v>
      </c>
      <c r="B518" s="101">
        <f t="shared" si="13"/>
        <v>59365</v>
      </c>
      <c r="C518" s="101">
        <v>34333</v>
      </c>
      <c r="D518" s="101">
        <v>22651</v>
      </c>
      <c r="E518" s="101">
        <v>2381</v>
      </c>
      <c r="F518" s="99"/>
    </row>
    <row r="519" spans="1:6" s="95" customFormat="1" ht="8.65" customHeight="1">
      <c r="A519" s="89" t="s">
        <v>102</v>
      </c>
      <c r="B519" s="99">
        <f t="shared" si="13"/>
        <v>61559</v>
      </c>
      <c r="C519" s="99">
        <v>42160</v>
      </c>
      <c r="D519" s="99">
        <v>16511</v>
      </c>
      <c r="E519" s="99">
        <v>2888</v>
      </c>
      <c r="F519" s="99"/>
    </row>
    <row r="520" spans="1:6" s="95" customFormat="1" ht="8.65" customHeight="1">
      <c r="A520" s="89" t="s">
        <v>103</v>
      </c>
      <c r="B520" s="99">
        <f t="shared" si="13"/>
        <v>55372</v>
      </c>
      <c r="C520" s="99">
        <v>46161</v>
      </c>
      <c r="D520" s="99">
        <v>7795</v>
      </c>
      <c r="E520" s="99">
        <v>1416</v>
      </c>
      <c r="F520" s="99"/>
    </row>
    <row r="521" spans="1:6" s="95" customFormat="1" ht="8.65" customHeight="1">
      <c r="A521" s="89" t="s">
        <v>104</v>
      </c>
      <c r="B521" s="99">
        <f t="shared" si="13"/>
        <v>51979</v>
      </c>
      <c r="C521" s="99">
        <v>25589</v>
      </c>
      <c r="D521" s="99">
        <v>21873</v>
      </c>
      <c r="E521" s="99">
        <v>4517</v>
      </c>
      <c r="F521" s="99"/>
    </row>
    <row r="522" spans="1:6" s="95" customFormat="1" ht="8.65" customHeight="1">
      <c r="A522" s="100" t="s">
        <v>105</v>
      </c>
      <c r="B522" s="101">
        <f t="shared" si="13"/>
        <v>74492</v>
      </c>
      <c r="C522" s="101">
        <v>56886</v>
      </c>
      <c r="D522" s="101">
        <v>5772</v>
      </c>
      <c r="E522" s="101">
        <v>11834</v>
      </c>
      <c r="F522" s="99"/>
    </row>
    <row r="523" spans="1:6" s="95" customFormat="1" ht="8.65" customHeight="1">
      <c r="A523" s="89" t="s">
        <v>106</v>
      </c>
      <c r="B523" s="99">
        <f t="shared" si="13"/>
        <v>27522</v>
      </c>
      <c r="C523" s="99">
        <v>20637</v>
      </c>
      <c r="D523" s="99">
        <v>5990</v>
      </c>
      <c r="E523" s="99">
        <v>895</v>
      </c>
      <c r="F523" s="99"/>
    </row>
    <row r="524" spans="1:6" s="95" customFormat="1" ht="8.65" customHeight="1">
      <c r="A524" s="89" t="s">
        <v>107</v>
      </c>
      <c r="B524" s="99">
        <f t="shared" si="13"/>
        <v>187560</v>
      </c>
      <c r="C524" s="99">
        <v>96320</v>
      </c>
      <c r="D524" s="99">
        <v>69322</v>
      </c>
      <c r="E524" s="99">
        <v>21918</v>
      </c>
      <c r="F524" s="99"/>
    </row>
    <row r="525" spans="1:6" s="95" customFormat="1" ht="8.65" customHeight="1">
      <c r="A525" s="89" t="s">
        <v>108</v>
      </c>
      <c r="B525" s="99">
        <f t="shared" si="13"/>
        <v>38562</v>
      </c>
      <c r="C525" s="99">
        <v>30690</v>
      </c>
      <c r="D525" s="99">
        <v>6991</v>
      </c>
      <c r="E525" s="99">
        <v>881</v>
      </c>
      <c r="F525" s="99"/>
    </row>
    <row r="526" spans="1:6" s="95" customFormat="1" ht="8.65" customHeight="1">
      <c r="A526" s="100" t="s">
        <v>109</v>
      </c>
      <c r="B526" s="101">
        <f t="shared" si="13"/>
        <v>35277</v>
      </c>
      <c r="C526" s="101">
        <v>20695</v>
      </c>
      <c r="D526" s="101">
        <v>13422</v>
      </c>
      <c r="E526" s="101">
        <v>1160</v>
      </c>
      <c r="F526" s="99"/>
    </row>
    <row r="527" spans="1:6" s="95" customFormat="1" ht="8.65" customHeight="1">
      <c r="A527" s="89" t="s">
        <v>110</v>
      </c>
      <c r="B527" s="99">
        <f t="shared" si="13"/>
        <v>7225</v>
      </c>
      <c r="C527" s="99" t="s">
        <v>77</v>
      </c>
      <c r="D527" s="99" t="s">
        <v>77</v>
      </c>
      <c r="E527" s="99">
        <v>7225</v>
      </c>
      <c r="F527" s="99"/>
    </row>
    <row r="528" spans="1:6" s="95" customFormat="1" ht="4.1500000000000004" customHeight="1">
      <c r="A528" s="89"/>
      <c r="B528" s="99"/>
      <c r="C528" s="99"/>
      <c r="D528" s="99"/>
      <c r="E528" s="99"/>
    </row>
    <row r="529" spans="1:6" s="95" customFormat="1" ht="9" customHeight="1">
      <c r="A529" s="93" t="s">
        <v>115</v>
      </c>
      <c r="B529" s="102"/>
      <c r="C529" s="102"/>
      <c r="D529" s="102"/>
      <c r="E529" s="102"/>
    </row>
    <row r="530" spans="1:6" s="94" customFormat="1" ht="9" customHeight="1">
      <c r="A530" s="96" t="s">
        <v>78</v>
      </c>
      <c r="B530" s="97">
        <f>SUM(B532:B564)</f>
        <v>2577214</v>
      </c>
      <c r="C530" s="97">
        <f>SUM(C532:C564)</f>
        <v>1590359</v>
      </c>
      <c r="D530" s="97">
        <f>SUM(D532:D564)</f>
        <v>582945</v>
      </c>
      <c r="E530" s="97">
        <f>SUM(E532:E564)</f>
        <v>403910</v>
      </c>
      <c r="F530" s="97"/>
    </row>
    <row r="531" spans="1:6" s="95" customFormat="1" ht="3.95" customHeight="1">
      <c r="A531" s="89" t="s">
        <v>130</v>
      </c>
      <c r="B531" s="99"/>
      <c r="C531" s="99"/>
      <c r="D531" s="99"/>
      <c r="E531" s="99"/>
      <c r="F531" s="99"/>
    </row>
    <row r="532" spans="1:6" s="95" customFormat="1" ht="9" customHeight="1">
      <c r="A532" s="89" t="s">
        <v>79</v>
      </c>
      <c r="B532" s="99">
        <f t="shared" ref="B532:B564" si="14">SUM(C532:E532)</f>
        <v>25800</v>
      </c>
      <c r="C532" s="99">
        <v>21117</v>
      </c>
      <c r="D532" s="99">
        <v>4516</v>
      </c>
      <c r="E532" s="99">
        <v>167</v>
      </c>
      <c r="F532" s="99"/>
    </row>
    <row r="533" spans="1:6" s="95" customFormat="1" ht="9" customHeight="1">
      <c r="A533" s="89" t="s">
        <v>80</v>
      </c>
      <c r="B533" s="99">
        <f t="shared" si="14"/>
        <v>63709</v>
      </c>
      <c r="C533" s="99">
        <v>52707</v>
      </c>
      <c r="D533" s="99">
        <v>1999</v>
      </c>
      <c r="E533" s="99">
        <v>9003</v>
      </c>
      <c r="F533" s="99"/>
    </row>
    <row r="534" spans="1:6" s="95" customFormat="1" ht="9" customHeight="1">
      <c r="A534" s="89" t="s">
        <v>81</v>
      </c>
      <c r="B534" s="99">
        <f t="shared" si="14"/>
        <v>13343</v>
      </c>
      <c r="C534" s="99">
        <v>11782</v>
      </c>
      <c r="D534" s="99">
        <v>1284</v>
      </c>
      <c r="E534" s="99">
        <v>277</v>
      </c>
      <c r="F534" s="99"/>
    </row>
    <row r="535" spans="1:6" s="95" customFormat="1" ht="9" customHeight="1">
      <c r="A535" s="100" t="s">
        <v>82</v>
      </c>
      <c r="B535" s="101">
        <f t="shared" si="14"/>
        <v>17307</v>
      </c>
      <c r="C535" s="101">
        <v>12073</v>
      </c>
      <c r="D535" s="101">
        <v>5037</v>
      </c>
      <c r="E535" s="101">
        <v>197</v>
      </c>
      <c r="F535" s="99"/>
    </row>
    <row r="536" spans="1:6" s="95" customFormat="1" ht="9" customHeight="1">
      <c r="A536" s="89" t="s">
        <v>83</v>
      </c>
      <c r="B536" s="99">
        <f t="shared" si="14"/>
        <v>58132</v>
      </c>
      <c r="C536" s="99">
        <v>49447</v>
      </c>
      <c r="D536" s="99">
        <v>5024</v>
      </c>
      <c r="E536" s="99">
        <v>3661</v>
      </c>
      <c r="F536" s="99"/>
    </row>
    <row r="537" spans="1:6" s="95" customFormat="1" ht="9" customHeight="1">
      <c r="A537" s="89" t="s">
        <v>84</v>
      </c>
      <c r="B537" s="99">
        <f t="shared" si="14"/>
        <v>13447</v>
      </c>
      <c r="C537" s="99">
        <v>11315</v>
      </c>
      <c r="D537" s="99">
        <v>1920</v>
      </c>
      <c r="E537" s="99">
        <v>212</v>
      </c>
      <c r="F537" s="99"/>
    </row>
    <row r="538" spans="1:6" s="95" customFormat="1" ht="9" customHeight="1">
      <c r="A538" s="89" t="s">
        <v>85</v>
      </c>
      <c r="B538" s="99">
        <f t="shared" si="14"/>
        <v>145085</v>
      </c>
      <c r="C538" s="99">
        <v>45099</v>
      </c>
      <c r="D538" s="99">
        <v>72918</v>
      </c>
      <c r="E538" s="99">
        <v>27068</v>
      </c>
      <c r="F538" s="99"/>
    </row>
    <row r="539" spans="1:6" s="95" customFormat="1" ht="9" customHeight="1">
      <c r="A539" s="100" t="s">
        <v>86</v>
      </c>
      <c r="B539" s="101">
        <f t="shared" si="14"/>
        <v>76300</v>
      </c>
      <c r="C539" s="101">
        <v>52898</v>
      </c>
      <c r="D539" s="101">
        <v>6737</v>
      </c>
      <c r="E539" s="101">
        <v>16665</v>
      </c>
      <c r="F539" s="99"/>
    </row>
    <row r="540" spans="1:6" s="95" customFormat="1" ht="9" customHeight="1">
      <c r="A540" s="89" t="s">
        <v>24</v>
      </c>
      <c r="B540" s="99">
        <f t="shared" si="14"/>
        <v>153237</v>
      </c>
      <c r="C540" s="99">
        <v>152183</v>
      </c>
      <c r="D540" s="99">
        <v>584</v>
      </c>
      <c r="E540" s="99">
        <v>470</v>
      </c>
      <c r="F540" s="99"/>
    </row>
    <row r="541" spans="1:6" s="95" customFormat="1" ht="9" customHeight="1">
      <c r="A541" s="89" t="s">
        <v>87</v>
      </c>
      <c r="B541" s="99">
        <f t="shared" si="14"/>
        <v>39736</v>
      </c>
      <c r="C541" s="99">
        <v>14884</v>
      </c>
      <c r="D541" s="99">
        <v>23759</v>
      </c>
      <c r="E541" s="99">
        <v>1093</v>
      </c>
      <c r="F541" s="99"/>
    </row>
    <row r="542" spans="1:6" s="95" customFormat="1" ht="9" customHeight="1">
      <c r="A542" s="89" t="s">
        <v>88</v>
      </c>
      <c r="B542" s="99">
        <f t="shared" si="14"/>
        <v>125272</v>
      </c>
      <c r="C542" s="99">
        <v>90591</v>
      </c>
      <c r="D542" s="99">
        <v>29717</v>
      </c>
      <c r="E542" s="99">
        <v>4964</v>
      </c>
      <c r="F542" s="99"/>
    </row>
    <row r="543" spans="1:6" s="95" customFormat="1" ht="9" customHeight="1">
      <c r="A543" s="100" t="s">
        <v>89</v>
      </c>
      <c r="B543" s="101">
        <f t="shared" si="14"/>
        <v>98945</v>
      </c>
      <c r="C543" s="101">
        <v>47840</v>
      </c>
      <c r="D543" s="101">
        <v>44370</v>
      </c>
      <c r="E543" s="101">
        <v>6735</v>
      </c>
      <c r="F543" s="99"/>
    </row>
    <row r="544" spans="1:6" s="95" customFormat="1" ht="9" customHeight="1">
      <c r="A544" s="89" t="s">
        <v>90</v>
      </c>
      <c r="B544" s="99">
        <f t="shared" si="14"/>
        <v>61431</v>
      </c>
      <c r="C544" s="99">
        <v>24480</v>
      </c>
      <c r="D544" s="99">
        <v>25382</v>
      </c>
      <c r="E544" s="99">
        <v>11569</v>
      </c>
      <c r="F544" s="99"/>
    </row>
    <row r="545" spans="1:6" s="95" customFormat="1" ht="9" customHeight="1">
      <c r="A545" s="89" t="s">
        <v>91</v>
      </c>
      <c r="B545" s="99">
        <f t="shared" si="14"/>
        <v>154738</v>
      </c>
      <c r="C545" s="99">
        <v>129982</v>
      </c>
      <c r="D545" s="99">
        <v>22132</v>
      </c>
      <c r="E545" s="99">
        <v>2624</v>
      </c>
      <c r="F545" s="99"/>
    </row>
    <row r="546" spans="1:6" s="95" customFormat="1" ht="9" customHeight="1">
      <c r="A546" s="89" t="s">
        <v>92</v>
      </c>
      <c r="B546" s="99">
        <f t="shared" si="14"/>
        <v>355392</v>
      </c>
      <c r="C546" s="99">
        <v>126627</v>
      </c>
      <c r="D546" s="99">
        <v>18467</v>
      </c>
      <c r="E546" s="99">
        <v>210298</v>
      </c>
      <c r="F546" s="99"/>
    </row>
    <row r="547" spans="1:6" s="95" customFormat="1" ht="9" customHeight="1">
      <c r="A547" s="100" t="s">
        <v>93</v>
      </c>
      <c r="B547" s="101">
        <f t="shared" si="14"/>
        <v>107287</v>
      </c>
      <c r="C547" s="101">
        <v>67647</v>
      </c>
      <c r="D547" s="101">
        <v>30617</v>
      </c>
      <c r="E547" s="101">
        <v>9023</v>
      </c>
      <c r="F547" s="99"/>
    </row>
    <row r="548" spans="1:6" s="95" customFormat="1" ht="9" customHeight="1">
      <c r="A548" s="89" t="s">
        <v>94</v>
      </c>
      <c r="B548" s="99">
        <f t="shared" si="14"/>
        <v>36760</v>
      </c>
      <c r="C548" s="99">
        <v>25045</v>
      </c>
      <c r="D548" s="99">
        <v>5315</v>
      </c>
      <c r="E548" s="99">
        <v>6400</v>
      </c>
      <c r="F548" s="99"/>
    </row>
    <row r="549" spans="1:6" s="95" customFormat="1" ht="9" customHeight="1">
      <c r="A549" s="89" t="s">
        <v>95</v>
      </c>
      <c r="B549" s="99">
        <f t="shared" si="14"/>
        <v>24598</v>
      </c>
      <c r="C549" s="99">
        <v>15376</v>
      </c>
      <c r="D549" s="99">
        <v>8310</v>
      </c>
      <c r="E549" s="99">
        <v>912</v>
      </c>
      <c r="F549" s="99"/>
    </row>
    <row r="550" spans="1:6" s="95" customFormat="1" ht="9" customHeight="1">
      <c r="A550" s="89" t="s">
        <v>96</v>
      </c>
      <c r="B550" s="99">
        <f t="shared" si="14"/>
        <v>91490</v>
      </c>
      <c r="C550" s="99">
        <v>85476</v>
      </c>
      <c r="D550" s="99">
        <v>1551</v>
      </c>
      <c r="E550" s="99">
        <v>4463</v>
      </c>
      <c r="F550" s="99"/>
    </row>
    <row r="551" spans="1:6" s="95" customFormat="1" ht="9" customHeight="1">
      <c r="A551" s="100" t="s">
        <v>97</v>
      </c>
      <c r="B551" s="101">
        <f t="shared" si="14"/>
        <v>108978</v>
      </c>
      <c r="C551" s="101">
        <v>36789</v>
      </c>
      <c r="D551" s="101">
        <v>50293</v>
      </c>
      <c r="E551" s="101">
        <v>21896</v>
      </c>
      <c r="F551" s="99"/>
    </row>
    <row r="552" spans="1:6" s="95" customFormat="1" ht="9" customHeight="1">
      <c r="A552" s="89" t="s">
        <v>98</v>
      </c>
      <c r="B552" s="99">
        <f t="shared" si="14"/>
        <v>155738</v>
      </c>
      <c r="C552" s="99">
        <v>102223</v>
      </c>
      <c r="D552" s="99">
        <v>45900</v>
      </c>
      <c r="E552" s="99">
        <v>7615</v>
      </c>
      <c r="F552" s="99"/>
    </row>
    <row r="553" spans="1:6" s="95" customFormat="1" ht="9" customHeight="1">
      <c r="A553" s="89" t="s">
        <v>99</v>
      </c>
      <c r="B553" s="99">
        <f t="shared" si="14"/>
        <v>41260</v>
      </c>
      <c r="C553" s="99">
        <v>25756</v>
      </c>
      <c r="D553" s="99">
        <v>13679</v>
      </c>
      <c r="E553" s="99">
        <v>1825</v>
      </c>
      <c r="F553" s="99"/>
    </row>
    <row r="554" spans="1:6" s="95" customFormat="1" ht="9" customHeight="1">
      <c r="A554" s="89" t="s">
        <v>100</v>
      </c>
      <c r="B554" s="99">
        <f t="shared" si="14"/>
        <v>29539</v>
      </c>
      <c r="C554" s="99">
        <v>22943</v>
      </c>
      <c r="D554" s="99">
        <v>4077</v>
      </c>
      <c r="E554" s="99">
        <v>2519</v>
      </c>
      <c r="F554" s="99"/>
    </row>
    <row r="555" spans="1:6" s="95" customFormat="1" ht="9" customHeight="1">
      <c r="A555" s="100" t="s">
        <v>101</v>
      </c>
      <c r="B555" s="101">
        <f t="shared" si="14"/>
        <v>58300</v>
      </c>
      <c r="C555" s="101">
        <v>31392</v>
      </c>
      <c r="D555" s="101">
        <v>21926</v>
      </c>
      <c r="E555" s="101">
        <v>4982</v>
      </c>
      <c r="F555" s="99"/>
    </row>
    <row r="556" spans="1:6" s="95" customFormat="1" ht="9" customHeight="1">
      <c r="A556" s="89" t="s">
        <v>102</v>
      </c>
      <c r="B556" s="99">
        <f t="shared" si="14"/>
        <v>59942</v>
      </c>
      <c r="C556" s="99">
        <v>41128</v>
      </c>
      <c r="D556" s="99">
        <v>16091</v>
      </c>
      <c r="E556" s="99">
        <v>2723</v>
      </c>
      <c r="F556" s="99"/>
    </row>
    <row r="557" spans="1:6" s="95" customFormat="1" ht="9" customHeight="1">
      <c r="A557" s="89" t="s">
        <v>103</v>
      </c>
      <c r="B557" s="99">
        <f t="shared" si="14"/>
        <v>53930</v>
      </c>
      <c r="C557" s="99">
        <v>45834</v>
      </c>
      <c r="D557" s="99">
        <v>6724</v>
      </c>
      <c r="E557" s="99">
        <v>1372</v>
      </c>
      <c r="F557" s="99"/>
    </row>
    <row r="558" spans="1:6" s="95" customFormat="1" ht="9" customHeight="1">
      <c r="A558" s="89" t="s">
        <v>104</v>
      </c>
      <c r="B558" s="99">
        <f t="shared" si="14"/>
        <v>55402</v>
      </c>
      <c r="C558" s="99">
        <v>24744</v>
      </c>
      <c r="D558" s="99">
        <v>17963</v>
      </c>
      <c r="E558" s="99">
        <v>12695</v>
      </c>
      <c r="F558" s="99"/>
    </row>
    <row r="559" spans="1:6" s="95" customFormat="1" ht="9" customHeight="1">
      <c r="A559" s="100" t="s">
        <v>105</v>
      </c>
      <c r="B559" s="101">
        <f t="shared" si="14"/>
        <v>72381</v>
      </c>
      <c r="C559" s="101">
        <v>55881</v>
      </c>
      <c r="D559" s="101">
        <v>6868</v>
      </c>
      <c r="E559" s="101">
        <v>9632</v>
      </c>
      <c r="F559" s="99"/>
    </row>
    <row r="560" spans="1:6" s="95" customFormat="1" ht="9" customHeight="1">
      <c r="A560" s="89" t="s">
        <v>106</v>
      </c>
      <c r="B560" s="99">
        <f t="shared" si="14"/>
        <v>27276</v>
      </c>
      <c r="C560" s="99">
        <v>20449</v>
      </c>
      <c r="D560" s="99">
        <v>5843</v>
      </c>
      <c r="E560" s="99">
        <v>984</v>
      </c>
      <c r="F560" s="99"/>
    </row>
    <row r="561" spans="1:6" s="95" customFormat="1" ht="9" customHeight="1">
      <c r="A561" s="89" t="s">
        <v>107</v>
      </c>
      <c r="B561" s="99">
        <f t="shared" si="14"/>
        <v>173101</v>
      </c>
      <c r="C561" s="99">
        <v>95663</v>
      </c>
      <c r="D561" s="99">
        <v>63332</v>
      </c>
      <c r="E561" s="99">
        <v>14106</v>
      </c>
      <c r="F561" s="99"/>
    </row>
    <row r="562" spans="1:6" s="95" customFormat="1" ht="9" customHeight="1">
      <c r="A562" s="89" t="s">
        <v>108</v>
      </c>
      <c r="B562" s="99">
        <f t="shared" si="14"/>
        <v>38147</v>
      </c>
      <c r="C562" s="99">
        <v>30251</v>
      </c>
      <c r="D562" s="99">
        <v>7069</v>
      </c>
      <c r="E562" s="99">
        <v>827</v>
      </c>
      <c r="F562" s="99"/>
    </row>
    <row r="563" spans="1:6" s="95" customFormat="1" ht="9" customHeight="1">
      <c r="A563" s="100" t="s">
        <v>109</v>
      </c>
      <c r="B563" s="101">
        <f t="shared" si="14"/>
        <v>35304</v>
      </c>
      <c r="C563" s="101">
        <v>20737</v>
      </c>
      <c r="D563" s="101">
        <v>13541</v>
      </c>
      <c r="E563" s="101">
        <v>1026</v>
      </c>
      <c r="F563" s="99"/>
    </row>
    <row r="564" spans="1:6" s="95" customFormat="1" ht="9" customHeight="1">
      <c r="A564" s="89" t="s">
        <v>110</v>
      </c>
      <c r="B564" s="99">
        <f t="shared" si="14"/>
        <v>5907</v>
      </c>
      <c r="C564" s="99" t="s">
        <v>77</v>
      </c>
      <c r="D564" s="99" t="s">
        <v>77</v>
      </c>
      <c r="E564" s="99">
        <v>5907</v>
      </c>
      <c r="F564" s="99"/>
    </row>
    <row r="565" spans="1:6" s="95" customFormat="1" ht="4.1500000000000004" customHeight="1">
      <c r="A565" s="89"/>
      <c r="B565" s="99"/>
      <c r="C565" s="99"/>
      <c r="D565" s="99"/>
      <c r="E565" s="99"/>
    </row>
    <row r="566" spans="1:6" s="95" customFormat="1" ht="9" customHeight="1">
      <c r="A566" s="93" t="s">
        <v>116</v>
      </c>
      <c r="B566" s="102"/>
      <c r="C566" s="102"/>
      <c r="D566" s="102"/>
      <c r="E566" s="102"/>
    </row>
    <row r="567" spans="1:6" s="94" customFormat="1" ht="9" customHeight="1">
      <c r="A567" s="96" t="s">
        <v>78</v>
      </c>
      <c r="B567" s="97">
        <f>SUM(B569:B601)</f>
        <v>2643908</v>
      </c>
      <c r="C567" s="97">
        <f>SUM(C569:C601)</f>
        <v>1802129</v>
      </c>
      <c r="D567" s="97">
        <f>SUM(D569:D601)</f>
        <v>655540</v>
      </c>
      <c r="E567" s="97">
        <f>SUM(E569:E601)</f>
        <v>186239</v>
      </c>
      <c r="F567" s="97"/>
    </row>
    <row r="568" spans="1:6" s="95" customFormat="1" ht="3.95" customHeight="1">
      <c r="A568" s="89" t="s">
        <v>130</v>
      </c>
      <c r="B568" s="99"/>
      <c r="C568" s="99"/>
      <c r="D568" s="99"/>
      <c r="E568" s="99"/>
      <c r="F568" s="99"/>
    </row>
    <row r="569" spans="1:6" s="95" customFormat="1" ht="9" customHeight="1">
      <c r="A569" s="89" t="s">
        <v>79</v>
      </c>
      <c r="B569" s="99">
        <f t="shared" ref="B569:B601" si="15">SUM(C569:E569)</f>
        <v>26583</v>
      </c>
      <c r="C569" s="99">
        <v>21672</v>
      </c>
      <c r="D569" s="99">
        <v>4425</v>
      </c>
      <c r="E569" s="99">
        <v>486</v>
      </c>
      <c r="F569" s="99"/>
    </row>
    <row r="570" spans="1:6" s="95" customFormat="1" ht="9" customHeight="1">
      <c r="A570" s="89" t="s">
        <v>80</v>
      </c>
      <c r="B570" s="99">
        <f t="shared" si="15"/>
        <v>63559</v>
      </c>
      <c r="C570" s="99">
        <v>52562</v>
      </c>
      <c r="D570" s="99">
        <v>1848</v>
      </c>
      <c r="E570" s="99">
        <v>9149</v>
      </c>
      <c r="F570" s="99"/>
    </row>
    <row r="571" spans="1:6" s="95" customFormat="1" ht="9" customHeight="1">
      <c r="A571" s="89" t="s">
        <v>81</v>
      </c>
      <c r="B571" s="99">
        <f t="shared" si="15"/>
        <v>13988</v>
      </c>
      <c r="C571" s="99">
        <v>12431</v>
      </c>
      <c r="D571" s="99">
        <v>1276</v>
      </c>
      <c r="E571" s="99">
        <v>281</v>
      </c>
      <c r="F571" s="99"/>
    </row>
    <row r="572" spans="1:6" s="95" customFormat="1" ht="9" customHeight="1">
      <c r="A572" s="100" t="s">
        <v>82</v>
      </c>
      <c r="B572" s="101">
        <f t="shared" si="15"/>
        <v>20380</v>
      </c>
      <c r="C572" s="101">
        <v>12986</v>
      </c>
      <c r="D572" s="101">
        <v>5781</v>
      </c>
      <c r="E572" s="101">
        <v>1613</v>
      </c>
      <c r="F572" s="99"/>
    </row>
    <row r="573" spans="1:6" s="95" customFormat="1" ht="9" customHeight="1">
      <c r="A573" s="89" t="s">
        <v>83</v>
      </c>
      <c r="B573" s="99">
        <f t="shared" si="15"/>
        <v>56972</v>
      </c>
      <c r="C573" s="99">
        <v>48995</v>
      </c>
      <c r="D573" s="99">
        <v>4824</v>
      </c>
      <c r="E573" s="99">
        <v>3153</v>
      </c>
      <c r="F573" s="99"/>
    </row>
    <row r="574" spans="1:6" s="95" customFormat="1" ht="9" customHeight="1">
      <c r="A574" s="89" t="s">
        <v>84</v>
      </c>
      <c r="B574" s="99">
        <f t="shared" si="15"/>
        <v>13796</v>
      </c>
      <c r="C574" s="99">
        <v>11833</v>
      </c>
      <c r="D574" s="99">
        <v>1362</v>
      </c>
      <c r="E574" s="99">
        <v>601</v>
      </c>
      <c r="F574" s="99"/>
    </row>
    <row r="575" spans="1:6" s="95" customFormat="1" ht="9" customHeight="1">
      <c r="A575" s="89" t="s">
        <v>85</v>
      </c>
      <c r="B575" s="99">
        <f t="shared" si="15"/>
        <v>175382</v>
      </c>
      <c r="C575" s="99">
        <v>50700</v>
      </c>
      <c r="D575" s="99">
        <v>92666</v>
      </c>
      <c r="E575" s="99">
        <v>32016</v>
      </c>
      <c r="F575" s="99"/>
    </row>
    <row r="576" spans="1:6" s="95" customFormat="1" ht="9" customHeight="1">
      <c r="A576" s="100" t="s">
        <v>86</v>
      </c>
      <c r="B576" s="101">
        <f t="shared" si="15"/>
        <v>74063</v>
      </c>
      <c r="C576" s="101">
        <v>47188</v>
      </c>
      <c r="D576" s="101">
        <v>8191</v>
      </c>
      <c r="E576" s="101">
        <v>18684</v>
      </c>
      <c r="F576" s="99"/>
    </row>
    <row r="577" spans="1:6" s="95" customFormat="1" ht="9" customHeight="1">
      <c r="A577" s="89" t="s">
        <v>24</v>
      </c>
      <c r="B577" s="99">
        <f t="shared" si="15"/>
        <v>160057</v>
      </c>
      <c r="C577" s="99">
        <v>158633</v>
      </c>
      <c r="D577" s="99">
        <v>598</v>
      </c>
      <c r="E577" s="99">
        <v>826</v>
      </c>
      <c r="F577" s="99"/>
    </row>
    <row r="578" spans="1:6" s="95" customFormat="1" ht="9" customHeight="1">
      <c r="A578" s="89" t="s">
        <v>87</v>
      </c>
      <c r="B578" s="99">
        <f t="shared" si="15"/>
        <v>42514</v>
      </c>
      <c r="C578" s="99">
        <v>14720</v>
      </c>
      <c r="D578" s="99">
        <v>26346</v>
      </c>
      <c r="E578" s="99">
        <v>1448</v>
      </c>
      <c r="F578" s="99"/>
    </row>
    <row r="579" spans="1:6" s="95" customFormat="1" ht="9" customHeight="1">
      <c r="A579" s="89" t="s">
        <v>88</v>
      </c>
      <c r="B579" s="99">
        <f t="shared" si="15"/>
        <v>126741</v>
      </c>
      <c r="C579" s="99">
        <v>91675</v>
      </c>
      <c r="D579" s="99">
        <v>29919</v>
      </c>
      <c r="E579" s="99">
        <v>5147</v>
      </c>
      <c r="F579" s="99"/>
    </row>
    <row r="580" spans="1:6" s="95" customFormat="1" ht="9" customHeight="1">
      <c r="A580" s="100" t="s">
        <v>89</v>
      </c>
      <c r="B580" s="101">
        <f t="shared" si="15"/>
        <v>119780</v>
      </c>
      <c r="C580" s="101">
        <v>54299</v>
      </c>
      <c r="D580" s="101">
        <v>54494</v>
      </c>
      <c r="E580" s="101">
        <v>10987</v>
      </c>
      <c r="F580" s="99"/>
    </row>
    <row r="581" spans="1:6" s="95" customFormat="1" ht="9" customHeight="1">
      <c r="A581" s="89" t="s">
        <v>90</v>
      </c>
      <c r="B581" s="99">
        <f t="shared" si="15"/>
        <v>62185</v>
      </c>
      <c r="C581" s="99">
        <v>27950</v>
      </c>
      <c r="D581" s="99">
        <v>29446</v>
      </c>
      <c r="E581" s="99">
        <v>4789</v>
      </c>
      <c r="F581" s="99"/>
    </row>
    <row r="582" spans="1:6" s="95" customFormat="1" ht="9" customHeight="1">
      <c r="A582" s="89" t="s">
        <v>91</v>
      </c>
      <c r="B582" s="99">
        <f t="shared" si="15"/>
        <v>161543</v>
      </c>
      <c r="C582" s="99">
        <v>135948</v>
      </c>
      <c r="D582" s="99">
        <v>22762</v>
      </c>
      <c r="E582" s="99">
        <v>2833</v>
      </c>
      <c r="F582" s="99"/>
    </row>
    <row r="583" spans="1:6" s="95" customFormat="1" ht="9" customHeight="1">
      <c r="A583" s="89" t="s">
        <v>92</v>
      </c>
      <c r="B583" s="99">
        <f t="shared" si="15"/>
        <v>335898</v>
      </c>
      <c r="C583" s="99">
        <v>283288</v>
      </c>
      <c r="D583" s="99">
        <v>49860</v>
      </c>
      <c r="E583" s="99">
        <v>2750</v>
      </c>
      <c r="F583" s="99"/>
    </row>
    <row r="584" spans="1:6" s="95" customFormat="1" ht="9" customHeight="1">
      <c r="A584" s="100" t="s">
        <v>93</v>
      </c>
      <c r="B584" s="101">
        <f t="shared" si="15"/>
        <v>116260</v>
      </c>
      <c r="C584" s="101">
        <v>73395</v>
      </c>
      <c r="D584" s="101">
        <v>31879</v>
      </c>
      <c r="E584" s="101">
        <v>10986</v>
      </c>
      <c r="F584" s="99"/>
    </row>
    <row r="585" spans="1:6" s="95" customFormat="1" ht="9" customHeight="1">
      <c r="A585" s="89" t="s">
        <v>94</v>
      </c>
      <c r="B585" s="99">
        <f t="shared" si="15"/>
        <v>40210</v>
      </c>
      <c r="C585" s="99">
        <v>30560</v>
      </c>
      <c r="D585" s="99">
        <v>6844</v>
      </c>
      <c r="E585" s="99">
        <v>2806</v>
      </c>
      <c r="F585" s="99"/>
    </row>
    <row r="586" spans="1:6" s="95" customFormat="1" ht="9" customHeight="1">
      <c r="A586" s="89" t="s">
        <v>95</v>
      </c>
      <c r="B586" s="99">
        <f t="shared" si="15"/>
        <v>24639</v>
      </c>
      <c r="C586" s="99">
        <v>15355</v>
      </c>
      <c r="D586" s="99">
        <v>8487</v>
      </c>
      <c r="E586" s="99">
        <v>797</v>
      </c>
      <c r="F586" s="99"/>
    </row>
    <row r="587" spans="1:6" s="95" customFormat="1" ht="9" customHeight="1">
      <c r="A587" s="89" t="s">
        <v>96</v>
      </c>
      <c r="B587" s="99">
        <f t="shared" si="15"/>
        <v>94119</v>
      </c>
      <c r="C587" s="99">
        <v>89644</v>
      </c>
      <c r="D587" s="99">
        <v>1350</v>
      </c>
      <c r="E587" s="99">
        <v>3125</v>
      </c>
      <c r="F587" s="99"/>
    </row>
    <row r="588" spans="1:6" s="95" customFormat="1" ht="9" customHeight="1">
      <c r="A588" s="100" t="s">
        <v>97</v>
      </c>
      <c r="B588" s="101">
        <f t="shared" si="15"/>
        <v>109624</v>
      </c>
      <c r="C588" s="101">
        <v>43953</v>
      </c>
      <c r="D588" s="101">
        <v>51567</v>
      </c>
      <c r="E588" s="101">
        <v>14104</v>
      </c>
      <c r="F588" s="99"/>
    </row>
    <row r="589" spans="1:6" s="95" customFormat="1" ht="9" customHeight="1">
      <c r="A589" s="89" t="s">
        <v>98</v>
      </c>
      <c r="B589" s="99">
        <f t="shared" si="15"/>
        <v>160571</v>
      </c>
      <c r="C589" s="99">
        <v>107268</v>
      </c>
      <c r="D589" s="99">
        <v>46199</v>
      </c>
      <c r="E589" s="99">
        <v>7104</v>
      </c>
      <c r="F589" s="99"/>
    </row>
    <row r="590" spans="1:6" s="95" customFormat="1" ht="9" customHeight="1">
      <c r="A590" s="89" t="s">
        <v>99</v>
      </c>
      <c r="B590" s="99">
        <f t="shared" si="15"/>
        <v>40863</v>
      </c>
      <c r="C590" s="99">
        <v>26106</v>
      </c>
      <c r="D590" s="99">
        <v>13158</v>
      </c>
      <c r="E590" s="99">
        <v>1599</v>
      </c>
      <c r="F590" s="99"/>
    </row>
    <row r="591" spans="1:6" s="95" customFormat="1" ht="9" customHeight="1">
      <c r="A591" s="89" t="s">
        <v>100</v>
      </c>
      <c r="B591" s="99">
        <f t="shared" si="15"/>
        <v>28999</v>
      </c>
      <c r="C591" s="99">
        <v>22341</v>
      </c>
      <c r="D591" s="99">
        <v>3848</v>
      </c>
      <c r="E591" s="99">
        <v>2810</v>
      </c>
      <c r="F591" s="99"/>
    </row>
    <row r="592" spans="1:6" s="95" customFormat="1" ht="9" customHeight="1">
      <c r="A592" s="100" t="s">
        <v>101</v>
      </c>
      <c r="B592" s="101">
        <f t="shared" si="15"/>
        <v>58583</v>
      </c>
      <c r="C592" s="101">
        <v>30180</v>
      </c>
      <c r="D592" s="101">
        <v>22584</v>
      </c>
      <c r="E592" s="101">
        <v>5819</v>
      </c>
      <c r="F592" s="99"/>
    </row>
    <row r="593" spans="1:13" s="95" customFormat="1" ht="9" customHeight="1">
      <c r="A593" s="89" t="s">
        <v>102</v>
      </c>
      <c r="B593" s="99">
        <f t="shared" si="15"/>
        <v>61233</v>
      </c>
      <c r="C593" s="99">
        <v>41006</v>
      </c>
      <c r="D593" s="99">
        <v>15006</v>
      </c>
      <c r="E593" s="99">
        <v>5221</v>
      </c>
      <c r="F593" s="99"/>
    </row>
    <row r="594" spans="1:13" s="95" customFormat="1" ht="9" customHeight="1">
      <c r="A594" s="89" t="s">
        <v>103</v>
      </c>
      <c r="B594" s="99">
        <f t="shared" si="15"/>
        <v>54110</v>
      </c>
      <c r="C594" s="99">
        <v>45715</v>
      </c>
      <c r="D594" s="99">
        <v>6652</v>
      </c>
      <c r="E594" s="99">
        <v>1743</v>
      </c>
      <c r="F594" s="99"/>
    </row>
    <row r="595" spans="1:13" s="95" customFormat="1" ht="9" customHeight="1">
      <c r="A595" s="89" t="s">
        <v>104</v>
      </c>
      <c r="B595" s="99">
        <f t="shared" si="15"/>
        <v>49844</v>
      </c>
      <c r="C595" s="99">
        <v>27896</v>
      </c>
      <c r="D595" s="99">
        <v>19376</v>
      </c>
      <c r="E595" s="99">
        <v>2572</v>
      </c>
      <c r="F595" s="99"/>
    </row>
    <row r="596" spans="1:13" s="95" customFormat="1" ht="9" customHeight="1">
      <c r="A596" s="100" t="s">
        <v>105</v>
      </c>
      <c r="B596" s="101">
        <f t="shared" si="15"/>
        <v>69211</v>
      </c>
      <c r="C596" s="101">
        <v>53724</v>
      </c>
      <c r="D596" s="101">
        <v>5957</v>
      </c>
      <c r="E596" s="101">
        <v>9530</v>
      </c>
      <c r="F596" s="99"/>
    </row>
    <row r="597" spans="1:13" s="95" customFormat="1" ht="9" customHeight="1">
      <c r="A597" s="89" t="s">
        <v>106</v>
      </c>
      <c r="B597" s="99">
        <f t="shared" si="15"/>
        <v>27076</v>
      </c>
      <c r="C597" s="99">
        <v>20766</v>
      </c>
      <c r="D597" s="99">
        <v>5186</v>
      </c>
      <c r="E597" s="99">
        <v>1124</v>
      </c>
      <c r="F597" s="99"/>
    </row>
    <row r="598" spans="1:13" s="95" customFormat="1" ht="9" customHeight="1">
      <c r="A598" s="89" t="s">
        <v>107</v>
      </c>
      <c r="B598" s="99">
        <f t="shared" si="15"/>
        <v>174086</v>
      </c>
      <c r="C598" s="99">
        <v>97646</v>
      </c>
      <c r="D598" s="99">
        <v>63380</v>
      </c>
      <c r="E598" s="99">
        <v>13060</v>
      </c>
      <c r="F598" s="99"/>
    </row>
    <row r="599" spans="1:13" s="95" customFormat="1" ht="9" customHeight="1">
      <c r="A599" s="89" t="s">
        <v>108</v>
      </c>
      <c r="B599" s="99">
        <f t="shared" si="15"/>
        <v>37703</v>
      </c>
      <c r="C599" s="99">
        <v>30587</v>
      </c>
      <c r="D599" s="99">
        <v>6493</v>
      </c>
      <c r="E599" s="99">
        <v>623</v>
      </c>
      <c r="F599" s="99"/>
    </row>
    <row r="600" spans="1:13" s="95" customFormat="1" ht="9" customHeight="1">
      <c r="A600" s="100" t="s">
        <v>109</v>
      </c>
      <c r="B600" s="101">
        <f t="shared" si="15"/>
        <v>35974</v>
      </c>
      <c r="C600" s="101">
        <v>21107</v>
      </c>
      <c r="D600" s="101">
        <v>13776</v>
      </c>
      <c r="E600" s="101">
        <v>1091</v>
      </c>
      <c r="F600" s="99"/>
    </row>
    <row r="601" spans="1:13" s="95" customFormat="1" ht="9" customHeight="1">
      <c r="A601" s="89" t="s">
        <v>110</v>
      </c>
      <c r="B601" s="99">
        <f t="shared" si="15"/>
        <v>7362</v>
      </c>
      <c r="C601" s="99" t="s">
        <v>77</v>
      </c>
      <c r="D601" s="99" t="s">
        <v>77</v>
      </c>
      <c r="E601" s="99">
        <v>7362</v>
      </c>
      <c r="F601" s="99"/>
    </row>
    <row r="602" spans="1:13" s="95" customFormat="1" ht="4.1500000000000004" customHeight="1">
      <c r="A602" s="89"/>
      <c r="B602" s="99"/>
      <c r="C602" s="99"/>
      <c r="D602" s="99"/>
      <c r="E602" s="99"/>
    </row>
    <row r="603" spans="1:13" s="95" customFormat="1" ht="9" customHeight="1">
      <c r="A603" s="93" t="s">
        <v>117</v>
      </c>
      <c r="B603" s="102"/>
      <c r="C603" s="102"/>
      <c r="D603" s="102"/>
      <c r="E603" s="102"/>
    </row>
    <row r="604" spans="1:13" s="94" customFormat="1" ht="9" customHeight="1">
      <c r="A604" s="96" t="s">
        <v>78</v>
      </c>
      <c r="B604" s="97">
        <f>SUM(B606:B638)</f>
        <v>2586287</v>
      </c>
      <c r="C604" s="97">
        <f>SUM(C606:C638)</f>
        <v>1713191</v>
      </c>
      <c r="D604" s="97">
        <f>SUM(D606:D638)</f>
        <v>615870</v>
      </c>
      <c r="E604" s="97">
        <f>SUM(E606:E638)</f>
        <v>257226</v>
      </c>
      <c r="F604" s="97"/>
    </row>
    <row r="605" spans="1:13" s="95" customFormat="1" ht="3" customHeight="1">
      <c r="A605" s="89" t="s">
        <v>130</v>
      </c>
      <c r="B605" s="99"/>
      <c r="C605" s="99"/>
      <c r="D605" s="99"/>
      <c r="E605" s="99"/>
      <c r="F605" s="99"/>
    </row>
    <row r="606" spans="1:13" s="95" customFormat="1" ht="9" customHeight="1">
      <c r="A606" s="89" t="s">
        <v>79</v>
      </c>
      <c r="B606" s="99">
        <f t="shared" ref="B606:B638" si="16">SUM(C606:E606)</f>
        <v>27427</v>
      </c>
      <c r="C606" s="99">
        <v>21613</v>
      </c>
      <c r="D606" s="99">
        <v>4480</v>
      </c>
      <c r="E606" s="99">
        <v>1334</v>
      </c>
      <c r="F606" s="99"/>
      <c r="J606" s="103"/>
      <c r="K606" s="103"/>
      <c r="L606" s="103"/>
      <c r="M606" s="103"/>
    </row>
    <row r="607" spans="1:13" s="95" customFormat="1" ht="9" customHeight="1">
      <c r="A607" s="89" t="s">
        <v>80</v>
      </c>
      <c r="B607" s="99">
        <f t="shared" si="16"/>
        <v>65631</v>
      </c>
      <c r="C607" s="99">
        <v>54515</v>
      </c>
      <c r="D607" s="99">
        <v>1666</v>
      </c>
      <c r="E607" s="99">
        <v>9450</v>
      </c>
      <c r="F607" s="99"/>
      <c r="J607" s="103"/>
      <c r="K607" s="103"/>
      <c r="L607" s="103"/>
      <c r="M607" s="103"/>
    </row>
    <row r="608" spans="1:13" s="95" customFormat="1" ht="9" customHeight="1">
      <c r="A608" s="89" t="s">
        <v>81</v>
      </c>
      <c r="B608" s="99">
        <f t="shared" si="16"/>
        <v>13412</v>
      </c>
      <c r="C608" s="99">
        <v>12094</v>
      </c>
      <c r="D608" s="99">
        <v>1217</v>
      </c>
      <c r="E608" s="99">
        <v>101</v>
      </c>
      <c r="F608" s="99"/>
      <c r="J608" s="103"/>
      <c r="K608" s="103"/>
      <c r="L608" s="103"/>
      <c r="M608" s="103"/>
    </row>
    <row r="609" spans="1:13" s="95" customFormat="1" ht="9" customHeight="1">
      <c r="A609" s="100" t="s">
        <v>82</v>
      </c>
      <c r="B609" s="101">
        <f t="shared" si="16"/>
        <v>22138</v>
      </c>
      <c r="C609" s="101">
        <v>12915</v>
      </c>
      <c r="D609" s="101">
        <v>5387</v>
      </c>
      <c r="E609" s="101">
        <v>3836</v>
      </c>
      <c r="F609" s="99"/>
      <c r="J609" s="103"/>
      <c r="K609" s="103"/>
      <c r="L609" s="103"/>
      <c r="M609" s="103"/>
    </row>
    <row r="610" spans="1:13" s="95" customFormat="1" ht="9" customHeight="1">
      <c r="A610" s="89" t="s">
        <v>83</v>
      </c>
      <c r="B610" s="99">
        <f t="shared" si="16"/>
        <v>58882</v>
      </c>
      <c r="C610" s="99">
        <v>50915</v>
      </c>
      <c r="D610" s="99">
        <v>4640</v>
      </c>
      <c r="E610" s="99">
        <v>3327</v>
      </c>
      <c r="F610" s="99"/>
      <c r="J610" s="103"/>
      <c r="K610" s="103"/>
      <c r="L610" s="103"/>
      <c r="M610" s="103"/>
    </row>
    <row r="611" spans="1:13" s="95" customFormat="1" ht="9" customHeight="1">
      <c r="A611" s="89" t="s">
        <v>84</v>
      </c>
      <c r="B611" s="99">
        <f t="shared" si="16"/>
        <v>14054</v>
      </c>
      <c r="C611" s="99">
        <v>11960</v>
      </c>
      <c r="D611" s="99">
        <v>1706</v>
      </c>
      <c r="E611" s="99">
        <v>388</v>
      </c>
      <c r="F611" s="99"/>
      <c r="J611" s="103"/>
      <c r="K611" s="103"/>
      <c r="L611" s="103"/>
      <c r="M611" s="103"/>
    </row>
    <row r="612" spans="1:13" s="95" customFormat="1" ht="9" customHeight="1">
      <c r="A612" s="89" t="s">
        <v>85</v>
      </c>
      <c r="B612" s="99">
        <f t="shared" si="16"/>
        <v>168256</v>
      </c>
      <c r="C612" s="99">
        <v>47276</v>
      </c>
      <c r="D612" s="99">
        <v>88363</v>
      </c>
      <c r="E612" s="99">
        <v>32617</v>
      </c>
      <c r="F612" s="99"/>
      <c r="J612" s="103"/>
      <c r="K612" s="103"/>
      <c r="L612" s="103"/>
      <c r="M612" s="103"/>
    </row>
    <row r="613" spans="1:13" s="95" customFormat="1" ht="9" customHeight="1">
      <c r="A613" s="100" t="s">
        <v>86</v>
      </c>
      <c r="B613" s="101">
        <f t="shared" si="16"/>
        <v>69376</v>
      </c>
      <c r="C613" s="101">
        <v>27276</v>
      </c>
      <c r="D613" s="101">
        <v>7943</v>
      </c>
      <c r="E613" s="101">
        <v>34157</v>
      </c>
      <c r="F613" s="99"/>
      <c r="J613" s="103"/>
      <c r="K613" s="103"/>
      <c r="L613" s="103"/>
      <c r="M613" s="103"/>
    </row>
    <row r="614" spans="1:13" s="95" customFormat="1" ht="9" customHeight="1">
      <c r="A614" s="89" t="s">
        <v>24</v>
      </c>
      <c r="B614" s="99">
        <f t="shared" si="16"/>
        <v>156549</v>
      </c>
      <c r="C614" s="99">
        <v>155613</v>
      </c>
      <c r="D614" s="99">
        <v>495</v>
      </c>
      <c r="E614" s="99">
        <v>441</v>
      </c>
      <c r="F614" s="99"/>
      <c r="J614" s="103"/>
      <c r="K614" s="103"/>
      <c r="L614" s="103"/>
      <c r="M614" s="103"/>
    </row>
    <row r="615" spans="1:13" s="95" customFormat="1" ht="9" customHeight="1">
      <c r="A615" s="89" t="s">
        <v>87</v>
      </c>
      <c r="B615" s="99">
        <f t="shared" si="16"/>
        <v>41922</v>
      </c>
      <c r="C615" s="99">
        <v>15031</v>
      </c>
      <c r="D615" s="99">
        <v>25256</v>
      </c>
      <c r="E615" s="99">
        <v>1635</v>
      </c>
      <c r="F615" s="99"/>
      <c r="J615" s="103"/>
      <c r="K615" s="103"/>
      <c r="L615" s="103"/>
      <c r="M615" s="103"/>
    </row>
    <row r="616" spans="1:13" s="95" customFormat="1" ht="9" customHeight="1">
      <c r="A616" s="89" t="s">
        <v>88</v>
      </c>
      <c r="B616" s="99">
        <f t="shared" si="16"/>
        <v>124003</v>
      </c>
      <c r="C616" s="99">
        <v>88674</v>
      </c>
      <c r="D616" s="99">
        <v>30414</v>
      </c>
      <c r="E616" s="99">
        <v>4915</v>
      </c>
      <c r="F616" s="99"/>
      <c r="J616" s="103"/>
      <c r="K616" s="103"/>
      <c r="L616" s="103"/>
      <c r="M616" s="103"/>
    </row>
    <row r="617" spans="1:13" s="95" customFormat="1" ht="9" customHeight="1">
      <c r="A617" s="100" t="s">
        <v>89</v>
      </c>
      <c r="B617" s="101">
        <f t="shared" si="16"/>
        <v>113692</v>
      </c>
      <c r="C617" s="101">
        <v>54147</v>
      </c>
      <c r="D617" s="101">
        <v>49585</v>
      </c>
      <c r="E617" s="101">
        <v>9960</v>
      </c>
      <c r="F617" s="99"/>
      <c r="J617" s="103"/>
      <c r="K617" s="103"/>
      <c r="L617" s="103"/>
      <c r="M617" s="103"/>
    </row>
    <row r="618" spans="1:13" s="95" customFormat="1" ht="9" customHeight="1">
      <c r="A618" s="89" t="s">
        <v>90</v>
      </c>
      <c r="B618" s="99">
        <f t="shared" si="16"/>
        <v>63380</v>
      </c>
      <c r="C618" s="99">
        <v>27698</v>
      </c>
      <c r="D618" s="99">
        <v>30031</v>
      </c>
      <c r="E618" s="99">
        <v>5651</v>
      </c>
      <c r="F618" s="99"/>
      <c r="J618" s="103"/>
      <c r="K618" s="103"/>
      <c r="L618" s="103"/>
      <c r="M618" s="103"/>
    </row>
    <row r="619" spans="1:13" s="95" customFormat="1" ht="9" customHeight="1">
      <c r="A619" s="89" t="s">
        <v>91</v>
      </c>
      <c r="B619" s="99">
        <f t="shared" si="16"/>
        <v>163123</v>
      </c>
      <c r="C619" s="99">
        <v>137151</v>
      </c>
      <c r="D619" s="99">
        <v>23140</v>
      </c>
      <c r="E619" s="99">
        <v>2832</v>
      </c>
      <c r="F619" s="99"/>
      <c r="J619" s="103"/>
      <c r="K619" s="103"/>
      <c r="L619" s="103"/>
      <c r="M619" s="103"/>
    </row>
    <row r="620" spans="1:13" s="95" customFormat="1" ht="9" customHeight="1">
      <c r="A620" s="89" t="s">
        <v>92</v>
      </c>
      <c r="B620" s="99">
        <f t="shared" si="16"/>
        <v>327165</v>
      </c>
      <c r="C620" s="99">
        <v>268486</v>
      </c>
      <c r="D620" s="99">
        <v>47810</v>
      </c>
      <c r="E620" s="99">
        <v>10869</v>
      </c>
      <c r="F620" s="99"/>
      <c r="J620" s="103"/>
      <c r="K620" s="103"/>
      <c r="L620" s="103"/>
      <c r="M620" s="103"/>
    </row>
    <row r="621" spans="1:13" s="95" customFormat="1" ht="9" customHeight="1">
      <c r="A621" s="100" t="s">
        <v>93</v>
      </c>
      <c r="B621" s="101">
        <f t="shared" si="16"/>
        <v>111362</v>
      </c>
      <c r="C621" s="101">
        <v>71087</v>
      </c>
      <c r="D621" s="101">
        <v>31350</v>
      </c>
      <c r="E621" s="101">
        <v>8925</v>
      </c>
      <c r="F621" s="99"/>
      <c r="J621" s="103"/>
      <c r="K621" s="103"/>
      <c r="L621" s="103"/>
      <c r="M621" s="103"/>
    </row>
    <row r="622" spans="1:13" s="95" customFormat="1" ht="9" customHeight="1">
      <c r="A622" s="89" t="s">
        <v>94</v>
      </c>
      <c r="B622" s="99">
        <f t="shared" si="16"/>
        <v>40230</v>
      </c>
      <c r="C622" s="99">
        <v>28742</v>
      </c>
      <c r="D622" s="99">
        <v>7372</v>
      </c>
      <c r="E622" s="99">
        <v>4116</v>
      </c>
      <c r="F622" s="99"/>
      <c r="J622" s="103"/>
      <c r="K622" s="103"/>
      <c r="L622" s="103"/>
      <c r="M622" s="103"/>
    </row>
    <row r="623" spans="1:13" s="95" customFormat="1" ht="9" customHeight="1">
      <c r="A623" s="89" t="s">
        <v>95</v>
      </c>
      <c r="B623" s="99">
        <f t="shared" si="16"/>
        <v>24949</v>
      </c>
      <c r="C623" s="99">
        <v>16184</v>
      </c>
      <c r="D623" s="99">
        <v>8056</v>
      </c>
      <c r="E623" s="99">
        <v>709</v>
      </c>
      <c r="F623" s="99"/>
      <c r="J623" s="103"/>
      <c r="K623" s="103"/>
      <c r="L623" s="103"/>
      <c r="M623" s="103"/>
    </row>
    <row r="624" spans="1:13" s="95" customFormat="1" ht="9" customHeight="1">
      <c r="A624" s="89" t="s">
        <v>96</v>
      </c>
      <c r="B624" s="99">
        <f t="shared" si="16"/>
        <v>93747</v>
      </c>
      <c r="C624" s="99">
        <v>82544</v>
      </c>
      <c r="D624" s="99">
        <v>7595</v>
      </c>
      <c r="E624" s="99">
        <v>3608</v>
      </c>
      <c r="F624" s="99"/>
      <c r="J624" s="103"/>
      <c r="K624" s="103"/>
      <c r="L624" s="103"/>
      <c r="M624" s="103"/>
    </row>
    <row r="625" spans="1:13" s="95" customFormat="1" ht="9" customHeight="1">
      <c r="A625" s="100" t="s">
        <v>97</v>
      </c>
      <c r="B625" s="101">
        <f t="shared" si="16"/>
        <v>98888</v>
      </c>
      <c r="C625" s="101">
        <v>43394</v>
      </c>
      <c r="D625" s="101">
        <v>46315</v>
      </c>
      <c r="E625" s="101">
        <v>9179</v>
      </c>
      <c r="F625" s="99"/>
      <c r="J625" s="103"/>
      <c r="K625" s="103"/>
      <c r="L625" s="103"/>
      <c r="M625" s="103"/>
    </row>
    <row r="626" spans="1:13" s="95" customFormat="1" ht="9" customHeight="1">
      <c r="A626" s="89" t="s">
        <v>98</v>
      </c>
      <c r="B626" s="99">
        <f t="shared" si="16"/>
        <v>146865</v>
      </c>
      <c r="C626" s="99">
        <v>79358</v>
      </c>
      <c r="D626" s="99">
        <v>22334</v>
      </c>
      <c r="E626" s="99">
        <v>45173</v>
      </c>
      <c r="F626" s="99"/>
      <c r="J626" s="103"/>
      <c r="K626" s="103"/>
      <c r="L626" s="103"/>
      <c r="M626" s="103"/>
    </row>
    <row r="627" spans="1:13" s="95" customFormat="1" ht="9" customHeight="1">
      <c r="A627" s="89" t="s">
        <v>99</v>
      </c>
      <c r="B627" s="99">
        <f t="shared" si="16"/>
        <v>41714</v>
      </c>
      <c r="C627" s="99">
        <v>27398</v>
      </c>
      <c r="D627" s="99">
        <v>12648</v>
      </c>
      <c r="E627" s="99">
        <v>1668</v>
      </c>
      <c r="F627" s="99"/>
      <c r="J627" s="103"/>
      <c r="K627" s="103"/>
      <c r="L627" s="103"/>
      <c r="M627" s="103"/>
    </row>
    <row r="628" spans="1:13" s="95" customFormat="1" ht="9" customHeight="1">
      <c r="A628" s="89" t="s">
        <v>100</v>
      </c>
      <c r="B628" s="99">
        <f t="shared" si="16"/>
        <v>28848</v>
      </c>
      <c r="C628" s="99">
        <v>22544</v>
      </c>
      <c r="D628" s="99">
        <v>3319</v>
      </c>
      <c r="E628" s="99">
        <v>2985</v>
      </c>
      <c r="F628" s="99"/>
      <c r="J628" s="103"/>
      <c r="K628" s="103"/>
      <c r="L628" s="103"/>
      <c r="M628" s="103"/>
    </row>
    <row r="629" spans="1:13" s="95" customFormat="1" ht="9" customHeight="1">
      <c r="A629" s="100" t="s">
        <v>101</v>
      </c>
      <c r="B629" s="101">
        <f t="shared" si="16"/>
        <v>57549</v>
      </c>
      <c r="C629" s="101">
        <v>31487</v>
      </c>
      <c r="D629" s="101">
        <v>21318</v>
      </c>
      <c r="E629" s="101">
        <v>4744</v>
      </c>
      <c r="F629" s="99"/>
      <c r="J629" s="103"/>
      <c r="K629" s="103"/>
      <c r="L629" s="103"/>
      <c r="M629" s="103"/>
    </row>
    <row r="630" spans="1:13" s="95" customFormat="1" ht="9" customHeight="1">
      <c r="A630" s="89" t="s">
        <v>102</v>
      </c>
      <c r="B630" s="99">
        <f t="shared" si="16"/>
        <v>60208</v>
      </c>
      <c r="C630" s="99">
        <v>41041</v>
      </c>
      <c r="D630" s="99">
        <v>15552</v>
      </c>
      <c r="E630" s="99">
        <v>3615</v>
      </c>
      <c r="F630" s="99"/>
      <c r="J630" s="103"/>
      <c r="K630" s="103"/>
      <c r="L630" s="103"/>
      <c r="M630" s="103"/>
    </row>
    <row r="631" spans="1:13" s="95" customFormat="1" ht="9" customHeight="1">
      <c r="A631" s="89" t="s">
        <v>103</v>
      </c>
      <c r="B631" s="99">
        <f t="shared" si="16"/>
        <v>54756</v>
      </c>
      <c r="C631" s="99">
        <v>43027</v>
      </c>
      <c r="D631" s="99">
        <v>9694</v>
      </c>
      <c r="E631" s="99">
        <v>2035</v>
      </c>
      <c r="F631" s="99"/>
      <c r="J631" s="103"/>
      <c r="K631" s="103"/>
      <c r="L631" s="103"/>
      <c r="M631" s="103"/>
    </row>
    <row r="632" spans="1:13" s="95" customFormat="1" ht="9" customHeight="1">
      <c r="A632" s="89" t="s">
        <v>104</v>
      </c>
      <c r="B632" s="99">
        <f t="shared" si="16"/>
        <v>49575</v>
      </c>
      <c r="C632" s="99">
        <v>26242</v>
      </c>
      <c r="D632" s="99">
        <v>17852</v>
      </c>
      <c r="E632" s="99">
        <v>5481</v>
      </c>
      <c r="F632" s="99"/>
      <c r="J632" s="103"/>
      <c r="K632" s="103"/>
      <c r="L632" s="103"/>
      <c r="M632" s="103"/>
    </row>
    <row r="633" spans="1:13" s="95" customFormat="1" ht="9" customHeight="1">
      <c r="A633" s="100" t="s">
        <v>105</v>
      </c>
      <c r="B633" s="101">
        <f t="shared" si="16"/>
        <v>66892</v>
      </c>
      <c r="C633" s="101">
        <v>52494</v>
      </c>
      <c r="D633" s="101">
        <v>5928</v>
      </c>
      <c r="E633" s="101">
        <v>8470</v>
      </c>
      <c r="F633" s="99"/>
      <c r="J633" s="103"/>
      <c r="K633" s="103"/>
      <c r="L633" s="103"/>
      <c r="M633" s="103"/>
    </row>
    <row r="634" spans="1:13" s="95" customFormat="1" ht="9" customHeight="1">
      <c r="A634" s="89" t="s">
        <v>106</v>
      </c>
      <c r="B634" s="99">
        <f t="shared" si="16"/>
        <v>27867</v>
      </c>
      <c r="C634" s="99">
        <v>16594</v>
      </c>
      <c r="D634" s="99">
        <v>3979</v>
      </c>
      <c r="E634" s="99">
        <v>7294</v>
      </c>
      <c r="F634" s="99"/>
      <c r="J634" s="103"/>
      <c r="K634" s="103"/>
      <c r="L634" s="103"/>
      <c r="M634" s="103"/>
    </row>
    <row r="635" spans="1:13" s="95" customFormat="1" ht="9" customHeight="1">
      <c r="A635" s="89" t="s">
        <v>107</v>
      </c>
      <c r="B635" s="99">
        <f t="shared" si="16"/>
        <v>171417</v>
      </c>
      <c r="C635" s="99">
        <v>94022</v>
      </c>
      <c r="D635" s="99">
        <v>60276</v>
      </c>
      <c r="E635" s="99">
        <v>17119</v>
      </c>
      <c r="F635" s="99"/>
      <c r="J635" s="103"/>
      <c r="K635" s="103"/>
      <c r="L635" s="103"/>
      <c r="M635" s="103"/>
    </row>
    <row r="636" spans="1:13" s="95" customFormat="1" ht="9" customHeight="1">
      <c r="A636" s="89" t="s">
        <v>108</v>
      </c>
      <c r="B636" s="99">
        <f t="shared" si="16"/>
        <v>36860</v>
      </c>
      <c r="C636" s="99">
        <v>30205</v>
      </c>
      <c r="D636" s="99">
        <v>6242</v>
      </c>
      <c r="E636" s="99">
        <v>413</v>
      </c>
      <c r="F636" s="99"/>
      <c r="J636" s="103"/>
      <c r="K636" s="103"/>
      <c r="L636" s="103"/>
      <c r="M636" s="103"/>
    </row>
    <row r="637" spans="1:13" s="95" customFormat="1" ht="9" customHeight="1">
      <c r="A637" s="100" t="s">
        <v>109</v>
      </c>
      <c r="B637" s="101">
        <f t="shared" si="16"/>
        <v>36629</v>
      </c>
      <c r="C637" s="101">
        <v>21464</v>
      </c>
      <c r="D637" s="101">
        <v>13907</v>
      </c>
      <c r="E637" s="101">
        <v>1258</v>
      </c>
      <c r="F637" s="99"/>
      <c r="J637" s="103"/>
      <c r="K637" s="103"/>
      <c r="L637" s="103"/>
      <c r="M637" s="103"/>
    </row>
    <row r="638" spans="1:13" s="95" customFormat="1" ht="9" customHeight="1">
      <c r="A638" s="89" t="s">
        <v>110</v>
      </c>
      <c r="B638" s="99">
        <f t="shared" si="16"/>
        <v>8921</v>
      </c>
      <c r="C638" s="99" t="s">
        <v>77</v>
      </c>
      <c r="D638" s="99" t="s">
        <v>77</v>
      </c>
      <c r="E638" s="99">
        <v>8921</v>
      </c>
      <c r="F638" s="99"/>
      <c r="J638" s="103"/>
      <c r="K638" s="103"/>
      <c r="L638" s="103"/>
      <c r="M638" s="103"/>
    </row>
    <row r="639" spans="1:13" s="95" customFormat="1" ht="3" customHeight="1">
      <c r="A639" s="89"/>
      <c r="B639" s="99"/>
      <c r="C639" s="99"/>
      <c r="D639" s="99"/>
      <c r="E639" s="99"/>
    </row>
    <row r="640" spans="1:13" s="95" customFormat="1" ht="9" customHeight="1">
      <c r="A640" s="93" t="s">
        <v>118</v>
      </c>
      <c r="B640" s="102"/>
      <c r="C640" s="102"/>
      <c r="D640" s="102"/>
      <c r="E640" s="102"/>
    </row>
    <row r="641" spans="1:8" s="94" customFormat="1" ht="9" customHeight="1">
      <c r="A641" s="96" t="s">
        <v>78</v>
      </c>
      <c r="B641" s="97">
        <f>SUM(B643:B675)</f>
        <v>2498880</v>
      </c>
      <c r="C641" s="97">
        <f>SUM(C643:C675)</f>
        <v>1718800</v>
      </c>
      <c r="D641" s="97">
        <f>SUM(D643:D675)</f>
        <v>609620</v>
      </c>
      <c r="E641" s="97">
        <f>SUM(E643:E675)</f>
        <v>170460</v>
      </c>
      <c r="F641" s="97"/>
    </row>
    <row r="642" spans="1:8" s="95" customFormat="1" ht="2.25" customHeight="1">
      <c r="A642" s="89" t="s">
        <v>130</v>
      </c>
      <c r="B642" s="99"/>
      <c r="C642" s="99"/>
      <c r="D642" s="99"/>
      <c r="E642" s="99"/>
      <c r="F642" s="99"/>
    </row>
    <row r="643" spans="1:8" s="95" customFormat="1" ht="9" customHeight="1">
      <c r="A643" s="89" t="s">
        <v>79</v>
      </c>
      <c r="B643" s="99">
        <f t="shared" ref="B643:B675" si="17">SUM(C643:E643)</f>
        <v>26933</v>
      </c>
      <c r="C643" s="99">
        <v>22003</v>
      </c>
      <c r="D643" s="99">
        <v>4663</v>
      </c>
      <c r="E643" s="99">
        <v>267</v>
      </c>
      <c r="F643" s="99"/>
      <c r="H643" s="103"/>
    </row>
    <row r="644" spans="1:8" s="95" customFormat="1" ht="9" customHeight="1">
      <c r="A644" s="89" t="s">
        <v>80</v>
      </c>
      <c r="B644" s="99">
        <f t="shared" si="17"/>
        <v>62871</v>
      </c>
      <c r="C644" s="99">
        <v>52921</v>
      </c>
      <c r="D644" s="99">
        <v>1445</v>
      </c>
      <c r="E644" s="99">
        <v>8505</v>
      </c>
      <c r="F644" s="99"/>
      <c r="H644" s="103"/>
    </row>
    <row r="645" spans="1:8" s="95" customFormat="1" ht="9" customHeight="1">
      <c r="A645" s="89" t="s">
        <v>81</v>
      </c>
      <c r="B645" s="99">
        <f t="shared" si="17"/>
        <v>12864</v>
      </c>
      <c r="C645" s="99">
        <v>11690</v>
      </c>
      <c r="D645" s="99">
        <v>1083</v>
      </c>
      <c r="E645" s="99">
        <v>91</v>
      </c>
      <c r="F645" s="99"/>
      <c r="H645" s="103"/>
    </row>
    <row r="646" spans="1:8" s="95" customFormat="1" ht="9" customHeight="1">
      <c r="A646" s="100" t="s">
        <v>82</v>
      </c>
      <c r="B646" s="101">
        <f t="shared" si="17"/>
        <v>18343</v>
      </c>
      <c r="C646" s="101">
        <v>12173</v>
      </c>
      <c r="D646" s="101">
        <v>4685</v>
      </c>
      <c r="E646" s="101">
        <v>1485</v>
      </c>
      <c r="F646" s="99"/>
      <c r="H646" s="103"/>
    </row>
    <row r="647" spans="1:8" s="95" customFormat="1" ht="9" customHeight="1">
      <c r="A647" s="89" t="s">
        <v>83</v>
      </c>
      <c r="B647" s="99">
        <f t="shared" si="17"/>
        <v>59966</v>
      </c>
      <c r="C647" s="99">
        <v>52721</v>
      </c>
      <c r="D647" s="99">
        <v>4799</v>
      </c>
      <c r="E647" s="99">
        <v>2446</v>
      </c>
      <c r="F647" s="99"/>
      <c r="H647" s="103"/>
    </row>
    <row r="648" spans="1:8" s="95" customFormat="1" ht="9" customHeight="1">
      <c r="A648" s="89" t="s">
        <v>84</v>
      </c>
      <c r="B648" s="99">
        <f t="shared" si="17"/>
        <v>13422</v>
      </c>
      <c r="C648" s="99">
        <v>11749</v>
      </c>
      <c r="D648" s="99">
        <v>1514</v>
      </c>
      <c r="E648" s="99">
        <v>159</v>
      </c>
      <c r="F648" s="99"/>
      <c r="H648" s="103"/>
    </row>
    <row r="649" spans="1:8" s="95" customFormat="1" ht="9" customHeight="1">
      <c r="A649" s="89" t="s">
        <v>85</v>
      </c>
      <c r="B649" s="99">
        <f t="shared" si="17"/>
        <v>144423</v>
      </c>
      <c r="C649" s="99">
        <v>44669</v>
      </c>
      <c r="D649" s="99">
        <v>79612</v>
      </c>
      <c r="E649" s="99">
        <v>20142</v>
      </c>
      <c r="F649" s="99"/>
      <c r="H649" s="103"/>
    </row>
    <row r="650" spans="1:8" s="95" customFormat="1" ht="9" customHeight="1">
      <c r="A650" s="100" t="s">
        <v>86</v>
      </c>
      <c r="B650" s="101">
        <f t="shared" si="17"/>
        <v>69735</v>
      </c>
      <c r="C650" s="101">
        <v>22057</v>
      </c>
      <c r="D650" s="101">
        <v>6468</v>
      </c>
      <c r="E650" s="101">
        <v>41210</v>
      </c>
      <c r="F650" s="99"/>
      <c r="H650" s="103"/>
    </row>
    <row r="651" spans="1:8" s="95" customFormat="1" ht="9" customHeight="1">
      <c r="A651" s="89" t="s">
        <v>24</v>
      </c>
      <c r="B651" s="99">
        <f t="shared" si="17"/>
        <v>153631</v>
      </c>
      <c r="C651" s="99">
        <v>152828</v>
      </c>
      <c r="D651" s="99">
        <v>407</v>
      </c>
      <c r="E651" s="99">
        <v>396</v>
      </c>
      <c r="F651" s="99"/>
      <c r="H651" s="103"/>
    </row>
    <row r="652" spans="1:8" s="95" customFormat="1" ht="9" customHeight="1">
      <c r="A652" s="89" t="s">
        <v>87</v>
      </c>
      <c r="B652" s="99">
        <f t="shared" si="17"/>
        <v>40269</v>
      </c>
      <c r="C652" s="99">
        <v>14830</v>
      </c>
      <c r="D652" s="99">
        <v>24319</v>
      </c>
      <c r="E652" s="99">
        <v>1120</v>
      </c>
      <c r="F652" s="99"/>
      <c r="H652" s="103"/>
    </row>
    <row r="653" spans="1:8" s="95" customFormat="1" ht="9" customHeight="1">
      <c r="A653" s="89" t="s">
        <v>88</v>
      </c>
      <c r="B653" s="99">
        <f t="shared" si="17"/>
        <v>122412</v>
      </c>
      <c r="C653" s="99">
        <v>84937</v>
      </c>
      <c r="D653" s="99">
        <v>31935</v>
      </c>
      <c r="E653" s="99">
        <v>5540</v>
      </c>
      <c r="F653" s="99"/>
      <c r="H653" s="103"/>
    </row>
    <row r="654" spans="1:8" s="95" customFormat="1" ht="9" customHeight="1">
      <c r="A654" s="100" t="s">
        <v>89</v>
      </c>
      <c r="B654" s="101">
        <f t="shared" si="17"/>
        <v>98285</v>
      </c>
      <c r="C654" s="101">
        <v>48229</v>
      </c>
      <c r="D654" s="101">
        <v>42373</v>
      </c>
      <c r="E654" s="101">
        <v>7683</v>
      </c>
      <c r="F654" s="99"/>
      <c r="H654" s="103"/>
    </row>
    <row r="655" spans="1:8" s="95" customFormat="1" ht="9" customHeight="1">
      <c r="A655" s="89" t="s">
        <v>90</v>
      </c>
      <c r="B655" s="99">
        <f t="shared" si="17"/>
        <v>59924</v>
      </c>
      <c r="C655" s="99">
        <v>28143</v>
      </c>
      <c r="D655" s="99">
        <v>27710</v>
      </c>
      <c r="E655" s="99">
        <v>4071</v>
      </c>
      <c r="F655" s="99"/>
      <c r="H655" s="103"/>
    </row>
    <row r="656" spans="1:8" s="95" customFormat="1" ht="9" customHeight="1">
      <c r="A656" s="89" t="s">
        <v>91</v>
      </c>
      <c r="B656" s="99">
        <f t="shared" si="17"/>
        <v>161217</v>
      </c>
      <c r="C656" s="99">
        <v>137166</v>
      </c>
      <c r="D656" s="99">
        <v>22168</v>
      </c>
      <c r="E656" s="99">
        <v>1883</v>
      </c>
      <c r="F656" s="99"/>
      <c r="H656" s="103"/>
    </row>
    <row r="657" spans="1:8" s="95" customFormat="1" ht="9" customHeight="1">
      <c r="A657" s="89" t="s">
        <v>92</v>
      </c>
      <c r="B657" s="99">
        <f t="shared" si="17"/>
        <v>326412</v>
      </c>
      <c r="C657" s="99">
        <v>266238</v>
      </c>
      <c r="D657" s="99">
        <v>49692</v>
      </c>
      <c r="E657" s="99">
        <v>10482</v>
      </c>
      <c r="F657" s="99"/>
      <c r="H657" s="103"/>
    </row>
    <row r="658" spans="1:8" s="95" customFormat="1" ht="9" customHeight="1">
      <c r="A658" s="100" t="s">
        <v>93</v>
      </c>
      <c r="B658" s="101">
        <f t="shared" si="17"/>
        <v>104885</v>
      </c>
      <c r="C658" s="101">
        <v>71490</v>
      </c>
      <c r="D658" s="101">
        <v>28316</v>
      </c>
      <c r="E658" s="101">
        <v>5079</v>
      </c>
      <c r="F658" s="99"/>
      <c r="H658" s="103"/>
    </row>
    <row r="659" spans="1:8" s="95" customFormat="1" ht="9" customHeight="1">
      <c r="A659" s="89" t="s">
        <v>94</v>
      </c>
      <c r="B659" s="99">
        <f t="shared" si="17"/>
        <v>37446</v>
      </c>
      <c r="C659" s="99">
        <v>27877</v>
      </c>
      <c r="D659" s="99">
        <v>6715</v>
      </c>
      <c r="E659" s="99">
        <v>2854</v>
      </c>
      <c r="F659" s="99"/>
      <c r="H659" s="103"/>
    </row>
    <row r="660" spans="1:8" s="95" customFormat="1" ht="9" customHeight="1">
      <c r="A660" s="89" t="s">
        <v>95</v>
      </c>
      <c r="B660" s="99">
        <f t="shared" si="17"/>
        <v>25731</v>
      </c>
      <c r="C660" s="99">
        <v>15921</v>
      </c>
      <c r="D660" s="99">
        <v>9100</v>
      </c>
      <c r="E660" s="99">
        <v>710</v>
      </c>
      <c r="F660" s="99"/>
      <c r="H660" s="103"/>
    </row>
    <row r="661" spans="1:8" s="95" customFormat="1" ht="9" customHeight="1">
      <c r="A661" s="89" t="s">
        <v>96</v>
      </c>
      <c r="B661" s="99">
        <f t="shared" si="17"/>
        <v>94440</v>
      </c>
      <c r="C661" s="99">
        <v>83898</v>
      </c>
      <c r="D661" s="99">
        <v>7347</v>
      </c>
      <c r="E661" s="99">
        <v>3195</v>
      </c>
      <c r="F661" s="99"/>
      <c r="H661" s="103"/>
    </row>
    <row r="662" spans="1:8" s="95" customFormat="1" ht="9" customHeight="1">
      <c r="A662" s="100" t="s">
        <v>97</v>
      </c>
      <c r="B662" s="101">
        <f t="shared" si="17"/>
        <v>95505</v>
      </c>
      <c r="C662" s="101">
        <v>42687</v>
      </c>
      <c r="D662" s="101">
        <v>45288</v>
      </c>
      <c r="E662" s="101">
        <v>7530</v>
      </c>
      <c r="F662" s="99"/>
      <c r="H662" s="103"/>
    </row>
    <row r="663" spans="1:8" s="95" customFormat="1" ht="9" customHeight="1">
      <c r="A663" s="89" t="s">
        <v>98</v>
      </c>
      <c r="B663" s="99">
        <f t="shared" si="17"/>
        <v>147296</v>
      </c>
      <c r="C663" s="99">
        <v>100157</v>
      </c>
      <c r="D663" s="99">
        <v>43506</v>
      </c>
      <c r="E663" s="99">
        <v>3633</v>
      </c>
      <c r="F663" s="99"/>
      <c r="H663" s="103"/>
    </row>
    <row r="664" spans="1:8" s="95" customFormat="1" ht="9" customHeight="1">
      <c r="A664" s="89" t="s">
        <v>99</v>
      </c>
      <c r="B664" s="99">
        <f t="shared" si="17"/>
        <v>41567</v>
      </c>
      <c r="C664" s="99">
        <v>27790</v>
      </c>
      <c r="D664" s="99">
        <v>12411</v>
      </c>
      <c r="E664" s="99">
        <v>1366</v>
      </c>
      <c r="F664" s="99"/>
      <c r="H664" s="103"/>
    </row>
    <row r="665" spans="1:8" s="95" customFormat="1" ht="9" customHeight="1">
      <c r="A665" s="89" t="s">
        <v>100</v>
      </c>
      <c r="B665" s="99">
        <f t="shared" si="17"/>
        <v>28736</v>
      </c>
      <c r="C665" s="99">
        <v>22616</v>
      </c>
      <c r="D665" s="99">
        <v>3143</v>
      </c>
      <c r="E665" s="99">
        <v>2977</v>
      </c>
      <c r="F665" s="99"/>
      <c r="H665" s="103"/>
    </row>
    <row r="666" spans="1:8" s="95" customFormat="1" ht="9" customHeight="1">
      <c r="A666" s="100" t="s">
        <v>101</v>
      </c>
      <c r="B666" s="101">
        <f t="shared" si="17"/>
        <v>55847</v>
      </c>
      <c r="C666" s="101">
        <v>33036</v>
      </c>
      <c r="D666" s="101">
        <v>20757</v>
      </c>
      <c r="E666" s="101">
        <v>2054</v>
      </c>
      <c r="F666" s="99"/>
      <c r="H666" s="103"/>
    </row>
    <row r="667" spans="1:8" s="95" customFormat="1" ht="9" customHeight="1">
      <c r="A667" s="89" t="s">
        <v>102</v>
      </c>
      <c r="B667" s="99">
        <f t="shared" si="17"/>
        <v>57543</v>
      </c>
      <c r="C667" s="99">
        <v>40605</v>
      </c>
      <c r="D667" s="99">
        <v>14286</v>
      </c>
      <c r="E667" s="99">
        <v>2652</v>
      </c>
      <c r="F667" s="99"/>
      <c r="H667" s="103"/>
    </row>
    <row r="668" spans="1:8" s="95" customFormat="1" ht="9" customHeight="1">
      <c r="A668" s="89" t="s">
        <v>103</v>
      </c>
      <c r="B668" s="99">
        <f t="shared" si="17"/>
        <v>53768</v>
      </c>
      <c r="C668" s="99">
        <v>43020</v>
      </c>
      <c r="D668" s="99">
        <v>9096</v>
      </c>
      <c r="E668" s="99">
        <v>1652</v>
      </c>
      <c r="F668" s="99"/>
      <c r="H668" s="103"/>
    </row>
    <row r="669" spans="1:8" s="95" customFormat="1" ht="9" customHeight="1">
      <c r="A669" s="89" t="s">
        <v>104</v>
      </c>
      <c r="B669" s="99">
        <f t="shared" si="17"/>
        <v>48806</v>
      </c>
      <c r="C669" s="99">
        <v>28679</v>
      </c>
      <c r="D669" s="99">
        <v>16699</v>
      </c>
      <c r="E669" s="99">
        <v>3428</v>
      </c>
      <c r="F669" s="99"/>
      <c r="H669" s="103"/>
    </row>
    <row r="670" spans="1:8" s="95" customFormat="1" ht="9" customHeight="1">
      <c r="A670" s="100" t="s">
        <v>105</v>
      </c>
      <c r="B670" s="101">
        <f t="shared" si="17"/>
        <v>63263</v>
      </c>
      <c r="C670" s="101">
        <v>51183</v>
      </c>
      <c r="D670" s="101">
        <v>5162</v>
      </c>
      <c r="E670" s="101">
        <v>6918</v>
      </c>
      <c r="F670" s="99"/>
      <c r="H670" s="103"/>
    </row>
    <row r="671" spans="1:8" s="95" customFormat="1" ht="9" customHeight="1">
      <c r="A671" s="89" t="s">
        <v>106</v>
      </c>
      <c r="B671" s="99">
        <f t="shared" si="17"/>
        <v>28203</v>
      </c>
      <c r="C671" s="99">
        <v>21651</v>
      </c>
      <c r="D671" s="99">
        <v>5668</v>
      </c>
      <c r="E671" s="99">
        <v>884</v>
      </c>
      <c r="F671" s="99"/>
      <c r="H671" s="103"/>
    </row>
    <row r="672" spans="1:8" s="95" customFormat="1" ht="9" customHeight="1">
      <c r="A672" s="89" t="s">
        <v>107</v>
      </c>
      <c r="B672" s="99">
        <f t="shared" si="17"/>
        <v>164174</v>
      </c>
      <c r="C672" s="99">
        <v>95296</v>
      </c>
      <c r="D672" s="99">
        <v>59935</v>
      </c>
      <c r="E672" s="99">
        <v>8943</v>
      </c>
      <c r="F672" s="99"/>
      <c r="H672" s="103"/>
    </row>
    <row r="673" spans="1:8" s="95" customFormat="1" ht="9" customHeight="1">
      <c r="A673" s="89" t="s">
        <v>108</v>
      </c>
      <c r="B673" s="99">
        <f t="shared" si="17"/>
        <v>36427</v>
      </c>
      <c r="C673" s="99">
        <v>29458</v>
      </c>
      <c r="D673" s="99">
        <v>6292</v>
      </c>
      <c r="E673" s="99">
        <v>677</v>
      </c>
      <c r="F673" s="99"/>
      <c r="H673" s="103"/>
    </row>
    <row r="674" spans="1:8" s="95" customFormat="1" ht="9" customHeight="1">
      <c r="A674" s="100" t="s">
        <v>109</v>
      </c>
      <c r="B674" s="101">
        <f t="shared" si="17"/>
        <v>35625</v>
      </c>
      <c r="C674" s="101">
        <v>21082</v>
      </c>
      <c r="D674" s="101">
        <v>13026</v>
      </c>
      <c r="E674" s="101">
        <v>1517</v>
      </c>
      <c r="F674" s="99"/>
      <c r="H674" s="103"/>
    </row>
    <row r="675" spans="1:8" s="95" customFormat="1" ht="9" customHeight="1">
      <c r="A675" s="89" t="s">
        <v>110</v>
      </c>
      <c r="B675" s="99">
        <f t="shared" si="17"/>
        <v>8911</v>
      </c>
      <c r="C675" s="99" t="s">
        <v>77</v>
      </c>
      <c r="D675" s="99" t="s">
        <v>77</v>
      </c>
      <c r="E675" s="99">
        <v>8911</v>
      </c>
      <c r="F675" s="99"/>
      <c r="H675" s="103"/>
    </row>
    <row r="676" spans="1:8" s="95" customFormat="1" ht="3" customHeight="1">
      <c r="A676" s="89"/>
      <c r="B676" s="99"/>
      <c r="C676" s="99"/>
      <c r="D676" s="99"/>
      <c r="E676" s="99"/>
    </row>
    <row r="677" spans="1:8" s="95" customFormat="1" ht="9" customHeight="1">
      <c r="A677" s="93" t="s">
        <v>119</v>
      </c>
      <c r="B677" s="102"/>
      <c r="C677" s="102"/>
      <c r="D677" s="102"/>
      <c r="E677" s="102"/>
    </row>
    <row r="678" spans="1:8" s="94" customFormat="1" ht="9" customHeight="1">
      <c r="A678" s="96" t="s">
        <v>78</v>
      </c>
      <c r="B678" s="97">
        <f>SUM(B680:B712)</f>
        <v>2478889</v>
      </c>
      <c r="C678" s="97">
        <f>SUM(C680:C712)</f>
        <v>1635940</v>
      </c>
      <c r="D678" s="97">
        <f>SUM(D680:D712)</f>
        <v>560335</v>
      </c>
      <c r="E678" s="97">
        <f>SUM(E680:E712)</f>
        <v>282614</v>
      </c>
      <c r="F678" s="97"/>
    </row>
    <row r="679" spans="1:8" s="95" customFormat="1" ht="2.25" customHeight="1">
      <c r="A679" s="89" t="s">
        <v>130</v>
      </c>
      <c r="B679" s="99"/>
      <c r="C679" s="99"/>
      <c r="D679" s="99"/>
      <c r="E679" s="99"/>
      <c r="F679" s="99"/>
    </row>
    <row r="680" spans="1:8" s="95" customFormat="1" ht="9" customHeight="1">
      <c r="A680" s="89" t="s">
        <v>79</v>
      </c>
      <c r="B680" s="99">
        <f t="shared" ref="B680:B712" si="18">SUM(C680:E680)</f>
        <v>26434</v>
      </c>
      <c r="C680" s="99">
        <v>21048</v>
      </c>
      <c r="D680" s="99">
        <v>5020</v>
      </c>
      <c r="E680" s="99">
        <v>366</v>
      </c>
      <c r="F680" s="99"/>
      <c r="H680" s="103"/>
    </row>
    <row r="681" spans="1:8" s="95" customFormat="1" ht="9" customHeight="1">
      <c r="A681" s="89" t="s">
        <v>80</v>
      </c>
      <c r="B681" s="99">
        <f t="shared" si="18"/>
        <v>61840</v>
      </c>
      <c r="C681" s="99">
        <v>51853</v>
      </c>
      <c r="D681" s="99">
        <v>1535</v>
      </c>
      <c r="E681" s="99">
        <v>8452</v>
      </c>
      <c r="F681" s="99"/>
      <c r="H681" s="103"/>
    </row>
    <row r="682" spans="1:8" s="95" customFormat="1" ht="9" customHeight="1">
      <c r="A682" s="89" t="s">
        <v>81</v>
      </c>
      <c r="B682" s="99">
        <f t="shared" si="18"/>
        <v>12489</v>
      </c>
      <c r="C682" s="99">
        <v>11435</v>
      </c>
      <c r="D682" s="99">
        <v>892</v>
      </c>
      <c r="E682" s="99">
        <v>162</v>
      </c>
      <c r="F682" s="99"/>
      <c r="H682" s="103"/>
    </row>
    <row r="683" spans="1:8" s="95" customFormat="1" ht="9" customHeight="1">
      <c r="A683" s="100" t="s">
        <v>82</v>
      </c>
      <c r="B683" s="101">
        <f t="shared" si="18"/>
        <v>18998</v>
      </c>
      <c r="C683" s="101">
        <v>13103</v>
      </c>
      <c r="D683" s="101">
        <v>4920</v>
      </c>
      <c r="E683" s="101">
        <v>975</v>
      </c>
      <c r="F683" s="99"/>
      <c r="H683" s="103"/>
    </row>
    <row r="684" spans="1:8" s="95" customFormat="1" ht="9" customHeight="1">
      <c r="A684" s="89" t="s">
        <v>83</v>
      </c>
      <c r="B684" s="99">
        <f t="shared" si="18"/>
        <v>62490</v>
      </c>
      <c r="C684" s="99">
        <v>53715</v>
      </c>
      <c r="D684" s="99">
        <v>4436</v>
      </c>
      <c r="E684" s="99">
        <v>4339</v>
      </c>
      <c r="F684" s="99"/>
      <c r="H684" s="103"/>
    </row>
    <row r="685" spans="1:8" s="95" customFormat="1" ht="9" customHeight="1">
      <c r="A685" s="89" t="s">
        <v>84</v>
      </c>
      <c r="B685" s="99">
        <f t="shared" si="18"/>
        <v>13287</v>
      </c>
      <c r="C685" s="99">
        <v>11341</v>
      </c>
      <c r="D685" s="99">
        <v>1394</v>
      </c>
      <c r="E685" s="99">
        <v>552</v>
      </c>
      <c r="F685" s="99"/>
      <c r="H685" s="103"/>
    </row>
    <row r="686" spans="1:8" s="95" customFormat="1" ht="9" customHeight="1">
      <c r="A686" s="89" t="s">
        <v>85</v>
      </c>
      <c r="B686" s="99">
        <f t="shared" si="18"/>
        <v>164102</v>
      </c>
      <c r="C686" s="99">
        <v>47468</v>
      </c>
      <c r="D686" s="99">
        <v>88411</v>
      </c>
      <c r="E686" s="99">
        <v>28223</v>
      </c>
      <c r="F686" s="99"/>
      <c r="H686" s="103"/>
    </row>
    <row r="687" spans="1:8" s="95" customFormat="1" ht="9" customHeight="1">
      <c r="A687" s="100" t="s">
        <v>86</v>
      </c>
      <c r="B687" s="101">
        <f t="shared" si="18"/>
        <v>66516</v>
      </c>
      <c r="C687" s="101">
        <v>21654</v>
      </c>
      <c r="D687" s="101">
        <v>5518</v>
      </c>
      <c r="E687" s="101">
        <v>39344</v>
      </c>
      <c r="F687" s="99"/>
      <c r="H687" s="103"/>
    </row>
    <row r="688" spans="1:8" s="95" customFormat="1" ht="9" customHeight="1">
      <c r="A688" s="89" t="s">
        <v>24</v>
      </c>
      <c r="B688" s="99">
        <f t="shared" si="18"/>
        <v>145302</v>
      </c>
      <c r="C688" s="99">
        <v>143760</v>
      </c>
      <c r="D688" s="99">
        <v>490</v>
      </c>
      <c r="E688" s="99">
        <v>1052</v>
      </c>
      <c r="F688" s="99"/>
      <c r="H688" s="103"/>
    </row>
    <row r="689" spans="1:8" s="95" customFormat="1" ht="9" customHeight="1">
      <c r="A689" s="89" t="s">
        <v>87</v>
      </c>
      <c r="B689" s="99">
        <f t="shared" si="18"/>
        <v>39298</v>
      </c>
      <c r="C689" s="99">
        <v>15732</v>
      </c>
      <c r="D689" s="99">
        <v>22015</v>
      </c>
      <c r="E689" s="99">
        <v>1551</v>
      </c>
      <c r="F689" s="99"/>
      <c r="H689" s="103"/>
    </row>
    <row r="690" spans="1:8" s="95" customFormat="1" ht="9" customHeight="1">
      <c r="A690" s="89" t="s">
        <v>88</v>
      </c>
      <c r="B690" s="99">
        <f t="shared" si="18"/>
        <v>119083</v>
      </c>
      <c r="C690" s="99">
        <v>102434</v>
      </c>
      <c r="D690" s="99">
        <v>13420</v>
      </c>
      <c r="E690" s="99">
        <v>3229</v>
      </c>
      <c r="F690" s="99"/>
      <c r="H690" s="103"/>
    </row>
    <row r="691" spans="1:8" s="95" customFormat="1" ht="9" customHeight="1">
      <c r="A691" s="100" t="s">
        <v>89</v>
      </c>
      <c r="B691" s="101">
        <f t="shared" si="18"/>
        <v>102077</v>
      </c>
      <c r="C691" s="101">
        <v>49755</v>
      </c>
      <c r="D691" s="101">
        <v>44593</v>
      </c>
      <c r="E691" s="101">
        <v>7729</v>
      </c>
      <c r="F691" s="99"/>
      <c r="H691" s="103"/>
    </row>
    <row r="692" spans="1:8" s="95" customFormat="1" ht="9" customHeight="1">
      <c r="A692" s="89" t="s">
        <v>90</v>
      </c>
      <c r="B692" s="99">
        <f t="shared" si="18"/>
        <v>59045</v>
      </c>
      <c r="C692" s="99">
        <v>28084</v>
      </c>
      <c r="D692" s="99">
        <v>25960</v>
      </c>
      <c r="E692" s="99">
        <v>5001</v>
      </c>
      <c r="F692" s="99"/>
      <c r="H692" s="103"/>
    </row>
    <row r="693" spans="1:8" s="95" customFormat="1" ht="9" customHeight="1">
      <c r="A693" s="89" t="s">
        <v>91</v>
      </c>
      <c r="B693" s="99">
        <f t="shared" si="18"/>
        <v>159748</v>
      </c>
      <c r="C693" s="99">
        <v>131391</v>
      </c>
      <c r="D693" s="99">
        <v>23297</v>
      </c>
      <c r="E693" s="99">
        <v>5060</v>
      </c>
      <c r="F693" s="99"/>
      <c r="H693" s="103"/>
    </row>
    <row r="694" spans="1:8" s="95" customFormat="1" ht="9" customHeight="1">
      <c r="A694" s="89" t="s">
        <v>92</v>
      </c>
      <c r="B694" s="99">
        <f t="shared" si="18"/>
        <v>317834</v>
      </c>
      <c r="C694" s="99">
        <v>265236</v>
      </c>
      <c r="D694" s="99">
        <v>46067</v>
      </c>
      <c r="E694" s="99">
        <v>6531</v>
      </c>
      <c r="F694" s="99"/>
      <c r="H694" s="103"/>
    </row>
    <row r="695" spans="1:8" s="95" customFormat="1" ht="9" customHeight="1">
      <c r="A695" s="100" t="s">
        <v>93</v>
      </c>
      <c r="B695" s="101">
        <f t="shared" si="18"/>
        <v>105158</v>
      </c>
      <c r="C695" s="101">
        <v>70017</v>
      </c>
      <c r="D695" s="101">
        <v>30257</v>
      </c>
      <c r="E695" s="101">
        <v>4884</v>
      </c>
      <c r="F695" s="99"/>
      <c r="H695" s="103"/>
    </row>
    <row r="696" spans="1:8" s="95" customFormat="1" ht="9" customHeight="1">
      <c r="A696" s="89" t="s">
        <v>94</v>
      </c>
      <c r="B696" s="99">
        <f t="shared" si="18"/>
        <v>37335</v>
      </c>
      <c r="C696" s="99">
        <v>22841</v>
      </c>
      <c r="D696" s="99">
        <v>6914</v>
      </c>
      <c r="E696" s="99">
        <v>7580</v>
      </c>
      <c r="F696" s="99"/>
      <c r="H696" s="103"/>
    </row>
    <row r="697" spans="1:8" s="95" customFormat="1" ht="9" customHeight="1">
      <c r="A697" s="89" t="s">
        <v>95</v>
      </c>
      <c r="B697" s="99">
        <f t="shared" si="18"/>
        <v>24163</v>
      </c>
      <c r="C697" s="99">
        <v>15326</v>
      </c>
      <c r="D697" s="99">
        <v>8287</v>
      </c>
      <c r="E697" s="99">
        <v>550</v>
      </c>
      <c r="F697" s="99"/>
      <c r="H697" s="103"/>
    </row>
    <row r="698" spans="1:8" s="95" customFormat="1" ht="9" customHeight="1">
      <c r="A698" s="89" t="s">
        <v>96</v>
      </c>
      <c r="B698" s="99">
        <f t="shared" si="18"/>
        <v>93710</v>
      </c>
      <c r="C698" s="99">
        <v>82956</v>
      </c>
      <c r="D698" s="99">
        <v>7793</v>
      </c>
      <c r="E698" s="99">
        <v>2961</v>
      </c>
      <c r="F698" s="99"/>
      <c r="H698" s="103"/>
    </row>
    <row r="699" spans="1:8" s="95" customFormat="1" ht="9" customHeight="1">
      <c r="A699" s="100" t="s">
        <v>97</v>
      </c>
      <c r="B699" s="101">
        <f t="shared" si="18"/>
        <v>92503</v>
      </c>
      <c r="C699" s="101">
        <v>6800</v>
      </c>
      <c r="D699" s="101">
        <v>14843</v>
      </c>
      <c r="E699" s="101">
        <v>70860</v>
      </c>
      <c r="F699" s="99"/>
      <c r="H699" s="103"/>
    </row>
    <row r="700" spans="1:8" s="95" customFormat="1" ht="9" customHeight="1">
      <c r="A700" s="89" t="s">
        <v>98</v>
      </c>
      <c r="B700" s="99">
        <f t="shared" si="18"/>
        <v>140507</v>
      </c>
      <c r="C700" s="99">
        <v>84000</v>
      </c>
      <c r="D700" s="99">
        <v>41746</v>
      </c>
      <c r="E700" s="99">
        <v>14761</v>
      </c>
      <c r="F700" s="99"/>
      <c r="H700" s="103"/>
    </row>
    <row r="701" spans="1:8" s="95" customFormat="1" ht="9" customHeight="1">
      <c r="A701" s="89" t="s">
        <v>99</v>
      </c>
      <c r="B701" s="99">
        <f t="shared" si="18"/>
        <v>41817</v>
      </c>
      <c r="C701" s="99">
        <v>28193</v>
      </c>
      <c r="D701" s="99">
        <v>12150</v>
      </c>
      <c r="E701" s="99">
        <v>1474</v>
      </c>
      <c r="F701" s="99"/>
      <c r="H701" s="103"/>
    </row>
    <row r="702" spans="1:8" s="95" customFormat="1" ht="9" customHeight="1">
      <c r="A702" s="89" t="s">
        <v>100</v>
      </c>
      <c r="B702" s="99">
        <f t="shared" si="18"/>
        <v>28103</v>
      </c>
      <c r="C702" s="99">
        <v>21147</v>
      </c>
      <c r="D702" s="99">
        <v>2999</v>
      </c>
      <c r="E702" s="99">
        <v>3957</v>
      </c>
      <c r="F702" s="99"/>
      <c r="H702" s="103"/>
    </row>
    <row r="703" spans="1:8" s="95" customFormat="1" ht="9" customHeight="1">
      <c r="A703" s="100" t="s">
        <v>101</v>
      </c>
      <c r="B703" s="101">
        <f t="shared" si="18"/>
        <v>54488</v>
      </c>
      <c r="C703" s="101">
        <v>31908</v>
      </c>
      <c r="D703" s="101">
        <v>19213</v>
      </c>
      <c r="E703" s="101">
        <v>3367</v>
      </c>
      <c r="F703" s="99"/>
      <c r="H703" s="103"/>
    </row>
    <row r="704" spans="1:8" s="95" customFormat="1" ht="9" customHeight="1">
      <c r="A704" s="89" t="s">
        <v>102</v>
      </c>
      <c r="B704" s="99">
        <f t="shared" si="18"/>
        <v>56267</v>
      </c>
      <c r="C704" s="99">
        <v>39573</v>
      </c>
      <c r="D704" s="99">
        <v>13660</v>
      </c>
      <c r="E704" s="99">
        <v>3034</v>
      </c>
      <c r="F704" s="99"/>
      <c r="H704" s="103"/>
    </row>
    <row r="705" spans="1:8" s="95" customFormat="1" ht="9" customHeight="1">
      <c r="A705" s="89" t="s">
        <v>103</v>
      </c>
      <c r="B705" s="99">
        <f t="shared" si="18"/>
        <v>52825</v>
      </c>
      <c r="C705" s="99">
        <v>26342</v>
      </c>
      <c r="D705" s="99">
        <v>9350</v>
      </c>
      <c r="E705" s="99">
        <v>17133</v>
      </c>
      <c r="F705" s="99"/>
      <c r="H705" s="103"/>
    </row>
    <row r="706" spans="1:8" s="95" customFormat="1" ht="9" customHeight="1">
      <c r="A706" s="89" t="s">
        <v>104</v>
      </c>
      <c r="B706" s="99">
        <f t="shared" si="18"/>
        <v>52478</v>
      </c>
      <c r="C706" s="99">
        <v>26771</v>
      </c>
      <c r="D706" s="99">
        <v>17611</v>
      </c>
      <c r="E706" s="99">
        <v>8096</v>
      </c>
      <c r="F706" s="99"/>
      <c r="H706" s="103"/>
    </row>
    <row r="707" spans="1:8" s="95" customFormat="1" ht="9" customHeight="1">
      <c r="A707" s="100" t="s">
        <v>105</v>
      </c>
      <c r="B707" s="101">
        <f t="shared" si="18"/>
        <v>59933</v>
      </c>
      <c r="C707" s="101">
        <v>48158</v>
      </c>
      <c r="D707" s="101">
        <v>4826</v>
      </c>
      <c r="E707" s="101">
        <v>6949</v>
      </c>
      <c r="F707" s="99"/>
      <c r="H707" s="103"/>
    </row>
    <row r="708" spans="1:8" s="95" customFormat="1" ht="9" customHeight="1">
      <c r="A708" s="89" t="s">
        <v>106</v>
      </c>
      <c r="B708" s="99">
        <f t="shared" si="18"/>
        <v>27060</v>
      </c>
      <c r="C708" s="99">
        <v>21518</v>
      </c>
      <c r="D708" s="99">
        <v>4388</v>
      </c>
      <c r="E708" s="99">
        <v>1154</v>
      </c>
      <c r="F708" s="99"/>
      <c r="H708" s="103"/>
    </row>
    <row r="709" spans="1:8" s="95" customFormat="1" ht="9" customHeight="1">
      <c r="A709" s="89" t="s">
        <v>107</v>
      </c>
      <c r="B709" s="99">
        <f t="shared" si="18"/>
        <v>161019</v>
      </c>
      <c r="C709" s="99">
        <v>91294</v>
      </c>
      <c r="D709" s="99">
        <v>58436</v>
      </c>
      <c r="E709" s="99">
        <v>11289</v>
      </c>
      <c r="F709" s="99"/>
      <c r="H709" s="103"/>
    </row>
    <row r="710" spans="1:8" s="95" customFormat="1" ht="9" customHeight="1">
      <c r="A710" s="89" t="s">
        <v>108</v>
      </c>
      <c r="B710" s="99">
        <f t="shared" si="18"/>
        <v>38588</v>
      </c>
      <c r="C710" s="99">
        <v>29779</v>
      </c>
      <c r="D710" s="99">
        <v>7277</v>
      </c>
      <c r="E710" s="99">
        <v>1532</v>
      </c>
      <c r="F710" s="99"/>
      <c r="H710" s="103"/>
    </row>
    <row r="711" spans="1:8" s="95" customFormat="1" ht="9" customHeight="1">
      <c r="A711" s="100" t="s">
        <v>109</v>
      </c>
      <c r="B711" s="101">
        <f t="shared" si="18"/>
        <v>35089</v>
      </c>
      <c r="C711" s="101">
        <v>21308</v>
      </c>
      <c r="D711" s="101">
        <v>12617</v>
      </c>
      <c r="E711" s="101">
        <v>1164</v>
      </c>
      <c r="F711" s="99"/>
      <c r="H711" s="103"/>
    </row>
    <row r="712" spans="1:8" s="95" customFormat="1" ht="9" customHeight="1">
      <c r="A712" s="89" t="s">
        <v>110</v>
      </c>
      <c r="B712" s="99">
        <f t="shared" si="18"/>
        <v>9303</v>
      </c>
      <c r="C712" s="99" t="s">
        <v>77</v>
      </c>
      <c r="D712" s="99" t="s">
        <v>77</v>
      </c>
      <c r="E712" s="99">
        <v>9303</v>
      </c>
      <c r="F712" s="99"/>
      <c r="H712" s="103"/>
    </row>
    <row r="713" spans="1:8" s="95" customFormat="1" ht="3" customHeight="1">
      <c r="A713" s="89"/>
      <c r="B713" s="99"/>
      <c r="C713" s="99"/>
      <c r="D713" s="99"/>
      <c r="E713" s="99"/>
    </row>
    <row r="714" spans="1:8" s="95" customFormat="1" ht="9" customHeight="1">
      <c r="A714" s="93" t="s">
        <v>120</v>
      </c>
      <c r="B714" s="102"/>
      <c r="C714" s="102"/>
      <c r="D714" s="102"/>
      <c r="E714" s="102"/>
    </row>
    <row r="715" spans="1:8" s="94" customFormat="1" ht="9" customHeight="1">
      <c r="A715" s="96" t="s">
        <v>78</v>
      </c>
      <c r="B715" s="97">
        <f>SUM(B717:B749)</f>
        <v>2463420</v>
      </c>
      <c r="C715" s="97">
        <f>SUM(C717:C749)</f>
        <v>1720741</v>
      </c>
      <c r="D715" s="97">
        <f>SUM(D717:D749)</f>
        <v>564631</v>
      </c>
      <c r="E715" s="97">
        <f>SUM(E717:E749)</f>
        <v>178048</v>
      </c>
      <c r="F715" s="97"/>
      <c r="H715" s="102"/>
    </row>
    <row r="716" spans="1:8" s="95" customFormat="1" ht="2.25" customHeight="1">
      <c r="A716" s="89" t="s">
        <v>130</v>
      </c>
      <c r="B716" s="99"/>
      <c r="C716" s="99"/>
      <c r="D716" s="99"/>
      <c r="E716" s="99"/>
      <c r="F716" s="99"/>
    </row>
    <row r="717" spans="1:8" s="95" customFormat="1" ht="9" customHeight="1">
      <c r="A717" s="89" t="s">
        <v>79</v>
      </c>
      <c r="B717" s="99">
        <f t="shared" ref="B717:B749" si="19">SUM(C717:E717)</f>
        <v>27080</v>
      </c>
      <c r="C717" s="99">
        <v>22160</v>
      </c>
      <c r="D717" s="99">
        <v>4721</v>
      </c>
      <c r="E717" s="99">
        <v>199</v>
      </c>
      <c r="F717" s="99"/>
      <c r="H717" s="102"/>
    </row>
    <row r="718" spans="1:8" s="95" customFormat="1" ht="9" customHeight="1">
      <c r="A718" s="89" t="s">
        <v>80</v>
      </c>
      <c r="B718" s="99">
        <f t="shared" si="19"/>
        <v>63183</v>
      </c>
      <c r="C718" s="99">
        <v>52165</v>
      </c>
      <c r="D718" s="99">
        <v>1654</v>
      </c>
      <c r="E718" s="99">
        <v>9364</v>
      </c>
      <c r="F718" s="99"/>
      <c r="H718" s="102"/>
    </row>
    <row r="719" spans="1:8" s="95" customFormat="1" ht="9" customHeight="1">
      <c r="A719" s="89" t="s">
        <v>81</v>
      </c>
      <c r="B719" s="99">
        <f t="shared" si="19"/>
        <v>12667</v>
      </c>
      <c r="C719" s="99">
        <v>11853</v>
      </c>
      <c r="D719" s="99">
        <v>798</v>
      </c>
      <c r="E719" s="99">
        <v>16</v>
      </c>
      <c r="F719" s="99"/>
      <c r="H719" s="102"/>
    </row>
    <row r="720" spans="1:8" s="95" customFormat="1" ht="9" customHeight="1">
      <c r="A720" s="100" t="s">
        <v>82</v>
      </c>
      <c r="B720" s="101">
        <f t="shared" si="19"/>
        <v>19304</v>
      </c>
      <c r="C720" s="101">
        <v>13043</v>
      </c>
      <c r="D720" s="101">
        <v>5256</v>
      </c>
      <c r="E720" s="101">
        <v>1005</v>
      </c>
      <c r="F720" s="99"/>
      <c r="H720" s="102"/>
    </row>
    <row r="721" spans="1:8" s="95" customFormat="1" ht="9" customHeight="1">
      <c r="A721" s="89" t="s">
        <v>83</v>
      </c>
      <c r="B721" s="99">
        <f t="shared" si="19"/>
        <v>62966</v>
      </c>
      <c r="C721" s="99">
        <v>55629</v>
      </c>
      <c r="D721" s="99">
        <v>4233</v>
      </c>
      <c r="E721" s="99">
        <v>3104</v>
      </c>
      <c r="F721" s="99"/>
      <c r="H721" s="102"/>
    </row>
    <row r="722" spans="1:8" s="95" customFormat="1" ht="9" customHeight="1">
      <c r="A722" s="89" t="s">
        <v>84</v>
      </c>
      <c r="B722" s="99">
        <f t="shared" si="19"/>
        <v>13303</v>
      </c>
      <c r="C722" s="99">
        <v>11527</v>
      </c>
      <c r="D722" s="99">
        <v>1612</v>
      </c>
      <c r="E722" s="99">
        <v>164</v>
      </c>
      <c r="F722" s="99"/>
      <c r="H722" s="102"/>
    </row>
    <row r="723" spans="1:8" s="95" customFormat="1" ht="9" customHeight="1">
      <c r="A723" s="89" t="s">
        <v>85</v>
      </c>
      <c r="B723" s="99">
        <f t="shared" si="19"/>
        <v>164912</v>
      </c>
      <c r="C723" s="99">
        <v>47045</v>
      </c>
      <c r="D723" s="99">
        <v>85956</v>
      </c>
      <c r="E723" s="99">
        <v>31911</v>
      </c>
      <c r="F723" s="99"/>
      <c r="H723" s="102"/>
    </row>
    <row r="724" spans="1:8" s="95" customFormat="1" ht="9" customHeight="1">
      <c r="A724" s="100" t="s">
        <v>86</v>
      </c>
      <c r="B724" s="101">
        <f t="shared" si="19"/>
        <v>66110</v>
      </c>
      <c r="C724" s="101">
        <v>20518</v>
      </c>
      <c r="D724" s="101">
        <v>6559</v>
      </c>
      <c r="E724" s="101">
        <v>39033</v>
      </c>
      <c r="F724" s="99"/>
      <c r="H724" s="102"/>
    </row>
    <row r="725" spans="1:8" s="95" customFormat="1" ht="9" customHeight="1">
      <c r="A725" s="89" t="s">
        <v>24</v>
      </c>
      <c r="B725" s="99">
        <f t="shared" si="19"/>
        <v>145609</v>
      </c>
      <c r="C725" s="99">
        <v>144542</v>
      </c>
      <c r="D725" s="99">
        <v>788</v>
      </c>
      <c r="E725" s="99">
        <v>279</v>
      </c>
      <c r="F725" s="99"/>
      <c r="H725" s="102"/>
    </row>
    <row r="726" spans="1:8" s="95" customFormat="1" ht="9" customHeight="1">
      <c r="A726" s="89" t="s">
        <v>87</v>
      </c>
      <c r="B726" s="99">
        <f t="shared" si="19"/>
        <v>40337</v>
      </c>
      <c r="C726" s="99">
        <v>13351</v>
      </c>
      <c r="D726" s="99">
        <v>25202</v>
      </c>
      <c r="E726" s="99">
        <v>1784</v>
      </c>
      <c r="F726" s="99"/>
      <c r="H726" s="102"/>
    </row>
    <row r="727" spans="1:8" s="95" customFormat="1" ht="9" customHeight="1">
      <c r="A727" s="89" t="s">
        <v>88</v>
      </c>
      <c r="B727" s="99">
        <f t="shared" si="19"/>
        <v>114890</v>
      </c>
      <c r="C727" s="99">
        <v>111876</v>
      </c>
      <c r="D727" s="99">
        <v>2781</v>
      </c>
      <c r="E727" s="99">
        <v>233</v>
      </c>
      <c r="F727" s="99"/>
      <c r="H727" s="102"/>
    </row>
    <row r="728" spans="1:8" s="95" customFormat="1" ht="9" customHeight="1">
      <c r="A728" s="100" t="s">
        <v>89</v>
      </c>
      <c r="B728" s="101">
        <f t="shared" si="19"/>
        <v>90352</v>
      </c>
      <c r="C728" s="101">
        <v>44521</v>
      </c>
      <c r="D728" s="101">
        <v>39107</v>
      </c>
      <c r="E728" s="101">
        <v>6724</v>
      </c>
      <c r="F728" s="99"/>
      <c r="H728" s="102"/>
    </row>
    <row r="729" spans="1:8" s="95" customFormat="1" ht="9" customHeight="1">
      <c r="A729" s="89" t="s">
        <v>90</v>
      </c>
      <c r="B729" s="99">
        <f t="shared" si="19"/>
        <v>54108</v>
      </c>
      <c r="C729" s="99">
        <v>26388</v>
      </c>
      <c r="D729" s="99">
        <v>24305</v>
      </c>
      <c r="E729" s="99">
        <v>3415</v>
      </c>
      <c r="F729" s="99"/>
      <c r="H729" s="102"/>
    </row>
    <row r="730" spans="1:8" s="95" customFormat="1" ht="9" customHeight="1">
      <c r="A730" s="89" t="s">
        <v>91</v>
      </c>
      <c r="B730" s="99">
        <f t="shared" si="19"/>
        <v>158592</v>
      </c>
      <c r="C730" s="99">
        <v>135412</v>
      </c>
      <c r="D730" s="99">
        <v>20260</v>
      </c>
      <c r="E730" s="99">
        <v>2920</v>
      </c>
      <c r="F730" s="99"/>
      <c r="H730" s="102"/>
    </row>
    <row r="731" spans="1:8" s="95" customFormat="1" ht="9" customHeight="1">
      <c r="A731" s="89" t="s">
        <v>92</v>
      </c>
      <c r="B731" s="99">
        <f t="shared" si="19"/>
        <v>316088</v>
      </c>
      <c r="C731" s="99">
        <v>252244</v>
      </c>
      <c r="D731" s="99">
        <v>50724</v>
      </c>
      <c r="E731" s="99">
        <v>13120</v>
      </c>
      <c r="F731" s="99"/>
      <c r="H731" s="102"/>
    </row>
    <row r="732" spans="1:8" s="95" customFormat="1" ht="9" customHeight="1">
      <c r="A732" s="100" t="s">
        <v>93</v>
      </c>
      <c r="B732" s="101">
        <f t="shared" si="19"/>
        <v>104370</v>
      </c>
      <c r="C732" s="101">
        <v>73747</v>
      </c>
      <c r="D732" s="101">
        <v>27527</v>
      </c>
      <c r="E732" s="101">
        <v>3096</v>
      </c>
      <c r="F732" s="99"/>
      <c r="H732" s="102"/>
    </row>
    <row r="733" spans="1:8" s="95" customFormat="1" ht="9" customHeight="1">
      <c r="A733" s="89" t="s">
        <v>94</v>
      </c>
      <c r="B733" s="99">
        <f t="shared" si="19"/>
        <v>36666</v>
      </c>
      <c r="C733" s="99">
        <v>20554</v>
      </c>
      <c r="D733" s="99">
        <v>6976</v>
      </c>
      <c r="E733" s="99">
        <v>9136</v>
      </c>
      <c r="F733" s="99"/>
      <c r="H733" s="102"/>
    </row>
    <row r="734" spans="1:8" s="95" customFormat="1" ht="9" customHeight="1">
      <c r="A734" s="89" t="s">
        <v>95</v>
      </c>
      <c r="B734" s="99">
        <f t="shared" si="19"/>
        <v>22930</v>
      </c>
      <c r="C734" s="99">
        <v>15198</v>
      </c>
      <c r="D734" s="99">
        <v>7338</v>
      </c>
      <c r="E734" s="99">
        <v>394</v>
      </c>
      <c r="F734" s="99"/>
      <c r="H734" s="102"/>
    </row>
    <row r="735" spans="1:8" s="95" customFormat="1" ht="9" customHeight="1">
      <c r="A735" s="89" t="s">
        <v>96</v>
      </c>
      <c r="B735" s="99">
        <f t="shared" si="19"/>
        <v>93225</v>
      </c>
      <c r="C735" s="99">
        <v>84232</v>
      </c>
      <c r="D735" s="99">
        <v>7187</v>
      </c>
      <c r="E735" s="99">
        <v>1806</v>
      </c>
      <c r="F735" s="99"/>
      <c r="H735" s="102"/>
    </row>
    <row r="736" spans="1:8" s="95" customFormat="1" ht="9" customHeight="1">
      <c r="A736" s="100" t="s">
        <v>97</v>
      </c>
      <c r="B736" s="101">
        <f t="shared" si="19"/>
        <v>88364</v>
      </c>
      <c r="C736" s="101">
        <v>50129</v>
      </c>
      <c r="D736" s="101">
        <v>33781</v>
      </c>
      <c r="E736" s="101">
        <v>4454</v>
      </c>
      <c r="F736" s="99"/>
      <c r="H736" s="102"/>
    </row>
    <row r="737" spans="1:8" s="95" customFormat="1" ht="9" customHeight="1">
      <c r="A737" s="89" t="s">
        <v>98</v>
      </c>
      <c r="B737" s="99">
        <f t="shared" si="19"/>
        <v>150633</v>
      </c>
      <c r="C737" s="99">
        <v>103267</v>
      </c>
      <c r="D737" s="99">
        <v>44974</v>
      </c>
      <c r="E737" s="99">
        <v>2392</v>
      </c>
      <c r="F737" s="99"/>
      <c r="H737" s="102"/>
    </row>
    <row r="738" spans="1:8" s="95" customFormat="1" ht="9" customHeight="1">
      <c r="A738" s="89" t="s">
        <v>99</v>
      </c>
      <c r="B738" s="99">
        <f t="shared" si="19"/>
        <v>42231</v>
      </c>
      <c r="C738" s="99">
        <v>28488</v>
      </c>
      <c r="D738" s="99">
        <v>12154</v>
      </c>
      <c r="E738" s="99">
        <v>1589</v>
      </c>
      <c r="F738" s="99"/>
      <c r="H738" s="102"/>
    </row>
    <row r="739" spans="1:8" s="95" customFormat="1" ht="9" customHeight="1">
      <c r="A739" s="89" t="s">
        <v>100</v>
      </c>
      <c r="B739" s="99">
        <f t="shared" si="19"/>
        <v>30563</v>
      </c>
      <c r="C739" s="99">
        <v>23710</v>
      </c>
      <c r="D739" s="99">
        <v>3577</v>
      </c>
      <c r="E739" s="99">
        <v>3276</v>
      </c>
      <c r="F739" s="99"/>
      <c r="H739" s="102"/>
    </row>
    <row r="740" spans="1:8" s="95" customFormat="1" ht="9" customHeight="1">
      <c r="A740" s="100" t="s">
        <v>101</v>
      </c>
      <c r="B740" s="101">
        <f t="shared" si="19"/>
        <v>54112</v>
      </c>
      <c r="C740" s="101">
        <v>32140</v>
      </c>
      <c r="D740" s="101">
        <v>19146</v>
      </c>
      <c r="E740" s="101">
        <v>2826</v>
      </c>
      <c r="F740" s="99"/>
      <c r="H740" s="102"/>
    </row>
    <row r="741" spans="1:8" s="95" customFormat="1" ht="9" customHeight="1">
      <c r="A741" s="89" t="s">
        <v>102</v>
      </c>
      <c r="B741" s="99">
        <f t="shared" si="19"/>
        <v>55371</v>
      </c>
      <c r="C741" s="99">
        <v>39553</v>
      </c>
      <c r="D741" s="99">
        <v>13416</v>
      </c>
      <c r="E741" s="99">
        <v>2402</v>
      </c>
      <c r="F741" s="99"/>
      <c r="H741" s="102"/>
    </row>
    <row r="742" spans="1:8" s="95" customFormat="1" ht="9" customHeight="1">
      <c r="A742" s="89" t="s">
        <v>103</v>
      </c>
      <c r="B742" s="99">
        <f t="shared" si="19"/>
        <v>51894</v>
      </c>
      <c r="C742" s="99">
        <v>41866</v>
      </c>
      <c r="D742" s="99">
        <v>8814</v>
      </c>
      <c r="E742" s="99">
        <v>1214</v>
      </c>
      <c r="F742" s="99"/>
      <c r="H742" s="102"/>
    </row>
    <row r="743" spans="1:8" s="95" customFormat="1" ht="9" customHeight="1">
      <c r="A743" s="89" t="s">
        <v>104</v>
      </c>
      <c r="B743" s="99">
        <f t="shared" si="19"/>
        <v>52508</v>
      </c>
      <c r="C743" s="99">
        <v>30127</v>
      </c>
      <c r="D743" s="99">
        <v>17330</v>
      </c>
      <c r="E743" s="99">
        <v>5051</v>
      </c>
      <c r="F743" s="99"/>
      <c r="H743" s="102"/>
    </row>
    <row r="744" spans="1:8" s="95" customFormat="1" ht="9" customHeight="1">
      <c r="A744" s="100" t="s">
        <v>105</v>
      </c>
      <c r="B744" s="101">
        <f t="shared" si="19"/>
        <v>62358</v>
      </c>
      <c r="C744" s="101">
        <v>51003</v>
      </c>
      <c r="D744" s="101">
        <v>4710</v>
      </c>
      <c r="E744" s="101">
        <v>6645</v>
      </c>
      <c r="F744" s="99"/>
      <c r="H744" s="102"/>
    </row>
    <row r="745" spans="1:8" s="95" customFormat="1" ht="9" customHeight="1">
      <c r="A745" s="89" t="s">
        <v>106</v>
      </c>
      <c r="B745" s="99">
        <f t="shared" si="19"/>
        <v>25832</v>
      </c>
      <c r="C745" s="99">
        <v>20360</v>
      </c>
      <c r="D745" s="99">
        <v>4914</v>
      </c>
      <c r="E745" s="99">
        <v>558</v>
      </c>
      <c r="F745" s="99"/>
      <c r="H745" s="102"/>
    </row>
    <row r="746" spans="1:8" s="95" customFormat="1" ht="9" customHeight="1">
      <c r="A746" s="89" t="s">
        <v>107</v>
      </c>
      <c r="B746" s="99">
        <f t="shared" si="19"/>
        <v>162156</v>
      </c>
      <c r="C746" s="99">
        <v>93627</v>
      </c>
      <c r="D746" s="99">
        <v>59319</v>
      </c>
      <c r="E746" s="99">
        <v>9210</v>
      </c>
      <c r="F746" s="99"/>
      <c r="H746" s="102"/>
    </row>
    <row r="747" spans="1:8" s="95" customFormat="1" ht="9" customHeight="1">
      <c r="A747" s="89" t="s">
        <v>108</v>
      </c>
      <c r="B747" s="99">
        <f t="shared" si="19"/>
        <v>37579</v>
      </c>
      <c r="C747" s="99">
        <v>29656</v>
      </c>
      <c r="D747" s="99">
        <v>7316</v>
      </c>
      <c r="E747" s="99">
        <v>607</v>
      </c>
      <c r="F747" s="99"/>
      <c r="H747" s="102"/>
    </row>
    <row r="748" spans="1:8" s="95" customFormat="1" ht="9" customHeight="1">
      <c r="A748" s="100" t="s">
        <v>109</v>
      </c>
      <c r="B748" s="101">
        <f t="shared" si="19"/>
        <v>34031</v>
      </c>
      <c r="C748" s="101">
        <v>20810</v>
      </c>
      <c r="D748" s="101">
        <v>12196</v>
      </c>
      <c r="E748" s="101">
        <v>1025</v>
      </c>
      <c r="F748" s="99"/>
      <c r="H748" s="102"/>
    </row>
    <row r="749" spans="1:8" s="95" customFormat="1" ht="9" customHeight="1">
      <c r="A749" s="89" t="s">
        <v>110</v>
      </c>
      <c r="B749" s="99">
        <f t="shared" si="19"/>
        <v>9096</v>
      </c>
      <c r="C749" s="99" t="s">
        <v>77</v>
      </c>
      <c r="D749" s="99" t="s">
        <v>77</v>
      </c>
      <c r="E749" s="99">
        <v>9096</v>
      </c>
      <c r="F749" s="99"/>
      <c r="H749" s="103"/>
    </row>
    <row r="750" spans="1:8" s="95" customFormat="1" ht="9" customHeight="1">
      <c r="A750" s="89"/>
      <c r="B750" s="99"/>
      <c r="C750" s="99"/>
      <c r="D750" s="99"/>
      <c r="E750" s="99"/>
    </row>
    <row r="751" spans="1:8" s="95" customFormat="1" ht="9" customHeight="1">
      <c r="A751" s="93" t="s">
        <v>121</v>
      </c>
      <c r="B751" s="102"/>
      <c r="C751" s="102"/>
      <c r="D751" s="102"/>
      <c r="E751" s="102"/>
    </row>
    <row r="752" spans="1:8" s="94" customFormat="1" ht="9" customHeight="1">
      <c r="A752" s="96" t="s">
        <v>78</v>
      </c>
      <c r="B752" s="97">
        <f>SUM(B754:B786)</f>
        <v>2353596</v>
      </c>
      <c r="C752" s="97">
        <f>SUM(C754:C786)</f>
        <v>1669403</v>
      </c>
      <c r="D752" s="97">
        <f>SUM(D754:D786)</f>
        <v>497425</v>
      </c>
      <c r="E752" s="97">
        <f>SUM(E754:E786)</f>
        <v>186768</v>
      </c>
      <c r="F752" s="97"/>
      <c r="H752" s="102"/>
    </row>
    <row r="753" spans="1:8" s="95" customFormat="1" ht="2.25" customHeight="1">
      <c r="A753" s="89" t="s">
        <v>130</v>
      </c>
      <c r="B753" s="99"/>
      <c r="C753" s="99"/>
      <c r="D753" s="99"/>
      <c r="E753" s="99"/>
      <c r="F753" s="99"/>
      <c r="H753" s="102"/>
    </row>
    <row r="754" spans="1:8" s="95" customFormat="1" ht="9" customHeight="1">
      <c r="A754" s="89" t="s">
        <v>79</v>
      </c>
      <c r="B754" s="99">
        <f t="shared" ref="B754:B786" si="20">SUM(C754:E754)</f>
        <v>26486</v>
      </c>
      <c r="C754" s="99">
        <v>21811</v>
      </c>
      <c r="D754" s="99">
        <v>4553</v>
      </c>
      <c r="E754" s="99">
        <v>122</v>
      </c>
      <c r="F754" s="99"/>
      <c r="H754" s="102"/>
    </row>
    <row r="755" spans="1:8" s="95" customFormat="1" ht="9" customHeight="1">
      <c r="A755" s="89" t="s">
        <v>80</v>
      </c>
      <c r="B755" s="99">
        <f t="shared" si="20"/>
        <v>63805</v>
      </c>
      <c r="C755" s="99">
        <v>52916</v>
      </c>
      <c r="D755" s="99">
        <v>1517</v>
      </c>
      <c r="E755" s="99">
        <v>9372</v>
      </c>
      <c r="F755" s="99"/>
      <c r="H755" s="102"/>
    </row>
    <row r="756" spans="1:8" s="95" customFormat="1" ht="9" customHeight="1">
      <c r="A756" s="89" t="s">
        <v>81</v>
      </c>
      <c r="B756" s="99">
        <f t="shared" si="20"/>
        <v>12526</v>
      </c>
      <c r="C756" s="99">
        <v>11716</v>
      </c>
      <c r="D756" s="99">
        <v>792</v>
      </c>
      <c r="E756" s="99">
        <v>18</v>
      </c>
      <c r="F756" s="99"/>
      <c r="H756" s="102"/>
    </row>
    <row r="757" spans="1:8" s="95" customFormat="1" ht="9" customHeight="1">
      <c r="A757" s="100" t="s">
        <v>82</v>
      </c>
      <c r="B757" s="101">
        <f t="shared" si="20"/>
        <v>17862</v>
      </c>
      <c r="C757" s="101">
        <v>10977</v>
      </c>
      <c r="D757" s="101">
        <v>6439</v>
      </c>
      <c r="E757" s="101">
        <v>446</v>
      </c>
      <c r="F757" s="99"/>
      <c r="H757" s="102"/>
    </row>
    <row r="758" spans="1:8" s="95" customFormat="1" ht="9" customHeight="1">
      <c r="A758" s="89" t="s">
        <v>83</v>
      </c>
      <c r="B758" s="99">
        <f t="shared" si="20"/>
        <v>62807</v>
      </c>
      <c r="C758" s="99">
        <v>55660</v>
      </c>
      <c r="D758" s="99">
        <v>4342</v>
      </c>
      <c r="E758" s="99">
        <v>2805</v>
      </c>
      <c r="F758" s="99"/>
      <c r="H758" s="102"/>
    </row>
    <row r="759" spans="1:8" s="95" customFormat="1" ht="9" customHeight="1">
      <c r="A759" s="89" t="s">
        <v>84</v>
      </c>
      <c r="B759" s="99">
        <f t="shared" si="20"/>
        <v>12344</v>
      </c>
      <c r="C759" s="99">
        <v>10710</v>
      </c>
      <c r="D759" s="99">
        <v>1506</v>
      </c>
      <c r="E759" s="99">
        <v>128</v>
      </c>
      <c r="F759" s="99"/>
      <c r="H759" s="102"/>
    </row>
    <row r="760" spans="1:8" s="95" customFormat="1" ht="9" customHeight="1">
      <c r="A760" s="89" t="s">
        <v>85</v>
      </c>
      <c r="B760" s="99">
        <f t="shared" si="20"/>
        <v>145526</v>
      </c>
      <c r="C760" s="99">
        <v>45908</v>
      </c>
      <c r="D760" s="99">
        <v>78394</v>
      </c>
      <c r="E760" s="99">
        <v>21224</v>
      </c>
      <c r="F760" s="99"/>
      <c r="H760" s="102"/>
    </row>
    <row r="761" spans="1:8" s="95" customFormat="1" ht="9" customHeight="1">
      <c r="A761" s="100" t="s">
        <v>86</v>
      </c>
      <c r="B761" s="101">
        <f t="shared" si="20"/>
        <v>63395</v>
      </c>
      <c r="C761" s="101">
        <v>52782</v>
      </c>
      <c r="D761" s="101">
        <v>7113</v>
      </c>
      <c r="E761" s="101">
        <v>3500</v>
      </c>
      <c r="F761" s="99"/>
      <c r="H761" s="102"/>
    </row>
    <row r="762" spans="1:8" s="95" customFormat="1" ht="9" customHeight="1">
      <c r="A762" s="89" t="s">
        <v>24</v>
      </c>
      <c r="B762" s="99">
        <f t="shared" si="20"/>
        <v>135828</v>
      </c>
      <c r="C762" s="99">
        <v>134962</v>
      </c>
      <c r="D762" s="99">
        <v>606</v>
      </c>
      <c r="E762" s="99">
        <v>260</v>
      </c>
      <c r="F762" s="99"/>
      <c r="H762" s="102"/>
    </row>
    <row r="763" spans="1:8" s="95" customFormat="1" ht="9" customHeight="1">
      <c r="A763" s="89" t="s">
        <v>87</v>
      </c>
      <c r="B763" s="99">
        <f t="shared" si="20"/>
        <v>39738</v>
      </c>
      <c r="C763" s="99">
        <v>26124</v>
      </c>
      <c r="D763" s="99">
        <v>11370</v>
      </c>
      <c r="E763" s="99">
        <v>2244</v>
      </c>
      <c r="F763" s="99"/>
      <c r="H763" s="102"/>
    </row>
    <row r="764" spans="1:8" s="95" customFormat="1" ht="9" customHeight="1">
      <c r="A764" s="89" t="s">
        <v>88</v>
      </c>
      <c r="B764" s="99">
        <f t="shared" si="20"/>
        <v>114269</v>
      </c>
      <c r="C764" s="99">
        <v>111750</v>
      </c>
      <c r="D764" s="99">
        <v>2343</v>
      </c>
      <c r="E764" s="99">
        <v>176</v>
      </c>
      <c r="F764" s="99"/>
      <c r="H764" s="102"/>
    </row>
    <row r="765" spans="1:8" s="95" customFormat="1" ht="9" customHeight="1">
      <c r="A765" s="100" t="s">
        <v>89</v>
      </c>
      <c r="B765" s="101">
        <f t="shared" si="20"/>
        <v>80336</v>
      </c>
      <c r="C765" s="101">
        <v>42319</v>
      </c>
      <c r="D765" s="101">
        <v>34486</v>
      </c>
      <c r="E765" s="101">
        <v>3531</v>
      </c>
      <c r="F765" s="99"/>
      <c r="H765" s="102"/>
    </row>
    <row r="766" spans="1:8" s="95" customFormat="1" ht="9" customHeight="1">
      <c r="A766" s="89" t="s">
        <v>90</v>
      </c>
      <c r="B766" s="99">
        <f t="shared" si="20"/>
        <v>54124</v>
      </c>
      <c r="C766" s="99">
        <v>27225</v>
      </c>
      <c r="D766" s="99">
        <v>23691</v>
      </c>
      <c r="E766" s="99">
        <v>3208</v>
      </c>
      <c r="F766" s="99"/>
      <c r="H766" s="102"/>
    </row>
    <row r="767" spans="1:8" s="95" customFormat="1" ht="9" customHeight="1">
      <c r="A767" s="89" t="s">
        <v>91</v>
      </c>
      <c r="B767" s="99">
        <f t="shared" si="20"/>
        <v>151578</v>
      </c>
      <c r="C767" s="99">
        <v>130338</v>
      </c>
      <c r="D767" s="99">
        <v>19814</v>
      </c>
      <c r="E767" s="99">
        <v>1426</v>
      </c>
      <c r="F767" s="99"/>
      <c r="H767" s="102"/>
    </row>
    <row r="768" spans="1:8" s="95" customFormat="1" ht="9" customHeight="1">
      <c r="A768" s="89" t="s">
        <v>92</v>
      </c>
      <c r="B768" s="99">
        <f t="shared" si="20"/>
        <v>303778</v>
      </c>
      <c r="C768" s="99">
        <v>246167</v>
      </c>
      <c r="D768" s="99">
        <v>47810</v>
      </c>
      <c r="E768" s="99">
        <v>9801</v>
      </c>
      <c r="F768" s="99"/>
      <c r="H768" s="102"/>
    </row>
    <row r="769" spans="1:8" s="95" customFormat="1" ht="9" customHeight="1">
      <c r="A769" s="100" t="s">
        <v>93</v>
      </c>
      <c r="B769" s="101">
        <f t="shared" si="20"/>
        <v>98543</v>
      </c>
      <c r="C769" s="101">
        <v>69998</v>
      </c>
      <c r="D769" s="101">
        <v>26346</v>
      </c>
      <c r="E769" s="101">
        <v>2199</v>
      </c>
      <c r="F769" s="99"/>
      <c r="H769" s="102"/>
    </row>
    <row r="770" spans="1:8" s="95" customFormat="1" ht="9" customHeight="1">
      <c r="A770" s="89" t="s">
        <v>94</v>
      </c>
      <c r="B770" s="99">
        <f t="shared" si="20"/>
        <v>37089</v>
      </c>
      <c r="C770" s="99">
        <v>24756</v>
      </c>
      <c r="D770" s="99">
        <v>6968</v>
      </c>
      <c r="E770" s="99">
        <v>5365</v>
      </c>
      <c r="F770" s="99"/>
      <c r="H770" s="102"/>
    </row>
    <row r="771" spans="1:8" s="95" customFormat="1" ht="9" customHeight="1">
      <c r="A771" s="89" t="s">
        <v>95</v>
      </c>
      <c r="B771" s="99">
        <f t="shared" si="20"/>
        <v>23663</v>
      </c>
      <c r="C771" s="99">
        <v>14573</v>
      </c>
      <c r="D771" s="99">
        <v>7256</v>
      </c>
      <c r="E771" s="99">
        <v>1834</v>
      </c>
      <c r="F771" s="99"/>
      <c r="H771" s="102"/>
    </row>
    <row r="772" spans="1:8" s="95" customFormat="1" ht="9" customHeight="1">
      <c r="A772" s="89" t="s">
        <v>96</v>
      </c>
      <c r="B772" s="99">
        <f t="shared" si="20"/>
        <v>93123</v>
      </c>
      <c r="C772" s="99">
        <v>84159</v>
      </c>
      <c r="D772" s="99">
        <v>7020</v>
      </c>
      <c r="E772" s="99">
        <v>1944</v>
      </c>
      <c r="F772" s="99"/>
      <c r="H772" s="102"/>
    </row>
    <row r="773" spans="1:8" s="95" customFormat="1" ht="9" customHeight="1">
      <c r="A773" s="100" t="s">
        <v>97</v>
      </c>
      <c r="B773" s="101">
        <f t="shared" si="20"/>
        <v>85492</v>
      </c>
      <c r="C773" s="101">
        <v>4656</v>
      </c>
      <c r="D773" s="101">
        <v>13613</v>
      </c>
      <c r="E773" s="101">
        <v>67223</v>
      </c>
      <c r="F773" s="99"/>
      <c r="H773" s="102"/>
    </row>
    <row r="774" spans="1:8" s="95" customFormat="1" ht="9" customHeight="1">
      <c r="A774" s="89" t="s">
        <v>98</v>
      </c>
      <c r="B774" s="99">
        <f t="shared" si="20"/>
        <v>141121</v>
      </c>
      <c r="C774" s="99">
        <v>96983</v>
      </c>
      <c r="D774" s="99">
        <v>41140</v>
      </c>
      <c r="E774" s="99">
        <v>2998</v>
      </c>
      <c r="F774" s="99"/>
      <c r="H774" s="102"/>
    </row>
    <row r="775" spans="1:8" s="95" customFormat="1" ht="9" customHeight="1">
      <c r="A775" s="89" t="s">
        <v>99</v>
      </c>
      <c r="B775" s="99">
        <f t="shared" si="20"/>
        <v>41904</v>
      </c>
      <c r="C775" s="99">
        <v>28184</v>
      </c>
      <c r="D775" s="99">
        <v>11695</v>
      </c>
      <c r="E775" s="99">
        <v>2025</v>
      </c>
      <c r="F775" s="99"/>
      <c r="H775" s="102"/>
    </row>
    <row r="776" spans="1:8" s="95" customFormat="1" ht="9" customHeight="1">
      <c r="A776" s="89" t="s">
        <v>100</v>
      </c>
      <c r="B776" s="99">
        <f t="shared" si="20"/>
        <v>30841</v>
      </c>
      <c r="C776" s="99">
        <v>24101</v>
      </c>
      <c r="D776" s="99">
        <v>3212</v>
      </c>
      <c r="E776" s="99">
        <v>3528</v>
      </c>
      <c r="F776" s="99"/>
      <c r="H776" s="102"/>
    </row>
    <row r="777" spans="1:8" s="95" customFormat="1" ht="9" customHeight="1">
      <c r="A777" s="100" t="s">
        <v>101</v>
      </c>
      <c r="B777" s="101">
        <f t="shared" si="20"/>
        <v>52250</v>
      </c>
      <c r="C777" s="101">
        <v>27344</v>
      </c>
      <c r="D777" s="101">
        <v>18597</v>
      </c>
      <c r="E777" s="101">
        <v>6309</v>
      </c>
      <c r="F777" s="99"/>
      <c r="H777" s="102"/>
    </row>
    <row r="778" spans="1:8" s="95" customFormat="1" ht="9" customHeight="1">
      <c r="A778" s="89" t="s">
        <v>102</v>
      </c>
      <c r="B778" s="99">
        <f t="shared" si="20"/>
        <v>53461</v>
      </c>
      <c r="C778" s="99">
        <v>38500</v>
      </c>
      <c r="D778" s="99">
        <v>12054</v>
      </c>
      <c r="E778" s="99">
        <v>2907</v>
      </c>
      <c r="F778" s="99"/>
      <c r="H778" s="102"/>
    </row>
    <row r="779" spans="1:8" s="95" customFormat="1" ht="9" customHeight="1">
      <c r="A779" s="89" t="s">
        <v>103</v>
      </c>
      <c r="B779" s="99">
        <f t="shared" si="20"/>
        <v>48925</v>
      </c>
      <c r="C779" s="99">
        <v>39422</v>
      </c>
      <c r="D779" s="99">
        <v>8288</v>
      </c>
      <c r="E779" s="99">
        <v>1215</v>
      </c>
      <c r="F779" s="99"/>
      <c r="H779" s="102"/>
    </row>
    <row r="780" spans="1:8" s="95" customFormat="1" ht="9" customHeight="1">
      <c r="A780" s="89" t="s">
        <v>104</v>
      </c>
      <c r="B780" s="99">
        <f t="shared" si="20"/>
        <v>49785</v>
      </c>
      <c r="C780" s="99">
        <v>29338</v>
      </c>
      <c r="D780" s="99">
        <v>15874</v>
      </c>
      <c r="E780" s="99">
        <v>4573</v>
      </c>
      <c r="F780" s="99"/>
      <c r="H780" s="102"/>
    </row>
    <row r="781" spans="1:8" s="95" customFormat="1" ht="9" customHeight="1">
      <c r="A781" s="100" t="s">
        <v>105</v>
      </c>
      <c r="B781" s="101">
        <f t="shared" si="20"/>
        <v>60263</v>
      </c>
      <c r="C781" s="101">
        <v>49805</v>
      </c>
      <c r="D781" s="101">
        <v>4461</v>
      </c>
      <c r="E781" s="101">
        <v>5997</v>
      </c>
      <c r="F781" s="99"/>
      <c r="H781" s="102"/>
    </row>
    <row r="782" spans="1:8" s="95" customFormat="1" ht="9" customHeight="1">
      <c r="A782" s="89" t="s">
        <v>106</v>
      </c>
      <c r="B782" s="99">
        <f t="shared" si="20"/>
        <v>26166</v>
      </c>
      <c r="C782" s="99">
        <v>20525</v>
      </c>
      <c r="D782" s="99">
        <v>5176</v>
      </c>
      <c r="E782" s="99">
        <v>465</v>
      </c>
      <c r="F782" s="99"/>
      <c r="H782" s="102"/>
    </row>
    <row r="783" spans="1:8" s="95" customFormat="1" ht="9" customHeight="1">
      <c r="A783" s="89" t="s">
        <v>107</v>
      </c>
      <c r="B783" s="99">
        <f t="shared" si="20"/>
        <v>144842</v>
      </c>
      <c r="C783" s="99">
        <v>85111</v>
      </c>
      <c r="D783" s="99">
        <v>52289</v>
      </c>
      <c r="E783" s="99">
        <v>7442</v>
      </c>
      <c r="F783" s="99"/>
      <c r="H783" s="102"/>
    </row>
    <row r="784" spans="1:8" s="95" customFormat="1" ht="9" customHeight="1">
      <c r="A784" s="89" t="s">
        <v>108</v>
      </c>
      <c r="B784" s="99">
        <f t="shared" si="20"/>
        <v>37117</v>
      </c>
      <c r="C784" s="99">
        <v>29663</v>
      </c>
      <c r="D784" s="99">
        <v>6851</v>
      </c>
      <c r="E784" s="99">
        <v>603</v>
      </c>
      <c r="F784" s="99"/>
      <c r="H784" s="102"/>
    </row>
    <row r="785" spans="1:8" s="95" customFormat="1" ht="9" customHeight="1">
      <c r="A785" s="100" t="s">
        <v>109</v>
      </c>
      <c r="B785" s="101">
        <f t="shared" si="20"/>
        <v>33833</v>
      </c>
      <c r="C785" s="101">
        <v>20920</v>
      </c>
      <c r="D785" s="101">
        <v>11809</v>
      </c>
      <c r="E785" s="101">
        <v>1104</v>
      </c>
      <c r="F785" s="99"/>
      <c r="H785" s="102"/>
    </row>
    <row r="786" spans="1:8" s="95" customFormat="1" ht="9" customHeight="1">
      <c r="A786" s="89" t="s">
        <v>110</v>
      </c>
      <c r="B786" s="99">
        <f t="shared" si="20"/>
        <v>10776</v>
      </c>
      <c r="C786" s="99" t="s">
        <v>77</v>
      </c>
      <c r="D786" s="99" t="s">
        <v>77</v>
      </c>
      <c r="E786" s="99">
        <v>10776</v>
      </c>
      <c r="F786" s="99"/>
      <c r="H786" s="102"/>
    </row>
    <row r="787" spans="1:8" s="95" customFormat="1" ht="5.25" customHeight="1">
      <c r="A787" s="89"/>
      <c r="B787" s="99"/>
      <c r="C787" s="99"/>
      <c r="D787" s="99"/>
      <c r="E787" s="99"/>
    </row>
    <row r="788" spans="1:8" s="95" customFormat="1" ht="9" customHeight="1">
      <c r="A788" s="93" t="s">
        <v>122</v>
      </c>
      <c r="B788" s="102"/>
      <c r="C788" s="102"/>
      <c r="D788" s="102"/>
      <c r="E788" s="102"/>
    </row>
    <row r="789" spans="1:8" s="94" customFormat="1" ht="9" customHeight="1">
      <c r="A789" s="96" t="s">
        <v>78</v>
      </c>
      <c r="B789" s="97">
        <f>SUM(B791:B823)</f>
        <v>2293708</v>
      </c>
      <c r="C789" s="97">
        <f>SUM(C791:C823)</f>
        <v>1601860</v>
      </c>
      <c r="D789" s="97">
        <f>SUM(D791:D823)</f>
        <v>507557</v>
      </c>
      <c r="E789" s="97">
        <f>SUM(E791:E823)</f>
        <v>184291</v>
      </c>
      <c r="F789" s="97"/>
      <c r="H789" s="102"/>
    </row>
    <row r="790" spans="1:8" s="95" customFormat="1" ht="2.25" customHeight="1">
      <c r="A790" s="89" t="s">
        <v>130</v>
      </c>
      <c r="B790" s="99"/>
      <c r="C790" s="99"/>
      <c r="D790" s="99"/>
      <c r="E790" s="99"/>
      <c r="F790" s="99"/>
    </row>
    <row r="791" spans="1:8" s="95" customFormat="1" ht="9" customHeight="1">
      <c r="A791" s="89" t="s">
        <v>79</v>
      </c>
      <c r="B791" s="99">
        <f t="shared" ref="B791:B823" si="21">SUM(C791:E791)</f>
        <v>26388</v>
      </c>
      <c r="C791" s="99">
        <v>21671</v>
      </c>
      <c r="D791" s="99">
        <v>4557</v>
      </c>
      <c r="E791" s="99">
        <v>160</v>
      </c>
      <c r="F791" s="99"/>
      <c r="H791" s="102"/>
    </row>
    <row r="792" spans="1:8" s="95" customFormat="1" ht="9" customHeight="1">
      <c r="A792" s="89" t="s">
        <v>80</v>
      </c>
      <c r="B792" s="99">
        <f t="shared" si="21"/>
        <v>62608</v>
      </c>
      <c r="C792" s="99">
        <v>51484</v>
      </c>
      <c r="D792" s="99">
        <v>1634</v>
      </c>
      <c r="E792" s="99">
        <v>9490</v>
      </c>
      <c r="F792" s="99"/>
      <c r="H792" s="102"/>
    </row>
    <row r="793" spans="1:8" s="95" customFormat="1" ht="9" customHeight="1">
      <c r="A793" s="89" t="s">
        <v>81</v>
      </c>
      <c r="B793" s="99">
        <f t="shared" si="21"/>
        <v>12545</v>
      </c>
      <c r="C793" s="99">
        <v>11727</v>
      </c>
      <c r="D793" s="99">
        <v>795</v>
      </c>
      <c r="E793" s="99">
        <v>23</v>
      </c>
      <c r="F793" s="99"/>
      <c r="H793" s="102"/>
    </row>
    <row r="794" spans="1:8" s="95" customFormat="1" ht="9" customHeight="1">
      <c r="A794" s="100" t="s">
        <v>82</v>
      </c>
      <c r="B794" s="101">
        <f t="shared" si="21"/>
        <v>17361</v>
      </c>
      <c r="C794" s="101">
        <v>12096</v>
      </c>
      <c r="D794" s="101">
        <v>4595</v>
      </c>
      <c r="E794" s="101">
        <v>670</v>
      </c>
      <c r="F794" s="99"/>
      <c r="H794" s="102"/>
    </row>
    <row r="795" spans="1:8" s="95" customFormat="1" ht="9" customHeight="1">
      <c r="A795" s="89" t="s">
        <v>83</v>
      </c>
      <c r="B795" s="99">
        <f t="shared" si="21"/>
        <v>62011</v>
      </c>
      <c r="C795" s="99">
        <v>54478</v>
      </c>
      <c r="D795" s="99">
        <v>3986</v>
      </c>
      <c r="E795" s="99">
        <v>3547</v>
      </c>
      <c r="F795" s="99"/>
      <c r="H795" s="102"/>
    </row>
    <row r="796" spans="1:8" s="95" customFormat="1" ht="9" customHeight="1">
      <c r="A796" s="89" t="s">
        <v>84</v>
      </c>
      <c r="B796" s="99">
        <f t="shared" si="21"/>
        <v>11867</v>
      </c>
      <c r="C796" s="99">
        <v>10488</v>
      </c>
      <c r="D796" s="99">
        <v>1225</v>
      </c>
      <c r="E796" s="99">
        <v>154</v>
      </c>
      <c r="F796" s="99"/>
      <c r="H796" s="102"/>
    </row>
    <row r="797" spans="1:8" s="95" customFormat="1" ht="9" customHeight="1">
      <c r="A797" s="89" t="s">
        <v>85</v>
      </c>
      <c r="B797" s="99">
        <f t="shared" si="21"/>
        <v>140356</v>
      </c>
      <c r="C797" s="99">
        <v>43305</v>
      </c>
      <c r="D797" s="99">
        <v>70685</v>
      </c>
      <c r="E797" s="99">
        <v>26366</v>
      </c>
      <c r="F797" s="99"/>
      <c r="H797" s="102"/>
    </row>
    <row r="798" spans="1:8" s="95" customFormat="1" ht="9" customHeight="1">
      <c r="A798" s="100" t="s">
        <v>86</v>
      </c>
      <c r="B798" s="101">
        <f t="shared" si="21"/>
        <v>62313</v>
      </c>
      <c r="C798" s="101">
        <v>51383</v>
      </c>
      <c r="D798" s="101">
        <v>7576</v>
      </c>
      <c r="E798" s="101">
        <v>3354</v>
      </c>
      <c r="F798" s="99"/>
      <c r="H798" s="102"/>
    </row>
    <row r="799" spans="1:8" s="95" customFormat="1" ht="9" customHeight="1">
      <c r="A799" s="89" t="s">
        <v>24</v>
      </c>
      <c r="B799" s="99">
        <f t="shared" si="21"/>
        <v>128227</v>
      </c>
      <c r="C799" s="99">
        <v>127358</v>
      </c>
      <c r="D799" s="99">
        <v>676</v>
      </c>
      <c r="E799" s="99">
        <v>193</v>
      </c>
      <c r="F799" s="99"/>
      <c r="H799" s="102"/>
    </row>
    <row r="800" spans="1:8" s="95" customFormat="1" ht="9" customHeight="1">
      <c r="A800" s="89" t="s">
        <v>87</v>
      </c>
      <c r="B800" s="99">
        <f t="shared" si="21"/>
        <v>37801</v>
      </c>
      <c r="C800" s="99">
        <v>25397</v>
      </c>
      <c r="D800" s="99">
        <v>10401</v>
      </c>
      <c r="E800" s="99">
        <v>2003</v>
      </c>
      <c r="F800" s="99"/>
      <c r="H800" s="102"/>
    </row>
    <row r="801" spans="1:8" s="95" customFormat="1" ht="9" customHeight="1">
      <c r="A801" s="89" t="s">
        <v>88</v>
      </c>
      <c r="B801" s="99">
        <f t="shared" si="21"/>
        <v>117281</v>
      </c>
      <c r="C801" s="99">
        <v>83968</v>
      </c>
      <c r="D801" s="99">
        <v>30293</v>
      </c>
      <c r="E801" s="99">
        <v>3020</v>
      </c>
      <c r="F801" s="99"/>
      <c r="H801" s="102"/>
    </row>
    <row r="802" spans="1:8" s="95" customFormat="1" ht="9" customHeight="1">
      <c r="A802" s="100" t="s">
        <v>89</v>
      </c>
      <c r="B802" s="101">
        <f t="shared" si="21"/>
        <v>87127</v>
      </c>
      <c r="C802" s="101">
        <v>43751</v>
      </c>
      <c r="D802" s="101">
        <v>39110</v>
      </c>
      <c r="E802" s="101">
        <v>4266</v>
      </c>
      <c r="F802" s="99"/>
      <c r="H802" s="102"/>
    </row>
    <row r="803" spans="1:8" s="95" customFormat="1" ht="9" customHeight="1">
      <c r="A803" s="89" t="s">
        <v>90</v>
      </c>
      <c r="B803" s="99">
        <f t="shared" si="21"/>
        <v>52629</v>
      </c>
      <c r="C803" s="99">
        <v>26363</v>
      </c>
      <c r="D803" s="99">
        <v>23013</v>
      </c>
      <c r="E803" s="99">
        <v>3253</v>
      </c>
      <c r="F803" s="99"/>
      <c r="H803" s="102"/>
    </row>
    <row r="804" spans="1:8" s="95" customFormat="1" ht="9" customHeight="1">
      <c r="A804" s="89" t="s">
        <v>91</v>
      </c>
      <c r="B804" s="99">
        <f t="shared" si="21"/>
        <v>148377</v>
      </c>
      <c r="C804" s="99">
        <v>127620</v>
      </c>
      <c r="D804" s="99">
        <v>19130</v>
      </c>
      <c r="E804" s="99">
        <v>1627</v>
      </c>
      <c r="F804" s="99"/>
      <c r="H804" s="102"/>
    </row>
    <row r="805" spans="1:8" s="95" customFormat="1" ht="9" customHeight="1">
      <c r="A805" s="89" t="s">
        <v>92</v>
      </c>
      <c r="B805" s="99">
        <f t="shared" si="21"/>
        <v>295635</v>
      </c>
      <c r="C805" s="99">
        <v>234692</v>
      </c>
      <c r="D805" s="99">
        <v>52536</v>
      </c>
      <c r="E805" s="99">
        <v>8407</v>
      </c>
      <c r="F805" s="99"/>
      <c r="H805" s="102"/>
    </row>
    <row r="806" spans="1:8" s="95" customFormat="1" ht="9" customHeight="1">
      <c r="A806" s="100" t="s">
        <v>93</v>
      </c>
      <c r="B806" s="101">
        <f t="shared" si="21"/>
        <v>96217</v>
      </c>
      <c r="C806" s="101">
        <v>67901</v>
      </c>
      <c r="D806" s="101">
        <v>26012</v>
      </c>
      <c r="E806" s="101">
        <v>2304</v>
      </c>
      <c r="F806" s="99"/>
      <c r="H806" s="102"/>
    </row>
    <row r="807" spans="1:8" s="95" customFormat="1" ht="9" customHeight="1">
      <c r="A807" s="89" t="s">
        <v>94</v>
      </c>
      <c r="B807" s="99">
        <f t="shared" si="21"/>
        <v>35632</v>
      </c>
      <c r="C807" s="99">
        <v>27701</v>
      </c>
      <c r="D807" s="99">
        <v>6066</v>
      </c>
      <c r="E807" s="99">
        <v>1865</v>
      </c>
      <c r="F807" s="99"/>
      <c r="H807" s="102"/>
    </row>
    <row r="808" spans="1:8" s="95" customFormat="1" ht="9" customHeight="1">
      <c r="A808" s="89" t="s">
        <v>95</v>
      </c>
      <c r="B808" s="99">
        <f t="shared" si="21"/>
        <v>21714</v>
      </c>
      <c r="C808" s="99">
        <v>14191</v>
      </c>
      <c r="D808" s="99">
        <v>6482</v>
      </c>
      <c r="E808" s="99">
        <v>1041</v>
      </c>
      <c r="F808" s="99"/>
      <c r="H808" s="102"/>
    </row>
    <row r="809" spans="1:8" s="95" customFormat="1" ht="9" customHeight="1">
      <c r="A809" s="89" t="s">
        <v>96</v>
      </c>
      <c r="B809" s="99">
        <f t="shared" si="21"/>
        <v>92978</v>
      </c>
      <c r="C809" s="99">
        <v>89444</v>
      </c>
      <c r="D809" s="99">
        <v>649</v>
      </c>
      <c r="E809" s="99">
        <v>2885</v>
      </c>
      <c r="F809" s="99"/>
      <c r="H809" s="102"/>
    </row>
    <row r="810" spans="1:8" s="95" customFormat="1" ht="9" customHeight="1">
      <c r="A810" s="100" t="s">
        <v>97</v>
      </c>
      <c r="B810" s="101">
        <f t="shared" si="21"/>
        <v>83564</v>
      </c>
      <c r="C810" s="101">
        <v>3521</v>
      </c>
      <c r="D810" s="101">
        <v>12775</v>
      </c>
      <c r="E810" s="101">
        <v>67268</v>
      </c>
      <c r="F810" s="99"/>
      <c r="H810" s="102"/>
    </row>
    <row r="811" spans="1:8" s="95" customFormat="1" ht="9" customHeight="1">
      <c r="A811" s="89" t="s">
        <v>98</v>
      </c>
      <c r="B811" s="99">
        <f t="shared" si="21"/>
        <v>132823</v>
      </c>
      <c r="C811" s="99">
        <v>91199</v>
      </c>
      <c r="D811" s="99">
        <v>38496</v>
      </c>
      <c r="E811" s="99">
        <v>3128</v>
      </c>
      <c r="F811" s="99"/>
      <c r="H811" s="102"/>
    </row>
    <row r="812" spans="1:8" s="95" customFormat="1" ht="9" customHeight="1">
      <c r="A812" s="89" t="s">
        <v>99</v>
      </c>
      <c r="B812" s="99">
        <f t="shared" si="21"/>
        <v>39634</v>
      </c>
      <c r="C812" s="99">
        <v>26725</v>
      </c>
      <c r="D812" s="99">
        <v>11581</v>
      </c>
      <c r="E812" s="99">
        <v>1328</v>
      </c>
      <c r="F812" s="99"/>
      <c r="H812" s="102"/>
    </row>
    <row r="813" spans="1:8" s="95" customFormat="1" ht="9" customHeight="1">
      <c r="A813" s="89" t="s">
        <v>100</v>
      </c>
      <c r="B813" s="99">
        <f t="shared" si="21"/>
        <v>30367</v>
      </c>
      <c r="C813" s="99">
        <v>23864</v>
      </c>
      <c r="D813" s="99">
        <v>3148</v>
      </c>
      <c r="E813" s="99">
        <v>3355</v>
      </c>
      <c r="F813" s="99"/>
      <c r="H813" s="102"/>
    </row>
    <row r="814" spans="1:8" s="95" customFormat="1" ht="9" customHeight="1">
      <c r="A814" s="100" t="s">
        <v>101</v>
      </c>
      <c r="B814" s="101">
        <f t="shared" si="21"/>
        <v>49688</v>
      </c>
      <c r="C814" s="101">
        <v>25865</v>
      </c>
      <c r="D814" s="101">
        <v>17415</v>
      </c>
      <c r="E814" s="101">
        <v>6408</v>
      </c>
      <c r="F814" s="99"/>
      <c r="H814" s="102"/>
    </row>
    <row r="815" spans="1:8" s="95" customFormat="1" ht="9" customHeight="1">
      <c r="A815" s="89" t="s">
        <v>102</v>
      </c>
      <c r="B815" s="99">
        <f t="shared" si="21"/>
        <v>53247</v>
      </c>
      <c r="C815" s="99">
        <v>38312</v>
      </c>
      <c r="D815" s="99">
        <v>12581</v>
      </c>
      <c r="E815" s="99">
        <v>2354</v>
      </c>
      <c r="F815" s="99"/>
      <c r="H815" s="102"/>
    </row>
    <row r="816" spans="1:8" s="95" customFormat="1" ht="9" customHeight="1">
      <c r="A816" s="89" t="s">
        <v>103</v>
      </c>
      <c r="B816" s="99">
        <f t="shared" si="21"/>
        <v>46785</v>
      </c>
      <c r="C816" s="99">
        <v>40757</v>
      </c>
      <c r="D816" s="99">
        <v>5328</v>
      </c>
      <c r="E816" s="99">
        <v>700</v>
      </c>
      <c r="F816" s="99"/>
      <c r="H816" s="102"/>
    </row>
    <row r="817" spans="1:8" s="95" customFormat="1" ht="9" customHeight="1">
      <c r="A817" s="89" t="s">
        <v>104</v>
      </c>
      <c r="B817" s="99">
        <f t="shared" si="21"/>
        <v>50310</v>
      </c>
      <c r="C817" s="99">
        <v>30710</v>
      </c>
      <c r="D817" s="99">
        <v>18100</v>
      </c>
      <c r="E817" s="99">
        <v>1500</v>
      </c>
      <c r="F817" s="99"/>
      <c r="H817" s="102"/>
    </row>
    <row r="818" spans="1:8" s="95" customFormat="1" ht="9" customHeight="1">
      <c r="A818" s="100" t="s">
        <v>105</v>
      </c>
      <c r="B818" s="101">
        <f t="shared" si="21"/>
        <v>58914</v>
      </c>
      <c r="C818" s="101">
        <v>46828</v>
      </c>
      <c r="D818" s="101">
        <v>4189</v>
      </c>
      <c r="E818" s="101">
        <v>7897</v>
      </c>
      <c r="F818" s="99"/>
      <c r="H818" s="102"/>
    </row>
    <row r="819" spans="1:8" s="95" customFormat="1" ht="9" customHeight="1">
      <c r="A819" s="89" t="s">
        <v>106</v>
      </c>
      <c r="B819" s="99">
        <f t="shared" si="21"/>
        <v>25057</v>
      </c>
      <c r="C819" s="99">
        <v>19513</v>
      </c>
      <c r="D819" s="99">
        <v>5019</v>
      </c>
      <c r="E819" s="99">
        <v>525</v>
      </c>
      <c r="F819" s="99"/>
      <c r="H819" s="102"/>
    </row>
    <row r="820" spans="1:8" s="95" customFormat="1" ht="9" customHeight="1">
      <c r="A820" s="89" t="s">
        <v>107</v>
      </c>
      <c r="B820" s="99">
        <f t="shared" si="21"/>
        <v>137338</v>
      </c>
      <c r="C820" s="99">
        <v>80506</v>
      </c>
      <c r="D820" s="99">
        <v>50974</v>
      </c>
      <c r="E820" s="99">
        <v>5858</v>
      </c>
      <c r="F820" s="99"/>
      <c r="H820" s="102"/>
    </row>
    <row r="821" spans="1:8" s="95" customFormat="1" ht="9" customHeight="1">
      <c r="A821" s="89" t="s">
        <v>108</v>
      </c>
      <c r="B821" s="99">
        <f t="shared" si="21"/>
        <v>35381</v>
      </c>
      <c r="C821" s="99">
        <v>28054</v>
      </c>
      <c r="D821" s="99">
        <v>7019</v>
      </c>
      <c r="E821" s="99">
        <v>308</v>
      </c>
      <c r="F821" s="99"/>
      <c r="H821" s="102"/>
    </row>
    <row r="822" spans="1:8" s="95" customFormat="1" ht="9" customHeight="1">
      <c r="A822" s="100" t="s">
        <v>109</v>
      </c>
      <c r="B822" s="101">
        <f t="shared" si="21"/>
        <v>33677</v>
      </c>
      <c r="C822" s="101">
        <v>20988</v>
      </c>
      <c r="D822" s="101">
        <v>11511</v>
      </c>
      <c r="E822" s="101">
        <v>1178</v>
      </c>
      <c r="F822" s="99"/>
      <c r="H822" s="102"/>
    </row>
    <row r="823" spans="1:8" s="95" customFormat="1" ht="9" customHeight="1">
      <c r="A823" s="89" t="s">
        <v>110</v>
      </c>
      <c r="B823" s="99">
        <f t="shared" si="21"/>
        <v>7856</v>
      </c>
      <c r="C823" s="99" t="s">
        <v>77</v>
      </c>
      <c r="D823" s="99" t="s">
        <v>77</v>
      </c>
      <c r="E823" s="99">
        <v>7856</v>
      </c>
      <c r="F823" s="99"/>
      <c r="H823" s="102"/>
    </row>
    <row r="824" spans="1:8" s="95" customFormat="1" ht="5.25" customHeight="1">
      <c r="A824" s="89"/>
      <c r="B824" s="99"/>
      <c r="C824" s="99"/>
      <c r="D824" s="99"/>
      <c r="E824" s="99"/>
    </row>
    <row r="825" spans="1:8" s="95" customFormat="1" ht="9" customHeight="1">
      <c r="A825" s="93" t="s">
        <v>123</v>
      </c>
      <c r="B825" s="102"/>
      <c r="C825" s="102"/>
      <c r="D825" s="102"/>
      <c r="E825" s="102"/>
    </row>
    <row r="826" spans="1:8" s="94" customFormat="1" ht="9" customHeight="1">
      <c r="A826" s="96" t="s">
        <v>78</v>
      </c>
      <c r="B826" s="97">
        <f>SUM(B828:B860)</f>
        <v>2234039</v>
      </c>
      <c r="C826" s="97">
        <f>SUM(C828:C860)</f>
        <v>1561080</v>
      </c>
      <c r="D826" s="97">
        <f>SUM(D828:D860)</f>
        <v>487703</v>
      </c>
      <c r="E826" s="97">
        <f>SUM(E828:E860)</f>
        <v>185256</v>
      </c>
      <c r="F826" s="97"/>
      <c r="H826" s="102"/>
    </row>
    <row r="827" spans="1:8" s="95" customFormat="1" ht="2.25" customHeight="1">
      <c r="A827" s="89" t="s">
        <v>130</v>
      </c>
      <c r="B827" s="99"/>
      <c r="C827" s="99"/>
      <c r="D827" s="99"/>
      <c r="E827" s="99"/>
      <c r="F827" s="99"/>
    </row>
    <row r="828" spans="1:8" s="95" customFormat="1" ht="9" customHeight="1">
      <c r="A828" s="89" t="s">
        <v>79</v>
      </c>
      <c r="B828" s="99">
        <f t="shared" ref="B828:B860" si="22">SUM(C828:E828)</f>
        <v>26955</v>
      </c>
      <c r="C828" s="99">
        <v>22212</v>
      </c>
      <c r="D828" s="99">
        <v>4582</v>
      </c>
      <c r="E828" s="99">
        <v>161</v>
      </c>
      <c r="F828" s="99"/>
      <c r="H828" s="102"/>
    </row>
    <row r="829" spans="1:8" s="95" customFormat="1" ht="9" customHeight="1">
      <c r="A829" s="89" t="s">
        <v>80</v>
      </c>
      <c r="B829" s="99">
        <f t="shared" si="22"/>
        <v>61840</v>
      </c>
      <c r="C829" s="99">
        <v>50916</v>
      </c>
      <c r="D829" s="99">
        <v>1672</v>
      </c>
      <c r="E829" s="99">
        <v>9252</v>
      </c>
      <c r="F829" s="99"/>
      <c r="H829" s="102"/>
    </row>
    <row r="830" spans="1:8" s="95" customFormat="1" ht="9" customHeight="1">
      <c r="A830" s="89" t="s">
        <v>81</v>
      </c>
      <c r="B830" s="99">
        <f t="shared" si="22"/>
        <v>12573</v>
      </c>
      <c r="C830" s="99">
        <v>11550</v>
      </c>
      <c r="D830" s="99">
        <v>763</v>
      </c>
      <c r="E830" s="99">
        <v>260</v>
      </c>
      <c r="F830" s="99"/>
      <c r="H830" s="102"/>
    </row>
    <row r="831" spans="1:8" s="95" customFormat="1" ht="9" customHeight="1">
      <c r="A831" s="100" t="s">
        <v>82</v>
      </c>
      <c r="B831" s="101">
        <f t="shared" si="22"/>
        <v>17034</v>
      </c>
      <c r="C831" s="101">
        <v>11337</v>
      </c>
      <c r="D831" s="101">
        <v>4573</v>
      </c>
      <c r="E831" s="101">
        <v>1124</v>
      </c>
      <c r="F831" s="99"/>
      <c r="H831" s="102"/>
    </row>
    <row r="832" spans="1:8" s="95" customFormat="1" ht="9" customHeight="1">
      <c r="A832" s="89" t="s">
        <v>83</v>
      </c>
      <c r="B832" s="99">
        <f t="shared" si="22"/>
        <v>58393</v>
      </c>
      <c r="C832" s="99">
        <v>52494</v>
      </c>
      <c r="D832" s="99">
        <v>3569</v>
      </c>
      <c r="E832" s="99">
        <v>2330</v>
      </c>
      <c r="F832" s="99"/>
      <c r="H832" s="102"/>
    </row>
    <row r="833" spans="1:8" s="95" customFormat="1" ht="9" customHeight="1">
      <c r="A833" s="89" t="s">
        <v>84</v>
      </c>
      <c r="B833" s="99">
        <f t="shared" si="22"/>
        <v>11756</v>
      </c>
      <c r="C833" s="99">
        <v>10430</v>
      </c>
      <c r="D833" s="99">
        <v>1170</v>
      </c>
      <c r="E833" s="99">
        <v>156</v>
      </c>
      <c r="F833" s="99"/>
      <c r="H833" s="102"/>
    </row>
    <row r="834" spans="1:8" s="95" customFormat="1" ht="9" customHeight="1">
      <c r="A834" s="89" t="s">
        <v>85</v>
      </c>
      <c r="B834" s="99">
        <f t="shared" si="22"/>
        <v>131638</v>
      </c>
      <c r="C834" s="99">
        <v>43603</v>
      </c>
      <c r="D834" s="99">
        <v>59053</v>
      </c>
      <c r="E834" s="99">
        <v>28982</v>
      </c>
      <c r="F834" s="99"/>
      <c r="H834" s="102"/>
    </row>
    <row r="835" spans="1:8" s="95" customFormat="1" ht="9" customHeight="1">
      <c r="A835" s="100" t="s">
        <v>86</v>
      </c>
      <c r="B835" s="101">
        <f t="shared" si="22"/>
        <v>63475</v>
      </c>
      <c r="C835" s="101">
        <v>51530</v>
      </c>
      <c r="D835" s="101">
        <v>8400</v>
      </c>
      <c r="E835" s="101">
        <v>3545</v>
      </c>
      <c r="F835" s="99"/>
      <c r="H835" s="102"/>
    </row>
    <row r="836" spans="1:8" s="95" customFormat="1" ht="9" customHeight="1">
      <c r="A836" s="89" t="s">
        <v>24</v>
      </c>
      <c r="B836" s="99">
        <f t="shared" si="22"/>
        <v>119227</v>
      </c>
      <c r="C836" s="99">
        <v>118133</v>
      </c>
      <c r="D836" s="99">
        <v>927</v>
      </c>
      <c r="E836" s="99">
        <v>167</v>
      </c>
      <c r="F836" s="99"/>
      <c r="H836" s="102"/>
    </row>
    <row r="837" spans="1:8" s="95" customFormat="1" ht="9" customHeight="1">
      <c r="A837" s="89" t="s">
        <v>87</v>
      </c>
      <c r="B837" s="99">
        <f t="shared" si="22"/>
        <v>37897</v>
      </c>
      <c r="C837" s="99">
        <v>24305</v>
      </c>
      <c r="D837" s="99">
        <v>10970</v>
      </c>
      <c r="E837" s="99">
        <v>2622</v>
      </c>
      <c r="F837" s="99"/>
      <c r="H837" s="102"/>
    </row>
    <row r="838" spans="1:8" s="95" customFormat="1" ht="9" customHeight="1">
      <c r="A838" s="89" t="s">
        <v>88</v>
      </c>
      <c r="B838" s="99">
        <f t="shared" si="22"/>
        <v>116531</v>
      </c>
      <c r="C838" s="99">
        <v>81866</v>
      </c>
      <c r="D838" s="99">
        <v>30389</v>
      </c>
      <c r="E838" s="99">
        <v>4276</v>
      </c>
      <c r="F838" s="99"/>
      <c r="H838" s="102"/>
    </row>
    <row r="839" spans="1:8" s="95" customFormat="1" ht="9" customHeight="1">
      <c r="A839" s="100" t="s">
        <v>89</v>
      </c>
      <c r="B839" s="101">
        <f t="shared" si="22"/>
        <v>79244</v>
      </c>
      <c r="C839" s="101">
        <v>40864</v>
      </c>
      <c r="D839" s="101">
        <v>35012</v>
      </c>
      <c r="E839" s="101">
        <v>3368</v>
      </c>
      <c r="F839" s="99"/>
      <c r="H839" s="102"/>
    </row>
    <row r="840" spans="1:8" s="95" customFormat="1" ht="9" customHeight="1">
      <c r="A840" s="89" t="s">
        <v>90</v>
      </c>
      <c r="B840" s="99">
        <f t="shared" si="22"/>
        <v>50255</v>
      </c>
      <c r="C840" s="99">
        <v>24719</v>
      </c>
      <c r="D840" s="99">
        <v>22200</v>
      </c>
      <c r="E840" s="99">
        <v>3336</v>
      </c>
      <c r="F840" s="99"/>
      <c r="H840" s="102"/>
    </row>
    <row r="841" spans="1:8" s="95" customFormat="1" ht="9" customHeight="1">
      <c r="A841" s="89" t="s">
        <v>91</v>
      </c>
      <c r="B841" s="99">
        <f t="shared" si="22"/>
        <v>151950</v>
      </c>
      <c r="C841" s="99">
        <v>128070</v>
      </c>
      <c r="D841" s="99">
        <v>18764</v>
      </c>
      <c r="E841" s="99">
        <v>5116</v>
      </c>
      <c r="F841" s="99"/>
      <c r="H841" s="102"/>
    </row>
    <row r="842" spans="1:8" s="95" customFormat="1" ht="9" customHeight="1">
      <c r="A842" s="89" t="s">
        <v>92</v>
      </c>
      <c r="B842" s="99">
        <f t="shared" si="22"/>
        <v>286204</v>
      </c>
      <c r="C842" s="99">
        <v>226788</v>
      </c>
      <c r="D842" s="99">
        <v>52667</v>
      </c>
      <c r="E842" s="99">
        <v>6749</v>
      </c>
      <c r="F842" s="99"/>
      <c r="H842" s="102"/>
    </row>
    <row r="843" spans="1:8" s="95" customFormat="1" ht="9" customHeight="1">
      <c r="A843" s="100" t="s">
        <v>93</v>
      </c>
      <c r="B843" s="101">
        <f t="shared" si="22"/>
        <v>95287</v>
      </c>
      <c r="C843" s="101">
        <v>67101</v>
      </c>
      <c r="D843" s="101">
        <v>24976</v>
      </c>
      <c r="E843" s="101">
        <v>3210</v>
      </c>
      <c r="F843" s="99"/>
      <c r="H843" s="102"/>
    </row>
    <row r="844" spans="1:8" s="95" customFormat="1" ht="9" customHeight="1">
      <c r="A844" s="89" t="s">
        <v>94</v>
      </c>
      <c r="B844" s="99">
        <f t="shared" si="22"/>
        <v>33159</v>
      </c>
      <c r="C844" s="99">
        <v>26562</v>
      </c>
      <c r="D844" s="99">
        <v>5124</v>
      </c>
      <c r="E844" s="99">
        <v>1473</v>
      </c>
      <c r="F844" s="99"/>
      <c r="H844" s="102"/>
    </row>
    <row r="845" spans="1:8" s="95" customFormat="1" ht="9" customHeight="1">
      <c r="A845" s="89" t="s">
        <v>95</v>
      </c>
      <c r="B845" s="99">
        <f t="shared" si="22"/>
        <v>21688</v>
      </c>
      <c r="C845" s="99">
        <v>14082</v>
      </c>
      <c r="D845" s="99">
        <v>6413</v>
      </c>
      <c r="E845" s="99">
        <v>1193</v>
      </c>
      <c r="F845" s="99"/>
      <c r="H845" s="102"/>
    </row>
    <row r="846" spans="1:8" s="95" customFormat="1" ht="9" customHeight="1">
      <c r="A846" s="89" t="s">
        <v>96</v>
      </c>
      <c r="B846" s="99">
        <f t="shared" si="22"/>
        <v>89115</v>
      </c>
      <c r="C846" s="99">
        <v>85628</v>
      </c>
      <c r="D846" s="99">
        <v>575</v>
      </c>
      <c r="E846" s="99">
        <v>2912</v>
      </c>
      <c r="F846" s="99"/>
      <c r="H846" s="102"/>
    </row>
    <row r="847" spans="1:8" s="95" customFormat="1" ht="9" customHeight="1">
      <c r="A847" s="100" t="s">
        <v>97</v>
      </c>
      <c r="B847" s="101">
        <f t="shared" si="22"/>
        <v>78673</v>
      </c>
      <c r="C847" s="101">
        <v>3527</v>
      </c>
      <c r="D847" s="101">
        <v>12352</v>
      </c>
      <c r="E847" s="101">
        <v>62794</v>
      </c>
      <c r="F847" s="99"/>
      <c r="H847" s="102"/>
    </row>
    <row r="848" spans="1:8" s="95" customFormat="1" ht="9" customHeight="1">
      <c r="A848" s="89" t="s">
        <v>98</v>
      </c>
      <c r="B848" s="99">
        <f t="shared" si="22"/>
        <v>136271</v>
      </c>
      <c r="C848" s="99">
        <v>94612</v>
      </c>
      <c r="D848" s="99">
        <v>38456</v>
      </c>
      <c r="E848" s="99">
        <v>3203</v>
      </c>
      <c r="F848" s="99"/>
      <c r="H848" s="102"/>
    </row>
    <row r="849" spans="1:8" s="95" customFormat="1" ht="9" customHeight="1">
      <c r="A849" s="89" t="s">
        <v>99</v>
      </c>
      <c r="B849" s="99">
        <f t="shared" si="22"/>
        <v>39400</v>
      </c>
      <c r="C849" s="99">
        <v>25439</v>
      </c>
      <c r="D849" s="99">
        <v>11527</v>
      </c>
      <c r="E849" s="99">
        <v>2434</v>
      </c>
      <c r="F849" s="99"/>
      <c r="H849" s="102"/>
    </row>
    <row r="850" spans="1:8" s="95" customFormat="1" ht="9" customHeight="1">
      <c r="A850" s="89" t="s">
        <v>100</v>
      </c>
      <c r="B850" s="99">
        <f t="shared" si="22"/>
        <v>29442</v>
      </c>
      <c r="C850" s="99">
        <v>23158</v>
      </c>
      <c r="D850" s="99">
        <v>2938</v>
      </c>
      <c r="E850" s="99">
        <v>3346</v>
      </c>
      <c r="F850" s="99"/>
      <c r="H850" s="102"/>
    </row>
    <row r="851" spans="1:8" s="95" customFormat="1" ht="9" customHeight="1">
      <c r="A851" s="100" t="s">
        <v>101</v>
      </c>
      <c r="B851" s="101">
        <f t="shared" si="22"/>
        <v>48693</v>
      </c>
      <c r="C851" s="101">
        <v>28657</v>
      </c>
      <c r="D851" s="101">
        <v>17613</v>
      </c>
      <c r="E851" s="101">
        <v>2423</v>
      </c>
      <c r="F851" s="99"/>
      <c r="H851" s="102"/>
    </row>
    <row r="852" spans="1:8" s="95" customFormat="1" ht="9" customHeight="1">
      <c r="A852" s="89" t="s">
        <v>102</v>
      </c>
      <c r="B852" s="99">
        <f t="shared" si="22"/>
        <v>51850</v>
      </c>
      <c r="C852" s="99">
        <v>37675</v>
      </c>
      <c r="D852" s="99">
        <v>11991</v>
      </c>
      <c r="E852" s="99">
        <v>2184</v>
      </c>
      <c r="F852" s="99"/>
      <c r="H852" s="102"/>
    </row>
    <row r="853" spans="1:8" s="95" customFormat="1" ht="9" customHeight="1">
      <c r="A853" s="89" t="s">
        <v>103</v>
      </c>
      <c r="B853" s="99">
        <f t="shared" si="22"/>
        <v>45951</v>
      </c>
      <c r="C853" s="99">
        <v>40073</v>
      </c>
      <c r="D853" s="99">
        <v>5124</v>
      </c>
      <c r="E853" s="99">
        <v>754</v>
      </c>
      <c r="F853" s="99"/>
      <c r="H853" s="102"/>
    </row>
    <row r="854" spans="1:8" s="95" customFormat="1" ht="9" customHeight="1">
      <c r="A854" s="89" t="s">
        <v>104</v>
      </c>
      <c r="B854" s="99">
        <f t="shared" si="22"/>
        <v>48725</v>
      </c>
      <c r="C854" s="99">
        <v>27351</v>
      </c>
      <c r="D854" s="99">
        <v>19470</v>
      </c>
      <c r="E854" s="99">
        <v>1904</v>
      </c>
      <c r="F854" s="99"/>
      <c r="H854" s="102"/>
    </row>
    <row r="855" spans="1:8" s="95" customFormat="1" ht="9" customHeight="1">
      <c r="A855" s="100" t="s">
        <v>105</v>
      </c>
      <c r="B855" s="101">
        <f t="shared" si="22"/>
        <v>57282</v>
      </c>
      <c r="C855" s="101">
        <v>46600</v>
      </c>
      <c r="D855" s="101">
        <v>3918</v>
      </c>
      <c r="E855" s="101">
        <v>6764</v>
      </c>
      <c r="F855" s="99"/>
      <c r="H855" s="102"/>
    </row>
    <row r="856" spans="1:8" s="95" customFormat="1" ht="9" customHeight="1">
      <c r="A856" s="89" t="s">
        <v>106</v>
      </c>
      <c r="B856" s="99">
        <f t="shared" si="22"/>
        <v>26589</v>
      </c>
      <c r="C856" s="99">
        <v>20987</v>
      </c>
      <c r="D856" s="99">
        <v>5210</v>
      </c>
      <c r="E856" s="99">
        <v>392</v>
      </c>
      <c r="F856" s="99"/>
      <c r="H856" s="102"/>
    </row>
    <row r="857" spans="1:8" s="95" customFormat="1" ht="9" customHeight="1">
      <c r="A857" s="89" t="s">
        <v>107</v>
      </c>
      <c r="B857" s="99">
        <f t="shared" si="22"/>
        <v>126623</v>
      </c>
      <c r="C857" s="99">
        <v>72574</v>
      </c>
      <c r="D857" s="99">
        <v>48883</v>
      </c>
      <c r="E857" s="99">
        <v>5166</v>
      </c>
      <c r="F857" s="99"/>
      <c r="H857" s="102"/>
    </row>
    <row r="858" spans="1:8" s="95" customFormat="1" ht="9" customHeight="1">
      <c r="A858" s="89" t="s">
        <v>108</v>
      </c>
      <c r="B858" s="99">
        <f t="shared" si="22"/>
        <v>35017</v>
      </c>
      <c r="C858" s="99">
        <v>27553</v>
      </c>
      <c r="D858" s="99">
        <v>7192</v>
      </c>
      <c r="E858" s="99">
        <v>272</v>
      </c>
      <c r="F858" s="99"/>
      <c r="H858" s="102"/>
    </row>
    <row r="859" spans="1:8" s="95" customFormat="1" ht="9" customHeight="1">
      <c r="A859" s="100" t="s">
        <v>109</v>
      </c>
      <c r="B859" s="101">
        <f t="shared" si="22"/>
        <v>34460</v>
      </c>
      <c r="C859" s="101">
        <v>20684</v>
      </c>
      <c r="D859" s="101">
        <v>11230</v>
      </c>
      <c r="E859" s="101">
        <v>2546</v>
      </c>
      <c r="F859" s="99"/>
      <c r="H859" s="102"/>
    </row>
    <row r="860" spans="1:8" s="95" customFormat="1" ht="9" customHeight="1">
      <c r="A860" s="89" t="s">
        <v>110</v>
      </c>
      <c r="B860" s="99">
        <f t="shared" si="22"/>
        <v>10842</v>
      </c>
      <c r="C860" s="99" t="s">
        <v>77</v>
      </c>
      <c r="D860" s="99" t="s">
        <v>77</v>
      </c>
      <c r="E860" s="99">
        <v>10842</v>
      </c>
      <c r="F860" s="99"/>
      <c r="H860" s="102"/>
    </row>
    <row r="861" spans="1:8" s="95" customFormat="1" ht="3.75" customHeight="1">
      <c r="A861" s="89"/>
      <c r="B861" s="99"/>
      <c r="C861" s="99"/>
      <c r="D861" s="99"/>
      <c r="E861" s="99"/>
    </row>
    <row r="862" spans="1:8" s="95" customFormat="1" ht="9" customHeight="1">
      <c r="A862" s="93" t="s">
        <v>124</v>
      </c>
      <c r="B862" s="102"/>
      <c r="C862" s="102"/>
      <c r="D862" s="102"/>
      <c r="E862" s="102"/>
    </row>
    <row r="863" spans="1:8" s="94" customFormat="1" ht="9" customHeight="1">
      <c r="A863" s="96" t="s">
        <v>78</v>
      </c>
      <c r="B863" s="97">
        <f>SUM(B865:B897)</f>
        <v>2162535</v>
      </c>
      <c r="C863" s="97">
        <f>SUM(C865:C897)</f>
        <v>1552421</v>
      </c>
      <c r="D863" s="97">
        <f>SUM(D865:D897)</f>
        <v>477708</v>
      </c>
      <c r="E863" s="97">
        <f>SUM(E865:E897)</f>
        <v>132406</v>
      </c>
      <c r="F863" s="97"/>
      <c r="H863" s="102"/>
    </row>
    <row r="864" spans="1:8" s="95" customFormat="1" ht="2.25" customHeight="1">
      <c r="A864" s="89" t="s">
        <v>130</v>
      </c>
      <c r="B864" s="99"/>
      <c r="C864" s="99"/>
      <c r="D864" s="99"/>
      <c r="E864" s="99"/>
      <c r="F864" s="99"/>
    </row>
    <row r="865" spans="1:8" s="95" customFormat="1" ht="9" customHeight="1">
      <c r="A865" s="89" t="s">
        <v>79</v>
      </c>
      <c r="B865" s="99">
        <f t="shared" ref="B865:B897" si="23">SUM(C865:E865)</f>
        <v>25938</v>
      </c>
      <c r="C865" s="99">
        <v>21270</v>
      </c>
      <c r="D865" s="99">
        <v>4502</v>
      </c>
      <c r="E865" s="99">
        <v>166</v>
      </c>
      <c r="F865" s="99"/>
      <c r="H865" s="102"/>
    </row>
    <row r="866" spans="1:8" s="95" customFormat="1" ht="9" customHeight="1">
      <c r="A866" s="89" t="s">
        <v>80</v>
      </c>
      <c r="B866" s="99">
        <f t="shared" si="23"/>
        <v>60174</v>
      </c>
      <c r="C866" s="99">
        <v>49195</v>
      </c>
      <c r="D866" s="99">
        <v>1313</v>
      </c>
      <c r="E866" s="99">
        <v>9666</v>
      </c>
      <c r="F866" s="99"/>
      <c r="H866" s="102"/>
    </row>
    <row r="867" spans="1:8" s="95" customFormat="1" ht="9" customHeight="1">
      <c r="A867" s="89" t="s">
        <v>81</v>
      </c>
      <c r="B867" s="99">
        <f t="shared" si="23"/>
        <v>11917</v>
      </c>
      <c r="C867" s="99">
        <v>11105</v>
      </c>
      <c r="D867" s="99">
        <v>795</v>
      </c>
      <c r="E867" s="99">
        <v>17</v>
      </c>
      <c r="F867" s="99"/>
      <c r="H867" s="102"/>
    </row>
    <row r="868" spans="1:8" s="95" customFormat="1" ht="9" customHeight="1">
      <c r="A868" s="100" t="s">
        <v>82</v>
      </c>
      <c r="B868" s="101">
        <f t="shared" si="23"/>
        <v>16247</v>
      </c>
      <c r="C868" s="101">
        <v>10978</v>
      </c>
      <c r="D868" s="101">
        <v>4501</v>
      </c>
      <c r="E868" s="101">
        <v>768</v>
      </c>
      <c r="F868" s="99"/>
      <c r="H868" s="102"/>
    </row>
    <row r="869" spans="1:8" s="95" customFormat="1" ht="9" customHeight="1">
      <c r="A869" s="89" t="s">
        <v>83</v>
      </c>
      <c r="B869" s="99">
        <f t="shared" si="23"/>
        <v>56718</v>
      </c>
      <c r="C869" s="99">
        <v>49797</v>
      </c>
      <c r="D869" s="99">
        <v>3447</v>
      </c>
      <c r="E869" s="99">
        <v>3474</v>
      </c>
      <c r="F869" s="99"/>
      <c r="H869" s="102"/>
    </row>
    <row r="870" spans="1:8" s="95" customFormat="1" ht="9" customHeight="1">
      <c r="A870" s="89" t="s">
        <v>84</v>
      </c>
      <c r="B870" s="99">
        <f t="shared" si="23"/>
        <v>11375</v>
      </c>
      <c r="C870" s="99">
        <v>10067</v>
      </c>
      <c r="D870" s="99">
        <v>1178</v>
      </c>
      <c r="E870" s="99">
        <v>130</v>
      </c>
      <c r="F870" s="99"/>
      <c r="H870" s="102"/>
    </row>
    <row r="871" spans="1:8" s="95" customFormat="1" ht="9" customHeight="1">
      <c r="A871" s="89" t="s">
        <v>85</v>
      </c>
      <c r="B871" s="99">
        <f t="shared" si="23"/>
        <v>130200</v>
      </c>
      <c r="C871" s="99">
        <v>45325</v>
      </c>
      <c r="D871" s="99">
        <v>57991</v>
      </c>
      <c r="E871" s="99">
        <v>26884</v>
      </c>
      <c r="F871" s="99"/>
      <c r="H871" s="102"/>
    </row>
    <row r="872" spans="1:8" s="95" customFormat="1" ht="9" customHeight="1">
      <c r="A872" s="100" t="s">
        <v>86</v>
      </c>
      <c r="B872" s="101">
        <f t="shared" si="23"/>
        <v>58617</v>
      </c>
      <c r="C872" s="101">
        <v>48332</v>
      </c>
      <c r="D872" s="101">
        <v>7356</v>
      </c>
      <c r="E872" s="101">
        <v>2929</v>
      </c>
      <c r="F872" s="99"/>
      <c r="H872" s="102"/>
    </row>
    <row r="873" spans="1:8" s="95" customFormat="1" ht="9" customHeight="1">
      <c r="A873" s="89" t="s">
        <v>24</v>
      </c>
      <c r="B873" s="99">
        <f t="shared" si="23"/>
        <v>111130</v>
      </c>
      <c r="C873" s="99">
        <v>110539</v>
      </c>
      <c r="D873" s="99">
        <v>455</v>
      </c>
      <c r="E873" s="99">
        <v>136</v>
      </c>
      <c r="F873" s="99"/>
      <c r="H873" s="102"/>
    </row>
    <row r="874" spans="1:8" s="95" customFormat="1" ht="9" customHeight="1">
      <c r="A874" s="89" t="s">
        <v>87</v>
      </c>
      <c r="B874" s="99">
        <f t="shared" si="23"/>
        <v>36157</v>
      </c>
      <c r="C874" s="99">
        <v>23381</v>
      </c>
      <c r="D874" s="99">
        <v>9576</v>
      </c>
      <c r="E874" s="99">
        <v>3200</v>
      </c>
      <c r="F874" s="99"/>
      <c r="H874" s="102"/>
    </row>
    <row r="875" spans="1:8" s="95" customFormat="1" ht="9" customHeight="1">
      <c r="A875" s="89" t="s">
        <v>88</v>
      </c>
      <c r="B875" s="99">
        <f t="shared" si="23"/>
        <v>116207</v>
      </c>
      <c r="C875" s="99">
        <v>81780</v>
      </c>
      <c r="D875" s="99">
        <v>30142</v>
      </c>
      <c r="E875" s="99">
        <v>4285</v>
      </c>
      <c r="F875" s="99"/>
      <c r="H875" s="102"/>
    </row>
    <row r="876" spans="1:8" s="95" customFormat="1" ht="9" customHeight="1">
      <c r="A876" s="100" t="s">
        <v>89</v>
      </c>
      <c r="B876" s="101">
        <f t="shared" si="23"/>
        <v>73750</v>
      </c>
      <c r="C876" s="101">
        <v>37794</v>
      </c>
      <c r="D876" s="101">
        <v>32235</v>
      </c>
      <c r="E876" s="101">
        <v>3721</v>
      </c>
      <c r="F876" s="99"/>
      <c r="H876" s="102"/>
    </row>
    <row r="877" spans="1:8" s="95" customFormat="1" ht="9" customHeight="1">
      <c r="A877" s="89" t="s">
        <v>90</v>
      </c>
      <c r="B877" s="99">
        <f t="shared" si="23"/>
        <v>48096</v>
      </c>
      <c r="C877" s="99">
        <v>24475</v>
      </c>
      <c r="D877" s="99">
        <v>20646</v>
      </c>
      <c r="E877" s="99">
        <v>2975</v>
      </c>
      <c r="F877" s="99"/>
      <c r="H877" s="102"/>
    </row>
    <row r="878" spans="1:8" s="95" customFormat="1" ht="9" customHeight="1">
      <c r="A878" s="89" t="s">
        <v>91</v>
      </c>
      <c r="B878" s="99">
        <f t="shared" si="23"/>
        <v>146960</v>
      </c>
      <c r="C878" s="99">
        <v>122743</v>
      </c>
      <c r="D878" s="99">
        <v>19302</v>
      </c>
      <c r="E878" s="99">
        <v>4915</v>
      </c>
      <c r="F878" s="99"/>
      <c r="H878" s="102"/>
    </row>
    <row r="879" spans="1:8" s="95" customFormat="1" ht="9" customHeight="1">
      <c r="A879" s="89" t="s">
        <v>92</v>
      </c>
      <c r="B879" s="99">
        <f t="shared" si="23"/>
        <v>271684</v>
      </c>
      <c r="C879" s="99">
        <v>213388</v>
      </c>
      <c r="D879" s="99">
        <v>51759</v>
      </c>
      <c r="E879" s="99">
        <v>6537</v>
      </c>
      <c r="F879" s="99"/>
      <c r="H879" s="102"/>
    </row>
    <row r="880" spans="1:8" s="95" customFormat="1" ht="9" customHeight="1">
      <c r="A880" s="100" t="s">
        <v>93</v>
      </c>
      <c r="B880" s="101">
        <f t="shared" si="23"/>
        <v>91526</v>
      </c>
      <c r="C880" s="101">
        <v>65323</v>
      </c>
      <c r="D880" s="101">
        <v>23493</v>
      </c>
      <c r="E880" s="101">
        <v>2710</v>
      </c>
      <c r="F880" s="99"/>
      <c r="H880" s="102"/>
    </row>
    <row r="881" spans="1:8" s="95" customFormat="1" ht="9" customHeight="1">
      <c r="A881" s="89" t="s">
        <v>94</v>
      </c>
      <c r="B881" s="99">
        <f t="shared" si="23"/>
        <v>30225</v>
      </c>
      <c r="C881" s="99">
        <v>24355</v>
      </c>
      <c r="D881" s="99">
        <v>4864</v>
      </c>
      <c r="E881" s="99">
        <v>1006</v>
      </c>
      <c r="F881" s="99"/>
      <c r="H881" s="102"/>
    </row>
    <row r="882" spans="1:8" s="95" customFormat="1" ht="9" customHeight="1">
      <c r="A882" s="89" t="s">
        <v>95</v>
      </c>
      <c r="B882" s="99">
        <f t="shared" si="23"/>
        <v>20273</v>
      </c>
      <c r="C882" s="99">
        <v>13624</v>
      </c>
      <c r="D882" s="99">
        <v>6351</v>
      </c>
      <c r="E882" s="99">
        <v>298</v>
      </c>
      <c r="F882" s="99"/>
      <c r="H882" s="102"/>
    </row>
    <row r="883" spans="1:8" s="95" customFormat="1" ht="9" customHeight="1">
      <c r="A883" s="89" t="s">
        <v>96</v>
      </c>
      <c r="B883" s="99">
        <f t="shared" si="23"/>
        <v>93886</v>
      </c>
      <c r="C883" s="99">
        <v>91176</v>
      </c>
      <c r="D883" s="99">
        <v>657</v>
      </c>
      <c r="E883" s="99">
        <v>2053</v>
      </c>
      <c r="F883" s="99"/>
      <c r="H883" s="102"/>
    </row>
    <row r="884" spans="1:8" s="95" customFormat="1" ht="9" customHeight="1">
      <c r="A884" s="100" t="s">
        <v>97</v>
      </c>
      <c r="B884" s="101">
        <f t="shared" si="23"/>
        <v>79436</v>
      </c>
      <c r="C884" s="101">
        <v>46720</v>
      </c>
      <c r="D884" s="101">
        <v>18366</v>
      </c>
      <c r="E884" s="101">
        <v>14350</v>
      </c>
      <c r="F884" s="99"/>
      <c r="H884" s="102"/>
    </row>
    <row r="885" spans="1:8" s="95" customFormat="1" ht="9" customHeight="1">
      <c r="A885" s="89" t="s">
        <v>98</v>
      </c>
      <c r="B885" s="99">
        <f t="shared" si="23"/>
        <v>127695</v>
      </c>
      <c r="C885" s="99">
        <v>88325</v>
      </c>
      <c r="D885" s="99">
        <v>36984</v>
      </c>
      <c r="E885" s="99">
        <v>2386</v>
      </c>
      <c r="F885" s="99"/>
      <c r="H885" s="102"/>
    </row>
    <row r="886" spans="1:8" s="95" customFormat="1" ht="9" customHeight="1">
      <c r="A886" s="89" t="s">
        <v>99</v>
      </c>
      <c r="B886" s="99">
        <f t="shared" si="23"/>
        <v>38559</v>
      </c>
      <c r="C886" s="99">
        <v>24428</v>
      </c>
      <c r="D886" s="99">
        <v>11198</v>
      </c>
      <c r="E886" s="99">
        <v>2933</v>
      </c>
      <c r="F886" s="99"/>
      <c r="H886" s="102"/>
    </row>
    <row r="887" spans="1:8" s="95" customFormat="1" ht="9" customHeight="1">
      <c r="A887" s="89" t="s">
        <v>100</v>
      </c>
      <c r="B887" s="99">
        <f t="shared" si="23"/>
        <v>29306</v>
      </c>
      <c r="C887" s="99">
        <v>23241</v>
      </c>
      <c r="D887" s="99">
        <v>3031</v>
      </c>
      <c r="E887" s="99">
        <v>3034</v>
      </c>
      <c r="F887" s="99"/>
      <c r="H887" s="102"/>
    </row>
    <row r="888" spans="1:8" s="95" customFormat="1" ht="9" customHeight="1">
      <c r="A888" s="100" t="s">
        <v>101</v>
      </c>
      <c r="B888" s="101">
        <f t="shared" si="23"/>
        <v>47738</v>
      </c>
      <c r="C888" s="101">
        <v>29285</v>
      </c>
      <c r="D888" s="101">
        <v>17069</v>
      </c>
      <c r="E888" s="101">
        <v>1384</v>
      </c>
      <c r="F888" s="99"/>
      <c r="H888" s="102"/>
    </row>
    <row r="889" spans="1:8" s="95" customFormat="1" ht="9" customHeight="1">
      <c r="A889" s="89" t="s">
        <v>102</v>
      </c>
      <c r="B889" s="99">
        <f t="shared" si="23"/>
        <v>51523</v>
      </c>
      <c r="C889" s="99">
        <v>37144</v>
      </c>
      <c r="D889" s="99">
        <v>11837</v>
      </c>
      <c r="E889" s="99">
        <v>2542</v>
      </c>
      <c r="F889" s="99"/>
      <c r="H889" s="102"/>
    </row>
    <row r="890" spans="1:8" s="95" customFormat="1" ht="9" customHeight="1">
      <c r="A890" s="89" t="s">
        <v>103</v>
      </c>
      <c r="B890" s="99">
        <f t="shared" si="23"/>
        <v>43729</v>
      </c>
      <c r="C890" s="99">
        <v>38134</v>
      </c>
      <c r="D890" s="99">
        <v>5030</v>
      </c>
      <c r="E890" s="99">
        <v>565</v>
      </c>
      <c r="F890" s="99"/>
      <c r="H890" s="102"/>
    </row>
    <row r="891" spans="1:8" s="95" customFormat="1" ht="9" customHeight="1">
      <c r="A891" s="89" t="s">
        <v>104</v>
      </c>
      <c r="B891" s="99">
        <f t="shared" si="23"/>
        <v>43911</v>
      </c>
      <c r="C891" s="99">
        <v>25479</v>
      </c>
      <c r="D891" s="99">
        <v>17346</v>
      </c>
      <c r="E891" s="99">
        <v>1086</v>
      </c>
      <c r="F891" s="99"/>
      <c r="H891" s="102"/>
    </row>
    <row r="892" spans="1:8" s="95" customFormat="1" ht="9" customHeight="1">
      <c r="A892" s="100" t="s">
        <v>105</v>
      </c>
      <c r="B892" s="101">
        <f t="shared" si="23"/>
        <v>56944</v>
      </c>
      <c r="C892" s="101">
        <v>47172</v>
      </c>
      <c r="D892" s="101">
        <v>3794</v>
      </c>
      <c r="E892" s="101">
        <v>5978</v>
      </c>
      <c r="F892" s="99"/>
      <c r="H892" s="102"/>
    </row>
    <row r="893" spans="1:8" s="95" customFormat="1" ht="9" customHeight="1">
      <c r="A893" s="89" t="s">
        <v>106</v>
      </c>
      <c r="B893" s="99">
        <f t="shared" si="23"/>
        <v>24842</v>
      </c>
      <c r="C893" s="99">
        <v>19622</v>
      </c>
      <c r="D893" s="99">
        <v>4803</v>
      </c>
      <c r="E893" s="99">
        <v>417</v>
      </c>
      <c r="F893" s="99"/>
      <c r="H893" s="102"/>
    </row>
    <row r="894" spans="1:8" s="95" customFormat="1" ht="9" customHeight="1">
      <c r="A894" s="89" t="s">
        <v>107</v>
      </c>
      <c r="B894" s="99">
        <f t="shared" si="23"/>
        <v>124673</v>
      </c>
      <c r="C894" s="99">
        <v>70786</v>
      </c>
      <c r="D894" s="99">
        <v>49417</v>
      </c>
      <c r="E894" s="99">
        <v>4470</v>
      </c>
      <c r="F894" s="99"/>
      <c r="H894" s="102"/>
    </row>
    <row r="895" spans="1:8" s="95" customFormat="1" ht="9" customHeight="1">
      <c r="A895" s="89" t="s">
        <v>108</v>
      </c>
      <c r="B895" s="99">
        <f t="shared" si="23"/>
        <v>35158</v>
      </c>
      <c r="C895" s="99">
        <v>27456</v>
      </c>
      <c r="D895" s="99">
        <v>7456</v>
      </c>
      <c r="E895" s="99">
        <v>246</v>
      </c>
      <c r="F895" s="99"/>
      <c r="H895" s="102"/>
    </row>
    <row r="896" spans="1:8" s="95" customFormat="1" ht="9" customHeight="1">
      <c r="A896" s="100" t="s">
        <v>109</v>
      </c>
      <c r="B896" s="101">
        <f t="shared" si="23"/>
        <v>33098</v>
      </c>
      <c r="C896" s="101">
        <v>19982</v>
      </c>
      <c r="D896" s="101">
        <v>10814</v>
      </c>
      <c r="E896" s="101">
        <v>2302</v>
      </c>
      <c r="F896" s="99"/>
      <c r="H896" s="102"/>
    </row>
    <row r="897" spans="1:8" s="95" customFormat="1" ht="9" customHeight="1">
      <c r="A897" s="89" t="s">
        <v>110</v>
      </c>
      <c r="B897" s="99">
        <f t="shared" si="23"/>
        <v>14843</v>
      </c>
      <c r="C897" s="99" t="s">
        <v>77</v>
      </c>
      <c r="D897" s="99" t="s">
        <v>77</v>
      </c>
      <c r="E897" s="99">
        <v>14843</v>
      </c>
      <c r="F897" s="99"/>
      <c r="H897" s="102"/>
    </row>
    <row r="898" spans="1:8" ht="3" customHeight="1">
      <c r="A898" s="76"/>
      <c r="B898" s="129"/>
      <c r="C898" s="129"/>
      <c r="D898" s="129"/>
      <c r="E898" s="129"/>
      <c r="H898" s="102"/>
    </row>
    <row r="899" spans="1:8" ht="3" customHeight="1">
      <c r="A899" s="78"/>
      <c r="B899" s="130"/>
      <c r="C899" s="130"/>
      <c r="D899" s="130"/>
      <c r="E899" s="130"/>
    </row>
    <row r="900" spans="1:8" s="79" customFormat="1" ht="8.65" customHeight="1">
      <c r="A900" s="131" t="s">
        <v>137</v>
      </c>
      <c r="B900" s="132"/>
      <c r="C900" s="132"/>
      <c r="D900" s="132"/>
      <c r="E900" s="132"/>
    </row>
    <row r="901" spans="1:8" s="79" customFormat="1" ht="8.65" customHeight="1">
      <c r="A901" s="371" t="s">
        <v>125</v>
      </c>
      <c r="B901" s="108"/>
      <c r="C901" s="132"/>
      <c r="D901" s="132"/>
      <c r="E901" s="132"/>
    </row>
    <row r="902" spans="1:8" s="79" customFormat="1" ht="7.5" hidden="1" customHeight="1"/>
  </sheetData>
  <sheetProtection sheet="1" objects="1" scenarios="1"/>
  <mergeCells count="4">
    <mergeCell ref="A6:A8"/>
    <mergeCell ref="C6:C8"/>
    <mergeCell ref="D6:D8"/>
    <mergeCell ref="E6:E8"/>
  </mergeCells>
  <hyperlinks>
    <hyperlink ref="E1" location="Índice!A1" tooltip="Ir a Índice" display="Índice!A1"/>
    <hyperlink ref="A901:B901" r:id="rId1" display="Fuente: INEGI. Estadísticas de Natalidad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4" max="4" man="1"/>
    <brk id="158" max="4" man="1"/>
    <brk id="232" max="4" man="1"/>
    <brk id="306" max="4" man="1"/>
    <brk id="380" max="4" man="1"/>
    <brk id="454" max="4" man="1"/>
    <brk id="528" max="4" man="1"/>
    <brk id="602" max="4" man="1"/>
    <brk id="676" max="4" man="1"/>
    <brk id="750" max="4" man="1"/>
    <brk id="824" max="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35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2.1640625" style="77" customWidth="1"/>
    <col min="2" max="2" width="8.83203125" style="77" customWidth="1"/>
    <col min="3" max="3" width="10" style="154" customWidth="1"/>
    <col min="4" max="4" width="9.6640625" style="154" customWidth="1"/>
    <col min="5" max="9" width="9.33203125" style="154" customWidth="1"/>
    <col min="10" max="10" width="1" style="77" customWidth="1"/>
    <col min="11" max="256" width="13.5" style="77" hidden="1" customWidth="1"/>
    <col min="257" max="16384" width="13.33203125" style="77" hidden="1"/>
  </cols>
  <sheetData>
    <row r="1" spans="1:11" s="72" customFormat="1" ht="12" customHeight="1">
      <c r="A1" s="133" t="s">
        <v>138</v>
      </c>
      <c r="B1" s="120"/>
      <c r="C1" s="134"/>
      <c r="D1" s="134"/>
      <c r="E1" s="134"/>
      <c r="F1" s="134"/>
      <c r="G1" s="134"/>
      <c r="H1" s="446" t="s">
        <v>139</v>
      </c>
      <c r="I1" s="446"/>
      <c r="K1" s="135"/>
    </row>
    <row r="2" spans="1:11" s="72" customFormat="1" ht="12" customHeight="1">
      <c r="A2" s="133" t="s">
        <v>140</v>
      </c>
      <c r="B2" s="120"/>
      <c r="C2" s="134"/>
      <c r="D2" s="134"/>
      <c r="E2" s="134"/>
      <c r="F2" s="134"/>
      <c r="G2" s="134"/>
      <c r="H2" s="134"/>
      <c r="I2" s="136"/>
      <c r="K2" s="135"/>
    </row>
    <row r="3" spans="1:11" s="72" customFormat="1" ht="12" customHeight="1">
      <c r="A3" s="74" t="s">
        <v>71</v>
      </c>
      <c r="B3" s="120"/>
      <c r="C3" s="134"/>
      <c r="D3" s="134"/>
      <c r="E3" s="134"/>
      <c r="F3" s="134"/>
      <c r="G3" s="134"/>
      <c r="H3" s="134"/>
      <c r="I3" s="134"/>
      <c r="K3" s="75"/>
    </row>
    <row r="4" spans="1:11" ht="3" customHeight="1">
      <c r="A4" s="76"/>
      <c r="B4" s="76"/>
      <c r="C4" s="137"/>
      <c r="D4" s="137"/>
      <c r="E4" s="137"/>
      <c r="F4" s="137"/>
      <c r="G4" s="137"/>
      <c r="H4" s="137"/>
      <c r="I4" s="137"/>
      <c r="J4" s="78"/>
      <c r="K4" s="78"/>
    </row>
    <row r="5" spans="1:11" ht="3" customHeight="1">
      <c r="A5" s="78"/>
      <c r="B5" s="78"/>
      <c r="C5" s="138"/>
      <c r="D5" s="138"/>
      <c r="E5" s="138"/>
      <c r="F5" s="138"/>
      <c r="G5" s="138"/>
      <c r="H5" s="138"/>
      <c r="I5" s="138"/>
    </row>
    <row r="6" spans="1:11" s="79" customFormat="1" ht="9" customHeight="1">
      <c r="A6" s="442" t="s">
        <v>72</v>
      </c>
      <c r="B6" s="370" t="s">
        <v>7</v>
      </c>
      <c r="C6" s="445" t="s">
        <v>141</v>
      </c>
      <c r="D6" s="445" t="s">
        <v>142</v>
      </c>
      <c r="E6" s="445" t="s">
        <v>143</v>
      </c>
      <c r="F6" s="445" t="s">
        <v>144</v>
      </c>
      <c r="G6" s="445" t="s">
        <v>145</v>
      </c>
      <c r="H6" s="445" t="s">
        <v>146</v>
      </c>
      <c r="I6" s="445" t="s">
        <v>147</v>
      </c>
    </row>
    <row r="7" spans="1:11" s="79" customFormat="1" ht="9" customHeight="1">
      <c r="A7" s="443"/>
      <c r="B7" s="370"/>
      <c r="C7" s="445"/>
      <c r="D7" s="445"/>
      <c r="E7" s="445"/>
      <c r="F7" s="445"/>
      <c r="G7" s="445"/>
      <c r="H7" s="445"/>
      <c r="I7" s="445"/>
    </row>
    <row r="8" spans="1:11" ht="3" customHeight="1">
      <c r="A8" s="76"/>
      <c r="B8" s="76"/>
      <c r="C8" s="137"/>
      <c r="D8" s="137"/>
      <c r="E8" s="137"/>
      <c r="F8" s="137"/>
      <c r="G8" s="137"/>
      <c r="H8" s="137"/>
      <c r="I8" s="137"/>
    </row>
    <row r="9" spans="1:11" ht="3" customHeight="1">
      <c r="A9" s="78"/>
      <c r="B9" s="78"/>
      <c r="C9" s="138"/>
      <c r="D9" s="138"/>
      <c r="E9" s="138"/>
      <c r="F9" s="138"/>
      <c r="G9" s="138"/>
      <c r="H9" s="138"/>
      <c r="I9" s="138"/>
    </row>
    <row r="10" spans="1:11" s="86" customFormat="1" ht="9" customHeight="1">
      <c r="A10" s="80">
        <v>1995</v>
      </c>
      <c r="B10" s="84"/>
      <c r="C10" s="139"/>
      <c r="D10" s="139"/>
      <c r="E10" s="139"/>
      <c r="F10" s="139"/>
      <c r="G10" s="139"/>
      <c r="H10" s="139"/>
      <c r="I10" s="139"/>
    </row>
    <row r="11" spans="1:11" s="82" customFormat="1" ht="9" customHeight="1">
      <c r="A11" s="83" t="s">
        <v>7</v>
      </c>
      <c r="B11" s="91">
        <f t="shared" ref="B11:I11" si="0">SUM(B13:B45)</f>
        <v>2750444.1852799999</v>
      </c>
      <c r="C11" s="91">
        <f t="shared" si="0"/>
        <v>302838</v>
      </c>
      <c r="D11" s="91">
        <f t="shared" si="0"/>
        <v>434343</v>
      </c>
      <c r="E11" s="91">
        <f t="shared" si="0"/>
        <v>737637.18527999998</v>
      </c>
      <c r="F11" s="91">
        <f t="shared" si="0"/>
        <v>670711</v>
      </c>
      <c r="G11" s="91">
        <f t="shared" si="0"/>
        <v>253831</v>
      </c>
      <c r="H11" s="91">
        <f t="shared" si="0"/>
        <v>174478</v>
      </c>
      <c r="I11" s="91">
        <f t="shared" si="0"/>
        <v>176606</v>
      </c>
    </row>
    <row r="12" spans="1:11" s="82" customFormat="1" ht="3.95" customHeight="1">
      <c r="A12" s="83"/>
      <c r="B12" s="81"/>
      <c r="C12" s="91"/>
      <c r="D12" s="91"/>
      <c r="E12" s="91"/>
      <c r="F12" s="91"/>
      <c r="G12" s="91"/>
      <c r="H12" s="91"/>
      <c r="I12" s="91"/>
    </row>
    <row r="13" spans="1:11" s="86" customFormat="1" ht="9" customHeight="1">
      <c r="A13" s="84" t="s">
        <v>16</v>
      </c>
      <c r="B13" s="85">
        <f t="shared" ref="B13:B45" si="1">SUM(C13:I13)</f>
        <v>25870</v>
      </c>
      <c r="C13" s="90">
        <v>668</v>
      </c>
      <c r="D13" s="90">
        <v>4275</v>
      </c>
      <c r="E13" s="90">
        <v>9278</v>
      </c>
      <c r="F13" s="90">
        <v>7005</v>
      </c>
      <c r="G13" s="90">
        <v>2599</v>
      </c>
      <c r="H13" s="90">
        <v>1746</v>
      </c>
      <c r="I13" s="90">
        <v>299</v>
      </c>
    </row>
    <row r="14" spans="1:11" s="86" customFormat="1" ht="9" customHeight="1">
      <c r="A14" s="84" t="s">
        <v>17</v>
      </c>
      <c r="B14" s="85">
        <f t="shared" si="1"/>
        <v>55702</v>
      </c>
      <c r="C14" s="90">
        <v>1971</v>
      </c>
      <c r="D14" s="90">
        <v>5094</v>
      </c>
      <c r="E14" s="90">
        <v>13957</v>
      </c>
      <c r="F14" s="90">
        <v>19394</v>
      </c>
      <c r="G14" s="90">
        <v>6613</v>
      </c>
      <c r="H14" s="90">
        <v>4421</v>
      </c>
      <c r="I14" s="90">
        <v>4252</v>
      </c>
    </row>
    <row r="15" spans="1:11" s="86" customFormat="1" ht="9" customHeight="1">
      <c r="A15" s="84" t="s">
        <v>18</v>
      </c>
      <c r="B15" s="85">
        <f t="shared" si="1"/>
        <v>9735</v>
      </c>
      <c r="C15" s="90">
        <v>307</v>
      </c>
      <c r="D15" s="90">
        <v>956</v>
      </c>
      <c r="E15" s="90">
        <v>2102</v>
      </c>
      <c r="F15" s="90">
        <v>3256</v>
      </c>
      <c r="G15" s="90">
        <v>1938</v>
      </c>
      <c r="H15" s="90">
        <v>725</v>
      </c>
      <c r="I15" s="90">
        <v>451</v>
      </c>
    </row>
    <row r="16" spans="1:11" s="86" customFormat="1" ht="9" customHeight="1">
      <c r="A16" s="87" t="s">
        <v>19</v>
      </c>
      <c r="B16" s="88">
        <f t="shared" si="1"/>
        <v>17534</v>
      </c>
      <c r="C16" s="92">
        <v>1949</v>
      </c>
      <c r="D16" s="92">
        <v>4217</v>
      </c>
      <c r="E16" s="92">
        <v>4544</v>
      </c>
      <c r="F16" s="92">
        <v>4002</v>
      </c>
      <c r="G16" s="92">
        <v>1425</v>
      </c>
      <c r="H16" s="92">
        <v>946</v>
      </c>
      <c r="I16" s="92">
        <v>451</v>
      </c>
    </row>
    <row r="17" spans="1:9" s="86" customFormat="1" ht="9" customHeight="1">
      <c r="A17" s="84" t="s">
        <v>20</v>
      </c>
      <c r="B17" s="85">
        <f t="shared" si="1"/>
        <v>57147</v>
      </c>
      <c r="C17" s="90">
        <v>865</v>
      </c>
      <c r="D17" s="90">
        <v>3820</v>
      </c>
      <c r="E17" s="90">
        <v>16845</v>
      </c>
      <c r="F17" s="90">
        <v>20341</v>
      </c>
      <c r="G17" s="90">
        <v>5810</v>
      </c>
      <c r="H17" s="90">
        <v>6402</v>
      </c>
      <c r="I17" s="90">
        <v>3064</v>
      </c>
    </row>
    <row r="18" spans="1:9" s="86" customFormat="1" ht="9" customHeight="1">
      <c r="A18" s="84" t="s">
        <v>21</v>
      </c>
      <c r="B18" s="85">
        <f t="shared" si="1"/>
        <v>12858</v>
      </c>
      <c r="C18" s="90">
        <v>805</v>
      </c>
      <c r="D18" s="90">
        <v>2678</v>
      </c>
      <c r="E18" s="90">
        <v>2515</v>
      </c>
      <c r="F18" s="90">
        <v>4524</v>
      </c>
      <c r="G18" s="90">
        <v>1311</v>
      </c>
      <c r="H18" s="90">
        <v>740</v>
      </c>
      <c r="I18" s="90">
        <v>285</v>
      </c>
    </row>
    <row r="19" spans="1:9" s="86" customFormat="1" ht="9" customHeight="1">
      <c r="A19" s="84" t="s">
        <v>22</v>
      </c>
      <c r="B19" s="85">
        <f t="shared" si="1"/>
        <v>143290</v>
      </c>
      <c r="C19" s="90">
        <v>46646</v>
      </c>
      <c r="D19" s="90">
        <v>31476</v>
      </c>
      <c r="E19" s="90">
        <v>19337</v>
      </c>
      <c r="F19" s="90">
        <v>11456</v>
      </c>
      <c r="G19" s="90">
        <v>4882</v>
      </c>
      <c r="H19" s="90">
        <v>3628</v>
      </c>
      <c r="I19" s="90">
        <v>25865</v>
      </c>
    </row>
    <row r="20" spans="1:9" s="86" customFormat="1" ht="9" customHeight="1">
      <c r="A20" s="87" t="s">
        <v>23</v>
      </c>
      <c r="B20" s="88">
        <f t="shared" si="1"/>
        <v>72275</v>
      </c>
      <c r="C20" s="92">
        <v>3419</v>
      </c>
      <c r="D20" s="92">
        <v>7415</v>
      </c>
      <c r="E20" s="92">
        <v>24248</v>
      </c>
      <c r="F20" s="92">
        <v>20853</v>
      </c>
      <c r="G20" s="92">
        <v>6576</v>
      </c>
      <c r="H20" s="92">
        <v>5234</v>
      </c>
      <c r="I20" s="92">
        <v>4530</v>
      </c>
    </row>
    <row r="21" spans="1:9" s="86" customFormat="1" ht="9" customHeight="1">
      <c r="A21" s="140" t="s">
        <v>24</v>
      </c>
      <c r="B21" s="85">
        <f t="shared" si="1"/>
        <v>196252</v>
      </c>
      <c r="C21" s="90">
        <v>4190</v>
      </c>
      <c r="D21" s="90">
        <v>8279</v>
      </c>
      <c r="E21" s="90">
        <v>37559</v>
      </c>
      <c r="F21" s="90">
        <v>78709</v>
      </c>
      <c r="G21" s="90">
        <v>40128</v>
      </c>
      <c r="H21" s="90">
        <v>25049</v>
      </c>
      <c r="I21" s="90">
        <v>2338</v>
      </c>
    </row>
    <row r="22" spans="1:9" s="86" customFormat="1" ht="9" customHeight="1">
      <c r="A22" s="84" t="s">
        <v>25</v>
      </c>
      <c r="B22" s="85">
        <f t="shared" si="1"/>
        <v>49703</v>
      </c>
      <c r="C22" s="90">
        <v>2792</v>
      </c>
      <c r="D22" s="90">
        <v>6524</v>
      </c>
      <c r="E22" s="90">
        <v>15536</v>
      </c>
      <c r="F22" s="90">
        <v>11100</v>
      </c>
      <c r="G22" s="90">
        <v>3238</v>
      </c>
      <c r="H22" s="90">
        <v>3152</v>
      </c>
      <c r="I22" s="90">
        <v>7361</v>
      </c>
    </row>
    <row r="23" spans="1:9" s="86" customFormat="1" ht="9" customHeight="1">
      <c r="A23" s="84" t="s">
        <v>26</v>
      </c>
      <c r="B23" s="85">
        <f t="shared" si="1"/>
        <v>139199</v>
      </c>
      <c r="C23" s="90">
        <v>14105</v>
      </c>
      <c r="D23" s="90">
        <v>36830</v>
      </c>
      <c r="E23" s="90">
        <v>41817</v>
      </c>
      <c r="F23" s="90">
        <v>26075</v>
      </c>
      <c r="G23" s="90">
        <v>8103</v>
      </c>
      <c r="H23" s="90">
        <v>4822</v>
      </c>
      <c r="I23" s="90">
        <v>7447</v>
      </c>
    </row>
    <row r="24" spans="1:9" s="86" customFormat="1" ht="9" customHeight="1">
      <c r="A24" s="87" t="s">
        <v>27</v>
      </c>
      <c r="B24" s="88">
        <f t="shared" si="1"/>
        <v>144271</v>
      </c>
      <c r="C24" s="92">
        <v>41582</v>
      </c>
      <c r="D24" s="92">
        <v>24571</v>
      </c>
      <c r="E24" s="92">
        <v>34030</v>
      </c>
      <c r="F24" s="92">
        <v>20089</v>
      </c>
      <c r="G24" s="92">
        <v>8832</v>
      </c>
      <c r="H24" s="92">
        <v>5910</v>
      </c>
      <c r="I24" s="92">
        <v>9257</v>
      </c>
    </row>
    <row r="25" spans="1:9" s="86" customFormat="1" ht="9" customHeight="1">
      <c r="A25" s="84" t="s">
        <v>28</v>
      </c>
      <c r="B25" s="85">
        <f t="shared" si="1"/>
        <v>68528</v>
      </c>
      <c r="C25" s="90">
        <v>9888</v>
      </c>
      <c r="D25" s="90">
        <v>11401</v>
      </c>
      <c r="E25" s="90">
        <v>18920</v>
      </c>
      <c r="F25" s="90">
        <v>14851</v>
      </c>
      <c r="G25" s="90">
        <v>5799</v>
      </c>
      <c r="H25" s="90">
        <v>3277</v>
      </c>
      <c r="I25" s="90">
        <v>4392</v>
      </c>
    </row>
    <row r="26" spans="1:9" s="86" customFormat="1" ht="9" customHeight="1">
      <c r="A26" s="84" t="s">
        <v>29</v>
      </c>
      <c r="B26" s="85">
        <f t="shared" si="1"/>
        <v>169970</v>
      </c>
      <c r="C26" s="90">
        <v>5818</v>
      </c>
      <c r="D26" s="90">
        <v>26842</v>
      </c>
      <c r="E26" s="90">
        <v>56354</v>
      </c>
      <c r="F26" s="90">
        <v>46113</v>
      </c>
      <c r="G26" s="90">
        <v>16482</v>
      </c>
      <c r="H26" s="90">
        <v>11029</v>
      </c>
      <c r="I26" s="90">
        <v>7332</v>
      </c>
    </row>
    <row r="27" spans="1:9" s="86" customFormat="1" ht="9" customHeight="1">
      <c r="A27" s="84" t="s">
        <v>30</v>
      </c>
      <c r="B27" s="85">
        <f t="shared" si="1"/>
        <v>316785</v>
      </c>
      <c r="C27" s="90">
        <v>23046</v>
      </c>
      <c r="D27" s="90">
        <v>43150</v>
      </c>
      <c r="E27" s="90">
        <v>87582</v>
      </c>
      <c r="F27" s="90">
        <v>101359</v>
      </c>
      <c r="G27" s="90">
        <v>37362</v>
      </c>
      <c r="H27" s="90">
        <v>16795</v>
      </c>
      <c r="I27" s="90">
        <v>7491</v>
      </c>
    </row>
    <row r="28" spans="1:9" s="86" customFormat="1" ht="9" customHeight="1">
      <c r="A28" s="87" t="s">
        <v>31</v>
      </c>
      <c r="B28" s="88">
        <f t="shared" si="1"/>
        <v>134998</v>
      </c>
      <c r="C28" s="92">
        <v>20486</v>
      </c>
      <c r="D28" s="92">
        <v>11833</v>
      </c>
      <c r="E28" s="92">
        <v>55324</v>
      </c>
      <c r="F28" s="92">
        <v>22934</v>
      </c>
      <c r="G28" s="92">
        <v>8678</v>
      </c>
      <c r="H28" s="92">
        <v>5463</v>
      </c>
      <c r="I28" s="92">
        <v>10280</v>
      </c>
    </row>
    <row r="29" spans="1:9" s="86" customFormat="1" ht="9" customHeight="1">
      <c r="A29" s="84" t="s">
        <v>32</v>
      </c>
      <c r="B29" s="85">
        <f t="shared" si="1"/>
        <v>34124</v>
      </c>
      <c r="C29" s="90">
        <v>1623</v>
      </c>
      <c r="D29" s="90">
        <v>2852</v>
      </c>
      <c r="E29" s="90">
        <v>9085</v>
      </c>
      <c r="F29" s="90">
        <v>10883</v>
      </c>
      <c r="G29" s="90">
        <v>5886</v>
      </c>
      <c r="H29" s="90">
        <v>2946</v>
      </c>
      <c r="I29" s="90">
        <v>849</v>
      </c>
    </row>
    <row r="30" spans="1:9" s="86" customFormat="1" ht="9" customHeight="1">
      <c r="A30" s="84" t="s">
        <v>33</v>
      </c>
      <c r="B30" s="85">
        <f t="shared" si="1"/>
        <v>27546</v>
      </c>
      <c r="C30" s="90">
        <v>2116</v>
      </c>
      <c r="D30" s="90">
        <v>4005</v>
      </c>
      <c r="E30" s="90">
        <v>6058</v>
      </c>
      <c r="F30" s="90">
        <v>7812</v>
      </c>
      <c r="G30" s="90">
        <v>2973</v>
      </c>
      <c r="H30" s="90">
        <v>2127</v>
      </c>
      <c r="I30" s="90">
        <v>2455</v>
      </c>
    </row>
    <row r="31" spans="1:9" s="86" customFormat="1" ht="9" customHeight="1">
      <c r="A31" s="84" t="s">
        <v>34</v>
      </c>
      <c r="B31" s="85">
        <f t="shared" si="1"/>
        <v>85766</v>
      </c>
      <c r="C31" s="90">
        <v>948</v>
      </c>
      <c r="D31" s="90">
        <v>4576</v>
      </c>
      <c r="E31" s="90">
        <v>20529</v>
      </c>
      <c r="F31" s="90">
        <v>36552</v>
      </c>
      <c r="G31" s="90">
        <v>8931</v>
      </c>
      <c r="H31" s="90">
        <v>10505</v>
      </c>
      <c r="I31" s="90">
        <v>3725</v>
      </c>
    </row>
    <row r="32" spans="1:9" s="86" customFormat="1" ht="9" customHeight="1">
      <c r="A32" s="87" t="s">
        <v>35</v>
      </c>
      <c r="B32" s="88">
        <f t="shared" si="1"/>
        <v>113702</v>
      </c>
      <c r="C32" s="92">
        <v>23068</v>
      </c>
      <c r="D32" s="92">
        <v>28962</v>
      </c>
      <c r="E32" s="92">
        <v>32051</v>
      </c>
      <c r="F32" s="92">
        <v>12678</v>
      </c>
      <c r="G32" s="92">
        <v>5540</v>
      </c>
      <c r="H32" s="92">
        <v>3475</v>
      </c>
      <c r="I32" s="92">
        <v>7928</v>
      </c>
    </row>
    <row r="33" spans="1:9" s="86" customFormat="1" ht="9" customHeight="1">
      <c r="A33" s="84" t="s">
        <v>36</v>
      </c>
      <c r="B33" s="85">
        <f t="shared" si="1"/>
        <v>141249</v>
      </c>
      <c r="C33" s="90">
        <v>19444</v>
      </c>
      <c r="D33" s="90">
        <v>30821</v>
      </c>
      <c r="E33" s="90">
        <v>41728</v>
      </c>
      <c r="F33" s="90">
        <v>27850</v>
      </c>
      <c r="G33" s="90">
        <v>10637</v>
      </c>
      <c r="H33" s="90">
        <v>8293</v>
      </c>
      <c r="I33" s="90">
        <v>2476</v>
      </c>
    </row>
    <row r="34" spans="1:9" s="86" customFormat="1" ht="9" customHeight="1">
      <c r="A34" s="84" t="s">
        <v>37</v>
      </c>
      <c r="B34" s="85">
        <f t="shared" si="1"/>
        <v>41620</v>
      </c>
      <c r="C34" s="90">
        <v>4386</v>
      </c>
      <c r="D34" s="90">
        <v>6141</v>
      </c>
      <c r="E34" s="90">
        <v>12995</v>
      </c>
      <c r="F34" s="90">
        <v>7478</v>
      </c>
      <c r="G34" s="90">
        <v>2579</v>
      </c>
      <c r="H34" s="90">
        <v>2385</v>
      </c>
      <c r="I34" s="90">
        <v>5656</v>
      </c>
    </row>
    <row r="35" spans="1:9" s="86" customFormat="1" ht="9" customHeight="1">
      <c r="A35" s="84" t="s">
        <v>38</v>
      </c>
      <c r="B35" s="85">
        <f t="shared" si="1"/>
        <v>19733</v>
      </c>
      <c r="C35" s="90">
        <v>1931</v>
      </c>
      <c r="D35" s="90">
        <v>3945</v>
      </c>
      <c r="E35" s="90">
        <v>4882</v>
      </c>
      <c r="F35" s="90">
        <v>5177</v>
      </c>
      <c r="G35" s="90">
        <v>1963</v>
      </c>
      <c r="H35" s="90">
        <v>1334</v>
      </c>
      <c r="I35" s="90">
        <v>501</v>
      </c>
    </row>
    <row r="36" spans="1:9" s="86" customFormat="1" ht="9" customHeight="1">
      <c r="A36" s="87" t="s">
        <v>39</v>
      </c>
      <c r="B36" s="88">
        <f t="shared" si="1"/>
        <v>68930</v>
      </c>
      <c r="C36" s="92">
        <v>5522</v>
      </c>
      <c r="D36" s="92">
        <v>14808</v>
      </c>
      <c r="E36" s="92">
        <v>18834</v>
      </c>
      <c r="F36" s="92">
        <v>14969</v>
      </c>
      <c r="G36" s="92">
        <v>5208</v>
      </c>
      <c r="H36" s="92">
        <v>4505</v>
      </c>
      <c r="I36" s="92">
        <v>5084</v>
      </c>
    </row>
    <row r="37" spans="1:9" s="86" customFormat="1" ht="9" customHeight="1">
      <c r="A37" s="84" t="s">
        <v>40</v>
      </c>
      <c r="B37" s="85">
        <f t="shared" si="1"/>
        <v>74116</v>
      </c>
      <c r="C37" s="90">
        <v>2823</v>
      </c>
      <c r="D37" s="90">
        <v>9809</v>
      </c>
      <c r="E37" s="90">
        <v>18675</v>
      </c>
      <c r="F37" s="90">
        <v>19647</v>
      </c>
      <c r="G37" s="90">
        <v>9520</v>
      </c>
      <c r="H37" s="90">
        <v>7411</v>
      </c>
      <c r="I37" s="90">
        <v>6231</v>
      </c>
    </row>
    <row r="38" spans="1:9" s="86" customFormat="1" ht="9" customHeight="1">
      <c r="A38" s="84" t="s">
        <v>41</v>
      </c>
      <c r="B38" s="85">
        <f t="shared" si="1"/>
        <v>55786</v>
      </c>
      <c r="C38" s="90">
        <v>1443</v>
      </c>
      <c r="D38" s="90">
        <v>5101</v>
      </c>
      <c r="E38" s="90">
        <v>13600</v>
      </c>
      <c r="F38" s="90">
        <v>22145</v>
      </c>
      <c r="G38" s="90">
        <v>7377</v>
      </c>
      <c r="H38" s="90">
        <v>5079</v>
      </c>
      <c r="I38" s="90">
        <v>1041</v>
      </c>
    </row>
    <row r="39" spans="1:9" s="86" customFormat="1" ht="9" customHeight="1">
      <c r="A39" s="84" t="s">
        <v>42</v>
      </c>
      <c r="B39" s="85">
        <f t="shared" si="1"/>
        <v>57131.185279999998</v>
      </c>
      <c r="C39" s="90">
        <v>4985</v>
      </c>
      <c r="D39" s="90">
        <v>12789</v>
      </c>
      <c r="E39" s="90">
        <v>13830.18528</v>
      </c>
      <c r="F39" s="90">
        <v>9906</v>
      </c>
      <c r="G39" s="90">
        <v>3951</v>
      </c>
      <c r="H39" s="90">
        <v>3274</v>
      </c>
      <c r="I39" s="90">
        <v>8396</v>
      </c>
    </row>
    <row r="40" spans="1:9" s="86" customFormat="1" ht="9" customHeight="1">
      <c r="A40" s="87" t="s">
        <v>43</v>
      </c>
      <c r="B40" s="88">
        <f t="shared" si="1"/>
        <v>75272</v>
      </c>
      <c r="C40" s="92">
        <v>2811</v>
      </c>
      <c r="D40" s="92">
        <v>8302</v>
      </c>
      <c r="E40" s="126">
        <v>18528</v>
      </c>
      <c r="F40" s="92">
        <v>20875</v>
      </c>
      <c r="G40" s="92">
        <v>6826</v>
      </c>
      <c r="H40" s="92">
        <v>5757</v>
      </c>
      <c r="I40" s="92">
        <v>12173</v>
      </c>
    </row>
    <row r="41" spans="1:9" s="86" customFormat="1" ht="9" customHeight="1">
      <c r="A41" s="84" t="s">
        <v>44</v>
      </c>
      <c r="B41" s="85">
        <f t="shared" si="1"/>
        <v>27959</v>
      </c>
      <c r="C41" s="90">
        <v>1369</v>
      </c>
      <c r="D41" s="90">
        <v>3068</v>
      </c>
      <c r="E41" s="90">
        <v>9637</v>
      </c>
      <c r="F41" s="90">
        <v>8498</v>
      </c>
      <c r="G41" s="90">
        <v>2781</v>
      </c>
      <c r="H41" s="90">
        <v>2135</v>
      </c>
      <c r="I41" s="90">
        <v>471</v>
      </c>
    </row>
    <row r="42" spans="1:9" s="86" customFormat="1" ht="9" customHeight="1">
      <c r="A42" s="84" t="s">
        <v>45</v>
      </c>
      <c r="B42" s="85">
        <f t="shared" si="1"/>
        <v>230081</v>
      </c>
      <c r="C42" s="90">
        <v>45728</v>
      </c>
      <c r="D42" s="90">
        <v>49574</v>
      </c>
      <c r="E42" s="90">
        <v>52911</v>
      </c>
      <c r="F42" s="90">
        <v>35186</v>
      </c>
      <c r="G42" s="90">
        <v>14371</v>
      </c>
      <c r="H42" s="90">
        <v>10114</v>
      </c>
      <c r="I42" s="113">
        <v>22197</v>
      </c>
    </row>
    <row r="43" spans="1:9" s="86" customFormat="1" ht="9" customHeight="1">
      <c r="A43" s="84" t="s">
        <v>46</v>
      </c>
      <c r="B43" s="85">
        <f t="shared" si="1"/>
        <v>40329</v>
      </c>
      <c r="C43" s="90">
        <v>4556</v>
      </c>
      <c r="D43" s="90">
        <v>10822</v>
      </c>
      <c r="E43" s="90">
        <v>10180</v>
      </c>
      <c r="F43" s="90">
        <v>9556</v>
      </c>
      <c r="G43" s="90">
        <v>2550</v>
      </c>
      <c r="H43" s="90">
        <v>2379</v>
      </c>
      <c r="I43" s="90">
        <v>286</v>
      </c>
    </row>
    <row r="44" spans="1:9" s="86" customFormat="1" ht="9" customHeight="1">
      <c r="A44" s="87" t="s">
        <v>47</v>
      </c>
      <c r="B44" s="88">
        <f t="shared" si="1"/>
        <v>40311</v>
      </c>
      <c r="C44" s="92">
        <v>1510</v>
      </c>
      <c r="D44" s="92">
        <v>9377</v>
      </c>
      <c r="E44" s="92">
        <v>13955</v>
      </c>
      <c r="F44" s="92">
        <v>8999</v>
      </c>
      <c r="G44" s="92">
        <v>2382</v>
      </c>
      <c r="H44" s="92">
        <v>2194</v>
      </c>
      <c r="I44" s="92">
        <v>1894</v>
      </c>
    </row>
    <row r="45" spans="1:9" s="86" customFormat="1" ht="9" customHeight="1">
      <c r="A45" s="84" t="s">
        <v>76</v>
      </c>
      <c r="B45" s="85">
        <f t="shared" si="1"/>
        <v>2672</v>
      </c>
      <c r="C45" s="90">
        <v>38</v>
      </c>
      <c r="D45" s="90">
        <v>30</v>
      </c>
      <c r="E45" s="90">
        <v>211</v>
      </c>
      <c r="F45" s="90">
        <v>439</v>
      </c>
      <c r="G45" s="90">
        <v>580</v>
      </c>
      <c r="H45" s="90">
        <v>1226</v>
      </c>
      <c r="I45" s="90">
        <v>148</v>
      </c>
    </row>
    <row r="46" spans="1:9" s="86" customFormat="1" ht="9" customHeight="1">
      <c r="A46" s="84"/>
      <c r="B46" s="85"/>
      <c r="C46" s="90"/>
      <c r="D46" s="90"/>
      <c r="E46" s="90"/>
      <c r="F46" s="90"/>
      <c r="G46" s="90"/>
      <c r="H46" s="90"/>
      <c r="I46" s="90"/>
    </row>
    <row r="47" spans="1:9" s="86" customFormat="1" ht="9" customHeight="1">
      <c r="A47" s="80">
        <v>1996</v>
      </c>
      <c r="B47" s="84"/>
      <c r="C47" s="139"/>
      <c r="D47" s="139"/>
      <c r="E47" s="139"/>
      <c r="F47" s="139"/>
      <c r="G47" s="139"/>
      <c r="H47" s="139"/>
      <c r="I47" s="139"/>
    </row>
    <row r="48" spans="1:9" s="86" customFormat="1" ht="9" customHeight="1">
      <c r="A48" s="83" t="s">
        <v>7</v>
      </c>
      <c r="B48" s="81">
        <f t="shared" ref="B48:I48" si="2">SUM(B50:B82)</f>
        <v>2707718</v>
      </c>
      <c r="C48" s="91">
        <f t="shared" si="2"/>
        <v>276150</v>
      </c>
      <c r="D48" s="91">
        <f t="shared" si="2"/>
        <v>421924</v>
      </c>
      <c r="E48" s="91">
        <f t="shared" si="2"/>
        <v>728890</v>
      </c>
      <c r="F48" s="91">
        <f t="shared" si="2"/>
        <v>679211</v>
      </c>
      <c r="G48" s="91">
        <f t="shared" si="2"/>
        <v>267660</v>
      </c>
      <c r="H48" s="91">
        <f t="shared" si="2"/>
        <v>177937</v>
      </c>
      <c r="I48" s="91">
        <f t="shared" si="2"/>
        <v>155946</v>
      </c>
    </row>
    <row r="49" spans="1:9" s="86" customFormat="1" ht="3.95" customHeight="1">
      <c r="A49" s="83"/>
      <c r="B49" s="81"/>
      <c r="C49" s="91"/>
      <c r="D49" s="91"/>
      <c r="E49" s="91"/>
      <c r="F49" s="91"/>
      <c r="G49" s="91"/>
      <c r="H49" s="91"/>
      <c r="I49" s="91"/>
    </row>
    <row r="50" spans="1:9" s="86" customFormat="1" ht="9" customHeight="1">
      <c r="A50" s="84" t="s">
        <v>16</v>
      </c>
      <c r="B50" s="85">
        <f t="shared" ref="B50:B82" si="3">SUM(C50:I50)</f>
        <v>25115</v>
      </c>
      <c r="C50" s="90">
        <v>556</v>
      </c>
      <c r="D50" s="90">
        <v>3910</v>
      </c>
      <c r="E50" s="90">
        <v>8601</v>
      </c>
      <c r="F50" s="90">
        <v>7369</v>
      </c>
      <c r="G50" s="90">
        <v>2604</v>
      </c>
      <c r="H50" s="90">
        <v>1813</v>
      </c>
      <c r="I50" s="90">
        <v>262</v>
      </c>
    </row>
    <row r="51" spans="1:9" s="86" customFormat="1" ht="9" customHeight="1">
      <c r="A51" s="84" t="s">
        <v>17</v>
      </c>
      <c r="B51" s="85">
        <f t="shared" si="3"/>
        <v>51631</v>
      </c>
      <c r="C51" s="90">
        <v>1619</v>
      </c>
      <c r="D51" s="90">
        <v>4693</v>
      </c>
      <c r="E51" s="90">
        <v>12353</v>
      </c>
      <c r="F51" s="90">
        <v>18483</v>
      </c>
      <c r="G51" s="90">
        <v>6946</v>
      </c>
      <c r="H51" s="90">
        <v>4275</v>
      </c>
      <c r="I51" s="90">
        <v>3262</v>
      </c>
    </row>
    <row r="52" spans="1:9" s="86" customFormat="1" ht="9" customHeight="1">
      <c r="A52" s="84" t="s">
        <v>18</v>
      </c>
      <c r="B52" s="85">
        <f t="shared" si="3"/>
        <v>9677</v>
      </c>
      <c r="C52" s="90">
        <v>252</v>
      </c>
      <c r="D52" s="90">
        <v>875</v>
      </c>
      <c r="E52" s="90">
        <v>1789</v>
      </c>
      <c r="F52" s="90">
        <v>3305</v>
      </c>
      <c r="G52" s="90">
        <v>2173</v>
      </c>
      <c r="H52" s="90">
        <v>802</v>
      </c>
      <c r="I52" s="90">
        <v>481</v>
      </c>
    </row>
    <row r="53" spans="1:9" s="86" customFormat="1" ht="9" customHeight="1">
      <c r="A53" s="87" t="s">
        <v>19</v>
      </c>
      <c r="B53" s="88">
        <f t="shared" si="3"/>
        <v>19967</v>
      </c>
      <c r="C53" s="92">
        <v>2377</v>
      </c>
      <c r="D53" s="92">
        <v>4938</v>
      </c>
      <c r="E53" s="92">
        <v>5436</v>
      </c>
      <c r="F53" s="92">
        <v>4272</v>
      </c>
      <c r="G53" s="92">
        <v>1698</v>
      </c>
      <c r="H53" s="92">
        <v>989</v>
      </c>
      <c r="I53" s="92">
        <v>257</v>
      </c>
    </row>
    <row r="54" spans="1:9" s="86" customFormat="1" ht="9" customHeight="1">
      <c r="A54" s="84" t="s">
        <v>20</v>
      </c>
      <c r="B54" s="85">
        <f t="shared" si="3"/>
        <v>57308</v>
      </c>
      <c r="C54" s="90">
        <v>830</v>
      </c>
      <c r="D54" s="90">
        <v>3712</v>
      </c>
      <c r="E54" s="90">
        <v>16813</v>
      </c>
      <c r="F54" s="90">
        <v>20534</v>
      </c>
      <c r="G54" s="90">
        <v>6446</v>
      </c>
      <c r="H54" s="90">
        <v>6432</v>
      </c>
      <c r="I54" s="90">
        <v>2541</v>
      </c>
    </row>
    <row r="55" spans="1:9" s="86" customFormat="1" ht="9" customHeight="1">
      <c r="A55" s="84" t="s">
        <v>21</v>
      </c>
      <c r="B55" s="85">
        <f t="shared" si="3"/>
        <v>12687</v>
      </c>
      <c r="C55" s="90">
        <v>625</v>
      </c>
      <c r="D55" s="90">
        <v>2237</v>
      </c>
      <c r="E55" s="90">
        <v>2817</v>
      </c>
      <c r="F55" s="90">
        <v>4356</v>
      </c>
      <c r="G55" s="90">
        <v>1402</v>
      </c>
      <c r="H55" s="90">
        <v>914</v>
      </c>
      <c r="I55" s="90">
        <v>336</v>
      </c>
    </row>
    <row r="56" spans="1:9" s="86" customFormat="1" ht="9" customHeight="1">
      <c r="A56" s="84" t="s">
        <v>22</v>
      </c>
      <c r="B56" s="85">
        <f t="shared" si="3"/>
        <v>116950</v>
      </c>
      <c r="C56" s="90">
        <v>38148</v>
      </c>
      <c r="D56" s="90">
        <v>28959</v>
      </c>
      <c r="E56" s="90">
        <v>18306</v>
      </c>
      <c r="F56" s="90">
        <v>12089</v>
      </c>
      <c r="G56" s="90">
        <v>4459</v>
      </c>
      <c r="H56" s="90">
        <v>3436</v>
      </c>
      <c r="I56" s="90">
        <v>11553</v>
      </c>
    </row>
    <row r="57" spans="1:9" s="86" customFormat="1" ht="9" customHeight="1">
      <c r="A57" s="87" t="s">
        <v>23</v>
      </c>
      <c r="B57" s="88">
        <f t="shared" si="3"/>
        <v>76470</v>
      </c>
      <c r="C57" s="92">
        <v>3999</v>
      </c>
      <c r="D57" s="92">
        <v>7262</v>
      </c>
      <c r="E57" s="92">
        <v>23791</v>
      </c>
      <c r="F57" s="92">
        <v>21877</v>
      </c>
      <c r="G57" s="92">
        <v>7380</v>
      </c>
      <c r="H57" s="92">
        <v>5581</v>
      </c>
      <c r="I57" s="92">
        <v>6580</v>
      </c>
    </row>
    <row r="58" spans="1:9" s="86" customFormat="1" ht="9" customHeight="1">
      <c r="A58" s="140" t="s">
        <v>24</v>
      </c>
      <c r="B58" s="85">
        <f t="shared" si="3"/>
        <v>186885</v>
      </c>
      <c r="C58" s="90">
        <v>3174</v>
      </c>
      <c r="D58" s="90">
        <v>6925</v>
      </c>
      <c r="E58" s="90">
        <v>33886</v>
      </c>
      <c r="F58" s="90">
        <v>76395</v>
      </c>
      <c r="G58" s="90">
        <v>39352</v>
      </c>
      <c r="H58" s="90">
        <v>24829</v>
      </c>
      <c r="I58" s="90">
        <v>2324</v>
      </c>
    </row>
    <row r="59" spans="1:9" s="86" customFormat="1" ht="9" customHeight="1">
      <c r="A59" s="84" t="s">
        <v>25</v>
      </c>
      <c r="B59" s="85">
        <f t="shared" si="3"/>
        <v>49663</v>
      </c>
      <c r="C59" s="90">
        <v>3062</v>
      </c>
      <c r="D59" s="90">
        <v>7215</v>
      </c>
      <c r="E59" s="90">
        <v>15614</v>
      </c>
      <c r="F59" s="90">
        <v>11841</v>
      </c>
      <c r="G59" s="90">
        <v>3333</v>
      </c>
      <c r="H59" s="90">
        <v>3077</v>
      </c>
      <c r="I59" s="90">
        <v>5521</v>
      </c>
    </row>
    <row r="60" spans="1:9" s="86" customFormat="1" ht="9" customHeight="1">
      <c r="A60" s="84" t="s">
        <v>26</v>
      </c>
      <c r="B60" s="85">
        <f t="shared" si="3"/>
        <v>138433</v>
      </c>
      <c r="C60" s="90">
        <v>13112</v>
      </c>
      <c r="D60" s="90">
        <v>34574</v>
      </c>
      <c r="E60" s="90">
        <v>42815</v>
      </c>
      <c r="F60" s="90">
        <v>27246</v>
      </c>
      <c r="G60" s="90">
        <v>8052</v>
      </c>
      <c r="H60" s="90">
        <v>5073</v>
      </c>
      <c r="I60" s="90">
        <v>7561</v>
      </c>
    </row>
    <row r="61" spans="1:9" s="86" customFormat="1" ht="9" customHeight="1">
      <c r="A61" s="87" t="s">
        <v>27</v>
      </c>
      <c r="B61" s="88">
        <f t="shared" si="3"/>
        <v>128763</v>
      </c>
      <c r="C61" s="92">
        <v>33357</v>
      </c>
      <c r="D61" s="92">
        <v>19925</v>
      </c>
      <c r="E61" s="92">
        <v>32566</v>
      </c>
      <c r="F61" s="92">
        <v>19647</v>
      </c>
      <c r="G61" s="92">
        <v>9348</v>
      </c>
      <c r="H61" s="92">
        <v>6255</v>
      </c>
      <c r="I61" s="92">
        <v>7665</v>
      </c>
    </row>
    <row r="62" spans="1:9" s="86" customFormat="1" ht="9" customHeight="1">
      <c r="A62" s="84" t="s">
        <v>28</v>
      </c>
      <c r="B62" s="85">
        <f t="shared" si="3"/>
        <v>67313</v>
      </c>
      <c r="C62" s="90">
        <v>8611</v>
      </c>
      <c r="D62" s="90">
        <v>10572</v>
      </c>
      <c r="E62" s="90">
        <v>19396</v>
      </c>
      <c r="F62" s="90">
        <v>15385</v>
      </c>
      <c r="G62" s="90">
        <v>5719</v>
      </c>
      <c r="H62" s="90">
        <v>3108</v>
      </c>
      <c r="I62" s="90">
        <v>4522</v>
      </c>
    </row>
    <row r="63" spans="1:9" s="86" customFormat="1" ht="9" customHeight="1">
      <c r="A63" s="84" t="s">
        <v>29</v>
      </c>
      <c r="B63" s="85">
        <f t="shared" si="3"/>
        <v>163621</v>
      </c>
      <c r="C63" s="90">
        <v>4895</v>
      </c>
      <c r="D63" s="90">
        <v>24479</v>
      </c>
      <c r="E63" s="90">
        <v>52927</v>
      </c>
      <c r="F63" s="90">
        <v>43457</v>
      </c>
      <c r="G63" s="90">
        <v>18293</v>
      </c>
      <c r="H63" s="90">
        <v>11531</v>
      </c>
      <c r="I63" s="90">
        <v>8039</v>
      </c>
    </row>
    <row r="64" spans="1:9" s="86" customFormat="1" ht="9" customHeight="1">
      <c r="A64" s="84" t="s">
        <v>30</v>
      </c>
      <c r="B64" s="85">
        <f t="shared" si="3"/>
        <v>320546</v>
      </c>
      <c r="C64" s="90">
        <v>19885</v>
      </c>
      <c r="D64" s="90">
        <v>40825</v>
      </c>
      <c r="E64" s="90">
        <v>87335</v>
      </c>
      <c r="F64" s="90">
        <v>102198</v>
      </c>
      <c r="G64" s="90">
        <v>43509</v>
      </c>
      <c r="H64" s="90">
        <v>17645</v>
      </c>
      <c r="I64" s="90">
        <v>9149</v>
      </c>
    </row>
    <row r="65" spans="1:9" s="86" customFormat="1" ht="9" customHeight="1">
      <c r="A65" s="87" t="s">
        <v>31</v>
      </c>
      <c r="B65" s="88">
        <f t="shared" si="3"/>
        <v>132105</v>
      </c>
      <c r="C65" s="92">
        <v>19825</v>
      </c>
      <c r="D65" s="92">
        <v>14385</v>
      </c>
      <c r="E65" s="92">
        <v>51154</v>
      </c>
      <c r="F65" s="92">
        <v>23244</v>
      </c>
      <c r="G65" s="92">
        <v>8820</v>
      </c>
      <c r="H65" s="92">
        <v>5152</v>
      </c>
      <c r="I65" s="92">
        <v>9525</v>
      </c>
    </row>
    <row r="66" spans="1:9" s="86" customFormat="1" ht="9" customHeight="1">
      <c r="A66" s="84" t="s">
        <v>32</v>
      </c>
      <c r="B66" s="85">
        <f t="shared" si="3"/>
        <v>34063</v>
      </c>
      <c r="C66" s="90">
        <v>1637</v>
      </c>
      <c r="D66" s="90">
        <v>2948</v>
      </c>
      <c r="E66" s="90">
        <v>9127</v>
      </c>
      <c r="F66" s="90">
        <v>10920</v>
      </c>
      <c r="G66" s="90">
        <v>5796</v>
      </c>
      <c r="H66" s="90">
        <v>2947</v>
      </c>
      <c r="I66" s="90">
        <v>688</v>
      </c>
    </row>
    <row r="67" spans="1:9" s="86" customFormat="1" ht="9" customHeight="1">
      <c r="A67" s="84" t="s">
        <v>33</v>
      </c>
      <c r="B67" s="85">
        <f t="shared" si="3"/>
        <v>25483</v>
      </c>
      <c r="C67" s="90">
        <v>1635</v>
      </c>
      <c r="D67" s="90">
        <v>3774</v>
      </c>
      <c r="E67" s="90">
        <v>5077</v>
      </c>
      <c r="F67" s="90">
        <v>7909</v>
      </c>
      <c r="G67" s="90">
        <v>2554</v>
      </c>
      <c r="H67" s="90">
        <v>1969</v>
      </c>
      <c r="I67" s="90">
        <v>2565</v>
      </c>
    </row>
    <row r="68" spans="1:9" s="86" customFormat="1" ht="9" customHeight="1">
      <c r="A68" s="84" t="s">
        <v>34</v>
      </c>
      <c r="B68" s="85">
        <f t="shared" si="3"/>
        <v>84064</v>
      </c>
      <c r="C68" s="90">
        <v>858</v>
      </c>
      <c r="D68" s="90">
        <v>4273</v>
      </c>
      <c r="E68" s="90">
        <v>19140</v>
      </c>
      <c r="F68" s="90">
        <v>36799</v>
      </c>
      <c r="G68" s="90">
        <v>9002</v>
      </c>
      <c r="H68" s="90">
        <v>10780</v>
      </c>
      <c r="I68" s="90">
        <v>3212</v>
      </c>
    </row>
    <row r="69" spans="1:9" s="86" customFormat="1" ht="9" customHeight="1">
      <c r="A69" s="87" t="s">
        <v>35</v>
      </c>
      <c r="B69" s="88">
        <f t="shared" si="3"/>
        <v>121203</v>
      </c>
      <c r="C69" s="92">
        <v>25141</v>
      </c>
      <c r="D69" s="92">
        <v>30423</v>
      </c>
      <c r="E69" s="92">
        <v>35280</v>
      </c>
      <c r="F69" s="92">
        <v>13365</v>
      </c>
      <c r="G69" s="92">
        <v>5741</v>
      </c>
      <c r="H69" s="92">
        <v>3872</v>
      </c>
      <c r="I69" s="92">
        <v>7381</v>
      </c>
    </row>
    <row r="70" spans="1:9" s="86" customFormat="1" ht="9" customHeight="1">
      <c r="A70" s="84" t="s">
        <v>36</v>
      </c>
      <c r="B70" s="85">
        <f t="shared" si="3"/>
        <v>153585</v>
      </c>
      <c r="C70" s="90">
        <v>20639</v>
      </c>
      <c r="D70" s="90">
        <v>34183</v>
      </c>
      <c r="E70" s="90">
        <v>45412</v>
      </c>
      <c r="F70" s="90">
        <v>29734</v>
      </c>
      <c r="G70" s="90">
        <v>11113</v>
      </c>
      <c r="H70" s="90">
        <v>8753</v>
      </c>
      <c r="I70" s="90">
        <v>3751</v>
      </c>
    </row>
    <row r="71" spans="1:9" s="86" customFormat="1" ht="9" customHeight="1">
      <c r="A71" s="84" t="s">
        <v>37</v>
      </c>
      <c r="B71" s="85">
        <f t="shared" si="3"/>
        <v>40225</v>
      </c>
      <c r="C71" s="90">
        <v>4259</v>
      </c>
      <c r="D71" s="90">
        <v>5335</v>
      </c>
      <c r="E71" s="90">
        <v>12611</v>
      </c>
      <c r="F71" s="90">
        <v>7482</v>
      </c>
      <c r="G71" s="90">
        <v>2481</v>
      </c>
      <c r="H71" s="90">
        <v>2507</v>
      </c>
      <c r="I71" s="90">
        <v>5550</v>
      </c>
    </row>
    <row r="72" spans="1:9" s="86" customFormat="1" ht="9" customHeight="1">
      <c r="A72" s="84" t="s">
        <v>38</v>
      </c>
      <c r="B72" s="85">
        <f t="shared" si="3"/>
        <v>21337</v>
      </c>
      <c r="C72" s="90">
        <v>1979</v>
      </c>
      <c r="D72" s="90">
        <v>4346</v>
      </c>
      <c r="E72" s="90">
        <v>5153</v>
      </c>
      <c r="F72" s="90">
        <v>5590</v>
      </c>
      <c r="G72" s="90">
        <v>2076</v>
      </c>
      <c r="H72" s="90">
        <v>1464</v>
      </c>
      <c r="I72" s="90">
        <v>729</v>
      </c>
    </row>
    <row r="73" spans="1:9" s="86" customFormat="1" ht="9" customHeight="1">
      <c r="A73" s="87" t="s">
        <v>39</v>
      </c>
      <c r="B73" s="88">
        <f t="shared" si="3"/>
        <v>66578</v>
      </c>
      <c r="C73" s="92">
        <v>4703</v>
      </c>
      <c r="D73" s="92">
        <v>13425</v>
      </c>
      <c r="E73" s="92">
        <v>18858</v>
      </c>
      <c r="F73" s="92">
        <v>15833</v>
      </c>
      <c r="G73" s="92">
        <v>5291</v>
      </c>
      <c r="H73" s="92">
        <v>4549</v>
      </c>
      <c r="I73" s="92">
        <v>3919</v>
      </c>
    </row>
    <row r="74" spans="1:9" s="86" customFormat="1" ht="9" customHeight="1">
      <c r="A74" s="84" t="s">
        <v>40</v>
      </c>
      <c r="B74" s="85">
        <f t="shared" si="3"/>
        <v>77756</v>
      </c>
      <c r="C74" s="90">
        <v>2606</v>
      </c>
      <c r="D74" s="90">
        <v>10168</v>
      </c>
      <c r="E74" s="90">
        <v>19023</v>
      </c>
      <c r="F74" s="90">
        <v>20174</v>
      </c>
      <c r="G74" s="90">
        <v>11074</v>
      </c>
      <c r="H74" s="90">
        <v>7979</v>
      </c>
      <c r="I74" s="90">
        <v>6732</v>
      </c>
    </row>
    <row r="75" spans="1:9" s="86" customFormat="1" ht="9" customHeight="1">
      <c r="A75" s="84" t="s">
        <v>41</v>
      </c>
      <c r="B75" s="85">
        <f t="shared" si="3"/>
        <v>56280</v>
      </c>
      <c r="C75" s="90">
        <v>1620</v>
      </c>
      <c r="D75" s="90">
        <v>4841</v>
      </c>
      <c r="E75" s="90">
        <v>13490</v>
      </c>
      <c r="F75" s="90">
        <v>22704</v>
      </c>
      <c r="G75" s="90">
        <v>7279</v>
      </c>
      <c r="H75" s="90">
        <v>5275</v>
      </c>
      <c r="I75" s="90">
        <v>1071</v>
      </c>
    </row>
    <row r="76" spans="1:9" s="86" customFormat="1" ht="9" customHeight="1">
      <c r="A76" s="84" t="s">
        <v>42</v>
      </c>
      <c r="B76" s="85">
        <f t="shared" si="3"/>
        <v>65062</v>
      </c>
      <c r="C76" s="90">
        <v>5699</v>
      </c>
      <c r="D76" s="90">
        <v>14497</v>
      </c>
      <c r="E76" s="90">
        <v>17006</v>
      </c>
      <c r="F76" s="90">
        <v>12172</v>
      </c>
      <c r="G76" s="90">
        <v>4559</v>
      </c>
      <c r="H76" s="90">
        <v>3186</v>
      </c>
      <c r="I76" s="90">
        <v>7943</v>
      </c>
    </row>
    <row r="77" spans="1:9" s="86" customFormat="1" ht="9" customHeight="1">
      <c r="A77" s="87" t="s">
        <v>43</v>
      </c>
      <c r="B77" s="88">
        <f t="shared" si="3"/>
        <v>62002</v>
      </c>
      <c r="C77" s="92">
        <v>1300</v>
      </c>
      <c r="D77" s="92">
        <v>6500</v>
      </c>
      <c r="E77" s="126">
        <v>16523</v>
      </c>
      <c r="F77" s="92">
        <v>20205</v>
      </c>
      <c r="G77" s="92">
        <v>7372</v>
      </c>
      <c r="H77" s="92">
        <v>6333</v>
      </c>
      <c r="I77" s="92">
        <v>3769</v>
      </c>
    </row>
    <row r="78" spans="1:9" s="86" customFormat="1" ht="9" customHeight="1">
      <c r="A78" s="84" t="s">
        <v>44</v>
      </c>
      <c r="B78" s="85">
        <f t="shared" si="3"/>
        <v>27492</v>
      </c>
      <c r="C78" s="90">
        <v>1325</v>
      </c>
      <c r="D78" s="90">
        <v>3089</v>
      </c>
      <c r="E78" s="90">
        <v>9135</v>
      </c>
      <c r="F78" s="90">
        <v>8579</v>
      </c>
      <c r="G78" s="90">
        <v>2866</v>
      </c>
      <c r="H78" s="90">
        <v>2092</v>
      </c>
      <c r="I78" s="90">
        <v>406</v>
      </c>
    </row>
    <row r="79" spans="1:9" s="86" customFormat="1" ht="9" customHeight="1">
      <c r="A79" s="84" t="s">
        <v>45</v>
      </c>
      <c r="B79" s="85">
        <f t="shared" si="3"/>
        <v>235073</v>
      </c>
      <c r="C79" s="90">
        <v>42841</v>
      </c>
      <c r="D79" s="90">
        <v>49134</v>
      </c>
      <c r="E79" s="90">
        <v>54354</v>
      </c>
      <c r="F79" s="90">
        <v>37075</v>
      </c>
      <c r="G79" s="90">
        <v>15140</v>
      </c>
      <c r="H79" s="90">
        <v>9664</v>
      </c>
      <c r="I79" s="113">
        <v>26865</v>
      </c>
    </row>
    <row r="80" spans="1:9" s="86" customFormat="1" ht="9" customHeight="1">
      <c r="A80" s="84" t="s">
        <v>46</v>
      </c>
      <c r="B80" s="85">
        <f t="shared" si="3"/>
        <v>39228</v>
      </c>
      <c r="C80" s="90">
        <v>4207</v>
      </c>
      <c r="D80" s="90">
        <v>10268</v>
      </c>
      <c r="E80" s="90">
        <v>10133</v>
      </c>
      <c r="F80" s="90">
        <v>9355</v>
      </c>
      <c r="G80" s="90">
        <v>2589</v>
      </c>
      <c r="H80" s="90">
        <v>2404</v>
      </c>
      <c r="I80" s="90">
        <v>272</v>
      </c>
    </row>
    <row r="81" spans="1:9" s="86" customFormat="1" ht="9" customHeight="1">
      <c r="A81" s="87" t="s">
        <v>47</v>
      </c>
      <c r="B81" s="88">
        <f t="shared" si="3"/>
        <v>38605</v>
      </c>
      <c r="C81" s="92">
        <v>1342</v>
      </c>
      <c r="D81" s="92">
        <v>9204</v>
      </c>
      <c r="E81" s="92">
        <v>12661</v>
      </c>
      <c r="F81" s="92">
        <v>9149</v>
      </c>
      <c r="G81" s="92">
        <v>2690</v>
      </c>
      <c r="H81" s="92">
        <v>2176</v>
      </c>
      <c r="I81" s="92">
        <v>1383</v>
      </c>
    </row>
    <row r="82" spans="1:9" s="86" customFormat="1" ht="9" customHeight="1">
      <c r="A82" s="84" t="s">
        <v>76</v>
      </c>
      <c r="B82" s="85">
        <f t="shared" si="3"/>
        <v>2548</v>
      </c>
      <c r="C82" s="90">
        <v>32</v>
      </c>
      <c r="D82" s="90">
        <v>30</v>
      </c>
      <c r="E82" s="90">
        <v>308</v>
      </c>
      <c r="F82" s="90">
        <v>468</v>
      </c>
      <c r="G82" s="90">
        <v>503</v>
      </c>
      <c r="H82" s="90">
        <v>1075</v>
      </c>
      <c r="I82" s="90">
        <v>132</v>
      </c>
    </row>
    <row r="83" spans="1:9" s="86" customFormat="1" ht="9" customHeight="1">
      <c r="A83" s="84"/>
      <c r="B83" s="85"/>
      <c r="C83" s="90"/>
      <c r="D83" s="90"/>
      <c r="E83" s="90"/>
      <c r="F83" s="90"/>
      <c r="G83" s="90"/>
      <c r="H83" s="90"/>
      <c r="I83" s="90"/>
    </row>
    <row r="84" spans="1:9" s="86" customFormat="1" ht="9" customHeight="1">
      <c r="A84" s="80">
        <v>1997</v>
      </c>
      <c r="B84" s="84"/>
      <c r="C84" s="139"/>
      <c r="D84" s="139"/>
      <c r="E84" s="139"/>
      <c r="F84" s="139"/>
      <c r="G84" s="139"/>
      <c r="H84" s="139"/>
      <c r="I84" s="139"/>
    </row>
    <row r="85" spans="1:9" s="86" customFormat="1" ht="9" customHeight="1">
      <c r="A85" s="83" t="s">
        <v>7</v>
      </c>
      <c r="B85" s="81">
        <f t="shared" ref="B85:I85" si="4">SUM(B87:B119)</f>
        <v>2698425</v>
      </c>
      <c r="C85" s="91">
        <f t="shared" si="4"/>
        <v>261698</v>
      </c>
      <c r="D85" s="91">
        <f t="shared" si="4"/>
        <v>399993</v>
      </c>
      <c r="E85" s="91">
        <f t="shared" si="4"/>
        <v>720785</v>
      </c>
      <c r="F85" s="91">
        <f t="shared" si="4"/>
        <v>694280</v>
      </c>
      <c r="G85" s="91">
        <f t="shared" si="4"/>
        <v>276625</v>
      </c>
      <c r="H85" s="91">
        <f t="shared" si="4"/>
        <v>175314</v>
      </c>
      <c r="I85" s="91">
        <f t="shared" si="4"/>
        <v>169730</v>
      </c>
    </row>
    <row r="86" spans="1:9" s="86" customFormat="1" ht="3.95" customHeight="1">
      <c r="A86" s="83"/>
      <c r="B86" s="81"/>
      <c r="C86" s="91"/>
      <c r="D86" s="91"/>
      <c r="E86" s="91"/>
      <c r="F86" s="91"/>
      <c r="G86" s="91"/>
      <c r="H86" s="91"/>
      <c r="I86" s="91"/>
    </row>
    <row r="87" spans="1:9" s="86" customFormat="1" ht="9" customHeight="1">
      <c r="A87" s="84" t="s">
        <v>16</v>
      </c>
      <c r="B87" s="85">
        <f t="shared" ref="B87:B119" si="5">SUM(C87:I87)</f>
        <v>24717</v>
      </c>
      <c r="C87" s="90">
        <v>538</v>
      </c>
      <c r="D87" s="90">
        <v>3331</v>
      </c>
      <c r="E87" s="90">
        <v>8624</v>
      </c>
      <c r="F87" s="90">
        <v>7291</v>
      </c>
      <c r="G87" s="90">
        <v>2835</v>
      </c>
      <c r="H87" s="90">
        <v>1858</v>
      </c>
      <c r="I87" s="90">
        <v>240</v>
      </c>
    </row>
    <row r="88" spans="1:9" s="86" customFormat="1" ht="9" customHeight="1">
      <c r="A88" s="84" t="s">
        <v>17</v>
      </c>
      <c r="B88" s="85">
        <f t="shared" si="5"/>
        <v>56831</v>
      </c>
      <c r="C88" s="90">
        <v>1462</v>
      </c>
      <c r="D88" s="90">
        <v>4589</v>
      </c>
      <c r="E88" s="90">
        <v>14283</v>
      </c>
      <c r="F88" s="90">
        <v>19220</v>
      </c>
      <c r="G88" s="113">
        <v>9025</v>
      </c>
      <c r="H88" s="90">
        <v>5132</v>
      </c>
      <c r="I88" s="90">
        <v>3120</v>
      </c>
    </row>
    <row r="89" spans="1:9" s="86" customFormat="1" ht="9" customHeight="1">
      <c r="A89" s="84" t="s">
        <v>18</v>
      </c>
      <c r="B89" s="85">
        <f t="shared" si="5"/>
        <v>9780</v>
      </c>
      <c r="C89" s="90">
        <v>265</v>
      </c>
      <c r="D89" s="90">
        <v>753</v>
      </c>
      <c r="E89" s="90">
        <v>1946</v>
      </c>
      <c r="F89" s="90">
        <v>3261</v>
      </c>
      <c r="G89" s="113">
        <v>2437</v>
      </c>
      <c r="H89" s="90">
        <v>744</v>
      </c>
      <c r="I89" s="90">
        <v>374</v>
      </c>
    </row>
    <row r="90" spans="1:9" s="86" customFormat="1" ht="9" customHeight="1">
      <c r="A90" s="87" t="s">
        <v>19</v>
      </c>
      <c r="B90" s="88">
        <f t="shared" si="5"/>
        <v>19140</v>
      </c>
      <c r="C90" s="92">
        <v>2200</v>
      </c>
      <c r="D90" s="92">
        <v>4404</v>
      </c>
      <c r="E90" s="92">
        <v>5214</v>
      </c>
      <c r="F90" s="92">
        <v>4077</v>
      </c>
      <c r="G90" s="126">
        <v>1642</v>
      </c>
      <c r="H90" s="92">
        <v>983</v>
      </c>
      <c r="I90" s="92">
        <v>620</v>
      </c>
    </row>
    <row r="91" spans="1:9" s="86" customFormat="1" ht="9" customHeight="1">
      <c r="A91" s="84" t="s">
        <v>20</v>
      </c>
      <c r="B91" s="85">
        <f t="shared" si="5"/>
        <v>56907</v>
      </c>
      <c r="C91" s="90">
        <v>851</v>
      </c>
      <c r="D91" s="90">
        <v>3338</v>
      </c>
      <c r="E91" s="90">
        <v>16089</v>
      </c>
      <c r="F91" s="90">
        <v>21173</v>
      </c>
      <c r="G91" s="90">
        <v>6918</v>
      </c>
      <c r="H91" s="90">
        <v>6314</v>
      </c>
      <c r="I91" s="90">
        <v>2224</v>
      </c>
    </row>
    <row r="92" spans="1:9" s="86" customFormat="1" ht="9" customHeight="1">
      <c r="A92" s="84" t="s">
        <v>21</v>
      </c>
      <c r="B92" s="85">
        <f t="shared" si="5"/>
        <v>12316</v>
      </c>
      <c r="C92" s="90">
        <v>460</v>
      </c>
      <c r="D92" s="90">
        <v>1831</v>
      </c>
      <c r="E92" s="90">
        <v>3119</v>
      </c>
      <c r="F92" s="90">
        <v>4206</v>
      </c>
      <c r="G92" s="90">
        <v>1413</v>
      </c>
      <c r="H92" s="90">
        <v>910</v>
      </c>
      <c r="I92" s="90">
        <v>377</v>
      </c>
    </row>
    <row r="93" spans="1:9" s="86" customFormat="1" ht="9" customHeight="1">
      <c r="A93" s="84" t="s">
        <v>22</v>
      </c>
      <c r="B93" s="85">
        <f t="shared" si="5"/>
        <v>131882</v>
      </c>
      <c r="C93" s="90">
        <v>45310</v>
      </c>
      <c r="D93" s="90">
        <v>34194</v>
      </c>
      <c r="E93" s="90">
        <v>21700</v>
      </c>
      <c r="F93" s="90">
        <v>12816</v>
      </c>
      <c r="G93" s="90">
        <v>5199</v>
      </c>
      <c r="H93" s="90">
        <v>3770</v>
      </c>
      <c r="I93" s="90">
        <v>8893</v>
      </c>
    </row>
    <row r="94" spans="1:9" s="86" customFormat="1" ht="9" customHeight="1">
      <c r="A94" s="87" t="s">
        <v>23</v>
      </c>
      <c r="B94" s="88">
        <f t="shared" si="5"/>
        <v>77309</v>
      </c>
      <c r="C94" s="92">
        <v>4451</v>
      </c>
      <c r="D94" s="92">
        <v>6881</v>
      </c>
      <c r="E94" s="92">
        <v>23655</v>
      </c>
      <c r="F94" s="92">
        <v>21895</v>
      </c>
      <c r="G94" s="92">
        <v>7795</v>
      </c>
      <c r="H94" s="92">
        <v>5473</v>
      </c>
      <c r="I94" s="92">
        <v>7159</v>
      </c>
    </row>
    <row r="95" spans="1:9" s="86" customFormat="1" ht="9" customHeight="1">
      <c r="A95" s="140" t="s">
        <v>24</v>
      </c>
      <c r="B95" s="85">
        <f t="shared" si="5"/>
        <v>181803</v>
      </c>
      <c r="C95" s="90">
        <v>2763</v>
      </c>
      <c r="D95" s="90">
        <v>6369</v>
      </c>
      <c r="E95" s="90">
        <v>31652</v>
      </c>
      <c r="F95" s="90">
        <v>74784</v>
      </c>
      <c r="G95" s="90">
        <v>39006</v>
      </c>
      <c r="H95" s="90">
        <v>24388</v>
      </c>
      <c r="I95" s="90">
        <v>2841</v>
      </c>
    </row>
    <row r="96" spans="1:9" s="86" customFormat="1" ht="9" customHeight="1">
      <c r="A96" s="84" t="s">
        <v>25</v>
      </c>
      <c r="B96" s="85">
        <f t="shared" si="5"/>
        <v>48023</v>
      </c>
      <c r="C96" s="90">
        <v>3162</v>
      </c>
      <c r="D96" s="90">
        <v>6818</v>
      </c>
      <c r="E96" s="90">
        <v>14420</v>
      </c>
      <c r="F96" s="90">
        <v>11416</v>
      </c>
      <c r="G96" s="90">
        <v>4063</v>
      </c>
      <c r="H96" s="90">
        <v>3351</v>
      </c>
      <c r="I96" s="90">
        <v>4793</v>
      </c>
    </row>
    <row r="97" spans="1:9" s="86" customFormat="1" ht="9" customHeight="1">
      <c r="A97" s="84" t="s">
        <v>26</v>
      </c>
      <c r="B97" s="85">
        <f t="shared" si="5"/>
        <v>138450</v>
      </c>
      <c r="C97" s="90">
        <v>12166</v>
      </c>
      <c r="D97" s="90">
        <v>31395</v>
      </c>
      <c r="E97" s="90">
        <v>43825</v>
      </c>
      <c r="F97" s="90">
        <v>28312</v>
      </c>
      <c r="G97" s="90">
        <v>8506</v>
      </c>
      <c r="H97" s="90">
        <v>5181</v>
      </c>
      <c r="I97" s="90">
        <v>9065</v>
      </c>
    </row>
    <row r="98" spans="1:9" s="86" customFormat="1" ht="9" customHeight="1">
      <c r="A98" s="87" t="s">
        <v>27</v>
      </c>
      <c r="B98" s="88">
        <f t="shared" si="5"/>
        <v>122069</v>
      </c>
      <c r="C98" s="92">
        <v>25690</v>
      </c>
      <c r="D98" s="92">
        <v>18867</v>
      </c>
      <c r="E98" s="92">
        <v>32044</v>
      </c>
      <c r="F98" s="92">
        <v>20971</v>
      </c>
      <c r="G98" s="92">
        <v>8879</v>
      </c>
      <c r="H98" s="92">
        <v>6099</v>
      </c>
      <c r="I98" s="92">
        <v>9519</v>
      </c>
    </row>
    <row r="99" spans="1:9" s="86" customFormat="1" ht="9" customHeight="1">
      <c r="A99" s="84" t="s">
        <v>28</v>
      </c>
      <c r="B99" s="85">
        <f t="shared" si="5"/>
        <v>71753</v>
      </c>
      <c r="C99" s="90">
        <v>10675</v>
      </c>
      <c r="D99" s="90">
        <v>11234</v>
      </c>
      <c r="E99" s="90">
        <v>19764</v>
      </c>
      <c r="F99" s="90">
        <v>15084</v>
      </c>
      <c r="G99" s="90">
        <v>5465</v>
      </c>
      <c r="H99" s="90">
        <v>3029</v>
      </c>
      <c r="I99" s="90">
        <v>6502</v>
      </c>
    </row>
    <row r="100" spans="1:9" s="86" customFormat="1" ht="9" customHeight="1">
      <c r="A100" s="84" t="s">
        <v>29</v>
      </c>
      <c r="B100" s="85">
        <f t="shared" si="5"/>
        <v>164066</v>
      </c>
      <c r="C100" s="90">
        <v>5532</v>
      </c>
      <c r="D100" s="90">
        <v>22759</v>
      </c>
      <c r="E100" s="90">
        <v>52124</v>
      </c>
      <c r="F100" s="90">
        <v>47233</v>
      </c>
      <c r="G100" s="90">
        <v>16712</v>
      </c>
      <c r="H100" s="90">
        <v>10467</v>
      </c>
      <c r="I100" s="90">
        <v>9239</v>
      </c>
    </row>
    <row r="101" spans="1:9" s="86" customFormat="1" ht="9" customHeight="1">
      <c r="A101" s="84" t="s">
        <v>30</v>
      </c>
      <c r="B101" s="85">
        <f t="shared" si="5"/>
        <v>327782</v>
      </c>
      <c r="C101" s="90">
        <v>19543</v>
      </c>
      <c r="D101" s="90">
        <v>40150</v>
      </c>
      <c r="E101" s="90">
        <v>86932</v>
      </c>
      <c r="F101" s="90">
        <v>105644</v>
      </c>
      <c r="G101" s="90">
        <v>44812</v>
      </c>
      <c r="H101" s="90">
        <v>18059</v>
      </c>
      <c r="I101" s="90">
        <v>12642</v>
      </c>
    </row>
    <row r="102" spans="1:9" s="86" customFormat="1" ht="9" customHeight="1">
      <c r="A102" s="87" t="s">
        <v>31</v>
      </c>
      <c r="B102" s="88">
        <f t="shared" si="5"/>
        <v>127726</v>
      </c>
      <c r="C102" s="92">
        <v>16471</v>
      </c>
      <c r="D102" s="92">
        <v>14662</v>
      </c>
      <c r="E102" s="92">
        <v>48368</v>
      </c>
      <c r="F102" s="92">
        <v>23227</v>
      </c>
      <c r="G102" s="92">
        <v>9711</v>
      </c>
      <c r="H102" s="92">
        <v>5332</v>
      </c>
      <c r="I102" s="92">
        <v>9955</v>
      </c>
    </row>
    <row r="103" spans="1:9" s="86" customFormat="1" ht="9" customHeight="1">
      <c r="A103" s="84" t="s">
        <v>32</v>
      </c>
      <c r="B103" s="85">
        <f t="shared" si="5"/>
        <v>38153</v>
      </c>
      <c r="C103" s="90">
        <v>1993</v>
      </c>
      <c r="D103" s="90">
        <v>3193</v>
      </c>
      <c r="E103" s="90">
        <v>10509</v>
      </c>
      <c r="F103" s="90">
        <v>12628</v>
      </c>
      <c r="G103" s="90">
        <v>6245</v>
      </c>
      <c r="H103" s="90">
        <v>2930</v>
      </c>
      <c r="I103" s="90">
        <v>655</v>
      </c>
    </row>
    <row r="104" spans="1:9" s="86" customFormat="1" ht="9" customHeight="1">
      <c r="A104" s="84" t="s">
        <v>33</v>
      </c>
      <c r="B104" s="85">
        <f t="shared" si="5"/>
        <v>25809</v>
      </c>
      <c r="C104" s="90">
        <v>1346</v>
      </c>
      <c r="D104" s="90">
        <v>3334</v>
      </c>
      <c r="E104" s="90">
        <v>5011</v>
      </c>
      <c r="F104" s="90">
        <v>8005</v>
      </c>
      <c r="G104" s="90">
        <v>2723</v>
      </c>
      <c r="H104" s="90">
        <v>2109</v>
      </c>
      <c r="I104" s="90">
        <v>3281</v>
      </c>
    </row>
    <row r="105" spans="1:9" s="86" customFormat="1" ht="9" customHeight="1">
      <c r="A105" s="84" t="s">
        <v>34</v>
      </c>
      <c r="B105" s="85">
        <f t="shared" si="5"/>
        <v>86893</v>
      </c>
      <c r="C105" s="90">
        <v>987</v>
      </c>
      <c r="D105" s="90">
        <v>4968</v>
      </c>
      <c r="E105" s="90">
        <v>16822</v>
      </c>
      <c r="F105" s="90">
        <v>40473</v>
      </c>
      <c r="G105" s="90">
        <v>10040</v>
      </c>
      <c r="H105" s="90">
        <v>9318</v>
      </c>
      <c r="I105" s="90">
        <v>4285</v>
      </c>
    </row>
    <row r="106" spans="1:9" s="86" customFormat="1" ht="9" customHeight="1">
      <c r="A106" s="87" t="s">
        <v>35</v>
      </c>
      <c r="B106" s="88">
        <f t="shared" si="5"/>
        <v>117195</v>
      </c>
      <c r="C106" s="92">
        <v>22552</v>
      </c>
      <c r="D106" s="92">
        <v>27783</v>
      </c>
      <c r="E106" s="92">
        <v>34836</v>
      </c>
      <c r="F106" s="92">
        <v>13662</v>
      </c>
      <c r="G106" s="92">
        <v>5530</v>
      </c>
      <c r="H106" s="92">
        <v>3919</v>
      </c>
      <c r="I106" s="92">
        <v>8913</v>
      </c>
    </row>
    <row r="107" spans="1:9" s="86" customFormat="1" ht="9" customHeight="1">
      <c r="A107" s="84" t="s">
        <v>36</v>
      </c>
      <c r="B107" s="85">
        <f t="shared" si="5"/>
        <v>156943</v>
      </c>
      <c r="C107" s="90">
        <v>21542</v>
      </c>
      <c r="D107" s="90">
        <v>34886</v>
      </c>
      <c r="E107" s="90">
        <v>46228</v>
      </c>
      <c r="F107" s="90">
        <v>31469</v>
      </c>
      <c r="G107" s="90">
        <v>11092</v>
      </c>
      <c r="H107" s="90">
        <v>8376</v>
      </c>
      <c r="I107" s="90">
        <v>3350</v>
      </c>
    </row>
    <row r="108" spans="1:9" s="86" customFormat="1" ht="9" customHeight="1">
      <c r="A108" s="84" t="s">
        <v>37</v>
      </c>
      <c r="B108" s="85">
        <f t="shared" si="5"/>
        <v>38223</v>
      </c>
      <c r="C108" s="90">
        <v>3732</v>
      </c>
      <c r="D108" s="90">
        <v>4413</v>
      </c>
      <c r="E108" s="90">
        <v>12101</v>
      </c>
      <c r="F108" s="90">
        <v>7702</v>
      </c>
      <c r="G108" s="90">
        <v>2515</v>
      </c>
      <c r="H108" s="90">
        <v>2302</v>
      </c>
      <c r="I108" s="90">
        <v>5458</v>
      </c>
    </row>
    <row r="109" spans="1:9" s="86" customFormat="1" ht="9" customHeight="1">
      <c r="A109" s="84" t="s">
        <v>38</v>
      </c>
      <c r="B109" s="85">
        <f t="shared" si="5"/>
        <v>21599</v>
      </c>
      <c r="C109" s="90">
        <v>1599</v>
      </c>
      <c r="D109" s="90">
        <v>3947</v>
      </c>
      <c r="E109" s="90">
        <v>5237</v>
      </c>
      <c r="F109" s="90">
        <v>6216</v>
      </c>
      <c r="G109" s="90">
        <v>2431</v>
      </c>
      <c r="H109" s="90">
        <v>1564</v>
      </c>
      <c r="I109" s="90">
        <v>605</v>
      </c>
    </row>
    <row r="110" spans="1:9" s="86" customFormat="1" ht="9" customHeight="1">
      <c r="A110" s="87" t="s">
        <v>39</v>
      </c>
      <c r="B110" s="88">
        <f t="shared" si="5"/>
        <v>65443</v>
      </c>
      <c r="C110" s="92">
        <v>3604</v>
      </c>
      <c r="D110" s="92">
        <v>12110</v>
      </c>
      <c r="E110" s="92">
        <v>19749</v>
      </c>
      <c r="F110" s="92">
        <v>14439</v>
      </c>
      <c r="G110" s="92">
        <v>6428</v>
      </c>
      <c r="H110" s="92">
        <v>5074</v>
      </c>
      <c r="I110" s="92">
        <v>4039</v>
      </c>
    </row>
    <row r="111" spans="1:9" s="86" customFormat="1" ht="9" customHeight="1">
      <c r="A111" s="84" t="s">
        <v>40</v>
      </c>
      <c r="B111" s="85">
        <f t="shared" si="5"/>
        <v>79253</v>
      </c>
      <c r="C111" s="90">
        <v>3462</v>
      </c>
      <c r="D111" s="90">
        <v>9290</v>
      </c>
      <c r="E111" s="90">
        <v>18745</v>
      </c>
      <c r="F111" s="90">
        <v>20216</v>
      </c>
      <c r="G111" s="90">
        <v>11087</v>
      </c>
      <c r="H111" s="90">
        <v>7625</v>
      </c>
      <c r="I111" s="90">
        <v>8828</v>
      </c>
    </row>
    <row r="112" spans="1:9" s="86" customFormat="1" ht="9" customHeight="1">
      <c r="A112" s="84" t="s">
        <v>41</v>
      </c>
      <c r="B112" s="85">
        <f t="shared" si="5"/>
        <v>55840</v>
      </c>
      <c r="C112" s="90">
        <v>1988</v>
      </c>
      <c r="D112" s="90">
        <v>4430</v>
      </c>
      <c r="E112" s="90">
        <v>13749</v>
      </c>
      <c r="F112" s="90">
        <v>21661</v>
      </c>
      <c r="G112" s="90">
        <v>7296</v>
      </c>
      <c r="H112" s="90">
        <v>5110</v>
      </c>
      <c r="I112" s="90">
        <v>1606</v>
      </c>
    </row>
    <row r="113" spans="1:9" s="86" customFormat="1" ht="9" customHeight="1">
      <c r="A113" s="84" t="s">
        <v>42</v>
      </c>
      <c r="B113" s="85">
        <f t="shared" si="5"/>
        <v>58650</v>
      </c>
      <c r="C113" s="90">
        <v>5153</v>
      </c>
      <c r="D113" s="90">
        <v>11283</v>
      </c>
      <c r="E113" s="90">
        <v>16212</v>
      </c>
      <c r="F113" s="90">
        <v>11948</v>
      </c>
      <c r="G113" s="90">
        <v>4887</v>
      </c>
      <c r="H113" s="90">
        <v>3249</v>
      </c>
      <c r="I113" s="90">
        <v>5918</v>
      </c>
    </row>
    <row r="114" spans="1:9" s="86" customFormat="1" ht="9" customHeight="1">
      <c r="A114" s="87" t="s">
        <v>43</v>
      </c>
      <c r="B114" s="88">
        <f t="shared" si="5"/>
        <v>66972</v>
      </c>
      <c r="C114" s="92">
        <v>1621</v>
      </c>
      <c r="D114" s="92">
        <v>6472</v>
      </c>
      <c r="E114" s="126">
        <v>17103</v>
      </c>
      <c r="F114" s="92">
        <v>21468</v>
      </c>
      <c r="G114" s="92">
        <v>8168</v>
      </c>
      <c r="H114" s="92">
        <v>6597</v>
      </c>
      <c r="I114" s="92">
        <v>5543</v>
      </c>
    </row>
    <row r="115" spans="1:9" s="86" customFormat="1" ht="9" customHeight="1">
      <c r="A115" s="84" t="s">
        <v>44</v>
      </c>
      <c r="B115" s="85">
        <f t="shared" si="5"/>
        <v>26746</v>
      </c>
      <c r="C115" s="90">
        <v>1163</v>
      </c>
      <c r="D115" s="90">
        <v>2672</v>
      </c>
      <c r="E115" s="90">
        <v>8826</v>
      </c>
      <c r="F115" s="90">
        <v>8589</v>
      </c>
      <c r="G115" s="90">
        <v>2993</v>
      </c>
      <c r="H115" s="90">
        <v>2100</v>
      </c>
      <c r="I115" s="90">
        <v>403</v>
      </c>
    </row>
    <row r="116" spans="1:9" s="86" customFormat="1" ht="9" customHeight="1">
      <c r="A116" s="84" t="s">
        <v>45</v>
      </c>
      <c r="B116" s="85">
        <f t="shared" si="5"/>
        <v>213098</v>
      </c>
      <c r="C116" s="90">
        <v>34379</v>
      </c>
      <c r="D116" s="90">
        <v>42219</v>
      </c>
      <c r="E116" s="90">
        <v>49329</v>
      </c>
      <c r="F116" s="90">
        <v>36058</v>
      </c>
      <c r="G116" s="90">
        <v>15041</v>
      </c>
      <c r="H116" s="90">
        <v>9137</v>
      </c>
      <c r="I116" s="113">
        <v>26935</v>
      </c>
    </row>
    <row r="117" spans="1:9" s="86" customFormat="1" ht="9" customHeight="1">
      <c r="A117" s="84" t="s">
        <v>46</v>
      </c>
      <c r="B117" s="85">
        <f t="shared" si="5"/>
        <v>37903</v>
      </c>
      <c r="C117" s="90">
        <v>3857</v>
      </c>
      <c r="D117" s="90">
        <v>9302</v>
      </c>
      <c r="E117" s="90">
        <v>9773</v>
      </c>
      <c r="F117" s="90">
        <v>9779</v>
      </c>
      <c r="G117" s="90">
        <v>2676</v>
      </c>
      <c r="H117" s="90">
        <v>2202</v>
      </c>
      <c r="I117" s="90">
        <v>314</v>
      </c>
    </row>
    <row r="118" spans="1:9" s="86" customFormat="1" ht="9" customHeight="1">
      <c r="A118" s="87" t="s">
        <v>47</v>
      </c>
      <c r="B118" s="88">
        <f t="shared" si="5"/>
        <v>38131</v>
      </c>
      <c r="C118" s="92">
        <v>1166</v>
      </c>
      <c r="D118" s="92">
        <v>8094</v>
      </c>
      <c r="E118" s="92">
        <v>12646</v>
      </c>
      <c r="F118" s="92">
        <v>9191</v>
      </c>
      <c r="G118" s="92">
        <v>2846</v>
      </c>
      <c r="H118" s="92">
        <v>2219</v>
      </c>
      <c r="I118" s="92">
        <v>1969</v>
      </c>
    </row>
    <row r="119" spans="1:9" s="86" customFormat="1" ht="9" customHeight="1">
      <c r="A119" s="84" t="s">
        <v>76</v>
      </c>
      <c r="B119" s="85">
        <f t="shared" si="5"/>
        <v>1020</v>
      </c>
      <c r="C119" s="90">
        <v>15</v>
      </c>
      <c r="D119" s="90">
        <v>22</v>
      </c>
      <c r="E119" s="90">
        <v>150</v>
      </c>
      <c r="F119" s="90">
        <v>166</v>
      </c>
      <c r="G119" s="90">
        <v>209</v>
      </c>
      <c r="H119" s="90">
        <v>393</v>
      </c>
      <c r="I119" s="90">
        <v>65</v>
      </c>
    </row>
    <row r="120" spans="1:9" s="86" customFormat="1" ht="9" customHeight="1">
      <c r="A120" s="84"/>
      <c r="B120" s="85"/>
      <c r="C120" s="90"/>
      <c r="D120" s="90"/>
      <c r="E120" s="90"/>
      <c r="F120" s="90"/>
      <c r="G120" s="90"/>
      <c r="H120" s="90"/>
      <c r="I120" s="90"/>
    </row>
    <row r="121" spans="1:9" s="86" customFormat="1" ht="9" customHeight="1">
      <c r="A121" s="80">
        <v>1998</v>
      </c>
      <c r="B121" s="85"/>
      <c r="C121" s="139"/>
      <c r="D121" s="139"/>
      <c r="E121" s="139"/>
      <c r="F121" s="139"/>
      <c r="G121" s="139"/>
      <c r="H121" s="139"/>
      <c r="I121" s="139"/>
    </row>
    <row r="122" spans="1:9" s="86" customFormat="1" ht="9" customHeight="1">
      <c r="A122" s="83" t="s">
        <v>7</v>
      </c>
      <c r="B122" s="81">
        <f t="shared" ref="B122:I122" si="6">SUM(B124:B156)</f>
        <v>2668428</v>
      </c>
      <c r="C122" s="91">
        <f t="shared" si="6"/>
        <v>236506</v>
      </c>
      <c r="D122" s="91">
        <f t="shared" si="6"/>
        <v>362033</v>
      </c>
      <c r="E122" s="91">
        <f t="shared" si="6"/>
        <v>720867</v>
      </c>
      <c r="F122" s="91">
        <f t="shared" si="6"/>
        <v>715197</v>
      </c>
      <c r="G122" s="91">
        <f t="shared" si="6"/>
        <v>290161</v>
      </c>
      <c r="H122" s="91">
        <f t="shared" si="6"/>
        <v>184910</v>
      </c>
      <c r="I122" s="91">
        <f t="shared" si="6"/>
        <v>158754</v>
      </c>
    </row>
    <row r="123" spans="1:9" s="86" customFormat="1" ht="3.95" customHeight="1">
      <c r="A123" s="83"/>
      <c r="B123" s="81"/>
      <c r="C123" s="91"/>
      <c r="D123" s="91"/>
      <c r="E123" s="91"/>
      <c r="F123" s="91"/>
      <c r="G123" s="91"/>
      <c r="H123" s="91"/>
      <c r="I123" s="91"/>
    </row>
    <row r="124" spans="1:9" s="143" customFormat="1" ht="9" customHeight="1">
      <c r="A124" s="141" t="s">
        <v>16</v>
      </c>
      <c r="B124" s="127">
        <f t="shared" ref="B124:B156" si="7">SUM(C124:I124)</f>
        <v>25537</v>
      </c>
      <c r="C124" s="142">
        <v>463</v>
      </c>
      <c r="D124" s="142">
        <v>3058</v>
      </c>
      <c r="E124" s="142">
        <v>8850</v>
      </c>
      <c r="F124" s="142">
        <v>7848</v>
      </c>
      <c r="G124" s="142">
        <v>2944</v>
      </c>
      <c r="H124" s="142">
        <v>2090</v>
      </c>
      <c r="I124" s="142">
        <v>284</v>
      </c>
    </row>
    <row r="125" spans="1:9" s="143" customFormat="1" ht="9" customHeight="1">
      <c r="A125" s="141" t="s">
        <v>17</v>
      </c>
      <c r="B125" s="127">
        <f t="shared" si="7"/>
        <v>58696</v>
      </c>
      <c r="C125" s="142">
        <v>1673</v>
      </c>
      <c r="D125" s="142">
        <v>4605</v>
      </c>
      <c r="E125" s="142">
        <v>14590</v>
      </c>
      <c r="F125" s="142">
        <v>20052</v>
      </c>
      <c r="G125" s="144">
        <v>9652</v>
      </c>
      <c r="H125" s="142">
        <v>5269</v>
      </c>
      <c r="I125" s="142">
        <v>2855</v>
      </c>
    </row>
    <row r="126" spans="1:9" s="143" customFormat="1" ht="9" customHeight="1">
      <c r="A126" s="141" t="s">
        <v>18</v>
      </c>
      <c r="B126" s="127">
        <f t="shared" si="7"/>
        <v>10085</v>
      </c>
      <c r="C126" s="142">
        <v>331</v>
      </c>
      <c r="D126" s="142">
        <v>781</v>
      </c>
      <c r="E126" s="142">
        <v>1990</v>
      </c>
      <c r="F126" s="142">
        <v>3416</v>
      </c>
      <c r="G126" s="144">
        <v>2440</v>
      </c>
      <c r="H126" s="142">
        <v>831</v>
      </c>
      <c r="I126" s="142">
        <v>296</v>
      </c>
    </row>
    <row r="127" spans="1:9" s="143" customFormat="1" ht="9" customHeight="1">
      <c r="A127" s="87" t="s">
        <v>19</v>
      </c>
      <c r="B127" s="88">
        <f t="shared" si="7"/>
        <v>18850</v>
      </c>
      <c r="C127" s="92">
        <v>1823</v>
      </c>
      <c r="D127" s="92">
        <v>4128</v>
      </c>
      <c r="E127" s="92">
        <v>4868</v>
      </c>
      <c r="F127" s="92">
        <v>4195</v>
      </c>
      <c r="G127" s="126">
        <v>1780</v>
      </c>
      <c r="H127" s="92">
        <v>1011</v>
      </c>
      <c r="I127" s="92">
        <v>1045</v>
      </c>
    </row>
    <row r="128" spans="1:9" s="143" customFormat="1" ht="9" customHeight="1">
      <c r="A128" s="141" t="s">
        <v>20</v>
      </c>
      <c r="B128" s="127">
        <f t="shared" si="7"/>
        <v>59185</v>
      </c>
      <c r="C128" s="142">
        <v>743</v>
      </c>
      <c r="D128" s="142">
        <v>2933</v>
      </c>
      <c r="E128" s="142">
        <v>16164</v>
      </c>
      <c r="F128" s="142">
        <v>22748</v>
      </c>
      <c r="G128" s="142">
        <v>7737</v>
      </c>
      <c r="H128" s="142">
        <v>6924</v>
      </c>
      <c r="I128" s="142">
        <v>1936</v>
      </c>
    </row>
    <row r="129" spans="1:9" s="143" customFormat="1" ht="9" customHeight="1">
      <c r="A129" s="141" t="s">
        <v>21</v>
      </c>
      <c r="B129" s="127">
        <f t="shared" si="7"/>
        <v>12708</v>
      </c>
      <c r="C129" s="142">
        <v>575</v>
      </c>
      <c r="D129" s="142">
        <v>1675</v>
      </c>
      <c r="E129" s="142">
        <v>3097</v>
      </c>
      <c r="F129" s="142">
        <v>4348</v>
      </c>
      <c r="G129" s="142">
        <v>1537</v>
      </c>
      <c r="H129" s="142">
        <v>946</v>
      </c>
      <c r="I129" s="142">
        <v>530</v>
      </c>
    </row>
    <row r="130" spans="1:9" s="143" customFormat="1" ht="9" customHeight="1">
      <c r="A130" s="141" t="s">
        <v>22</v>
      </c>
      <c r="B130" s="127">
        <f t="shared" si="7"/>
        <v>133759</v>
      </c>
      <c r="C130" s="142">
        <v>44989</v>
      </c>
      <c r="D130" s="142">
        <v>31611</v>
      </c>
      <c r="E130" s="142">
        <v>23033</v>
      </c>
      <c r="F130" s="142">
        <v>13249</v>
      </c>
      <c r="G130" s="142">
        <v>5760</v>
      </c>
      <c r="H130" s="142">
        <v>3963</v>
      </c>
      <c r="I130" s="142">
        <v>11154</v>
      </c>
    </row>
    <row r="131" spans="1:9" s="143" customFormat="1" ht="9" customHeight="1">
      <c r="A131" s="87" t="s">
        <v>23</v>
      </c>
      <c r="B131" s="88">
        <f t="shared" si="7"/>
        <v>79980</v>
      </c>
      <c r="C131" s="92">
        <v>3769</v>
      </c>
      <c r="D131" s="92">
        <v>6606</v>
      </c>
      <c r="E131" s="92">
        <v>24487</v>
      </c>
      <c r="F131" s="92">
        <v>23171</v>
      </c>
      <c r="G131" s="92">
        <v>8307</v>
      </c>
      <c r="H131" s="92">
        <v>5434</v>
      </c>
      <c r="I131" s="92">
        <v>8206</v>
      </c>
    </row>
    <row r="132" spans="1:9" s="143" customFormat="1" ht="9" customHeight="1">
      <c r="A132" s="140" t="s">
        <v>24</v>
      </c>
      <c r="B132" s="127">
        <f t="shared" si="7"/>
        <v>182476</v>
      </c>
      <c r="C132" s="142">
        <v>2564</v>
      </c>
      <c r="D132" s="142">
        <v>6227</v>
      </c>
      <c r="E132" s="142">
        <v>30158</v>
      </c>
      <c r="F132" s="142">
        <v>73990</v>
      </c>
      <c r="G132" s="142">
        <v>40934</v>
      </c>
      <c r="H132" s="142">
        <v>25731</v>
      </c>
      <c r="I132" s="142">
        <v>2872</v>
      </c>
    </row>
    <row r="133" spans="1:9" s="143" customFormat="1" ht="9" customHeight="1">
      <c r="A133" s="141" t="s">
        <v>25</v>
      </c>
      <c r="B133" s="127">
        <f t="shared" si="7"/>
        <v>45890</v>
      </c>
      <c r="C133" s="142">
        <v>1574</v>
      </c>
      <c r="D133" s="142">
        <v>5815</v>
      </c>
      <c r="E133" s="142">
        <v>14077</v>
      </c>
      <c r="F133" s="142">
        <v>12412</v>
      </c>
      <c r="G133" s="142">
        <v>4308</v>
      </c>
      <c r="H133" s="142">
        <v>3391</v>
      </c>
      <c r="I133" s="142">
        <v>4313</v>
      </c>
    </row>
    <row r="134" spans="1:9" s="143" customFormat="1" ht="9" customHeight="1">
      <c r="A134" s="141" t="s">
        <v>26</v>
      </c>
      <c r="B134" s="127">
        <f t="shared" si="7"/>
        <v>135687</v>
      </c>
      <c r="C134" s="142">
        <v>11740</v>
      </c>
      <c r="D134" s="142">
        <v>26835</v>
      </c>
      <c r="E134" s="142">
        <v>47152</v>
      </c>
      <c r="F134" s="142">
        <v>25117</v>
      </c>
      <c r="G134" s="142">
        <v>8932</v>
      </c>
      <c r="H134" s="142">
        <v>5311</v>
      </c>
      <c r="I134" s="142">
        <v>10600</v>
      </c>
    </row>
    <row r="135" spans="1:9" s="143" customFormat="1" ht="9" customHeight="1">
      <c r="A135" s="87" t="s">
        <v>27</v>
      </c>
      <c r="B135" s="88">
        <f t="shared" si="7"/>
        <v>98217</v>
      </c>
      <c r="C135" s="92">
        <v>20536</v>
      </c>
      <c r="D135" s="92">
        <v>13927</v>
      </c>
      <c r="E135" s="92">
        <v>25546</v>
      </c>
      <c r="F135" s="92">
        <v>17456</v>
      </c>
      <c r="G135" s="92">
        <v>8523</v>
      </c>
      <c r="H135" s="92">
        <v>5813</v>
      </c>
      <c r="I135" s="92">
        <v>6416</v>
      </c>
    </row>
    <row r="136" spans="1:9" s="143" customFormat="1" ht="9" customHeight="1">
      <c r="A136" s="141" t="s">
        <v>28</v>
      </c>
      <c r="B136" s="127">
        <f t="shared" si="7"/>
        <v>67376</v>
      </c>
      <c r="C136" s="142">
        <v>7875</v>
      </c>
      <c r="D136" s="142">
        <v>9317</v>
      </c>
      <c r="E136" s="142">
        <v>19386</v>
      </c>
      <c r="F136" s="142">
        <v>15750</v>
      </c>
      <c r="G136" s="142">
        <v>5666</v>
      </c>
      <c r="H136" s="142">
        <v>3105</v>
      </c>
      <c r="I136" s="142">
        <v>6277</v>
      </c>
    </row>
    <row r="137" spans="1:9" s="143" customFormat="1" ht="9" customHeight="1">
      <c r="A137" s="141" t="s">
        <v>29</v>
      </c>
      <c r="B137" s="127">
        <f t="shared" si="7"/>
        <v>165752</v>
      </c>
      <c r="C137" s="142">
        <v>5076</v>
      </c>
      <c r="D137" s="142">
        <v>20346</v>
      </c>
      <c r="E137" s="142">
        <v>53833</v>
      </c>
      <c r="F137" s="142">
        <v>50276</v>
      </c>
      <c r="G137" s="142">
        <v>18319</v>
      </c>
      <c r="H137" s="142">
        <v>11794</v>
      </c>
      <c r="I137" s="142">
        <v>6108</v>
      </c>
    </row>
    <row r="138" spans="1:9" s="143" customFormat="1" ht="9" customHeight="1">
      <c r="A138" s="141" t="s">
        <v>30</v>
      </c>
      <c r="B138" s="127">
        <f t="shared" si="7"/>
        <v>337020</v>
      </c>
      <c r="C138" s="142">
        <v>19144</v>
      </c>
      <c r="D138" s="142">
        <v>38377</v>
      </c>
      <c r="E138" s="142">
        <v>87594</v>
      </c>
      <c r="F138" s="142">
        <v>112716</v>
      </c>
      <c r="G138" s="142">
        <v>47068</v>
      </c>
      <c r="H138" s="142">
        <v>18698</v>
      </c>
      <c r="I138" s="142">
        <v>13423</v>
      </c>
    </row>
    <row r="139" spans="1:9" s="143" customFormat="1" ht="9" customHeight="1">
      <c r="A139" s="87" t="s">
        <v>31</v>
      </c>
      <c r="B139" s="88">
        <f t="shared" si="7"/>
        <v>123253</v>
      </c>
      <c r="C139" s="92">
        <v>14644</v>
      </c>
      <c r="D139" s="92">
        <v>11604</v>
      </c>
      <c r="E139" s="92">
        <v>48321</v>
      </c>
      <c r="F139" s="92">
        <v>23704</v>
      </c>
      <c r="G139" s="92">
        <v>10118</v>
      </c>
      <c r="H139" s="92">
        <v>5439</v>
      </c>
      <c r="I139" s="92">
        <v>9423</v>
      </c>
    </row>
    <row r="140" spans="1:9" s="143" customFormat="1" ht="9" customHeight="1">
      <c r="A140" s="141" t="s">
        <v>32</v>
      </c>
      <c r="B140" s="127">
        <f t="shared" si="7"/>
        <v>34281</v>
      </c>
      <c r="C140" s="142">
        <v>1705</v>
      </c>
      <c r="D140" s="142">
        <v>2492</v>
      </c>
      <c r="E140" s="142">
        <v>8836</v>
      </c>
      <c r="F140" s="142">
        <v>11391</v>
      </c>
      <c r="G140" s="142">
        <v>6293</v>
      </c>
      <c r="H140" s="142">
        <v>2878</v>
      </c>
      <c r="I140" s="142">
        <v>686</v>
      </c>
    </row>
    <row r="141" spans="1:9" s="143" customFormat="1" ht="9" customHeight="1">
      <c r="A141" s="141" t="s">
        <v>33</v>
      </c>
      <c r="B141" s="127">
        <f t="shared" si="7"/>
        <v>25296</v>
      </c>
      <c r="C141" s="142">
        <v>1400</v>
      </c>
      <c r="D141" s="142">
        <v>2548</v>
      </c>
      <c r="E141" s="142">
        <v>4951</v>
      </c>
      <c r="F141" s="142">
        <v>8200</v>
      </c>
      <c r="G141" s="142">
        <v>2912</v>
      </c>
      <c r="H141" s="142">
        <v>2120</v>
      </c>
      <c r="I141" s="142">
        <v>3165</v>
      </c>
    </row>
    <row r="142" spans="1:9" s="143" customFormat="1" ht="9" customHeight="1">
      <c r="A142" s="141" t="s">
        <v>34</v>
      </c>
      <c r="B142" s="127">
        <f t="shared" si="7"/>
        <v>90683</v>
      </c>
      <c r="C142" s="142">
        <v>884</v>
      </c>
      <c r="D142" s="142">
        <v>4332</v>
      </c>
      <c r="E142" s="142">
        <v>17884</v>
      </c>
      <c r="F142" s="142">
        <v>44768</v>
      </c>
      <c r="G142" s="142">
        <v>10546</v>
      </c>
      <c r="H142" s="142">
        <v>9239</v>
      </c>
      <c r="I142" s="142">
        <v>3030</v>
      </c>
    </row>
    <row r="143" spans="1:9" s="143" customFormat="1" ht="9" customHeight="1">
      <c r="A143" s="87" t="s">
        <v>35</v>
      </c>
      <c r="B143" s="88">
        <f t="shared" si="7"/>
        <v>107094</v>
      </c>
      <c r="C143" s="92">
        <v>17603</v>
      </c>
      <c r="D143" s="92">
        <v>24751</v>
      </c>
      <c r="E143" s="92">
        <v>32891</v>
      </c>
      <c r="F143" s="92">
        <v>13573</v>
      </c>
      <c r="G143" s="92">
        <v>5750</v>
      </c>
      <c r="H143" s="92">
        <v>4448</v>
      </c>
      <c r="I143" s="92">
        <v>8078</v>
      </c>
    </row>
    <row r="144" spans="1:9" s="143" customFormat="1" ht="9" customHeight="1">
      <c r="A144" s="141" t="s">
        <v>36</v>
      </c>
      <c r="B144" s="127">
        <f t="shared" si="7"/>
        <v>156383</v>
      </c>
      <c r="C144" s="142">
        <v>19594</v>
      </c>
      <c r="D144" s="142">
        <v>32567</v>
      </c>
      <c r="E144" s="142">
        <v>45340</v>
      </c>
      <c r="F144" s="142">
        <v>32561</v>
      </c>
      <c r="G144" s="142">
        <v>11887</v>
      </c>
      <c r="H144" s="142">
        <v>9161</v>
      </c>
      <c r="I144" s="142">
        <v>5273</v>
      </c>
    </row>
    <row r="145" spans="1:9" s="143" customFormat="1" ht="9" customHeight="1">
      <c r="A145" s="141" t="s">
        <v>37</v>
      </c>
      <c r="B145" s="127">
        <f t="shared" si="7"/>
        <v>38994</v>
      </c>
      <c r="C145" s="142">
        <v>3502</v>
      </c>
      <c r="D145" s="142">
        <v>3743</v>
      </c>
      <c r="E145" s="142">
        <v>12722</v>
      </c>
      <c r="F145" s="142">
        <v>8215</v>
      </c>
      <c r="G145" s="142">
        <v>2928</v>
      </c>
      <c r="H145" s="142">
        <v>2337</v>
      </c>
      <c r="I145" s="142">
        <v>5547</v>
      </c>
    </row>
    <row r="146" spans="1:9" s="143" customFormat="1" ht="9" customHeight="1">
      <c r="A146" s="141" t="s">
        <v>38</v>
      </c>
      <c r="B146" s="127">
        <f t="shared" si="7"/>
        <v>22361</v>
      </c>
      <c r="C146" s="142">
        <v>1479</v>
      </c>
      <c r="D146" s="142">
        <v>3947</v>
      </c>
      <c r="E146" s="142">
        <v>5546</v>
      </c>
      <c r="F146" s="142">
        <v>6287</v>
      </c>
      <c r="G146" s="142">
        <v>2731</v>
      </c>
      <c r="H146" s="142">
        <v>1605</v>
      </c>
      <c r="I146" s="142">
        <v>766</v>
      </c>
    </row>
    <row r="147" spans="1:9" s="143" customFormat="1" ht="9" customHeight="1">
      <c r="A147" s="87" t="s">
        <v>39</v>
      </c>
      <c r="B147" s="88">
        <f t="shared" si="7"/>
        <v>66496</v>
      </c>
      <c r="C147" s="92">
        <v>3567</v>
      </c>
      <c r="D147" s="92">
        <v>11971</v>
      </c>
      <c r="E147" s="92">
        <v>19446</v>
      </c>
      <c r="F147" s="92">
        <v>15903</v>
      </c>
      <c r="G147" s="92">
        <v>6328</v>
      </c>
      <c r="H147" s="92">
        <v>5185</v>
      </c>
      <c r="I147" s="92">
        <v>4096</v>
      </c>
    </row>
    <row r="148" spans="1:9" s="143" customFormat="1" ht="9" customHeight="1">
      <c r="A148" s="141" t="s">
        <v>40</v>
      </c>
      <c r="B148" s="127">
        <f t="shared" si="7"/>
        <v>73517</v>
      </c>
      <c r="C148" s="142">
        <v>2485</v>
      </c>
      <c r="D148" s="142">
        <v>7949</v>
      </c>
      <c r="E148" s="142">
        <v>17519</v>
      </c>
      <c r="F148" s="142">
        <v>20127</v>
      </c>
      <c r="G148" s="142">
        <v>10650</v>
      </c>
      <c r="H148" s="142">
        <v>7706</v>
      </c>
      <c r="I148" s="142">
        <v>7081</v>
      </c>
    </row>
    <row r="149" spans="1:9" s="143" customFormat="1" ht="9" customHeight="1">
      <c r="A149" s="141" t="s">
        <v>41</v>
      </c>
      <c r="B149" s="127">
        <f t="shared" si="7"/>
        <v>56322</v>
      </c>
      <c r="C149" s="142">
        <v>1297</v>
      </c>
      <c r="D149" s="142">
        <v>4060</v>
      </c>
      <c r="E149" s="142">
        <v>15064</v>
      </c>
      <c r="F149" s="142">
        <v>22812</v>
      </c>
      <c r="G149" s="142">
        <v>6116</v>
      </c>
      <c r="H149" s="142">
        <v>5098</v>
      </c>
      <c r="I149" s="142">
        <v>1875</v>
      </c>
    </row>
    <row r="150" spans="1:9" s="143" customFormat="1" ht="9" customHeight="1">
      <c r="A150" s="141" t="s">
        <v>42</v>
      </c>
      <c r="B150" s="127">
        <f t="shared" si="7"/>
        <v>50157</v>
      </c>
      <c r="C150" s="142">
        <v>3488</v>
      </c>
      <c r="D150" s="142">
        <v>9422</v>
      </c>
      <c r="E150" s="142">
        <v>14780</v>
      </c>
      <c r="F150" s="142">
        <v>12046</v>
      </c>
      <c r="G150" s="142">
        <v>5204</v>
      </c>
      <c r="H150" s="142">
        <v>3401</v>
      </c>
      <c r="I150" s="142">
        <v>1816</v>
      </c>
    </row>
    <row r="151" spans="1:9" s="143" customFormat="1" ht="9" customHeight="1">
      <c r="A151" s="87" t="s">
        <v>43</v>
      </c>
      <c r="B151" s="88">
        <f t="shared" si="7"/>
        <v>63568</v>
      </c>
      <c r="C151" s="92">
        <v>1201</v>
      </c>
      <c r="D151" s="92">
        <v>5559</v>
      </c>
      <c r="E151" s="126">
        <v>17209</v>
      </c>
      <c r="F151" s="92">
        <v>21807</v>
      </c>
      <c r="G151" s="92">
        <v>8969</v>
      </c>
      <c r="H151" s="92">
        <v>6951</v>
      </c>
      <c r="I151" s="92">
        <v>1872</v>
      </c>
    </row>
    <row r="152" spans="1:9" s="143" customFormat="1" ht="9" customHeight="1">
      <c r="A152" s="141" t="s">
        <v>44</v>
      </c>
      <c r="B152" s="127">
        <f t="shared" si="7"/>
        <v>28374</v>
      </c>
      <c r="C152" s="142">
        <v>1395</v>
      </c>
      <c r="D152" s="142">
        <v>2508</v>
      </c>
      <c r="E152" s="142">
        <v>9360</v>
      </c>
      <c r="F152" s="142">
        <v>8981</v>
      </c>
      <c r="G152" s="142">
        <v>3365</v>
      </c>
      <c r="H152" s="142">
        <v>2263</v>
      </c>
      <c r="I152" s="142">
        <v>502</v>
      </c>
    </row>
    <row r="153" spans="1:9" s="143" customFormat="1" ht="9" customHeight="1">
      <c r="A153" s="141" t="s">
        <v>45</v>
      </c>
      <c r="B153" s="127">
        <f t="shared" si="7"/>
        <v>218849</v>
      </c>
      <c r="C153" s="142">
        <v>34844</v>
      </c>
      <c r="D153" s="142">
        <v>41660</v>
      </c>
      <c r="E153" s="142">
        <v>52518</v>
      </c>
      <c r="F153" s="142">
        <v>37534</v>
      </c>
      <c r="G153" s="142">
        <v>15059</v>
      </c>
      <c r="H153" s="142">
        <v>10395</v>
      </c>
      <c r="I153" s="144">
        <v>26839</v>
      </c>
    </row>
    <row r="154" spans="1:9" s="143" customFormat="1" ht="9" customHeight="1">
      <c r="A154" s="141" t="s">
        <v>46</v>
      </c>
      <c r="B154" s="127">
        <f t="shared" si="7"/>
        <v>38099</v>
      </c>
      <c r="C154" s="142">
        <v>3486</v>
      </c>
      <c r="D154" s="142">
        <v>8853</v>
      </c>
      <c r="E154" s="142">
        <v>10028</v>
      </c>
      <c r="F154" s="142">
        <v>10104</v>
      </c>
      <c r="G154" s="142">
        <v>3047</v>
      </c>
      <c r="H154" s="142">
        <v>2277</v>
      </c>
      <c r="I154" s="142">
        <v>304</v>
      </c>
    </row>
    <row r="155" spans="1:9" s="143" customFormat="1" ht="9" customHeight="1">
      <c r="A155" s="87" t="s">
        <v>47</v>
      </c>
      <c r="B155" s="88">
        <f t="shared" si="7"/>
        <v>38960</v>
      </c>
      <c r="C155" s="92">
        <v>1007</v>
      </c>
      <c r="D155" s="92">
        <v>7774</v>
      </c>
      <c r="E155" s="92">
        <v>12895</v>
      </c>
      <c r="F155" s="92">
        <v>9579</v>
      </c>
      <c r="G155" s="92">
        <v>3379</v>
      </c>
      <c r="H155" s="92">
        <v>2382</v>
      </c>
      <c r="I155" s="92">
        <v>1944</v>
      </c>
    </row>
    <row r="156" spans="1:9" s="143" customFormat="1" ht="9" customHeight="1">
      <c r="A156" s="141" t="s">
        <v>76</v>
      </c>
      <c r="B156" s="127">
        <f t="shared" si="7"/>
        <v>4523</v>
      </c>
      <c r="C156" s="142">
        <v>50</v>
      </c>
      <c r="D156" s="142">
        <v>52</v>
      </c>
      <c r="E156" s="142">
        <v>732</v>
      </c>
      <c r="F156" s="142">
        <v>861</v>
      </c>
      <c r="G156" s="142">
        <v>972</v>
      </c>
      <c r="H156" s="142">
        <v>1714</v>
      </c>
      <c r="I156" s="142">
        <v>142</v>
      </c>
    </row>
    <row r="157" spans="1:9" s="86" customFormat="1" ht="9" customHeight="1">
      <c r="A157" s="84"/>
      <c r="B157" s="85"/>
      <c r="C157" s="90"/>
      <c r="D157" s="90"/>
      <c r="E157" s="90"/>
      <c r="F157" s="90"/>
      <c r="G157" s="90"/>
      <c r="H157" s="90"/>
      <c r="I157" s="90"/>
    </row>
    <row r="158" spans="1:9" s="86" customFormat="1" ht="9" customHeight="1">
      <c r="A158" s="80">
        <v>1999</v>
      </c>
      <c r="B158" s="85"/>
      <c r="C158" s="139"/>
      <c r="D158" s="139"/>
      <c r="E158" s="139"/>
      <c r="F158" s="139"/>
      <c r="G158" s="139"/>
      <c r="H158" s="139"/>
      <c r="I158" s="139"/>
    </row>
    <row r="159" spans="1:9" s="86" customFormat="1" ht="9" customHeight="1">
      <c r="A159" s="83" t="s">
        <v>7</v>
      </c>
      <c r="B159" s="81">
        <f t="shared" ref="B159:I159" si="8">SUM(B161:B193)</f>
        <v>2769089</v>
      </c>
      <c r="C159" s="91">
        <f t="shared" si="8"/>
        <v>234454</v>
      </c>
      <c r="D159" s="91">
        <f t="shared" si="8"/>
        <v>363512</v>
      </c>
      <c r="E159" s="91">
        <f t="shared" si="8"/>
        <v>743752</v>
      </c>
      <c r="F159" s="91">
        <f t="shared" si="8"/>
        <v>745922</v>
      </c>
      <c r="G159" s="91">
        <f t="shared" si="8"/>
        <v>295277</v>
      </c>
      <c r="H159" s="91">
        <f t="shared" si="8"/>
        <v>183862</v>
      </c>
      <c r="I159" s="91">
        <f t="shared" si="8"/>
        <v>202310</v>
      </c>
    </row>
    <row r="160" spans="1:9" s="86" customFormat="1" ht="3.95" customHeight="1">
      <c r="A160" s="83"/>
      <c r="B160" s="81"/>
      <c r="C160" s="91"/>
      <c r="D160" s="91"/>
      <c r="E160" s="91"/>
      <c r="F160" s="91"/>
      <c r="G160" s="91"/>
      <c r="H160" s="91"/>
      <c r="I160" s="91"/>
    </row>
    <row r="161" spans="1:9" s="86" customFormat="1" ht="9" customHeight="1">
      <c r="A161" s="84" t="s">
        <v>16</v>
      </c>
      <c r="B161" s="85">
        <f t="shared" ref="B161:B193" si="9">SUM(C161:I161)</f>
        <v>25424</v>
      </c>
      <c r="C161" s="90">
        <v>419</v>
      </c>
      <c r="D161" s="90">
        <v>2799</v>
      </c>
      <c r="E161" s="90">
        <v>8532</v>
      </c>
      <c r="F161" s="90">
        <v>7961</v>
      </c>
      <c r="G161" s="90">
        <v>3110</v>
      </c>
      <c r="H161" s="90">
        <v>2034</v>
      </c>
      <c r="I161" s="90">
        <v>569</v>
      </c>
    </row>
    <row r="162" spans="1:9" s="86" customFormat="1" ht="9" customHeight="1">
      <c r="A162" s="84" t="s">
        <v>17</v>
      </c>
      <c r="B162" s="85">
        <f t="shared" si="9"/>
        <v>60442</v>
      </c>
      <c r="C162" s="90">
        <v>1991</v>
      </c>
      <c r="D162" s="90">
        <v>4754</v>
      </c>
      <c r="E162" s="90">
        <v>15292</v>
      </c>
      <c r="F162" s="90">
        <v>19329</v>
      </c>
      <c r="G162" s="113">
        <v>10338</v>
      </c>
      <c r="H162" s="90">
        <v>5763</v>
      </c>
      <c r="I162" s="90">
        <v>2975</v>
      </c>
    </row>
    <row r="163" spans="1:9" s="86" customFormat="1" ht="9" customHeight="1">
      <c r="A163" s="84" t="s">
        <v>18</v>
      </c>
      <c r="B163" s="85">
        <f t="shared" si="9"/>
        <v>10477</v>
      </c>
      <c r="C163" s="90">
        <v>288</v>
      </c>
      <c r="D163" s="90">
        <v>794</v>
      </c>
      <c r="E163" s="145">
        <v>1949</v>
      </c>
      <c r="F163" s="90">
        <v>3461</v>
      </c>
      <c r="G163" s="113">
        <v>2727</v>
      </c>
      <c r="H163" s="90">
        <v>879</v>
      </c>
      <c r="I163" s="90">
        <v>379</v>
      </c>
    </row>
    <row r="164" spans="1:9" s="86" customFormat="1" ht="9" customHeight="1">
      <c r="A164" s="87" t="s">
        <v>19</v>
      </c>
      <c r="B164" s="88">
        <f t="shared" si="9"/>
        <v>19637</v>
      </c>
      <c r="C164" s="92">
        <v>1715</v>
      </c>
      <c r="D164" s="92">
        <v>3965</v>
      </c>
      <c r="E164" s="92">
        <v>5451</v>
      </c>
      <c r="F164" s="92">
        <v>4117</v>
      </c>
      <c r="G164" s="126">
        <v>1838</v>
      </c>
      <c r="H164" s="92">
        <v>1213</v>
      </c>
      <c r="I164" s="92">
        <v>1338</v>
      </c>
    </row>
    <row r="165" spans="1:9" s="86" customFormat="1" ht="9" customHeight="1">
      <c r="A165" s="84" t="s">
        <v>20</v>
      </c>
      <c r="B165" s="85">
        <f t="shared" si="9"/>
        <v>59686</v>
      </c>
      <c r="C165" s="90">
        <v>742</v>
      </c>
      <c r="D165" s="90">
        <v>2577</v>
      </c>
      <c r="E165" s="90">
        <v>15963</v>
      </c>
      <c r="F165" s="90">
        <v>22824</v>
      </c>
      <c r="G165" s="90">
        <v>8077</v>
      </c>
      <c r="H165" s="90">
        <v>6922</v>
      </c>
      <c r="I165" s="90">
        <v>2581</v>
      </c>
    </row>
    <row r="166" spans="1:9" s="86" customFormat="1" ht="9" customHeight="1">
      <c r="A166" s="84" t="s">
        <v>21</v>
      </c>
      <c r="B166" s="85">
        <f t="shared" si="9"/>
        <v>13049</v>
      </c>
      <c r="C166" s="90">
        <v>540</v>
      </c>
      <c r="D166" s="90">
        <v>1641</v>
      </c>
      <c r="E166" s="90">
        <v>3121</v>
      </c>
      <c r="F166" s="90">
        <v>4524</v>
      </c>
      <c r="G166" s="90">
        <v>1504</v>
      </c>
      <c r="H166" s="90">
        <v>958</v>
      </c>
      <c r="I166" s="90">
        <v>761</v>
      </c>
    </row>
    <row r="167" spans="1:9" s="86" customFormat="1" ht="9" customHeight="1">
      <c r="A167" s="84" t="s">
        <v>22</v>
      </c>
      <c r="B167" s="85">
        <f t="shared" si="9"/>
        <v>132662</v>
      </c>
      <c r="C167" s="90">
        <v>36589</v>
      </c>
      <c r="D167" s="90">
        <v>29942</v>
      </c>
      <c r="E167" s="90">
        <v>24285</v>
      </c>
      <c r="F167" s="90">
        <v>13091</v>
      </c>
      <c r="G167" s="90">
        <v>6150</v>
      </c>
      <c r="H167" s="90">
        <v>3726</v>
      </c>
      <c r="I167" s="90">
        <v>18879</v>
      </c>
    </row>
    <row r="168" spans="1:9" s="86" customFormat="1" ht="9" customHeight="1">
      <c r="A168" s="87" t="s">
        <v>23</v>
      </c>
      <c r="B168" s="88">
        <f t="shared" si="9"/>
        <v>91610</v>
      </c>
      <c r="C168" s="92">
        <v>6037</v>
      </c>
      <c r="D168" s="92">
        <v>7401</v>
      </c>
      <c r="E168" s="92">
        <v>26451</v>
      </c>
      <c r="F168" s="92">
        <v>24906</v>
      </c>
      <c r="G168" s="92">
        <v>8793</v>
      </c>
      <c r="H168" s="92">
        <v>5721</v>
      </c>
      <c r="I168" s="92">
        <v>12301</v>
      </c>
    </row>
    <row r="169" spans="1:9" s="86" customFormat="1" ht="9" customHeight="1">
      <c r="A169" s="140" t="s">
        <v>24</v>
      </c>
      <c r="B169" s="85">
        <f t="shared" si="9"/>
        <v>180953</v>
      </c>
      <c r="C169" s="90">
        <v>3095</v>
      </c>
      <c r="D169" s="90">
        <v>5608</v>
      </c>
      <c r="E169" s="90">
        <v>30141</v>
      </c>
      <c r="F169" s="90">
        <v>70972</v>
      </c>
      <c r="G169" s="90">
        <v>41070</v>
      </c>
      <c r="H169" s="90">
        <v>24918</v>
      </c>
      <c r="I169" s="90">
        <v>5149</v>
      </c>
    </row>
    <row r="170" spans="1:9" s="86" customFormat="1" ht="9" customHeight="1">
      <c r="A170" s="84" t="s">
        <v>25</v>
      </c>
      <c r="B170" s="85">
        <f t="shared" si="9"/>
        <v>48828</v>
      </c>
      <c r="C170" s="90">
        <v>2080</v>
      </c>
      <c r="D170" s="90">
        <v>5789</v>
      </c>
      <c r="E170" s="90">
        <v>13934</v>
      </c>
      <c r="F170" s="90">
        <v>12888</v>
      </c>
      <c r="G170" s="90">
        <v>4264</v>
      </c>
      <c r="H170" s="90">
        <v>3175</v>
      </c>
      <c r="I170" s="90">
        <v>6698</v>
      </c>
    </row>
    <row r="171" spans="1:9" s="86" customFormat="1" ht="9" customHeight="1">
      <c r="A171" s="84" t="s">
        <v>26</v>
      </c>
      <c r="B171" s="85">
        <f t="shared" si="9"/>
        <v>139930</v>
      </c>
      <c r="C171" s="90">
        <v>10334</v>
      </c>
      <c r="D171" s="90">
        <v>25977</v>
      </c>
      <c r="E171" s="90">
        <v>47542</v>
      </c>
      <c r="F171" s="90">
        <v>28717</v>
      </c>
      <c r="G171" s="90">
        <v>9500</v>
      </c>
      <c r="H171" s="90">
        <v>5570</v>
      </c>
      <c r="I171" s="90">
        <v>12290</v>
      </c>
    </row>
    <row r="172" spans="1:9" s="86" customFormat="1" ht="9" customHeight="1">
      <c r="A172" s="87" t="s">
        <v>27</v>
      </c>
      <c r="B172" s="88">
        <f t="shared" si="9"/>
        <v>116199</v>
      </c>
      <c r="C172" s="92">
        <v>23976</v>
      </c>
      <c r="D172" s="92">
        <v>17169</v>
      </c>
      <c r="E172" s="92">
        <v>31563</v>
      </c>
      <c r="F172" s="92">
        <v>19983</v>
      </c>
      <c r="G172" s="92">
        <v>8926</v>
      </c>
      <c r="H172" s="92">
        <v>5761</v>
      </c>
      <c r="I172" s="92">
        <v>8821</v>
      </c>
    </row>
    <row r="173" spans="1:9" s="86" customFormat="1" ht="9" customHeight="1">
      <c r="A173" s="84" t="s">
        <v>28</v>
      </c>
      <c r="B173" s="85">
        <f t="shared" si="9"/>
        <v>71839</v>
      </c>
      <c r="C173" s="90">
        <v>8768</v>
      </c>
      <c r="D173" s="90">
        <v>8901</v>
      </c>
      <c r="E173" s="90">
        <v>18861</v>
      </c>
      <c r="F173" s="90">
        <v>16220</v>
      </c>
      <c r="G173" s="90">
        <v>5805</v>
      </c>
      <c r="H173" s="90">
        <v>2898</v>
      </c>
      <c r="I173" s="90">
        <v>10386</v>
      </c>
    </row>
    <row r="174" spans="1:9" s="86" customFormat="1" ht="9" customHeight="1">
      <c r="A174" s="84" t="s">
        <v>29</v>
      </c>
      <c r="B174" s="85">
        <f t="shared" si="9"/>
        <v>166809</v>
      </c>
      <c r="C174" s="90">
        <v>5216</v>
      </c>
      <c r="D174" s="90">
        <v>19775</v>
      </c>
      <c r="E174" s="90">
        <v>53871</v>
      </c>
      <c r="F174" s="90">
        <v>50506</v>
      </c>
      <c r="G174" s="90">
        <v>18760</v>
      </c>
      <c r="H174" s="90">
        <v>11591</v>
      </c>
      <c r="I174" s="90">
        <v>7090</v>
      </c>
    </row>
    <row r="175" spans="1:9" s="86" customFormat="1" ht="9" customHeight="1">
      <c r="A175" s="84" t="s">
        <v>30</v>
      </c>
      <c r="B175" s="85">
        <f t="shared" si="9"/>
        <v>343502</v>
      </c>
      <c r="C175" s="90">
        <v>17527</v>
      </c>
      <c r="D175" s="90">
        <v>36860</v>
      </c>
      <c r="E175" s="90">
        <v>87208</v>
      </c>
      <c r="F175" s="90">
        <v>122889</v>
      </c>
      <c r="G175" s="90">
        <v>44324</v>
      </c>
      <c r="H175" s="90">
        <v>19419</v>
      </c>
      <c r="I175" s="90">
        <v>15275</v>
      </c>
    </row>
    <row r="176" spans="1:9" s="86" customFormat="1" ht="9" customHeight="1">
      <c r="A176" s="87" t="s">
        <v>31</v>
      </c>
      <c r="B176" s="88">
        <f t="shared" si="9"/>
        <v>131754</v>
      </c>
      <c r="C176" s="92">
        <v>15862</v>
      </c>
      <c r="D176" s="92">
        <v>14114</v>
      </c>
      <c r="E176" s="92">
        <v>47154</v>
      </c>
      <c r="F176" s="92">
        <v>24555</v>
      </c>
      <c r="G176" s="92">
        <v>10221</v>
      </c>
      <c r="H176" s="92">
        <v>5332</v>
      </c>
      <c r="I176" s="92">
        <v>14516</v>
      </c>
    </row>
    <row r="177" spans="1:9" s="86" customFormat="1" ht="9" customHeight="1">
      <c r="A177" s="84" t="s">
        <v>32</v>
      </c>
      <c r="B177" s="85">
        <f t="shared" si="9"/>
        <v>37394</v>
      </c>
      <c r="C177" s="90">
        <v>1967</v>
      </c>
      <c r="D177" s="90">
        <v>2773</v>
      </c>
      <c r="E177" s="90">
        <v>10020</v>
      </c>
      <c r="F177" s="90">
        <v>12778</v>
      </c>
      <c r="G177" s="90">
        <v>6257</v>
      </c>
      <c r="H177" s="90">
        <v>2850</v>
      </c>
      <c r="I177" s="90">
        <v>749</v>
      </c>
    </row>
    <row r="178" spans="1:9" s="86" customFormat="1" ht="9" customHeight="1">
      <c r="A178" s="84" t="s">
        <v>33</v>
      </c>
      <c r="B178" s="85">
        <f t="shared" si="9"/>
        <v>25308</v>
      </c>
      <c r="C178" s="90">
        <v>1199</v>
      </c>
      <c r="D178" s="90">
        <v>2369</v>
      </c>
      <c r="E178" s="90">
        <v>5313</v>
      </c>
      <c r="F178" s="90">
        <v>8325</v>
      </c>
      <c r="G178" s="90">
        <v>3148</v>
      </c>
      <c r="H178" s="90">
        <v>2020</v>
      </c>
      <c r="I178" s="90">
        <v>2934</v>
      </c>
    </row>
    <row r="179" spans="1:9" s="86" customFormat="1" ht="9" customHeight="1">
      <c r="A179" s="84" t="s">
        <v>34</v>
      </c>
      <c r="B179" s="85">
        <f t="shared" si="9"/>
        <v>91500</v>
      </c>
      <c r="C179" s="90">
        <v>969</v>
      </c>
      <c r="D179" s="90">
        <v>4121</v>
      </c>
      <c r="E179" s="90">
        <v>17066</v>
      </c>
      <c r="F179" s="90">
        <v>45642</v>
      </c>
      <c r="G179" s="90">
        <v>11579</v>
      </c>
      <c r="H179" s="90">
        <v>8577</v>
      </c>
      <c r="I179" s="90">
        <v>3546</v>
      </c>
    </row>
    <row r="180" spans="1:9" s="86" customFormat="1" ht="9" customHeight="1">
      <c r="A180" s="87" t="s">
        <v>35</v>
      </c>
      <c r="B180" s="88">
        <f t="shared" si="9"/>
        <v>114538</v>
      </c>
      <c r="C180" s="92">
        <v>16748</v>
      </c>
      <c r="D180" s="92">
        <v>25843</v>
      </c>
      <c r="E180" s="92">
        <v>36302</v>
      </c>
      <c r="F180" s="92">
        <v>14894</v>
      </c>
      <c r="G180" s="92">
        <v>6199</v>
      </c>
      <c r="H180" s="92">
        <v>4330</v>
      </c>
      <c r="I180" s="92">
        <v>10222</v>
      </c>
    </row>
    <row r="181" spans="1:9" s="86" customFormat="1" ht="9" customHeight="1">
      <c r="A181" s="84" t="s">
        <v>36</v>
      </c>
      <c r="B181" s="85">
        <f t="shared" si="9"/>
        <v>179718</v>
      </c>
      <c r="C181" s="90">
        <v>24867</v>
      </c>
      <c r="D181" s="90">
        <v>37619</v>
      </c>
      <c r="E181" s="90">
        <v>51167</v>
      </c>
      <c r="F181" s="90">
        <v>35442</v>
      </c>
      <c r="G181" s="90">
        <v>12813</v>
      </c>
      <c r="H181" s="90">
        <v>9035</v>
      </c>
      <c r="I181" s="90">
        <v>8775</v>
      </c>
    </row>
    <row r="182" spans="1:9" s="86" customFormat="1" ht="9" customHeight="1">
      <c r="A182" s="84" t="s">
        <v>37</v>
      </c>
      <c r="B182" s="85">
        <f t="shared" si="9"/>
        <v>40843</v>
      </c>
      <c r="C182" s="90">
        <v>3753</v>
      </c>
      <c r="D182" s="90">
        <v>2950</v>
      </c>
      <c r="E182" s="90">
        <v>13476</v>
      </c>
      <c r="F182" s="90">
        <v>8901</v>
      </c>
      <c r="G182" s="90">
        <v>3212</v>
      </c>
      <c r="H182" s="90">
        <v>2616</v>
      </c>
      <c r="I182" s="90">
        <v>5935</v>
      </c>
    </row>
    <row r="183" spans="1:9" s="86" customFormat="1" ht="9" customHeight="1">
      <c r="A183" s="84" t="s">
        <v>38</v>
      </c>
      <c r="B183" s="85">
        <f t="shared" si="9"/>
        <v>23361</v>
      </c>
      <c r="C183" s="90">
        <v>1412</v>
      </c>
      <c r="D183" s="90">
        <v>3821</v>
      </c>
      <c r="E183" s="90">
        <v>5979</v>
      </c>
      <c r="F183" s="90">
        <v>6975</v>
      </c>
      <c r="G183" s="90">
        <v>2941</v>
      </c>
      <c r="H183" s="90">
        <v>1691</v>
      </c>
      <c r="I183" s="90">
        <v>542</v>
      </c>
    </row>
    <row r="184" spans="1:9" s="86" customFormat="1" ht="9" customHeight="1">
      <c r="A184" s="87" t="s">
        <v>39</v>
      </c>
      <c r="B184" s="88">
        <f t="shared" si="9"/>
        <v>69176</v>
      </c>
      <c r="C184" s="92">
        <v>3916</v>
      </c>
      <c r="D184" s="92">
        <v>11696</v>
      </c>
      <c r="E184" s="92">
        <v>19355</v>
      </c>
      <c r="F184" s="92">
        <v>17783</v>
      </c>
      <c r="G184" s="92">
        <v>5847</v>
      </c>
      <c r="H184" s="92">
        <v>4351</v>
      </c>
      <c r="I184" s="92">
        <v>6228</v>
      </c>
    </row>
    <row r="185" spans="1:9" s="86" customFormat="1" ht="9" customHeight="1">
      <c r="A185" s="84" t="s">
        <v>40</v>
      </c>
      <c r="B185" s="85">
        <f t="shared" si="9"/>
        <v>75369</v>
      </c>
      <c r="C185" s="90">
        <v>2905</v>
      </c>
      <c r="D185" s="90">
        <v>7758</v>
      </c>
      <c r="E185" s="90">
        <v>16949</v>
      </c>
      <c r="F185" s="90">
        <v>20275</v>
      </c>
      <c r="G185" s="90">
        <v>10837</v>
      </c>
      <c r="H185" s="90">
        <v>7616</v>
      </c>
      <c r="I185" s="90">
        <v>9029</v>
      </c>
    </row>
    <row r="186" spans="1:9" s="86" customFormat="1" ht="9" customHeight="1">
      <c r="A186" s="84" t="s">
        <v>41</v>
      </c>
      <c r="B186" s="85">
        <f t="shared" si="9"/>
        <v>57560</v>
      </c>
      <c r="C186" s="90">
        <v>1425</v>
      </c>
      <c r="D186" s="90">
        <v>3970</v>
      </c>
      <c r="E186" s="90">
        <v>15480</v>
      </c>
      <c r="F186" s="90">
        <v>24663</v>
      </c>
      <c r="G186" s="90">
        <v>4783</v>
      </c>
      <c r="H186" s="90">
        <v>5191</v>
      </c>
      <c r="I186" s="90">
        <v>2048</v>
      </c>
    </row>
    <row r="187" spans="1:9" s="86" customFormat="1" ht="9" customHeight="1">
      <c r="A187" s="84" t="s">
        <v>42</v>
      </c>
      <c r="B187" s="85">
        <f t="shared" si="9"/>
        <v>51654</v>
      </c>
      <c r="C187" s="90">
        <v>3321</v>
      </c>
      <c r="D187" s="90">
        <v>9454</v>
      </c>
      <c r="E187" s="90">
        <v>15252</v>
      </c>
      <c r="F187" s="90">
        <v>13044</v>
      </c>
      <c r="G187" s="90">
        <v>5275</v>
      </c>
      <c r="H187" s="90">
        <v>3391</v>
      </c>
      <c r="I187" s="90">
        <v>1917</v>
      </c>
    </row>
    <row r="188" spans="1:9" s="86" customFormat="1" ht="9" customHeight="1">
      <c r="A188" s="87" t="s">
        <v>43</v>
      </c>
      <c r="B188" s="88">
        <f t="shared" si="9"/>
        <v>66097</v>
      </c>
      <c r="C188" s="92">
        <v>1144</v>
      </c>
      <c r="D188" s="92">
        <v>6057</v>
      </c>
      <c r="E188" s="92">
        <v>17798</v>
      </c>
      <c r="F188" s="92">
        <v>22871</v>
      </c>
      <c r="G188" s="92">
        <v>9527</v>
      </c>
      <c r="H188" s="92">
        <v>6915</v>
      </c>
      <c r="I188" s="92">
        <v>1785</v>
      </c>
    </row>
    <row r="189" spans="1:9" s="86" customFormat="1" ht="9" customHeight="1">
      <c r="A189" s="84" t="s">
        <v>44</v>
      </c>
      <c r="B189" s="85">
        <f t="shared" si="9"/>
        <v>27677</v>
      </c>
      <c r="C189" s="90">
        <v>1402</v>
      </c>
      <c r="D189" s="90">
        <v>2205</v>
      </c>
      <c r="E189" s="113">
        <v>9096</v>
      </c>
      <c r="F189" s="90">
        <v>8488</v>
      </c>
      <c r="G189" s="90">
        <v>3486</v>
      </c>
      <c r="H189" s="90">
        <v>2280</v>
      </c>
      <c r="I189" s="90">
        <v>720</v>
      </c>
    </row>
    <row r="190" spans="1:9" s="86" customFormat="1" ht="9" customHeight="1">
      <c r="A190" s="84" t="s">
        <v>45</v>
      </c>
      <c r="B190" s="85">
        <f t="shared" si="9"/>
        <v>212348</v>
      </c>
      <c r="C190" s="90">
        <v>30197</v>
      </c>
      <c r="D190" s="90">
        <v>39197</v>
      </c>
      <c r="E190" s="90">
        <v>55073</v>
      </c>
      <c r="F190" s="90">
        <v>37497</v>
      </c>
      <c r="G190" s="90">
        <v>15511</v>
      </c>
      <c r="H190" s="90">
        <v>9614</v>
      </c>
      <c r="I190" s="113">
        <v>25259</v>
      </c>
    </row>
    <row r="191" spans="1:9" s="86" customFormat="1" ht="9" customHeight="1">
      <c r="A191" s="84" t="s">
        <v>46</v>
      </c>
      <c r="B191" s="85">
        <f t="shared" si="9"/>
        <v>37195</v>
      </c>
      <c r="C191" s="90">
        <v>3025</v>
      </c>
      <c r="D191" s="90">
        <v>8199</v>
      </c>
      <c r="E191" s="90">
        <v>10021</v>
      </c>
      <c r="F191" s="90">
        <v>9971</v>
      </c>
      <c r="G191" s="90">
        <v>3370</v>
      </c>
      <c r="H191" s="90">
        <v>2326</v>
      </c>
      <c r="I191" s="90">
        <v>283</v>
      </c>
    </row>
    <row r="192" spans="1:9" s="86" customFormat="1" ht="9" customHeight="1">
      <c r="A192" s="87" t="s">
        <v>47</v>
      </c>
      <c r="B192" s="88">
        <f t="shared" si="9"/>
        <v>38477</v>
      </c>
      <c r="C192" s="92">
        <v>922</v>
      </c>
      <c r="D192" s="92">
        <v>7366</v>
      </c>
      <c r="E192" s="92">
        <v>12545</v>
      </c>
      <c r="F192" s="92">
        <v>9861</v>
      </c>
      <c r="G192" s="92">
        <v>3337</v>
      </c>
      <c r="H192" s="92">
        <v>2330</v>
      </c>
      <c r="I192" s="92">
        <v>2116</v>
      </c>
    </row>
    <row r="193" spans="1:9" s="86" customFormat="1" ht="9" customHeight="1">
      <c r="A193" s="84" t="s">
        <v>76</v>
      </c>
      <c r="B193" s="85">
        <f t="shared" si="9"/>
        <v>8073</v>
      </c>
      <c r="C193" s="90">
        <v>103</v>
      </c>
      <c r="D193" s="90">
        <v>48</v>
      </c>
      <c r="E193" s="90">
        <v>1542</v>
      </c>
      <c r="F193" s="90">
        <v>1569</v>
      </c>
      <c r="G193" s="90">
        <v>1748</v>
      </c>
      <c r="H193" s="90">
        <v>2849</v>
      </c>
      <c r="I193" s="90">
        <v>214</v>
      </c>
    </row>
    <row r="194" spans="1:9" s="86" customFormat="1" ht="9" customHeight="1">
      <c r="A194" s="84"/>
      <c r="B194" s="85"/>
      <c r="C194" s="90"/>
      <c r="D194" s="90"/>
      <c r="E194" s="90"/>
      <c r="F194" s="90"/>
      <c r="G194" s="90"/>
      <c r="H194" s="90"/>
      <c r="I194" s="90"/>
    </row>
    <row r="195" spans="1:9" s="86" customFormat="1" ht="9" customHeight="1">
      <c r="A195" s="80">
        <v>2000</v>
      </c>
      <c r="B195" s="85"/>
      <c r="C195" s="139"/>
      <c r="D195" s="139"/>
      <c r="E195" s="139"/>
      <c r="F195" s="139"/>
      <c r="G195" s="139"/>
      <c r="H195" s="139"/>
      <c r="I195" s="139"/>
    </row>
    <row r="196" spans="1:9" s="86" customFormat="1" ht="9" customHeight="1">
      <c r="A196" s="83" t="s">
        <v>7</v>
      </c>
      <c r="B196" s="81">
        <f t="shared" ref="B196:I196" si="10">SUM(B198:B230)</f>
        <v>2798339</v>
      </c>
      <c r="C196" s="91">
        <f t="shared" si="10"/>
        <v>229599</v>
      </c>
      <c r="D196" s="91">
        <f t="shared" si="10"/>
        <v>342376</v>
      </c>
      <c r="E196" s="91">
        <f t="shared" si="10"/>
        <v>724040</v>
      </c>
      <c r="F196" s="91">
        <f t="shared" si="10"/>
        <v>763096</v>
      </c>
      <c r="G196" s="91">
        <f t="shared" si="10"/>
        <v>306177</v>
      </c>
      <c r="H196" s="91">
        <f t="shared" si="10"/>
        <v>191677</v>
      </c>
      <c r="I196" s="91">
        <f t="shared" si="10"/>
        <v>241374</v>
      </c>
    </row>
    <row r="197" spans="1:9" s="86" customFormat="1" ht="3.95" customHeight="1">
      <c r="A197" s="83"/>
      <c r="B197" s="81"/>
      <c r="C197" s="91"/>
      <c r="D197" s="91"/>
      <c r="E197" s="91"/>
      <c r="F197" s="91"/>
      <c r="G197" s="91"/>
      <c r="H197" s="91"/>
      <c r="I197" s="91"/>
    </row>
    <row r="198" spans="1:9" s="86" customFormat="1" ht="9" customHeight="1">
      <c r="A198" s="84" t="s">
        <v>16</v>
      </c>
      <c r="B198" s="85">
        <f t="shared" ref="B198:B230" si="11">SUM(C198:I198)</f>
        <v>24941</v>
      </c>
      <c r="C198" s="90">
        <v>400</v>
      </c>
      <c r="D198" s="90">
        <v>2543</v>
      </c>
      <c r="E198" s="90">
        <v>7903</v>
      </c>
      <c r="F198" s="90">
        <v>8031</v>
      </c>
      <c r="G198" s="90">
        <v>3303</v>
      </c>
      <c r="H198" s="90">
        <v>2112</v>
      </c>
      <c r="I198" s="90">
        <v>649</v>
      </c>
    </row>
    <row r="199" spans="1:9" s="86" customFormat="1" ht="9" customHeight="1">
      <c r="A199" s="84" t="s">
        <v>17</v>
      </c>
      <c r="B199" s="85">
        <f t="shared" si="11"/>
        <v>60766</v>
      </c>
      <c r="C199" s="90">
        <v>1573</v>
      </c>
      <c r="D199" s="90">
        <v>6704</v>
      </c>
      <c r="E199" s="90">
        <v>14087</v>
      </c>
      <c r="F199" s="90">
        <v>20165</v>
      </c>
      <c r="G199" s="90">
        <v>9495</v>
      </c>
      <c r="H199" s="90">
        <v>4956</v>
      </c>
      <c r="I199" s="90">
        <v>3786</v>
      </c>
    </row>
    <row r="200" spans="1:9" s="86" customFormat="1" ht="9" customHeight="1">
      <c r="A200" s="84" t="s">
        <v>18</v>
      </c>
      <c r="B200" s="85">
        <f t="shared" si="11"/>
        <v>11930</v>
      </c>
      <c r="C200" s="90">
        <v>387</v>
      </c>
      <c r="D200" s="90">
        <v>882</v>
      </c>
      <c r="E200" s="90">
        <v>2026</v>
      </c>
      <c r="F200" s="90">
        <v>3368</v>
      </c>
      <c r="G200" s="90">
        <v>2830</v>
      </c>
      <c r="H200" s="90">
        <v>1041</v>
      </c>
      <c r="I200" s="90">
        <v>1396</v>
      </c>
    </row>
    <row r="201" spans="1:9" s="86" customFormat="1" ht="9" customHeight="1">
      <c r="A201" s="87" t="s">
        <v>19</v>
      </c>
      <c r="B201" s="88">
        <f t="shared" si="11"/>
        <v>19456</v>
      </c>
      <c r="C201" s="92">
        <v>1515</v>
      </c>
      <c r="D201" s="92">
        <v>3753</v>
      </c>
      <c r="E201" s="92">
        <v>5086</v>
      </c>
      <c r="F201" s="92">
        <v>4275</v>
      </c>
      <c r="G201" s="92">
        <v>2084</v>
      </c>
      <c r="H201" s="92">
        <v>1346</v>
      </c>
      <c r="I201" s="92">
        <v>1397</v>
      </c>
    </row>
    <row r="202" spans="1:9" s="86" customFormat="1" ht="9" customHeight="1">
      <c r="A202" s="84" t="s">
        <v>20</v>
      </c>
      <c r="B202" s="85">
        <f t="shared" si="11"/>
        <v>61534</v>
      </c>
      <c r="C202" s="90">
        <v>623</v>
      </c>
      <c r="D202" s="90">
        <v>2412</v>
      </c>
      <c r="E202" s="90">
        <v>15045</v>
      </c>
      <c r="F202" s="90">
        <v>24328</v>
      </c>
      <c r="G202" s="90">
        <v>9147</v>
      </c>
      <c r="H202" s="90">
        <v>6888</v>
      </c>
      <c r="I202" s="90">
        <v>3091</v>
      </c>
    </row>
    <row r="203" spans="1:9" s="86" customFormat="1" ht="9" customHeight="1">
      <c r="A203" s="84" t="s">
        <v>21</v>
      </c>
      <c r="B203" s="85">
        <f t="shared" si="11"/>
        <v>13042</v>
      </c>
      <c r="C203" s="90">
        <v>386</v>
      </c>
      <c r="D203" s="90">
        <v>1322</v>
      </c>
      <c r="E203" s="90">
        <v>2596</v>
      </c>
      <c r="F203" s="90">
        <v>3631</v>
      </c>
      <c r="G203" s="90">
        <v>1249</v>
      </c>
      <c r="H203" s="90">
        <v>825</v>
      </c>
      <c r="I203" s="90">
        <v>3033</v>
      </c>
    </row>
    <row r="204" spans="1:9" s="86" customFormat="1" ht="9" customHeight="1">
      <c r="A204" s="84" t="s">
        <v>22</v>
      </c>
      <c r="B204" s="85">
        <f t="shared" si="11"/>
        <v>136890</v>
      </c>
      <c r="C204" s="90">
        <v>36678</v>
      </c>
      <c r="D204" s="90">
        <v>29245</v>
      </c>
      <c r="E204" s="90">
        <v>24930</v>
      </c>
      <c r="F204" s="90">
        <v>15348</v>
      </c>
      <c r="G204" s="90">
        <v>6285</v>
      </c>
      <c r="H204" s="90">
        <v>3854</v>
      </c>
      <c r="I204" s="90">
        <v>20550</v>
      </c>
    </row>
    <row r="205" spans="1:9" s="86" customFormat="1" ht="9" customHeight="1">
      <c r="A205" s="87" t="s">
        <v>23</v>
      </c>
      <c r="B205" s="88">
        <f t="shared" si="11"/>
        <v>89230</v>
      </c>
      <c r="C205" s="92">
        <v>3942</v>
      </c>
      <c r="D205" s="92">
        <v>6129</v>
      </c>
      <c r="E205" s="92">
        <v>25038</v>
      </c>
      <c r="F205" s="92">
        <v>25127</v>
      </c>
      <c r="G205" s="92">
        <v>9209</v>
      </c>
      <c r="H205" s="92">
        <v>5765</v>
      </c>
      <c r="I205" s="92">
        <v>14020</v>
      </c>
    </row>
    <row r="206" spans="1:9" s="86" customFormat="1" ht="9" customHeight="1">
      <c r="A206" s="140" t="s">
        <v>24</v>
      </c>
      <c r="B206" s="85">
        <f t="shared" si="11"/>
        <v>181910</v>
      </c>
      <c r="C206" s="90">
        <v>3781</v>
      </c>
      <c r="D206" s="90">
        <v>5088</v>
      </c>
      <c r="E206" s="90">
        <v>27825</v>
      </c>
      <c r="F206" s="90">
        <v>70304</v>
      </c>
      <c r="G206" s="90">
        <v>42133</v>
      </c>
      <c r="H206" s="90">
        <v>26131</v>
      </c>
      <c r="I206" s="90">
        <v>6648</v>
      </c>
    </row>
    <row r="207" spans="1:9" s="86" customFormat="1" ht="9" customHeight="1">
      <c r="A207" s="84" t="s">
        <v>25</v>
      </c>
      <c r="B207" s="85">
        <f t="shared" si="11"/>
        <v>45729</v>
      </c>
      <c r="C207" s="90">
        <v>1673</v>
      </c>
      <c r="D207" s="90">
        <v>4797</v>
      </c>
      <c r="E207" s="90">
        <v>13163</v>
      </c>
      <c r="F207" s="90">
        <v>12743</v>
      </c>
      <c r="G207" s="90">
        <v>4177</v>
      </c>
      <c r="H207" s="90">
        <v>3219</v>
      </c>
      <c r="I207" s="90">
        <v>5957</v>
      </c>
    </row>
    <row r="208" spans="1:9" s="86" customFormat="1" ht="9" customHeight="1">
      <c r="A208" s="84" t="s">
        <v>26</v>
      </c>
      <c r="B208" s="85">
        <f t="shared" si="11"/>
        <v>135424</v>
      </c>
      <c r="C208" s="90">
        <v>9310</v>
      </c>
      <c r="D208" s="90">
        <v>22207</v>
      </c>
      <c r="E208" s="90">
        <v>47037</v>
      </c>
      <c r="F208" s="90">
        <v>27829</v>
      </c>
      <c r="G208" s="90">
        <v>9237</v>
      </c>
      <c r="H208" s="90">
        <v>5466</v>
      </c>
      <c r="I208" s="90">
        <v>14338</v>
      </c>
    </row>
    <row r="209" spans="1:9" s="86" customFormat="1" ht="9" customHeight="1">
      <c r="A209" s="87" t="s">
        <v>27</v>
      </c>
      <c r="B209" s="88">
        <f t="shared" si="11"/>
        <v>160697</v>
      </c>
      <c r="C209" s="92">
        <v>39599</v>
      </c>
      <c r="D209" s="92">
        <v>21104</v>
      </c>
      <c r="E209" s="92">
        <v>35109</v>
      </c>
      <c r="F209" s="92">
        <v>20696</v>
      </c>
      <c r="G209" s="92">
        <v>9197</v>
      </c>
      <c r="H209" s="92">
        <v>6240</v>
      </c>
      <c r="I209" s="92">
        <v>28752</v>
      </c>
    </row>
    <row r="210" spans="1:9" s="86" customFormat="1" ht="9" customHeight="1">
      <c r="A210" s="84" t="s">
        <v>28</v>
      </c>
      <c r="B210" s="85">
        <f t="shared" si="11"/>
        <v>66185</v>
      </c>
      <c r="C210" s="90">
        <v>6396</v>
      </c>
      <c r="D210" s="90">
        <v>8313</v>
      </c>
      <c r="E210" s="90">
        <v>18291</v>
      </c>
      <c r="F210" s="90">
        <v>16952</v>
      </c>
      <c r="G210" s="90">
        <v>6215</v>
      </c>
      <c r="H210" s="90">
        <v>3347</v>
      </c>
      <c r="I210" s="90">
        <v>6671</v>
      </c>
    </row>
    <row r="211" spans="1:9" s="86" customFormat="1" ht="9" customHeight="1">
      <c r="A211" s="84" t="s">
        <v>29</v>
      </c>
      <c r="B211" s="85">
        <f t="shared" si="11"/>
        <v>170339</v>
      </c>
      <c r="C211" s="90">
        <v>5621</v>
      </c>
      <c r="D211" s="90">
        <v>18928</v>
      </c>
      <c r="E211" s="90">
        <v>55111</v>
      </c>
      <c r="F211" s="90">
        <v>51626</v>
      </c>
      <c r="G211" s="90">
        <v>19263</v>
      </c>
      <c r="H211" s="90">
        <v>12183</v>
      </c>
      <c r="I211" s="90">
        <v>7607</v>
      </c>
    </row>
    <row r="212" spans="1:9" s="86" customFormat="1" ht="9" customHeight="1">
      <c r="A212" s="84" t="s">
        <v>30</v>
      </c>
      <c r="B212" s="85">
        <f t="shared" si="11"/>
        <v>345892</v>
      </c>
      <c r="C212" s="90">
        <v>16176</v>
      </c>
      <c r="D212" s="90">
        <v>34741</v>
      </c>
      <c r="E212" s="90">
        <v>86639</v>
      </c>
      <c r="F212" s="90">
        <v>130397</v>
      </c>
      <c r="G212" s="90">
        <v>44972</v>
      </c>
      <c r="H212" s="90">
        <v>20684</v>
      </c>
      <c r="I212" s="90">
        <v>12283</v>
      </c>
    </row>
    <row r="213" spans="1:9" s="86" customFormat="1" ht="9" customHeight="1">
      <c r="A213" s="87" t="s">
        <v>31</v>
      </c>
      <c r="B213" s="88">
        <f t="shared" si="11"/>
        <v>121879</v>
      </c>
      <c r="C213" s="92">
        <v>12687</v>
      </c>
      <c r="D213" s="92">
        <v>13022</v>
      </c>
      <c r="E213" s="92">
        <v>44257</v>
      </c>
      <c r="F213" s="92">
        <v>24606</v>
      </c>
      <c r="G213" s="92">
        <v>10725</v>
      </c>
      <c r="H213" s="92">
        <v>5642</v>
      </c>
      <c r="I213" s="92">
        <v>10940</v>
      </c>
    </row>
    <row r="214" spans="1:9" s="86" customFormat="1" ht="9" customHeight="1">
      <c r="A214" s="84" t="s">
        <v>32</v>
      </c>
      <c r="B214" s="85">
        <f t="shared" si="11"/>
        <v>37837</v>
      </c>
      <c r="C214" s="90">
        <v>2108</v>
      </c>
      <c r="D214" s="90">
        <v>2679</v>
      </c>
      <c r="E214" s="90">
        <v>9626</v>
      </c>
      <c r="F214" s="90">
        <v>13449</v>
      </c>
      <c r="G214" s="90">
        <v>5931</v>
      </c>
      <c r="H214" s="90">
        <v>3126</v>
      </c>
      <c r="I214" s="90">
        <v>918</v>
      </c>
    </row>
    <row r="215" spans="1:9" s="86" customFormat="1" ht="9" customHeight="1">
      <c r="A215" s="84" t="s">
        <v>33</v>
      </c>
      <c r="B215" s="85">
        <f t="shared" si="11"/>
        <v>26364</v>
      </c>
      <c r="C215" s="90">
        <v>2372</v>
      </c>
      <c r="D215" s="90">
        <v>2678</v>
      </c>
      <c r="E215" s="90">
        <v>5080</v>
      </c>
      <c r="F215" s="90">
        <v>8420</v>
      </c>
      <c r="G215" s="90">
        <v>3168</v>
      </c>
      <c r="H215" s="90">
        <v>2035</v>
      </c>
      <c r="I215" s="90">
        <v>2611</v>
      </c>
    </row>
    <row r="216" spans="1:9" s="86" customFormat="1" ht="9" customHeight="1">
      <c r="A216" s="84" t="s">
        <v>34</v>
      </c>
      <c r="B216" s="85">
        <f t="shared" si="11"/>
        <v>94120</v>
      </c>
      <c r="C216" s="90">
        <v>817</v>
      </c>
      <c r="D216" s="90">
        <v>4374</v>
      </c>
      <c r="E216" s="90">
        <v>15901</v>
      </c>
      <c r="F216" s="90">
        <v>46353</v>
      </c>
      <c r="G216" s="90">
        <v>12029</v>
      </c>
      <c r="H216" s="90">
        <v>9632</v>
      </c>
      <c r="I216" s="90">
        <v>5014</v>
      </c>
    </row>
    <row r="217" spans="1:9" s="86" customFormat="1" ht="9" customHeight="1">
      <c r="A217" s="87" t="s">
        <v>35</v>
      </c>
      <c r="B217" s="88">
        <f t="shared" si="11"/>
        <v>126147</v>
      </c>
      <c r="C217" s="92">
        <v>17384</v>
      </c>
      <c r="D217" s="92">
        <v>24996</v>
      </c>
      <c r="E217" s="92">
        <v>34888</v>
      </c>
      <c r="F217" s="92">
        <v>15296</v>
      </c>
      <c r="G217" s="92">
        <v>6585</v>
      </c>
      <c r="H217" s="92">
        <v>4627</v>
      </c>
      <c r="I217" s="92">
        <v>22371</v>
      </c>
    </row>
    <row r="218" spans="1:9" s="86" customFormat="1" ht="9" customHeight="1">
      <c r="A218" s="84" t="s">
        <v>36</v>
      </c>
      <c r="B218" s="85">
        <f t="shared" si="11"/>
        <v>169205</v>
      </c>
      <c r="C218" s="90">
        <v>20339</v>
      </c>
      <c r="D218" s="90">
        <v>31479</v>
      </c>
      <c r="E218" s="90">
        <v>47096</v>
      </c>
      <c r="F218" s="90">
        <v>34823</v>
      </c>
      <c r="G218" s="90">
        <v>13668</v>
      </c>
      <c r="H218" s="90">
        <v>9372</v>
      </c>
      <c r="I218" s="90">
        <v>12428</v>
      </c>
    </row>
    <row r="219" spans="1:9" s="86" customFormat="1" ht="9" customHeight="1">
      <c r="A219" s="84" t="s">
        <v>37</v>
      </c>
      <c r="B219" s="85">
        <f t="shared" si="11"/>
        <v>40133</v>
      </c>
      <c r="C219" s="90">
        <v>2978</v>
      </c>
      <c r="D219" s="90">
        <v>2618</v>
      </c>
      <c r="E219" s="90">
        <v>13666</v>
      </c>
      <c r="F219" s="90">
        <v>9712</v>
      </c>
      <c r="G219" s="90">
        <v>3393</v>
      </c>
      <c r="H219" s="90">
        <v>2697</v>
      </c>
      <c r="I219" s="90">
        <v>5069</v>
      </c>
    </row>
    <row r="220" spans="1:9" s="86" customFormat="1" ht="9" customHeight="1">
      <c r="A220" s="84" t="s">
        <v>38</v>
      </c>
      <c r="B220" s="85">
        <f t="shared" si="11"/>
        <v>25430</v>
      </c>
      <c r="C220" s="90">
        <v>1484</v>
      </c>
      <c r="D220" s="90">
        <v>3786</v>
      </c>
      <c r="E220" s="90">
        <v>6419</v>
      </c>
      <c r="F220" s="90">
        <v>7692</v>
      </c>
      <c r="G220" s="90">
        <v>3465</v>
      </c>
      <c r="H220" s="90">
        <v>1928</v>
      </c>
      <c r="I220" s="90">
        <v>656</v>
      </c>
    </row>
    <row r="221" spans="1:9" s="86" customFormat="1" ht="9" customHeight="1">
      <c r="A221" s="87" t="s">
        <v>39</v>
      </c>
      <c r="B221" s="88">
        <f t="shared" si="11"/>
        <v>68197</v>
      </c>
      <c r="C221" s="92">
        <v>3551</v>
      </c>
      <c r="D221" s="92">
        <v>10140</v>
      </c>
      <c r="E221" s="92">
        <v>19071</v>
      </c>
      <c r="F221" s="92">
        <v>18846</v>
      </c>
      <c r="G221" s="92">
        <v>5980</v>
      </c>
      <c r="H221" s="92">
        <v>4611</v>
      </c>
      <c r="I221" s="92">
        <v>5998</v>
      </c>
    </row>
    <row r="222" spans="1:9" s="86" customFormat="1" ht="9" customHeight="1">
      <c r="A222" s="84" t="s">
        <v>40</v>
      </c>
      <c r="B222" s="85">
        <f t="shared" si="11"/>
        <v>70017</v>
      </c>
      <c r="C222" s="90">
        <v>2787</v>
      </c>
      <c r="D222" s="90">
        <v>7301</v>
      </c>
      <c r="E222" s="90">
        <v>15535</v>
      </c>
      <c r="F222" s="90">
        <v>18142</v>
      </c>
      <c r="G222" s="90">
        <v>10344</v>
      </c>
      <c r="H222" s="90">
        <v>7504</v>
      </c>
      <c r="I222" s="90">
        <v>8404</v>
      </c>
    </row>
    <row r="223" spans="1:9" s="86" customFormat="1" ht="9" customHeight="1">
      <c r="A223" s="84" t="s">
        <v>41</v>
      </c>
      <c r="B223" s="85">
        <f t="shared" si="11"/>
        <v>59026</v>
      </c>
      <c r="C223" s="90">
        <v>2232</v>
      </c>
      <c r="D223" s="90">
        <v>3417</v>
      </c>
      <c r="E223" s="90">
        <v>15970</v>
      </c>
      <c r="F223" s="90">
        <v>23509</v>
      </c>
      <c r="G223" s="90">
        <v>5566</v>
      </c>
      <c r="H223" s="90">
        <v>5171</v>
      </c>
      <c r="I223" s="90">
        <v>3161</v>
      </c>
    </row>
    <row r="224" spans="1:9" s="86" customFormat="1" ht="9" customHeight="1">
      <c r="A224" s="84" t="s">
        <v>42</v>
      </c>
      <c r="B224" s="85">
        <f t="shared" si="11"/>
        <v>51383</v>
      </c>
      <c r="C224" s="90">
        <v>2508</v>
      </c>
      <c r="D224" s="90">
        <v>7821</v>
      </c>
      <c r="E224" s="90">
        <v>15366</v>
      </c>
      <c r="F224" s="90">
        <v>13819</v>
      </c>
      <c r="G224" s="90">
        <v>6099</v>
      </c>
      <c r="H224" s="90">
        <v>3468</v>
      </c>
      <c r="I224" s="90">
        <v>2302</v>
      </c>
    </row>
    <row r="225" spans="1:9" s="86" customFormat="1" ht="9" customHeight="1">
      <c r="A225" s="87" t="s">
        <v>43</v>
      </c>
      <c r="B225" s="88">
        <f t="shared" si="11"/>
        <v>71203</v>
      </c>
      <c r="C225" s="92">
        <v>1205</v>
      </c>
      <c r="D225" s="92">
        <v>6542</v>
      </c>
      <c r="E225" s="92">
        <v>17987</v>
      </c>
      <c r="F225" s="92">
        <v>24644</v>
      </c>
      <c r="G225" s="92">
        <v>10890</v>
      </c>
      <c r="H225" s="92">
        <v>7248</v>
      </c>
      <c r="I225" s="92">
        <v>2687</v>
      </c>
    </row>
    <row r="226" spans="1:9" s="86" customFormat="1" ht="9" customHeight="1">
      <c r="A226" s="84" t="s">
        <v>44</v>
      </c>
      <c r="B226" s="85">
        <f t="shared" si="11"/>
        <v>29297</v>
      </c>
      <c r="C226" s="90">
        <v>1468</v>
      </c>
      <c r="D226" s="90">
        <v>2233</v>
      </c>
      <c r="E226" s="90">
        <v>9146</v>
      </c>
      <c r="F226" s="90">
        <v>9247</v>
      </c>
      <c r="G226" s="90">
        <v>4091</v>
      </c>
      <c r="H226" s="90">
        <v>2398</v>
      </c>
      <c r="I226" s="90">
        <v>714</v>
      </c>
    </row>
    <row r="227" spans="1:9" s="86" customFormat="1" ht="9" customHeight="1">
      <c r="A227" s="84" t="s">
        <v>45</v>
      </c>
      <c r="B227" s="85">
        <f t="shared" si="11"/>
        <v>200044</v>
      </c>
      <c r="C227" s="90">
        <v>23824</v>
      </c>
      <c r="D227" s="90">
        <v>35372</v>
      </c>
      <c r="E227" s="90">
        <v>50075</v>
      </c>
      <c r="F227" s="90">
        <v>37723</v>
      </c>
      <c r="G227" s="90">
        <v>17211</v>
      </c>
      <c r="H227" s="90">
        <v>11034</v>
      </c>
      <c r="I227" s="90">
        <v>24805</v>
      </c>
    </row>
    <row r="228" spans="1:9" s="86" customFormat="1" ht="9" customHeight="1">
      <c r="A228" s="84" t="s">
        <v>46</v>
      </c>
      <c r="B228" s="85">
        <f t="shared" si="11"/>
        <v>39975</v>
      </c>
      <c r="C228" s="90">
        <v>2844</v>
      </c>
      <c r="D228" s="90">
        <v>9006</v>
      </c>
      <c r="E228" s="90">
        <v>10759</v>
      </c>
      <c r="F228" s="90">
        <v>10889</v>
      </c>
      <c r="G228" s="90">
        <v>3618</v>
      </c>
      <c r="H228" s="90">
        <v>2553</v>
      </c>
      <c r="I228" s="90">
        <v>306</v>
      </c>
    </row>
    <row r="229" spans="1:9" s="86" customFormat="1" ht="9" customHeight="1">
      <c r="A229" s="87" t="s">
        <v>47</v>
      </c>
      <c r="B229" s="88">
        <f t="shared" si="11"/>
        <v>38468</v>
      </c>
      <c r="C229" s="92">
        <v>859</v>
      </c>
      <c r="D229" s="92">
        <v>6697</v>
      </c>
      <c r="E229" s="92">
        <v>12408</v>
      </c>
      <c r="F229" s="92">
        <v>10014</v>
      </c>
      <c r="G229" s="92">
        <v>3410</v>
      </c>
      <c r="H229" s="92">
        <v>2410</v>
      </c>
      <c r="I229" s="92">
        <v>2670</v>
      </c>
    </row>
    <row r="230" spans="1:9" s="86" customFormat="1" ht="9" customHeight="1">
      <c r="A230" s="84" t="s">
        <v>76</v>
      </c>
      <c r="B230" s="85">
        <f t="shared" si="11"/>
        <v>5649</v>
      </c>
      <c r="C230" s="90">
        <v>92</v>
      </c>
      <c r="D230" s="90">
        <v>47</v>
      </c>
      <c r="E230" s="90">
        <v>904</v>
      </c>
      <c r="F230" s="90">
        <v>1092</v>
      </c>
      <c r="G230" s="90">
        <v>1208</v>
      </c>
      <c r="H230" s="90">
        <v>2164</v>
      </c>
      <c r="I230" s="90">
        <v>142</v>
      </c>
    </row>
    <row r="231" spans="1:9" s="86" customFormat="1" ht="9" customHeight="1">
      <c r="B231" s="85"/>
      <c r="C231" s="139"/>
      <c r="D231" s="139"/>
      <c r="E231" s="139"/>
      <c r="F231" s="139"/>
      <c r="G231" s="139"/>
      <c r="H231" s="139"/>
      <c r="I231" s="139"/>
    </row>
    <row r="232" spans="1:9" s="86" customFormat="1" ht="9" customHeight="1">
      <c r="A232" s="80">
        <v>2001</v>
      </c>
      <c r="B232" s="85"/>
      <c r="C232" s="139"/>
      <c r="D232" s="139"/>
      <c r="E232" s="139"/>
      <c r="F232" s="139"/>
      <c r="G232" s="139"/>
      <c r="H232" s="139"/>
      <c r="I232" s="139"/>
    </row>
    <row r="233" spans="1:9" s="86" customFormat="1" ht="9" customHeight="1">
      <c r="A233" s="83" t="s">
        <v>7</v>
      </c>
      <c r="B233" s="81">
        <f t="shared" ref="B233:I233" si="12">SUM(B235:B267)</f>
        <v>2767610</v>
      </c>
      <c r="C233" s="91">
        <f t="shared" si="12"/>
        <v>220277</v>
      </c>
      <c r="D233" s="91">
        <f t="shared" si="12"/>
        <v>304952</v>
      </c>
      <c r="E233" s="91">
        <f t="shared" si="12"/>
        <v>679611</v>
      </c>
      <c r="F233" s="91">
        <f t="shared" si="12"/>
        <v>746795</v>
      </c>
      <c r="G233" s="91">
        <f t="shared" si="12"/>
        <v>308815</v>
      </c>
      <c r="H233" s="91">
        <f t="shared" si="12"/>
        <v>194163</v>
      </c>
      <c r="I233" s="91">
        <f t="shared" si="12"/>
        <v>312997</v>
      </c>
    </row>
    <row r="234" spans="1:9" s="86" customFormat="1" ht="3.95" customHeight="1">
      <c r="A234" s="83"/>
      <c r="B234" s="81"/>
      <c r="C234" s="91"/>
      <c r="D234" s="91"/>
      <c r="E234" s="91"/>
      <c r="F234" s="91"/>
      <c r="G234" s="91"/>
      <c r="H234" s="91"/>
      <c r="I234" s="91"/>
    </row>
    <row r="235" spans="1:9" s="86" customFormat="1" ht="9" customHeight="1">
      <c r="A235" s="84" t="s">
        <v>16</v>
      </c>
      <c r="B235" s="85">
        <f t="shared" ref="B235:B267" si="13">SUM(C235:I235)</f>
        <v>27695</v>
      </c>
      <c r="C235" s="90">
        <v>395</v>
      </c>
      <c r="D235" s="90">
        <v>2382</v>
      </c>
      <c r="E235" s="90">
        <v>8085</v>
      </c>
      <c r="F235" s="90">
        <v>8083</v>
      </c>
      <c r="G235" s="90">
        <v>3305</v>
      </c>
      <c r="H235" s="90">
        <v>2119</v>
      </c>
      <c r="I235" s="90">
        <v>3326</v>
      </c>
    </row>
    <row r="236" spans="1:9" s="86" customFormat="1" ht="9" customHeight="1">
      <c r="A236" s="84" t="s">
        <v>17</v>
      </c>
      <c r="B236" s="85">
        <f t="shared" si="13"/>
        <v>57823</v>
      </c>
      <c r="C236" s="90">
        <v>1529</v>
      </c>
      <c r="D236" s="90">
        <v>4449</v>
      </c>
      <c r="E236" s="90">
        <v>13211</v>
      </c>
      <c r="F236" s="90">
        <v>19248</v>
      </c>
      <c r="G236" s="90">
        <v>8728</v>
      </c>
      <c r="H236" s="90">
        <v>4220</v>
      </c>
      <c r="I236" s="90">
        <v>6438</v>
      </c>
    </row>
    <row r="237" spans="1:9" s="86" customFormat="1" ht="9" customHeight="1">
      <c r="A237" s="84" t="s">
        <v>18</v>
      </c>
      <c r="B237" s="85">
        <f t="shared" si="13"/>
        <v>11734</v>
      </c>
      <c r="C237" s="90">
        <v>366</v>
      </c>
      <c r="D237" s="90">
        <v>765</v>
      </c>
      <c r="E237" s="90">
        <v>1887</v>
      </c>
      <c r="F237" s="90">
        <v>3544</v>
      </c>
      <c r="G237" s="90">
        <v>2844</v>
      </c>
      <c r="H237" s="90">
        <v>1132</v>
      </c>
      <c r="I237" s="90">
        <v>1196</v>
      </c>
    </row>
    <row r="238" spans="1:9" s="86" customFormat="1" ht="9" customHeight="1">
      <c r="A238" s="87" t="s">
        <v>19</v>
      </c>
      <c r="B238" s="92">
        <f t="shared" si="13"/>
        <v>17343</v>
      </c>
      <c r="C238" s="92">
        <v>1022</v>
      </c>
      <c r="D238" s="92">
        <v>2902</v>
      </c>
      <c r="E238" s="92">
        <v>4594</v>
      </c>
      <c r="F238" s="92">
        <v>4076</v>
      </c>
      <c r="G238" s="92">
        <v>2016</v>
      </c>
      <c r="H238" s="92">
        <v>1501</v>
      </c>
      <c r="I238" s="92">
        <v>1232</v>
      </c>
    </row>
    <row r="239" spans="1:9" s="86" customFormat="1" ht="9" customHeight="1">
      <c r="A239" s="84" t="s">
        <v>20</v>
      </c>
      <c r="B239" s="90">
        <f t="shared" si="13"/>
        <v>58743</v>
      </c>
      <c r="C239" s="90">
        <v>577</v>
      </c>
      <c r="D239" s="90">
        <v>2032</v>
      </c>
      <c r="E239" s="90">
        <v>13343</v>
      </c>
      <c r="F239" s="90">
        <v>22083</v>
      </c>
      <c r="G239" s="90">
        <v>8037</v>
      </c>
      <c r="H239" s="90">
        <v>6192</v>
      </c>
      <c r="I239" s="90">
        <v>6479</v>
      </c>
    </row>
    <row r="240" spans="1:9" s="86" customFormat="1" ht="9" customHeight="1">
      <c r="A240" s="84" t="s">
        <v>21</v>
      </c>
      <c r="B240" s="90">
        <f t="shared" si="13"/>
        <v>12414</v>
      </c>
      <c r="C240" s="90">
        <v>415</v>
      </c>
      <c r="D240" s="90">
        <v>1279</v>
      </c>
      <c r="E240" s="90">
        <v>2771</v>
      </c>
      <c r="F240" s="90">
        <v>4095</v>
      </c>
      <c r="G240" s="90">
        <v>1537</v>
      </c>
      <c r="H240" s="90">
        <v>1043</v>
      </c>
      <c r="I240" s="90">
        <v>1274</v>
      </c>
    </row>
    <row r="241" spans="1:9" s="86" customFormat="1" ht="9" customHeight="1">
      <c r="A241" s="84" t="s">
        <v>22</v>
      </c>
      <c r="B241" s="90">
        <f t="shared" si="13"/>
        <v>160290</v>
      </c>
      <c r="C241" s="90">
        <v>47935</v>
      </c>
      <c r="D241" s="90">
        <v>35157</v>
      </c>
      <c r="E241" s="90">
        <v>28310</v>
      </c>
      <c r="F241" s="90">
        <v>15898</v>
      </c>
      <c r="G241" s="90">
        <v>6692</v>
      </c>
      <c r="H241" s="90">
        <v>4382</v>
      </c>
      <c r="I241" s="90">
        <v>21916</v>
      </c>
    </row>
    <row r="242" spans="1:9" s="86" customFormat="1" ht="9" customHeight="1">
      <c r="A242" s="87" t="s">
        <v>23</v>
      </c>
      <c r="B242" s="92">
        <f t="shared" si="13"/>
        <v>94516</v>
      </c>
      <c r="C242" s="92">
        <v>4223</v>
      </c>
      <c r="D242" s="92">
        <v>6425</v>
      </c>
      <c r="E242" s="92">
        <v>25745</v>
      </c>
      <c r="F242" s="92">
        <v>25978</v>
      </c>
      <c r="G242" s="92">
        <v>9639</v>
      </c>
      <c r="H242" s="92">
        <v>5923</v>
      </c>
      <c r="I242" s="92">
        <v>16583</v>
      </c>
    </row>
    <row r="243" spans="1:9" s="86" customFormat="1" ht="9" customHeight="1">
      <c r="A243" s="140" t="s">
        <v>24</v>
      </c>
      <c r="B243" s="90">
        <f t="shared" si="13"/>
        <v>175239</v>
      </c>
      <c r="C243" s="90">
        <v>3045</v>
      </c>
      <c r="D243" s="90">
        <v>4497</v>
      </c>
      <c r="E243" s="90">
        <v>25812</v>
      </c>
      <c r="F243" s="90">
        <v>67984</v>
      </c>
      <c r="G243" s="90">
        <v>42652</v>
      </c>
      <c r="H243" s="90">
        <v>25893</v>
      </c>
      <c r="I243" s="90">
        <v>5356</v>
      </c>
    </row>
    <row r="244" spans="1:9" s="86" customFormat="1" ht="9" customHeight="1">
      <c r="A244" s="84" t="s">
        <v>25</v>
      </c>
      <c r="B244" s="90">
        <f t="shared" si="13"/>
        <v>43654</v>
      </c>
      <c r="C244" s="90">
        <v>2022</v>
      </c>
      <c r="D244" s="90">
        <v>4140</v>
      </c>
      <c r="E244" s="90">
        <v>11935</v>
      </c>
      <c r="F244" s="90">
        <v>12481</v>
      </c>
      <c r="G244" s="90">
        <v>4268</v>
      </c>
      <c r="H244" s="90">
        <v>3352</v>
      </c>
      <c r="I244" s="90">
        <v>5456</v>
      </c>
    </row>
    <row r="245" spans="1:9" s="86" customFormat="1" ht="9" customHeight="1">
      <c r="A245" s="84" t="s">
        <v>26</v>
      </c>
      <c r="B245" s="90">
        <f t="shared" si="13"/>
        <v>135671</v>
      </c>
      <c r="C245" s="90">
        <v>8080</v>
      </c>
      <c r="D245" s="90">
        <v>19956</v>
      </c>
      <c r="E245" s="90">
        <v>44883</v>
      </c>
      <c r="F245" s="90">
        <v>28554</v>
      </c>
      <c r="G245" s="90">
        <v>9705</v>
      </c>
      <c r="H245" s="90">
        <v>5583</v>
      </c>
      <c r="I245" s="90">
        <v>18910</v>
      </c>
    </row>
    <row r="246" spans="1:9" s="86" customFormat="1" ht="9" customHeight="1">
      <c r="A246" s="87" t="s">
        <v>27</v>
      </c>
      <c r="B246" s="92">
        <f t="shared" si="13"/>
        <v>132840</v>
      </c>
      <c r="C246" s="92">
        <v>32329</v>
      </c>
      <c r="D246" s="92">
        <v>14570</v>
      </c>
      <c r="E246" s="92">
        <v>27012</v>
      </c>
      <c r="F246" s="92">
        <v>17187</v>
      </c>
      <c r="G246" s="92">
        <v>8761</v>
      </c>
      <c r="H246" s="92">
        <v>6108</v>
      </c>
      <c r="I246" s="92">
        <v>26873</v>
      </c>
    </row>
    <row r="247" spans="1:9" s="86" customFormat="1" ht="9" customHeight="1">
      <c r="A247" s="84" t="s">
        <v>28</v>
      </c>
      <c r="B247" s="90">
        <f t="shared" si="13"/>
        <v>67605</v>
      </c>
      <c r="C247" s="90">
        <v>5128</v>
      </c>
      <c r="D247" s="90">
        <v>6416</v>
      </c>
      <c r="E247" s="90">
        <v>15166</v>
      </c>
      <c r="F247" s="90">
        <v>16327</v>
      </c>
      <c r="G247" s="90">
        <v>6457</v>
      </c>
      <c r="H247" s="90">
        <v>3390</v>
      </c>
      <c r="I247" s="90">
        <v>14721</v>
      </c>
    </row>
    <row r="248" spans="1:9" s="86" customFormat="1" ht="9" customHeight="1">
      <c r="A248" s="84" t="s">
        <v>29</v>
      </c>
      <c r="B248" s="90">
        <f t="shared" si="13"/>
        <v>164487</v>
      </c>
      <c r="C248" s="90">
        <v>4284</v>
      </c>
      <c r="D248" s="90">
        <v>13810</v>
      </c>
      <c r="E248" s="90">
        <v>41735</v>
      </c>
      <c r="F248" s="90">
        <v>42020</v>
      </c>
      <c r="G248" s="90">
        <v>16018</v>
      </c>
      <c r="H248" s="90">
        <v>9931</v>
      </c>
      <c r="I248" s="90">
        <v>36689</v>
      </c>
    </row>
    <row r="249" spans="1:9" s="86" customFormat="1" ht="9" customHeight="1">
      <c r="A249" s="84" t="s">
        <v>30</v>
      </c>
      <c r="B249" s="90">
        <f t="shared" si="13"/>
        <v>342032</v>
      </c>
      <c r="C249" s="90">
        <v>14987</v>
      </c>
      <c r="D249" s="90">
        <v>30615</v>
      </c>
      <c r="E249" s="90">
        <v>84050</v>
      </c>
      <c r="F249" s="90">
        <v>132398</v>
      </c>
      <c r="G249" s="90">
        <v>47345</v>
      </c>
      <c r="H249" s="90">
        <v>22055</v>
      </c>
      <c r="I249" s="90">
        <v>10582</v>
      </c>
    </row>
    <row r="250" spans="1:9" s="86" customFormat="1" ht="9" customHeight="1">
      <c r="A250" s="87" t="s">
        <v>31</v>
      </c>
      <c r="B250" s="92">
        <f t="shared" si="13"/>
        <v>124115</v>
      </c>
      <c r="C250" s="92">
        <v>13138</v>
      </c>
      <c r="D250" s="92">
        <v>11863</v>
      </c>
      <c r="E250" s="92">
        <v>42356</v>
      </c>
      <c r="F250" s="92">
        <v>24305</v>
      </c>
      <c r="G250" s="92">
        <v>10889</v>
      </c>
      <c r="H250" s="92">
        <v>5534</v>
      </c>
      <c r="I250" s="92">
        <v>16030</v>
      </c>
    </row>
    <row r="251" spans="1:9" s="86" customFormat="1" ht="9" customHeight="1">
      <c r="A251" s="84" t="s">
        <v>32</v>
      </c>
      <c r="B251" s="90">
        <f t="shared" si="13"/>
        <v>39331</v>
      </c>
      <c r="C251" s="90">
        <v>2111</v>
      </c>
      <c r="D251" s="90">
        <v>2324</v>
      </c>
      <c r="E251" s="90">
        <v>9840</v>
      </c>
      <c r="F251" s="90">
        <v>13338</v>
      </c>
      <c r="G251" s="90">
        <v>6439</v>
      </c>
      <c r="H251" s="90">
        <v>3130</v>
      </c>
      <c r="I251" s="90">
        <v>2149</v>
      </c>
    </row>
    <row r="252" spans="1:9" s="86" customFormat="1" ht="9" customHeight="1">
      <c r="A252" s="84" t="s">
        <v>33</v>
      </c>
      <c r="B252" s="90">
        <f t="shared" si="13"/>
        <v>24186</v>
      </c>
      <c r="C252" s="90">
        <v>1441</v>
      </c>
      <c r="D252" s="90">
        <v>2183</v>
      </c>
      <c r="E252" s="90">
        <v>4349</v>
      </c>
      <c r="F252" s="90">
        <v>8235</v>
      </c>
      <c r="G252" s="90">
        <v>3079</v>
      </c>
      <c r="H252" s="90">
        <v>2045</v>
      </c>
      <c r="I252" s="90">
        <v>2854</v>
      </c>
    </row>
    <row r="253" spans="1:9" s="86" customFormat="1" ht="9" customHeight="1">
      <c r="A253" s="84" t="s">
        <v>34</v>
      </c>
      <c r="B253" s="90">
        <f t="shared" si="13"/>
        <v>91712</v>
      </c>
      <c r="C253" s="90">
        <v>675</v>
      </c>
      <c r="D253" s="90">
        <v>3037</v>
      </c>
      <c r="E253" s="90">
        <v>15906</v>
      </c>
      <c r="F253" s="90">
        <v>43723</v>
      </c>
      <c r="G253" s="90">
        <v>12056</v>
      </c>
      <c r="H253" s="90">
        <v>11732</v>
      </c>
      <c r="I253" s="90">
        <v>4583</v>
      </c>
    </row>
    <row r="254" spans="1:9" s="86" customFormat="1" ht="9" customHeight="1">
      <c r="A254" s="87" t="s">
        <v>35</v>
      </c>
      <c r="B254" s="92">
        <f t="shared" si="13"/>
        <v>137768</v>
      </c>
      <c r="C254" s="92">
        <v>17051</v>
      </c>
      <c r="D254" s="92">
        <v>22885</v>
      </c>
      <c r="E254" s="92">
        <v>33685</v>
      </c>
      <c r="F254" s="92">
        <v>15323</v>
      </c>
      <c r="G254" s="92">
        <v>6734</v>
      </c>
      <c r="H254" s="92">
        <v>4738</v>
      </c>
      <c r="I254" s="92">
        <v>37352</v>
      </c>
    </row>
    <row r="255" spans="1:9" s="86" customFormat="1" ht="9" customHeight="1">
      <c r="A255" s="84" t="s">
        <v>36</v>
      </c>
      <c r="B255" s="90">
        <f t="shared" si="13"/>
        <v>162964</v>
      </c>
      <c r="C255" s="90">
        <v>16839</v>
      </c>
      <c r="D255" s="90">
        <v>25658</v>
      </c>
      <c r="E255" s="90">
        <v>46757</v>
      </c>
      <c r="F255" s="90">
        <v>34577</v>
      </c>
      <c r="G255" s="90">
        <v>14205</v>
      </c>
      <c r="H255" s="90">
        <v>9650</v>
      </c>
      <c r="I255" s="90">
        <v>15278</v>
      </c>
    </row>
    <row r="256" spans="1:9" s="86" customFormat="1" ht="9" customHeight="1">
      <c r="A256" s="84" t="s">
        <v>37</v>
      </c>
      <c r="B256" s="90">
        <f t="shared" si="13"/>
        <v>37877</v>
      </c>
      <c r="C256" s="90">
        <v>2626</v>
      </c>
      <c r="D256" s="90">
        <v>2270</v>
      </c>
      <c r="E256" s="90">
        <v>13416</v>
      </c>
      <c r="F256" s="90">
        <v>10201</v>
      </c>
      <c r="G256" s="90">
        <v>3734</v>
      </c>
      <c r="H256" s="90">
        <v>2712</v>
      </c>
      <c r="I256" s="90">
        <v>2918</v>
      </c>
    </row>
    <row r="257" spans="1:10" s="86" customFormat="1" ht="9" customHeight="1">
      <c r="A257" s="84" t="s">
        <v>38</v>
      </c>
      <c r="B257" s="90">
        <f t="shared" si="13"/>
        <v>22856</v>
      </c>
      <c r="C257" s="90">
        <v>1054</v>
      </c>
      <c r="D257" s="90">
        <v>2657</v>
      </c>
      <c r="E257" s="90">
        <v>5641</v>
      </c>
      <c r="F257" s="90">
        <v>7251</v>
      </c>
      <c r="G257" s="90">
        <v>3467</v>
      </c>
      <c r="H257" s="90">
        <v>1889</v>
      </c>
      <c r="I257" s="90">
        <v>897</v>
      </c>
    </row>
    <row r="258" spans="1:10" s="86" customFormat="1" ht="9" customHeight="1">
      <c r="A258" s="87" t="s">
        <v>39</v>
      </c>
      <c r="B258" s="92">
        <f t="shared" si="13"/>
        <v>61190</v>
      </c>
      <c r="C258" s="92">
        <v>2445</v>
      </c>
      <c r="D258" s="92">
        <v>9138</v>
      </c>
      <c r="E258" s="92">
        <v>17700</v>
      </c>
      <c r="F258" s="92">
        <v>18887</v>
      </c>
      <c r="G258" s="92">
        <v>6084</v>
      </c>
      <c r="H258" s="92">
        <v>4750</v>
      </c>
      <c r="I258" s="92">
        <v>2186</v>
      </c>
    </row>
    <row r="259" spans="1:10" s="86" customFormat="1" ht="9" customHeight="1">
      <c r="A259" s="84" t="s">
        <v>40</v>
      </c>
      <c r="B259" s="90">
        <f t="shared" si="13"/>
        <v>66089</v>
      </c>
      <c r="C259" s="90">
        <v>2364</v>
      </c>
      <c r="D259" s="90">
        <v>6396</v>
      </c>
      <c r="E259" s="90">
        <v>14620</v>
      </c>
      <c r="F259" s="90">
        <v>17755</v>
      </c>
      <c r="G259" s="90">
        <v>10354</v>
      </c>
      <c r="H259" s="90">
        <v>7981</v>
      </c>
      <c r="I259" s="90">
        <v>6619</v>
      </c>
    </row>
    <row r="260" spans="1:10" s="86" customFormat="1" ht="9" customHeight="1">
      <c r="A260" s="84" t="s">
        <v>41</v>
      </c>
      <c r="B260" s="90">
        <f t="shared" si="13"/>
        <v>57404</v>
      </c>
      <c r="C260" s="90">
        <v>1412</v>
      </c>
      <c r="D260" s="90">
        <v>3231</v>
      </c>
      <c r="E260" s="90">
        <v>14316</v>
      </c>
      <c r="F260" s="90">
        <v>24783</v>
      </c>
      <c r="G260" s="90">
        <v>6031</v>
      </c>
      <c r="H260" s="90">
        <v>5712</v>
      </c>
      <c r="I260" s="90">
        <v>1919</v>
      </c>
    </row>
    <row r="261" spans="1:10" s="86" customFormat="1" ht="9" customHeight="1">
      <c r="A261" s="84" t="s">
        <v>42</v>
      </c>
      <c r="B261" s="90">
        <f t="shared" si="13"/>
        <v>52060</v>
      </c>
      <c r="C261" s="90">
        <v>2521</v>
      </c>
      <c r="D261" s="90">
        <v>7314</v>
      </c>
      <c r="E261" s="90">
        <v>14256</v>
      </c>
      <c r="F261" s="90">
        <v>13607</v>
      </c>
      <c r="G261" s="90">
        <v>6265</v>
      </c>
      <c r="H261" s="90">
        <v>3671</v>
      </c>
      <c r="I261" s="90">
        <v>4426</v>
      </c>
    </row>
    <row r="262" spans="1:10" s="86" customFormat="1" ht="9" customHeight="1">
      <c r="A262" s="87" t="s">
        <v>43</v>
      </c>
      <c r="B262" s="92">
        <f t="shared" si="13"/>
        <v>69009</v>
      </c>
      <c r="C262" s="92">
        <v>1263</v>
      </c>
      <c r="D262" s="92">
        <v>6074</v>
      </c>
      <c r="E262" s="92">
        <v>16850</v>
      </c>
      <c r="F262" s="92">
        <v>23237</v>
      </c>
      <c r="G262" s="92">
        <v>10930</v>
      </c>
      <c r="H262" s="92">
        <v>6969</v>
      </c>
      <c r="I262" s="92">
        <v>3686</v>
      </c>
    </row>
    <row r="263" spans="1:10" s="86" customFormat="1" ht="9" customHeight="1">
      <c r="A263" s="84" t="s">
        <v>44</v>
      </c>
      <c r="B263" s="90">
        <f t="shared" si="13"/>
        <v>28909</v>
      </c>
      <c r="C263" s="90">
        <v>1434</v>
      </c>
      <c r="D263" s="90">
        <v>1918</v>
      </c>
      <c r="E263" s="90">
        <v>8485</v>
      </c>
      <c r="F263" s="90">
        <v>9465</v>
      </c>
      <c r="G263" s="90">
        <v>4242</v>
      </c>
      <c r="H263" s="90">
        <v>2483</v>
      </c>
      <c r="I263" s="90">
        <v>882</v>
      </c>
    </row>
    <row r="264" spans="1:10" s="86" customFormat="1" ht="9" customHeight="1">
      <c r="A264" s="84" t="s">
        <v>45</v>
      </c>
      <c r="B264" s="90">
        <f t="shared" si="13"/>
        <v>208805</v>
      </c>
      <c r="C264" s="90">
        <v>24148</v>
      </c>
      <c r="D264" s="90">
        <v>34871</v>
      </c>
      <c r="E264" s="90">
        <v>50147</v>
      </c>
      <c r="F264" s="90">
        <v>40007</v>
      </c>
      <c r="G264" s="90">
        <v>18034</v>
      </c>
      <c r="H264" s="90">
        <v>11052</v>
      </c>
      <c r="I264" s="90">
        <v>30546</v>
      </c>
    </row>
    <row r="265" spans="1:10" s="86" customFormat="1" ht="9" customHeight="1">
      <c r="A265" s="84" t="s">
        <v>46</v>
      </c>
      <c r="B265" s="90">
        <f t="shared" si="13"/>
        <v>38666</v>
      </c>
      <c r="C265" s="90">
        <v>2444</v>
      </c>
      <c r="D265" s="90">
        <v>7889</v>
      </c>
      <c r="E265" s="90">
        <v>10230</v>
      </c>
      <c r="F265" s="90">
        <v>11080</v>
      </c>
      <c r="G265" s="90">
        <v>3825</v>
      </c>
      <c r="H265" s="90">
        <v>2928</v>
      </c>
      <c r="I265" s="90">
        <v>270</v>
      </c>
    </row>
    <row r="266" spans="1:10" s="86" customFormat="1" ht="9" customHeight="1">
      <c r="A266" s="87" t="s">
        <v>47</v>
      </c>
      <c r="B266" s="92">
        <f t="shared" si="13"/>
        <v>37138</v>
      </c>
      <c r="C266" s="92">
        <v>882</v>
      </c>
      <c r="D266" s="92">
        <v>5783</v>
      </c>
      <c r="E266" s="92">
        <v>11535</v>
      </c>
      <c r="F266" s="92">
        <v>9959</v>
      </c>
      <c r="G266" s="92">
        <v>3304</v>
      </c>
      <c r="H266" s="92">
        <v>2494</v>
      </c>
      <c r="I266" s="92">
        <v>3181</v>
      </c>
    </row>
    <row r="267" spans="1:10" s="86" customFormat="1" ht="9" customHeight="1">
      <c r="A267" s="84" t="s">
        <v>76</v>
      </c>
      <c r="B267" s="90">
        <f t="shared" si="13"/>
        <v>5445</v>
      </c>
      <c r="C267" s="90">
        <v>92</v>
      </c>
      <c r="D267" s="90">
        <v>66</v>
      </c>
      <c r="E267" s="90">
        <v>983</v>
      </c>
      <c r="F267" s="90">
        <v>1106</v>
      </c>
      <c r="G267" s="90">
        <v>1139</v>
      </c>
      <c r="H267" s="90">
        <v>1869</v>
      </c>
      <c r="I267" s="90">
        <v>190</v>
      </c>
    </row>
    <row r="268" spans="1:10" s="86" customFormat="1" ht="9" customHeight="1">
      <c r="A268" s="84"/>
      <c r="B268" s="90"/>
      <c r="C268" s="90"/>
      <c r="D268" s="90"/>
      <c r="E268" s="90"/>
      <c r="F268" s="90"/>
      <c r="G268" s="90"/>
      <c r="H268" s="90"/>
      <c r="I268" s="90"/>
    </row>
    <row r="269" spans="1:10" s="86" customFormat="1" ht="9" customHeight="1">
      <c r="A269" s="80">
        <v>2002</v>
      </c>
      <c r="B269" s="85"/>
      <c r="C269" s="139"/>
      <c r="D269" s="139"/>
      <c r="E269" s="139"/>
      <c r="F269" s="139"/>
      <c r="G269" s="139"/>
      <c r="H269" s="139"/>
      <c r="I269" s="139"/>
    </row>
    <row r="270" spans="1:10" s="86" customFormat="1" ht="9" customHeight="1">
      <c r="A270" s="83" t="s">
        <v>7</v>
      </c>
      <c r="B270" s="81">
        <f t="shared" ref="B270:I270" si="14">SUM(B272:B304)</f>
        <v>2699084</v>
      </c>
      <c r="C270" s="91">
        <f t="shared" si="14"/>
        <v>195273</v>
      </c>
      <c r="D270" s="91">
        <f t="shared" si="14"/>
        <v>287737</v>
      </c>
      <c r="E270" s="91">
        <f t="shared" si="14"/>
        <v>658496</v>
      </c>
      <c r="F270" s="91">
        <f t="shared" si="14"/>
        <v>735838</v>
      </c>
      <c r="G270" s="91">
        <f t="shared" si="14"/>
        <v>313710</v>
      </c>
      <c r="H270" s="91">
        <f t="shared" si="14"/>
        <v>196416</v>
      </c>
      <c r="I270" s="91">
        <f t="shared" si="14"/>
        <v>311614</v>
      </c>
      <c r="J270" s="112"/>
    </row>
    <row r="271" spans="1:10" s="86" customFormat="1" ht="3.95" customHeight="1">
      <c r="A271" s="83"/>
      <c r="B271" s="81"/>
      <c r="C271" s="91"/>
      <c r="D271" s="91"/>
      <c r="E271" s="91"/>
      <c r="F271" s="91"/>
      <c r="G271" s="91"/>
      <c r="H271" s="91"/>
      <c r="I271" s="91"/>
    </row>
    <row r="272" spans="1:10" s="86" customFormat="1" ht="9" customHeight="1">
      <c r="A272" s="84" t="s">
        <v>16</v>
      </c>
      <c r="B272" s="85">
        <f t="shared" ref="B272:B304" si="15">SUM(C272:I272)</f>
        <v>27524</v>
      </c>
      <c r="C272" s="90">
        <v>309</v>
      </c>
      <c r="D272" s="90">
        <v>2315</v>
      </c>
      <c r="E272" s="90">
        <v>7650</v>
      </c>
      <c r="F272" s="90">
        <v>8103</v>
      </c>
      <c r="G272" s="90">
        <v>3399</v>
      </c>
      <c r="H272" s="90">
        <v>2033</v>
      </c>
      <c r="I272" s="90">
        <v>3715</v>
      </c>
    </row>
    <row r="273" spans="1:9" s="86" customFormat="1" ht="9" customHeight="1">
      <c r="A273" s="84" t="s">
        <v>17</v>
      </c>
      <c r="B273" s="85">
        <f t="shared" si="15"/>
        <v>58347</v>
      </c>
      <c r="C273" s="90">
        <v>1456</v>
      </c>
      <c r="D273" s="90">
        <v>5068</v>
      </c>
      <c r="E273" s="90">
        <v>13299</v>
      </c>
      <c r="F273" s="90">
        <v>18126</v>
      </c>
      <c r="G273" s="90">
        <v>8169</v>
      </c>
      <c r="H273" s="90">
        <v>4866</v>
      </c>
      <c r="I273" s="90">
        <v>7363</v>
      </c>
    </row>
    <row r="274" spans="1:9" s="86" customFormat="1" ht="9" customHeight="1">
      <c r="A274" s="84" t="s">
        <v>18</v>
      </c>
      <c r="B274" s="85">
        <f t="shared" si="15"/>
        <v>11714</v>
      </c>
      <c r="C274" s="90">
        <v>301</v>
      </c>
      <c r="D274" s="90">
        <v>642</v>
      </c>
      <c r="E274" s="90">
        <v>2186</v>
      </c>
      <c r="F274" s="90">
        <v>3636</v>
      </c>
      <c r="G274" s="90">
        <v>2883</v>
      </c>
      <c r="H274" s="90">
        <v>1154</v>
      </c>
      <c r="I274" s="90">
        <v>912</v>
      </c>
    </row>
    <row r="275" spans="1:9" s="86" customFormat="1" ht="9" customHeight="1">
      <c r="A275" s="87" t="s">
        <v>19</v>
      </c>
      <c r="B275" s="92">
        <f t="shared" si="15"/>
        <v>15138</v>
      </c>
      <c r="C275" s="92">
        <v>534</v>
      </c>
      <c r="D275" s="92">
        <v>2172</v>
      </c>
      <c r="E275" s="92">
        <v>3817</v>
      </c>
      <c r="F275" s="92">
        <v>3938</v>
      </c>
      <c r="G275" s="92">
        <v>2025</v>
      </c>
      <c r="H275" s="92">
        <v>1536</v>
      </c>
      <c r="I275" s="92">
        <v>1116</v>
      </c>
    </row>
    <row r="276" spans="1:9" s="86" customFormat="1" ht="9" customHeight="1">
      <c r="A276" s="84" t="s">
        <v>20</v>
      </c>
      <c r="B276" s="90">
        <f t="shared" si="15"/>
        <v>60052</v>
      </c>
      <c r="C276" s="90">
        <v>559</v>
      </c>
      <c r="D276" s="90">
        <v>1896</v>
      </c>
      <c r="E276" s="90">
        <v>12980</v>
      </c>
      <c r="F276" s="90">
        <v>22835</v>
      </c>
      <c r="G276" s="90">
        <v>8273</v>
      </c>
      <c r="H276" s="90">
        <v>6578</v>
      </c>
      <c r="I276" s="90">
        <v>6931</v>
      </c>
    </row>
    <row r="277" spans="1:9" s="86" customFormat="1" ht="9" customHeight="1">
      <c r="A277" s="84" t="s">
        <v>21</v>
      </c>
      <c r="B277" s="90">
        <f t="shared" si="15"/>
        <v>13012</v>
      </c>
      <c r="C277" s="90">
        <v>402</v>
      </c>
      <c r="D277" s="90">
        <v>1262</v>
      </c>
      <c r="E277" s="90">
        <v>2945</v>
      </c>
      <c r="F277" s="90">
        <v>4325</v>
      </c>
      <c r="G277" s="90">
        <v>1647</v>
      </c>
      <c r="H277" s="90">
        <v>1130</v>
      </c>
      <c r="I277" s="90">
        <v>1301</v>
      </c>
    </row>
    <row r="278" spans="1:9" s="86" customFormat="1" ht="9" customHeight="1">
      <c r="A278" s="84" t="s">
        <v>22</v>
      </c>
      <c r="B278" s="90">
        <f t="shared" si="15"/>
        <v>187312</v>
      </c>
      <c r="C278" s="90">
        <v>53002</v>
      </c>
      <c r="D278" s="90">
        <v>41588</v>
      </c>
      <c r="E278" s="90">
        <v>34111</v>
      </c>
      <c r="F278" s="90">
        <v>16407</v>
      </c>
      <c r="G278" s="90">
        <v>7619</v>
      </c>
      <c r="H278" s="90">
        <v>4448</v>
      </c>
      <c r="I278" s="90">
        <v>30137</v>
      </c>
    </row>
    <row r="279" spans="1:9" s="86" customFormat="1" ht="9" customHeight="1">
      <c r="A279" s="87" t="s">
        <v>23</v>
      </c>
      <c r="B279" s="92">
        <f t="shared" si="15"/>
        <v>84086</v>
      </c>
      <c r="C279" s="92">
        <v>2958</v>
      </c>
      <c r="D279" s="92">
        <v>5167</v>
      </c>
      <c r="E279" s="92">
        <v>23389</v>
      </c>
      <c r="F279" s="92">
        <v>24199</v>
      </c>
      <c r="G279" s="92">
        <v>9416</v>
      </c>
      <c r="H279" s="92">
        <v>5735</v>
      </c>
      <c r="I279" s="92">
        <v>13222</v>
      </c>
    </row>
    <row r="280" spans="1:9" s="86" customFormat="1" ht="9" customHeight="1">
      <c r="A280" s="140" t="s">
        <v>24</v>
      </c>
      <c r="B280" s="90">
        <f t="shared" si="15"/>
        <v>170405</v>
      </c>
      <c r="C280" s="90">
        <v>3060</v>
      </c>
      <c r="D280" s="90">
        <v>4176</v>
      </c>
      <c r="E280" s="90">
        <v>24491</v>
      </c>
      <c r="F280" s="90">
        <v>64808</v>
      </c>
      <c r="G280" s="90">
        <v>42153</v>
      </c>
      <c r="H280" s="90">
        <v>25612</v>
      </c>
      <c r="I280" s="90">
        <v>6105</v>
      </c>
    </row>
    <row r="281" spans="1:9" s="86" customFormat="1" ht="9" customHeight="1">
      <c r="A281" s="84" t="s">
        <v>25</v>
      </c>
      <c r="B281" s="90">
        <f t="shared" si="15"/>
        <v>45135</v>
      </c>
      <c r="C281" s="90">
        <v>3541</v>
      </c>
      <c r="D281" s="90">
        <v>4571</v>
      </c>
      <c r="E281" s="90">
        <v>12268</v>
      </c>
      <c r="F281" s="90">
        <v>12633</v>
      </c>
      <c r="G281" s="90">
        <v>4177</v>
      </c>
      <c r="H281" s="90">
        <v>3149</v>
      </c>
      <c r="I281" s="90">
        <v>4796</v>
      </c>
    </row>
    <row r="282" spans="1:9" s="86" customFormat="1" ht="9" customHeight="1">
      <c r="A282" s="84" t="s">
        <v>26</v>
      </c>
      <c r="B282" s="90">
        <f t="shared" si="15"/>
        <v>123313</v>
      </c>
      <c r="C282" s="90">
        <v>6259</v>
      </c>
      <c r="D282" s="90">
        <v>17690</v>
      </c>
      <c r="E282" s="90">
        <v>40904</v>
      </c>
      <c r="F282" s="90">
        <v>26850</v>
      </c>
      <c r="G282" s="90">
        <v>9583</v>
      </c>
      <c r="H282" s="90">
        <v>5280</v>
      </c>
      <c r="I282" s="90">
        <v>16747</v>
      </c>
    </row>
    <row r="283" spans="1:9" s="86" customFormat="1" ht="9" customHeight="1">
      <c r="A283" s="87" t="s">
        <v>27</v>
      </c>
      <c r="B283" s="92">
        <f t="shared" si="15"/>
        <v>103732</v>
      </c>
      <c r="C283" s="92">
        <v>19568</v>
      </c>
      <c r="D283" s="92">
        <v>12644</v>
      </c>
      <c r="E283" s="92">
        <v>26101</v>
      </c>
      <c r="F283" s="92">
        <v>17173</v>
      </c>
      <c r="G283" s="92">
        <v>8883</v>
      </c>
      <c r="H283" s="92">
        <v>6035</v>
      </c>
      <c r="I283" s="92">
        <v>13328</v>
      </c>
    </row>
    <row r="284" spans="1:9" s="86" customFormat="1" ht="9" customHeight="1">
      <c r="A284" s="84" t="s">
        <v>28</v>
      </c>
      <c r="B284" s="90">
        <f t="shared" si="15"/>
        <v>65715</v>
      </c>
      <c r="C284" s="90">
        <v>3865</v>
      </c>
      <c r="D284" s="90">
        <v>6949</v>
      </c>
      <c r="E284" s="90">
        <v>16401</v>
      </c>
      <c r="F284" s="90">
        <v>18372</v>
      </c>
      <c r="G284" s="90">
        <v>6693</v>
      </c>
      <c r="H284" s="90">
        <v>3523</v>
      </c>
      <c r="I284" s="90">
        <v>9912</v>
      </c>
    </row>
    <row r="285" spans="1:9" s="86" customFormat="1" ht="9" customHeight="1">
      <c r="A285" s="84" t="s">
        <v>29</v>
      </c>
      <c r="B285" s="90">
        <f t="shared" si="15"/>
        <v>160145</v>
      </c>
      <c r="C285" s="90">
        <v>3323</v>
      </c>
      <c r="D285" s="90">
        <v>10653</v>
      </c>
      <c r="E285" s="90">
        <v>34749</v>
      </c>
      <c r="F285" s="90">
        <v>32871</v>
      </c>
      <c r="G285" s="90">
        <v>13163</v>
      </c>
      <c r="H285" s="90">
        <v>7743</v>
      </c>
      <c r="I285" s="90">
        <v>57643</v>
      </c>
    </row>
    <row r="286" spans="1:9" s="86" customFormat="1" ht="9" customHeight="1">
      <c r="A286" s="84" t="s">
        <v>30</v>
      </c>
      <c r="B286" s="90">
        <f t="shared" si="15"/>
        <v>334352</v>
      </c>
      <c r="C286" s="90">
        <v>12549</v>
      </c>
      <c r="D286" s="90">
        <v>28063</v>
      </c>
      <c r="E286" s="90">
        <v>81229</v>
      </c>
      <c r="F286" s="90">
        <v>132593</v>
      </c>
      <c r="G286" s="90">
        <v>50454</v>
      </c>
      <c r="H286" s="90">
        <v>22779</v>
      </c>
      <c r="I286" s="90">
        <v>6685</v>
      </c>
    </row>
    <row r="287" spans="1:9" s="86" customFormat="1" ht="9" customHeight="1">
      <c r="A287" s="87" t="s">
        <v>31</v>
      </c>
      <c r="B287" s="92">
        <f t="shared" si="15"/>
        <v>114588</v>
      </c>
      <c r="C287" s="92">
        <v>11556</v>
      </c>
      <c r="D287" s="92">
        <v>11085</v>
      </c>
      <c r="E287" s="92">
        <v>40271</v>
      </c>
      <c r="F287" s="92">
        <v>24795</v>
      </c>
      <c r="G287" s="92">
        <v>10821</v>
      </c>
      <c r="H287" s="92">
        <v>5800</v>
      </c>
      <c r="I287" s="92">
        <v>10260</v>
      </c>
    </row>
    <row r="288" spans="1:9" s="86" customFormat="1" ht="9" customHeight="1">
      <c r="A288" s="84" t="s">
        <v>32</v>
      </c>
      <c r="B288" s="90">
        <f t="shared" si="15"/>
        <v>38714</v>
      </c>
      <c r="C288" s="90">
        <v>2095</v>
      </c>
      <c r="D288" s="90">
        <v>2223</v>
      </c>
      <c r="E288" s="90">
        <v>9244</v>
      </c>
      <c r="F288" s="90">
        <v>12999</v>
      </c>
      <c r="G288" s="90">
        <v>6389</v>
      </c>
      <c r="H288" s="90">
        <v>3152</v>
      </c>
      <c r="I288" s="90">
        <v>2612</v>
      </c>
    </row>
    <row r="289" spans="1:9" s="86" customFormat="1" ht="9" customHeight="1">
      <c r="A289" s="84" t="s">
        <v>33</v>
      </c>
      <c r="B289" s="90">
        <f t="shared" si="15"/>
        <v>23667</v>
      </c>
      <c r="C289" s="90">
        <v>1132</v>
      </c>
      <c r="D289" s="90">
        <v>2186</v>
      </c>
      <c r="E289" s="90">
        <v>4190</v>
      </c>
      <c r="F289" s="90">
        <v>7761</v>
      </c>
      <c r="G289" s="90">
        <v>3200</v>
      </c>
      <c r="H289" s="90">
        <v>2400</v>
      </c>
      <c r="I289" s="90">
        <v>2798</v>
      </c>
    </row>
    <row r="290" spans="1:9" s="86" customFormat="1" ht="9" customHeight="1">
      <c r="A290" s="84" t="s">
        <v>34</v>
      </c>
      <c r="B290" s="90">
        <f t="shared" si="15"/>
        <v>91424</v>
      </c>
      <c r="C290" s="90">
        <v>577</v>
      </c>
      <c r="D290" s="90">
        <v>2872</v>
      </c>
      <c r="E290" s="90">
        <v>14367</v>
      </c>
      <c r="F290" s="90">
        <v>37699</v>
      </c>
      <c r="G290" s="90">
        <v>13110</v>
      </c>
      <c r="H290" s="90">
        <v>10755</v>
      </c>
      <c r="I290" s="90">
        <v>12044</v>
      </c>
    </row>
    <row r="291" spans="1:9" s="86" customFormat="1" ht="9" customHeight="1">
      <c r="A291" s="87" t="s">
        <v>35</v>
      </c>
      <c r="B291" s="92">
        <f t="shared" si="15"/>
        <v>120286</v>
      </c>
      <c r="C291" s="92">
        <v>13397</v>
      </c>
      <c r="D291" s="92">
        <v>21919</v>
      </c>
      <c r="E291" s="92">
        <v>31293</v>
      </c>
      <c r="F291" s="92">
        <v>16500</v>
      </c>
      <c r="G291" s="92">
        <v>7220</v>
      </c>
      <c r="H291" s="92">
        <v>5123</v>
      </c>
      <c r="I291" s="92">
        <v>24834</v>
      </c>
    </row>
    <row r="292" spans="1:9" s="86" customFormat="1" ht="9" customHeight="1">
      <c r="A292" s="84" t="s">
        <v>36</v>
      </c>
      <c r="B292" s="90">
        <f t="shared" si="15"/>
        <v>172667</v>
      </c>
      <c r="C292" s="90">
        <v>18401</v>
      </c>
      <c r="D292" s="90">
        <v>24708</v>
      </c>
      <c r="E292" s="90">
        <v>49512</v>
      </c>
      <c r="F292" s="90">
        <v>34824</v>
      </c>
      <c r="G292" s="90">
        <v>13466</v>
      </c>
      <c r="H292" s="90">
        <v>9961</v>
      </c>
      <c r="I292" s="90">
        <v>21795</v>
      </c>
    </row>
    <row r="293" spans="1:9" s="86" customFormat="1" ht="9" customHeight="1">
      <c r="A293" s="84" t="s">
        <v>37</v>
      </c>
      <c r="B293" s="90">
        <f t="shared" si="15"/>
        <v>36928</v>
      </c>
      <c r="C293" s="90">
        <v>2410</v>
      </c>
      <c r="D293" s="90">
        <v>1509</v>
      </c>
      <c r="E293" s="90">
        <v>13100</v>
      </c>
      <c r="F293" s="90">
        <v>10756</v>
      </c>
      <c r="G293" s="90">
        <v>3763</v>
      </c>
      <c r="H293" s="90">
        <v>2814</v>
      </c>
      <c r="I293" s="90">
        <v>2576</v>
      </c>
    </row>
    <row r="294" spans="1:9" s="86" customFormat="1" ht="9" customHeight="1">
      <c r="A294" s="84" t="s">
        <v>38</v>
      </c>
      <c r="B294" s="90">
        <f t="shared" si="15"/>
        <v>24370</v>
      </c>
      <c r="C294" s="90">
        <v>1233</v>
      </c>
      <c r="D294" s="90">
        <v>2697</v>
      </c>
      <c r="E294" s="90">
        <v>5904</v>
      </c>
      <c r="F294" s="90">
        <v>8026</v>
      </c>
      <c r="G294" s="90">
        <v>3642</v>
      </c>
      <c r="H294" s="90">
        <v>1804</v>
      </c>
      <c r="I294" s="90">
        <v>1064</v>
      </c>
    </row>
    <row r="295" spans="1:9" s="86" customFormat="1" ht="9" customHeight="1">
      <c r="A295" s="87" t="s">
        <v>39</v>
      </c>
      <c r="B295" s="92">
        <f t="shared" si="15"/>
        <v>60240</v>
      </c>
      <c r="C295" s="92">
        <v>2165</v>
      </c>
      <c r="D295" s="92">
        <v>8223</v>
      </c>
      <c r="E295" s="92">
        <v>17141</v>
      </c>
      <c r="F295" s="92">
        <v>19608</v>
      </c>
      <c r="G295" s="92">
        <v>6410</v>
      </c>
      <c r="H295" s="92">
        <v>4818</v>
      </c>
      <c r="I295" s="92">
        <v>1875</v>
      </c>
    </row>
    <row r="296" spans="1:9" s="86" customFormat="1" ht="9" customHeight="1">
      <c r="A296" s="84" t="s">
        <v>40</v>
      </c>
      <c r="B296" s="90">
        <f t="shared" si="15"/>
        <v>68625</v>
      </c>
      <c r="C296" s="90">
        <v>2430</v>
      </c>
      <c r="D296" s="90">
        <v>6018</v>
      </c>
      <c r="E296" s="90">
        <v>15016</v>
      </c>
      <c r="F296" s="90">
        <v>18445</v>
      </c>
      <c r="G296" s="90">
        <v>10874</v>
      </c>
      <c r="H296" s="90">
        <v>8463</v>
      </c>
      <c r="I296" s="90">
        <v>7379</v>
      </c>
    </row>
    <row r="297" spans="1:9" s="86" customFormat="1" ht="9" customHeight="1">
      <c r="A297" s="84" t="s">
        <v>41</v>
      </c>
      <c r="B297" s="90">
        <f t="shared" si="15"/>
        <v>57435</v>
      </c>
      <c r="C297" s="90">
        <v>1145</v>
      </c>
      <c r="D297" s="90">
        <v>3209</v>
      </c>
      <c r="E297" s="90">
        <v>10640</v>
      </c>
      <c r="F297" s="90">
        <v>28738</v>
      </c>
      <c r="G297" s="90">
        <v>5949</v>
      </c>
      <c r="H297" s="90">
        <v>5811</v>
      </c>
      <c r="I297" s="90">
        <v>1943</v>
      </c>
    </row>
    <row r="298" spans="1:9" s="86" customFormat="1" ht="9" customHeight="1">
      <c r="A298" s="84" t="s">
        <v>42</v>
      </c>
      <c r="B298" s="90">
        <f t="shared" si="15"/>
        <v>52202</v>
      </c>
      <c r="C298" s="90">
        <v>2108</v>
      </c>
      <c r="D298" s="90">
        <v>6980</v>
      </c>
      <c r="E298" s="90">
        <v>14206</v>
      </c>
      <c r="F298" s="90">
        <v>13801</v>
      </c>
      <c r="G298" s="90">
        <v>6610</v>
      </c>
      <c r="H298" s="90">
        <v>3612</v>
      </c>
      <c r="I298" s="90">
        <v>4885</v>
      </c>
    </row>
    <row r="299" spans="1:9" s="86" customFormat="1" ht="9" customHeight="1">
      <c r="A299" s="87" t="s">
        <v>43</v>
      </c>
      <c r="B299" s="92">
        <f t="shared" si="15"/>
        <v>70513</v>
      </c>
      <c r="C299" s="92">
        <v>2193</v>
      </c>
      <c r="D299" s="92">
        <v>5682</v>
      </c>
      <c r="E299" s="92">
        <v>17369</v>
      </c>
      <c r="F299" s="92">
        <v>23326</v>
      </c>
      <c r="G299" s="92">
        <v>11173</v>
      </c>
      <c r="H299" s="92">
        <v>7117</v>
      </c>
      <c r="I299" s="92">
        <v>3653</v>
      </c>
    </row>
    <row r="300" spans="1:9" s="86" customFormat="1" ht="9" customHeight="1">
      <c r="A300" s="84" t="s">
        <v>44</v>
      </c>
      <c r="B300" s="90">
        <f t="shared" si="15"/>
        <v>28347</v>
      </c>
      <c r="C300" s="90">
        <v>1108</v>
      </c>
      <c r="D300" s="90">
        <v>1711</v>
      </c>
      <c r="E300" s="90">
        <v>8368</v>
      </c>
      <c r="F300" s="90">
        <v>9709</v>
      </c>
      <c r="G300" s="90">
        <v>4277</v>
      </c>
      <c r="H300" s="90">
        <v>2466</v>
      </c>
      <c r="I300" s="90">
        <v>708</v>
      </c>
    </row>
    <row r="301" spans="1:9" s="86" customFormat="1" ht="9" customHeight="1">
      <c r="A301" s="84" t="s">
        <v>45</v>
      </c>
      <c r="B301" s="90">
        <f t="shared" si="15"/>
        <v>195458</v>
      </c>
      <c r="C301" s="90">
        <v>18717</v>
      </c>
      <c r="D301" s="90">
        <v>29367</v>
      </c>
      <c r="E301" s="90">
        <v>48563</v>
      </c>
      <c r="F301" s="90">
        <v>39027</v>
      </c>
      <c r="G301" s="90">
        <v>18878</v>
      </c>
      <c r="H301" s="90">
        <v>12189</v>
      </c>
      <c r="I301" s="90">
        <v>28717</v>
      </c>
    </row>
    <row r="302" spans="1:9" s="86" customFormat="1" ht="9" customHeight="1">
      <c r="A302" s="84" t="s">
        <v>46</v>
      </c>
      <c r="B302" s="90">
        <f t="shared" si="15"/>
        <v>38006</v>
      </c>
      <c r="C302" s="90">
        <v>2110</v>
      </c>
      <c r="D302" s="90">
        <v>7340</v>
      </c>
      <c r="E302" s="90">
        <v>10196</v>
      </c>
      <c r="F302" s="90">
        <v>11117</v>
      </c>
      <c r="G302" s="90">
        <v>4025</v>
      </c>
      <c r="H302" s="90">
        <v>2954</v>
      </c>
      <c r="I302" s="90">
        <v>264</v>
      </c>
    </row>
    <row r="303" spans="1:9" s="86" customFormat="1" ht="9" customHeight="1">
      <c r="A303" s="87" t="s">
        <v>47</v>
      </c>
      <c r="B303" s="92">
        <f t="shared" si="15"/>
        <v>36937</v>
      </c>
      <c r="C303" s="92">
        <v>728</v>
      </c>
      <c r="D303" s="92">
        <v>5108</v>
      </c>
      <c r="E303" s="92">
        <v>11118</v>
      </c>
      <c r="F303" s="92">
        <v>10151</v>
      </c>
      <c r="G303" s="92">
        <v>3490</v>
      </c>
      <c r="H303" s="92">
        <v>2530</v>
      </c>
      <c r="I303" s="92">
        <v>3812</v>
      </c>
    </row>
    <row r="304" spans="1:9" s="86" customFormat="1" ht="9" customHeight="1">
      <c r="A304" s="84" t="s">
        <v>76</v>
      </c>
      <c r="B304" s="90">
        <f t="shared" si="15"/>
        <v>8695</v>
      </c>
      <c r="C304" s="90">
        <v>82</v>
      </c>
      <c r="D304" s="90">
        <v>44</v>
      </c>
      <c r="E304" s="90">
        <v>1478</v>
      </c>
      <c r="F304" s="90">
        <v>1687</v>
      </c>
      <c r="G304" s="90">
        <v>1876</v>
      </c>
      <c r="H304" s="90">
        <v>3046</v>
      </c>
      <c r="I304" s="90">
        <v>482</v>
      </c>
    </row>
    <row r="305" spans="1:10" s="86" customFormat="1" ht="9" customHeight="1">
      <c r="A305" s="84"/>
      <c r="B305" s="90"/>
      <c r="C305" s="90"/>
      <c r="D305" s="90"/>
      <c r="E305" s="90"/>
      <c r="F305" s="90"/>
      <c r="G305" s="90"/>
      <c r="H305" s="90"/>
      <c r="I305" s="90"/>
    </row>
    <row r="306" spans="1:10" s="86" customFormat="1" ht="9" customHeight="1">
      <c r="A306" s="80">
        <v>2003</v>
      </c>
      <c r="B306" s="85"/>
      <c r="C306" s="139"/>
      <c r="D306" s="139"/>
      <c r="E306" s="139"/>
      <c r="F306" s="139"/>
      <c r="G306" s="139"/>
      <c r="H306" s="139"/>
      <c r="I306" s="139"/>
    </row>
    <row r="307" spans="1:10" s="86" customFormat="1" ht="9" customHeight="1">
      <c r="A307" s="83" t="s">
        <v>7</v>
      </c>
      <c r="B307" s="81">
        <f t="shared" ref="B307:I307" si="16">SUM(B309:B341)</f>
        <v>2655894</v>
      </c>
      <c r="C307" s="81">
        <f t="shared" si="16"/>
        <v>174696</v>
      </c>
      <c r="D307" s="91">
        <f t="shared" si="16"/>
        <v>267679</v>
      </c>
      <c r="E307" s="91">
        <f t="shared" si="16"/>
        <v>645723</v>
      </c>
      <c r="F307" s="91">
        <f t="shared" si="16"/>
        <v>736702</v>
      </c>
      <c r="G307" s="91">
        <f t="shared" si="16"/>
        <v>325497</v>
      </c>
      <c r="H307" s="91">
        <f t="shared" si="16"/>
        <v>201110</v>
      </c>
      <c r="I307" s="91">
        <f t="shared" si="16"/>
        <v>304487</v>
      </c>
      <c r="J307" s="112"/>
    </row>
    <row r="308" spans="1:10" s="86" customFormat="1" ht="3.95" customHeight="1">
      <c r="A308" s="83"/>
      <c r="B308" s="81"/>
      <c r="C308" s="91"/>
      <c r="D308" s="91"/>
      <c r="E308" s="91"/>
      <c r="F308" s="91"/>
      <c r="G308" s="91"/>
      <c r="H308" s="91"/>
      <c r="I308" s="91"/>
    </row>
    <row r="309" spans="1:10" s="86" customFormat="1" ht="9" customHeight="1">
      <c r="A309" s="84" t="s">
        <v>16</v>
      </c>
      <c r="B309" s="85">
        <f t="shared" ref="B309:B341" si="17">SUM(C309:I309)</f>
        <v>26165</v>
      </c>
      <c r="C309" s="90">
        <v>360</v>
      </c>
      <c r="D309" s="90">
        <v>1874</v>
      </c>
      <c r="E309" s="90">
        <v>8300</v>
      </c>
      <c r="F309" s="90">
        <v>8472</v>
      </c>
      <c r="G309" s="90">
        <v>3881</v>
      </c>
      <c r="H309" s="90">
        <v>2317</v>
      </c>
      <c r="I309" s="90">
        <v>961</v>
      </c>
    </row>
    <row r="310" spans="1:10" s="86" customFormat="1" ht="9" customHeight="1">
      <c r="A310" s="84" t="s">
        <v>17</v>
      </c>
      <c r="B310" s="85">
        <f t="shared" si="17"/>
        <v>57938</v>
      </c>
      <c r="C310" s="90">
        <v>1223</v>
      </c>
      <c r="D310" s="90">
        <v>2879</v>
      </c>
      <c r="E310" s="90">
        <v>12109</v>
      </c>
      <c r="F310" s="90">
        <v>17975</v>
      </c>
      <c r="G310" s="90">
        <v>7142</v>
      </c>
      <c r="H310" s="90">
        <v>3740</v>
      </c>
      <c r="I310" s="90">
        <v>12870</v>
      </c>
    </row>
    <row r="311" spans="1:10" s="86" customFormat="1" ht="9" customHeight="1">
      <c r="A311" s="84" t="s">
        <v>18</v>
      </c>
      <c r="B311" s="85">
        <f t="shared" si="17"/>
        <v>12030</v>
      </c>
      <c r="C311" s="90">
        <v>335</v>
      </c>
      <c r="D311" s="90">
        <v>715</v>
      </c>
      <c r="E311" s="90">
        <v>1935</v>
      </c>
      <c r="F311" s="90">
        <v>3411</v>
      </c>
      <c r="G311" s="90">
        <v>3081</v>
      </c>
      <c r="H311" s="90">
        <v>1234</v>
      </c>
      <c r="I311" s="90">
        <v>1319</v>
      </c>
    </row>
    <row r="312" spans="1:10" s="86" customFormat="1" ht="9" customHeight="1">
      <c r="A312" s="87" t="s">
        <v>19</v>
      </c>
      <c r="B312" s="92">
        <f t="shared" si="17"/>
        <v>15808</v>
      </c>
      <c r="C312" s="92">
        <v>713</v>
      </c>
      <c r="D312" s="92">
        <v>2574</v>
      </c>
      <c r="E312" s="92">
        <v>3914</v>
      </c>
      <c r="F312" s="92">
        <v>4183</v>
      </c>
      <c r="G312" s="92">
        <v>2150</v>
      </c>
      <c r="H312" s="92">
        <v>1345</v>
      </c>
      <c r="I312" s="92">
        <v>929</v>
      </c>
    </row>
    <row r="313" spans="1:10" s="86" customFormat="1" ht="9" customHeight="1">
      <c r="A313" s="84" t="s">
        <v>20</v>
      </c>
      <c r="B313" s="90">
        <f t="shared" si="17"/>
        <v>56410</v>
      </c>
      <c r="C313" s="90">
        <v>555</v>
      </c>
      <c r="D313" s="90">
        <v>1599</v>
      </c>
      <c r="E313" s="90">
        <v>11022</v>
      </c>
      <c r="F313" s="90">
        <v>21584</v>
      </c>
      <c r="G313" s="90">
        <v>7389</v>
      </c>
      <c r="H313" s="90">
        <v>6025</v>
      </c>
      <c r="I313" s="90">
        <v>8236</v>
      </c>
    </row>
    <row r="314" spans="1:10" s="86" customFormat="1" ht="9" customHeight="1">
      <c r="A314" s="84" t="s">
        <v>21</v>
      </c>
      <c r="B314" s="90">
        <f t="shared" si="17"/>
        <v>12477</v>
      </c>
      <c r="C314" s="90">
        <v>393</v>
      </c>
      <c r="D314" s="90">
        <v>1179</v>
      </c>
      <c r="E314" s="90">
        <v>2778</v>
      </c>
      <c r="F314" s="90">
        <v>4109</v>
      </c>
      <c r="G314" s="90">
        <v>1786</v>
      </c>
      <c r="H314" s="90">
        <v>1077</v>
      </c>
      <c r="I314" s="90">
        <v>1155</v>
      </c>
    </row>
    <row r="315" spans="1:10" s="86" customFormat="1" ht="9" customHeight="1">
      <c r="A315" s="84" t="s">
        <v>22</v>
      </c>
      <c r="B315" s="90">
        <f t="shared" si="17"/>
        <v>144410</v>
      </c>
      <c r="C315" s="90">
        <v>30897</v>
      </c>
      <c r="D315" s="90">
        <v>28538</v>
      </c>
      <c r="E315" s="90">
        <v>27790</v>
      </c>
      <c r="F315" s="90">
        <v>16938</v>
      </c>
      <c r="G315" s="90">
        <v>7129</v>
      </c>
      <c r="H315" s="90">
        <v>4042</v>
      </c>
      <c r="I315" s="90">
        <v>29076</v>
      </c>
    </row>
    <row r="316" spans="1:10" s="86" customFormat="1" ht="9" customHeight="1">
      <c r="A316" s="87" t="s">
        <v>23</v>
      </c>
      <c r="B316" s="92">
        <f t="shared" si="17"/>
        <v>78192</v>
      </c>
      <c r="C316" s="92">
        <v>2502</v>
      </c>
      <c r="D316" s="92">
        <v>3995</v>
      </c>
      <c r="E316" s="92">
        <v>21863</v>
      </c>
      <c r="F316" s="92">
        <v>23114</v>
      </c>
      <c r="G316" s="92">
        <v>9426</v>
      </c>
      <c r="H316" s="92">
        <v>5369</v>
      </c>
      <c r="I316" s="92">
        <v>11923</v>
      </c>
    </row>
    <row r="317" spans="1:10" s="86" customFormat="1" ht="9" customHeight="1">
      <c r="A317" s="140" t="s">
        <v>24</v>
      </c>
      <c r="B317" s="90">
        <f t="shared" si="17"/>
        <v>159844</v>
      </c>
      <c r="C317" s="90">
        <v>2135</v>
      </c>
      <c r="D317" s="90">
        <v>3354</v>
      </c>
      <c r="E317" s="90">
        <v>21276</v>
      </c>
      <c r="F317" s="90">
        <v>60698</v>
      </c>
      <c r="G317" s="90">
        <v>40472</v>
      </c>
      <c r="H317" s="90">
        <v>25469</v>
      </c>
      <c r="I317" s="90">
        <v>6440</v>
      </c>
    </row>
    <row r="318" spans="1:10" s="86" customFormat="1" ht="9" customHeight="1">
      <c r="A318" s="84" t="s">
        <v>25</v>
      </c>
      <c r="B318" s="90">
        <f t="shared" si="17"/>
        <v>44437</v>
      </c>
      <c r="C318" s="90">
        <v>3302</v>
      </c>
      <c r="D318" s="90">
        <v>4121</v>
      </c>
      <c r="E318" s="90">
        <v>11289</v>
      </c>
      <c r="F318" s="90">
        <v>11874</v>
      </c>
      <c r="G318" s="90">
        <v>3974</v>
      </c>
      <c r="H318" s="90">
        <v>3030</v>
      </c>
      <c r="I318" s="90">
        <v>6847</v>
      </c>
    </row>
    <row r="319" spans="1:10" s="86" customFormat="1" ht="9" customHeight="1">
      <c r="A319" s="84" t="s">
        <v>26</v>
      </c>
      <c r="B319" s="90">
        <f t="shared" si="17"/>
        <v>130183</v>
      </c>
      <c r="C319" s="90">
        <v>5610</v>
      </c>
      <c r="D319" s="90">
        <v>17166</v>
      </c>
      <c r="E319" s="90">
        <v>38286</v>
      </c>
      <c r="F319" s="90">
        <v>27245</v>
      </c>
      <c r="G319" s="90">
        <v>10650</v>
      </c>
      <c r="H319" s="90">
        <v>5154</v>
      </c>
      <c r="I319" s="90">
        <v>26072</v>
      </c>
    </row>
    <row r="320" spans="1:10" s="86" customFormat="1" ht="9" customHeight="1">
      <c r="A320" s="87" t="s">
        <v>27</v>
      </c>
      <c r="B320" s="92">
        <f t="shared" si="17"/>
        <v>137277</v>
      </c>
      <c r="C320" s="92">
        <v>27424</v>
      </c>
      <c r="D320" s="92">
        <v>18451</v>
      </c>
      <c r="E320" s="92">
        <v>32425</v>
      </c>
      <c r="F320" s="92">
        <v>20227</v>
      </c>
      <c r="G320" s="92">
        <v>9534</v>
      </c>
      <c r="H320" s="92">
        <v>6389</v>
      </c>
      <c r="I320" s="92">
        <v>22827</v>
      </c>
    </row>
    <row r="321" spans="1:9" s="86" customFormat="1" ht="9" customHeight="1">
      <c r="A321" s="84" t="s">
        <v>28</v>
      </c>
      <c r="B321" s="90">
        <f t="shared" si="17"/>
        <v>62757</v>
      </c>
      <c r="C321" s="90">
        <v>3300</v>
      </c>
      <c r="D321" s="90">
        <v>6267</v>
      </c>
      <c r="E321" s="90">
        <v>16249</v>
      </c>
      <c r="F321" s="90">
        <v>17921</v>
      </c>
      <c r="G321" s="90">
        <v>6949</v>
      </c>
      <c r="H321" s="90">
        <v>3633</v>
      </c>
      <c r="I321" s="90">
        <v>8438</v>
      </c>
    </row>
    <row r="322" spans="1:9" s="86" customFormat="1" ht="9" customHeight="1">
      <c r="A322" s="84" t="s">
        <v>29</v>
      </c>
      <c r="B322" s="90">
        <f t="shared" si="17"/>
        <v>157618</v>
      </c>
      <c r="C322" s="90">
        <v>3477</v>
      </c>
      <c r="D322" s="90">
        <v>13500</v>
      </c>
      <c r="E322" s="90">
        <v>44074</v>
      </c>
      <c r="F322" s="90">
        <v>44675</v>
      </c>
      <c r="G322" s="90">
        <v>18591</v>
      </c>
      <c r="H322" s="90">
        <v>11920</v>
      </c>
      <c r="I322" s="90">
        <v>21381</v>
      </c>
    </row>
    <row r="323" spans="1:9" s="86" customFormat="1" ht="9" customHeight="1">
      <c r="A323" s="84" t="s">
        <v>30</v>
      </c>
      <c r="B323" s="90">
        <f t="shared" si="17"/>
        <v>332666</v>
      </c>
      <c r="C323" s="90">
        <v>11419</v>
      </c>
      <c r="D323" s="90">
        <v>26713</v>
      </c>
      <c r="E323" s="90">
        <v>79408</v>
      </c>
      <c r="F323" s="90">
        <v>131750</v>
      </c>
      <c r="G323" s="90">
        <v>52794</v>
      </c>
      <c r="H323" s="90">
        <v>23696</v>
      </c>
      <c r="I323" s="90">
        <v>6886</v>
      </c>
    </row>
    <row r="324" spans="1:9" s="86" customFormat="1" ht="9" customHeight="1">
      <c r="A324" s="87" t="s">
        <v>31</v>
      </c>
      <c r="B324" s="92">
        <f t="shared" si="17"/>
        <v>121624</v>
      </c>
      <c r="C324" s="92">
        <v>11463</v>
      </c>
      <c r="D324" s="92">
        <v>10645</v>
      </c>
      <c r="E324" s="92">
        <v>39779</v>
      </c>
      <c r="F324" s="92">
        <v>25033</v>
      </c>
      <c r="G324" s="92">
        <v>11232</v>
      </c>
      <c r="H324" s="92">
        <v>6027</v>
      </c>
      <c r="I324" s="92">
        <v>17445</v>
      </c>
    </row>
    <row r="325" spans="1:9" s="86" customFormat="1" ht="9" customHeight="1">
      <c r="A325" s="84" t="s">
        <v>32</v>
      </c>
      <c r="B325" s="90">
        <f t="shared" si="17"/>
        <v>36373</v>
      </c>
      <c r="C325" s="90">
        <v>2035</v>
      </c>
      <c r="D325" s="90">
        <v>1913</v>
      </c>
      <c r="E325" s="90">
        <v>8238</v>
      </c>
      <c r="F325" s="90">
        <v>12345</v>
      </c>
      <c r="G325" s="90">
        <v>6242</v>
      </c>
      <c r="H325" s="90">
        <v>3227</v>
      </c>
      <c r="I325" s="90">
        <v>2373</v>
      </c>
    </row>
    <row r="326" spans="1:9" s="86" customFormat="1" ht="9" customHeight="1">
      <c r="A326" s="84" t="s">
        <v>33</v>
      </c>
      <c r="B326" s="90">
        <f t="shared" si="17"/>
        <v>24240</v>
      </c>
      <c r="C326" s="90">
        <v>1558</v>
      </c>
      <c r="D326" s="90">
        <v>1977</v>
      </c>
      <c r="E326" s="90">
        <v>4106</v>
      </c>
      <c r="F326" s="90">
        <v>7674</v>
      </c>
      <c r="G326" s="90">
        <v>3392</v>
      </c>
      <c r="H326" s="90">
        <v>2427</v>
      </c>
      <c r="I326" s="90">
        <v>3106</v>
      </c>
    </row>
    <row r="327" spans="1:9" s="86" customFormat="1" ht="9" customHeight="1">
      <c r="A327" s="84" t="s">
        <v>34</v>
      </c>
      <c r="B327" s="90">
        <f t="shared" si="17"/>
        <v>88195</v>
      </c>
      <c r="C327" s="90">
        <v>457</v>
      </c>
      <c r="D327" s="90">
        <v>2314</v>
      </c>
      <c r="E327" s="90">
        <v>13244</v>
      </c>
      <c r="F327" s="90">
        <v>34672</v>
      </c>
      <c r="G327" s="90">
        <v>13003</v>
      </c>
      <c r="H327" s="90">
        <v>10729</v>
      </c>
      <c r="I327" s="90">
        <v>13776</v>
      </c>
    </row>
    <row r="328" spans="1:9" s="86" customFormat="1" ht="9" customHeight="1">
      <c r="A328" s="87" t="s">
        <v>35</v>
      </c>
      <c r="B328" s="92">
        <f t="shared" si="17"/>
        <v>119465</v>
      </c>
      <c r="C328" s="92">
        <v>11613</v>
      </c>
      <c r="D328" s="92">
        <v>20378</v>
      </c>
      <c r="E328" s="92">
        <v>30030</v>
      </c>
      <c r="F328" s="92">
        <v>17284</v>
      </c>
      <c r="G328" s="92">
        <v>7640</v>
      </c>
      <c r="H328" s="92">
        <v>5499</v>
      </c>
      <c r="I328" s="92">
        <v>27021</v>
      </c>
    </row>
    <row r="329" spans="1:9" s="86" customFormat="1" ht="9" customHeight="1">
      <c r="A329" s="84" t="s">
        <v>36</v>
      </c>
      <c r="B329" s="90">
        <f t="shared" si="17"/>
        <v>169725</v>
      </c>
      <c r="C329" s="90">
        <v>17950</v>
      </c>
      <c r="D329" s="90">
        <v>24234</v>
      </c>
      <c r="E329" s="90">
        <v>49288</v>
      </c>
      <c r="F329" s="90">
        <v>34783</v>
      </c>
      <c r="G329" s="90">
        <v>14030</v>
      </c>
      <c r="H329" s="90">
        <v>9946</v>
      </c>
      <c r="I329" s="90">
        <v>19494</v>
      </c>
    </row>
    <row r="330" spans="1:9" s="86" customFormat="1" ht="9" customHeight="1">
      <c r="A330" s="84" t="s">
        <v>37</v>
      </c>
      <c r="B330" s="90">
        <f t="shared" si="17"/>
        <v>38113</v>
      </c>
      <c r="C330" s="90">
        <v>2793</v>
      </c>
      <c r="D330" s="90">
        <v>984</v>
      </c>
      <c r="E330" s="90">
        <v>13137</v>
      </c>
      <c r="F330" s="90">
        <v>11488</v>
      </c>
      <c r="G330" s="90">
        <v>4117</v>
      </c>
      <c r="H330" s="90">
        <v>2932</v>
      </c>
      <c r="I330" s="90">
        <v>2662</v>
      </c>
    </row>
    <row r="331" spans="1:9" s="86" customFormat="1" ht="9" customHeight="1">
      <c r="A331" s="84" t="s">
        <v>38</v>
      </c>
      <c r="B331" s="90">
        <f t="shared" si="17"/>
        <v>23754</v>
      </c>
      <c r="C331" s="90">
        <v>1050</v>
      </c>
      <c r="D331" s="90">
        <v>2509</v>
      </c>
      <c r="E331" s="90">
        <v>5631</v>
      </c>
      <c r="F331" s="90">
        <v>7906</v>
      </c>
      <c r="G331" s="90">
        <v>3831</v>
      </c>
      <c r="H331" s="90">
        <v>1798</v>
      </c>
      <c r="I331" s="90">
        <v>1029</v>
      </c>
    </row>
    <row r="332" spans="1:9" s="86" customFormat="1" ht="9" customHeight="1">
      <c r="A332" s="87" t="s">
        <v>39</v>
      </c>
      <c r="B332" s="92">
        <f t="shared" si="17"/>
        <v>59917</v>
      </c>
      <c r="C332" s="92">
        <v>2026</v>
      </c>
      <c r="D332" s="92">
        <v>7381</v>
      </c>
      <c r="E332" s="92">
        <v>16181</v>
      </c>
      <c r="F332" s="92">
        <v>19526</v>
      </c>
      <c r="G332" s="92">
        <v>6639</v>
      </c>
      <c r="H332" s="92">
        <v>4568</v>
      </c>
      <c r="I332" s="92">
        <v>3596</v>
      </c>
    </row>
    <row r="333" spans="1:9" s="86" customFormat="1" ht="9" customHeight="1">
      <c r="A333" s="84" t="s">
        <v>40</v>
      </c>
      <c r="B333" s="90">
        <f t="shared" si="17"/>
        <v>63456</v>
      </c>
      <c r="C333" s="90">
        <v>2276</v>
      </c>
      <c r="D333" s="90">
        <v>4972</v>
      </c>
      <c r="E333" s="90">
        <v>13164</v>
      </c>
      <c r="F333" s="90">
        <v>17510</v>
      </c>
      <c r="G333" s="90">
        <v>10957</v>
      </c>
      <c r="H333" s="90">
        <v>8080</v>
      </c>
      <c r="I333" s="90">
        <v>6497</v>
      </c>
    </row>
    <row r="334" spans="1:9" s="86" customFormat="1" ht="9" customHeight="1">
      <c r="A334" s="84" t="s">
        <v>41</v>
      </c>
      <c r="B334" s="90">
        <f t="shared" si="17"/>
        <v>54811</v>
      </c>
      <c r="C334" s="90">
        <v>1180</v>
      </c>
      <c r="D334" s="90">
        <v>2673</v>
      </c>
      <c r="E334" s="90">
        <v>10819</v>
      </c>
      <c r="F334" s="90">
        <v>24548</v>
      </c>
      <c r="G334" s="90">
        <v>7380</v>
      </c>
      <c r="H334" s="90">
        <v>5708</v>
      </c>
      <c r="I334" s="90">
        <v>2503</v>
      </c>
    </row>
    <row r="335" spans="1:9" s="86" customFormat="1" ht="9" customHeight="1">
      <c r="A335" s="84" t="s">
        <v>42</v>
      </c>
      <c r="B335" s="90">
        <f t="shared" si="17"/>
        <v>51146</v>
      </c>
      <c r="C335" s="90">
        <v>2066</v>
      </c>
      <c r="D335" s="90">
        <v>6266</v>
      </c>
      <c r="E335" s="90">
        <v>13878</v>
      </c>
      <c r="F335" s="90">
        <v>14645</v>
      </c>
      <c r="G335" s="90">
        <v>7343</v>
      </c>
      <c r="H335" s="90">
        <v>3850</v>
      </c>
      <c r="I335" s="90">
        <v>3098</v>
      </c>
    </row>
    <row r="336" spans="1:9" s="86" customFormat="1" ht="9" customHeight="1">
      <c r="A336" s="87" t="s">
        <v>43</v>
      </c>
      <c r="B336" s="92">
        <f t="shared" si="17"/>
        <v>66497</v>
      </c>
      <c r="C336" s="92">
        <v>2806</v>
      </c>
      <c r="D336" s="92">
        <v>4603</v>
      </c>
      <c r="E336" s="92">
        <v>16586</v>
      </c>
      <c r="F336" s="92">
        <v>22671</v>
      </c>
      <c r="G336" s="92">
        <v>10999</v>
      </c>
      <c r="H336" s="92">
        <v>7482</v>
      </c>
      <c r="I336" s="92">
        <v>1350</v>
      </c>
    </row>
    <row r="337" spans="1:10" s="86" customFormat="1" ht="9" customHeight="1">
      <c r="A337" s="84" t="s">
        <v>44</v>
      </c>
      <c r="B337" s="90">
        <f t="shared" si="17"/>
        <v>27896</v>
      </c>
      <c r="C337" s="90">
        <v>916</v>
      </c>
      <c r="D337" s="90">
        <v>1487</v>
      </c>
      <c r="E337" s="90">
        <v>8030</v>
      </c>
      <c r="F337" s="90">
        <v>9624</v>
      </c>
      <c r="G337" s="90">
        <v>4477</v>
      </c>
      <c r="H337" s="90">
        <v>2730</v>
      </c>
      <c r="I337" s="90">
        <v>632</v>
      </c>
    </row>
    <row r="338" spans="1:10" s="86" customFormat="1" ht="9" customHeight="1">
      <c r="A338" s="84" t="s">
        <v>45</v>
      </c>
      <c r="B338" s="90">
        <f t="shared" si="17"/>
        <v>199471</v>
      </c>
      <c r="C338" s="90">
        <v>18191</v>
      </c>
      <c r="D338" s="90">
        <v>31028</v>
      </c>
      <c r="E338" s="90">
        <v>48679</v>
      </c>
      <c r="F338" s="90">
        <v>38885</v>
      </c>
      <c r="G338" s="90">
        <v>19519</v>
      </c>
      <c r="H338" s="90">
        <v>12572</v>
      </c>
      <c r="I338" s="90">
        <v>30597</v>
      </c>
    </row>
    <row r="339" spans="1:10" s="86" customFormat="1" ht="9" customHeight="1">
      <c r="A339" s="84" t="s">
        <v>46</v>
      </c>
      <c r="B339" s="90">
        <f t="shared" si="17"/>
        <v>38251</v>
      </c>
      <c r="C339" s="90">
        <v>1956</v>
      </c>
      <c r="D339" s="90">
        <v>6804</v>
      </c>
      <c r="E339" s="90">
        <v>9925</v>
      </c>
      <c r="F339" s="90">
        <v>11713</v>
      </c>
      <c r="G339" s="90">
        <v>4274</v>
      </c>
      <c r="H339" s="90">
        <v>3150</v>
      </c>
      <c r="I339" s="90">
        <v>429</v>
      </c>
    </row>
    <row r="340" spans="1:10" s="86" customFormat="1" ht="9" customHeight="1">
      <c r="A340" s="87" t="s">
        <v>47</v>
      </c>
      <c r="B340" s="92">
        <f t="shared" si="17"/>
        <v>35198</v>
      </c>
      <c r="C340" s="92">
        <v>633</v>
      </c>
      <c r="D340" s="92">
        <v>4545</v>
      </c>
      <c r="E340" s="92">
        <v>10794</v>
      </c>
      <c r="F340" s="92">
        <v>10397</v>
      </c>
      <c r="G340" s="92">
        <v>3562</v>
      </c>
      <c r="H340" s="92">
        <v>2527</v>
      </c>
      <c r="I340" s="92">
        <v>2740</v>
      </c>
    </row>
    <row r="341" spans="1:10" s="86" customFormat="1" ht="9" customHeight="1">
      <c r="A341" s="84" t="s">
        <v>76</v>
      </c>
      <c r="B341" s="90">
        <f t="shared" si="17"/>
        <v>9550</v>
      </c>
      <c r="C341" s="90">
        <v>82</v>
      </c>
      <c r="D341" s="90">
        <v>41</v>
      </c>
      <c r="E341" s="90">
        <v>1496</v>
      </c>
      <c r="F341" s="90">
        <v>1822</v>
      </c>
      <c r="G341" s="90">
        <v>1912</v>
      </c>
      <c r="H341" s="90">
        <v>3418</v>
      </c>
      <c r="I341" s="90">
        <v>779</v>
      </c>
    </row>
    <row r="342" spans="1:10" s="86" customFormat="1" ht="9" customHeight="1">
      <c r="A342" s="84"/>
      <c r="B342" s="90"/>
      <c r="C342" s="90"/>
      <c r="D342" s="90"/>
      <c r="E342" s="90"/>
      <c r="F342" s="90"/>
      <c r="G342" s="90"/>
      <c r="H342" s="90"/>
      <c r="I342" s="90"/>
    </row>
    <row r="343" spans="1:10" s="86" customFormat="1" ht="9" customHeight="1">
      <c r="A343" s="80">
        <v>2004</v>
      </c>
      <c r="B343" s="85"/>
      <c r="C343" s="139"/>
      <c r="D343" s="139"/>
      <c r="E343" s="139"/>
      <c r="F343" s="139"/>
      <c r="G343" s="139"/>
      <c r="H343" s="139"/>
      <c r="I343" s="139"/>
    </row>
    <row r="344" spans="1:10" s="86" customFormat="1" ht="9" customHeight="1">
      <c r="A344" s="83" t="s">
        <v>7</v>
      </c>
      <c r="B344" s="81">
        <f t="shared" ref="B344:I344" si="18">SUM(B346:B378)</f>
        <v>2625056</v>
      </c>
      <c r="C344" s="81">
        <f t="shared" si="18"/>
        <v>148983</v>
      </c>
      <c r="D344" s="91">
        <f t="shared" si="18"/>
        <v>235806</v>
      </c>
      <c r="E344" s="91">
        <f t="shared" si="18"/>
        <v>618835</v>
      </c>
      <c r="F344" s="91">
        <f t="shared" si="18"/>
        <v>750595</v>
      </c>
      <c r="G344" s="91">
        <f t="shared" si="18"/>
        <v>331695</v>
      </c>
      <c r="H344" s="91">
        <f t="shared" si="18"/>
        <v>202168</v>
      </c>
      <c r="I344" s="91">
        <f t="shared" si="18"/>
        <v>336974</v>
      </c>
      <c r="J344" s="112"/>
    </row>
    <row r="345" spans="1:10" s="86" customFormat="1" ht="3.95" customHeight="1">
      <c r="A345" s="83"/>
      <c r="B345" s="81"/>
      <c r="C345" s="91"/>
      <c r="D345" s="91"/>
      <c r="E345" s="91"/>
      <c r="F345" s="91"/>
      <c r="G345" s="91"/>
      <c r="H345" s="91"/>
      <c r="I345" s="91"/>
    </row>
    <row r="346" spans="1:10" s="86" customFormat="1" ht="9" customHeight="1">
      <c r="A346" s="84" t="s">
        <v>16</v>
      </c>
      <c r="B346" s="85">
        <f t="shared" ref="B346:B378" si="19">SUM(C346:I346)</f>
        <v>26527</v>
      </c>
      <c r="C346" s="90">
        <v>395</v>
      </c>
      <c r="D346" s="90">
        <v>1824</v>
      </c>
      <c r="E346" s="90">
        <v>7863</v>
      </c>
      <c r="F346" s="90">
        <v>9238</v>
      </c>
      <c r="G346" s="90">
        <v>4015</v>
      </c>
      <c r="H346" s="90">
        <v>2504</v>
      </c>
      <c r="I346" s="90">
        <v>688</v>
      </c>
    </row>
    <row r="347" spans="1:10" s="86" customFormat="1" ht="9" customHeight="1">
      <c r="A347" s="84" t="s">
        <v>17</v>
      </c>
      <c r="B347" s="85">
        <f t="shared" si="19"/>
        <v>60925</v>
      </c>
      <c r="C347" s="90">
        <v>939</v>
      </c>
      <c r="D347" s="90">
        <v>2202</v>
      </c>
      <c r="E347" s="90">
        <v>11236</v>
      </c>
      <c r="F347" s="90">
        <v>16191</v>
      </c>
      <c r="G347" s="90">
        <v>5992</v>
      </c>
      <c r="H347" s="90">
        <v>3103</v>
      </c>
      <c r="I347" s="90">
        <v>21262</v>
      </c>
    </row>
    <row r="348" spans="1:10" s="86" customFormat="1" ht="9" customHeight="1">
      <c r="A348" s="84" t="s">
        <v>18</v>
      </c>
      <c r="B348" s="85">
        <f t="shared" si="19"/>
        <v>12461</v>
      </c>
      <c r="C348" s="90">
        <v>345</v>
      </c>
      <c r="D348" s="90">
        <v>599</v>
      </c>
      <c r="E348" s="90">
        <v>2046</v>
      </c>
      <c r="F348" s="90">
        <v>3712</v>
      </c>
      <c r="G348" s="90">
        <v>3097</v>
      </c>
      <c r="H348" s="90">
        <v>1287</v>
      </c>
      <c r="I348" s="90">
        <v>1375</v>
      </c>
    </row>
    <row r="349" spans="1:10" s="86" customFormat="1" ht="9" customHeight="1">
      <c r="A349" s="87" t="s">
        <v>19</v>
      </c>
      <c r="B349" s="92">
        <f t="shared" si="19"/>
        <v>17144</v>
      </c>
      <c r="C349" s="92">
        <v>764</v>
      </c>
      <c r="D349" s="92">
        <v>2742</v>
      </c>
      <c r="E349" s="92">
        <v>4502</v>
      </c>
      <c r="F349" s="92">
        <v>4495</v>
      </c>
      <c r="G349" s="92">
        <v>2451</v>
      </c>
      <c r="H349" s="92">
        <v>1371</v>
      </c>
      <c r="I349" s="92">
        <v>819</v>
      </c>
    </row>
    <row r="350" spans="1:10" s="86" customFormat="1" ht="9" customHeight="1">
      <c r="A350" s="84" t="s">
        <v>20</v>
      </c>
      <c r="B350" s="90">
        <f t="shared" si="19"/>
        <v>57393</v>
      </c>
      <c r="C350" s="90">
        <v>473</v>
      </c>
      <c r="D350" s="90">
        <v>1674</v>
      </c>
      <c r="E350" s="90">
        <v>10433</v>
      </c>
      <c r="F350" s="90">
        <v>22337</v>
      </c>
      <c r="G350" s="90">
        <v>8131</v>
      </c>
      <c r="H350" s="90">
        <v>6507</v>
      </c>
      <c r="I350" s="90">
        <v>7838</v>
      </c>
    </row>
    <row r="351" spans="1:10" s="86" customFormat="1" ht="9" customHeight="1">
      <c r="A351" s="84" t="s">
        <v>21</v>
      </c>
      <c r="B351" s="90">
        <f t="shared" si="19"/>
        <v>13272</v>
      </c>
      <c r="C351" s="90">
        <v>346</v>
      </c>
      <c r="D351" s="90">
        <v>1064</v>
      </c>
      <c r="E351" s="90">
        <v>2911</v>
      </c>
      <c r="F351" s="90">
        <v>4459</v>
      </c>
      <c r="G351" s="90">
        <v>1959</v>
      </c>
      <c r="H351" s="90">
        <v>1185</v>
      </c>
      <c r="I351" s="90">
        <v>1348</v>
      </c>
    </row>
    <row r="352" spans="1:10" s="86" customFormat="1" ht="9" customHeight="1">
      <c r="A352" s="84" t="s">
        <v>22</v>
      </c>
      <c r="B352" s="90">
        <f t="shared" si="19"/>
        <v>133979</v>
      </c>
      <c r="C352" s="90">
        <v>29008</v>
      </c>
      <c r="D352" s="90">
        <v>26023</v>
      </c>
      <c r="E352" s="90">
        <v>28722</v>
      </c>
      <c r="F352" s="90">
        <v>19233</v>
      </c>
      <c r="G352" s="90">
        <v>7860</v>
      </c>
      <c r="H352" s="90">
        <v>3694</v>
      </c>
      <c r="I352" s="90">
        <v>19439</v>
      </c>
    </row>
    <row r="353" spans="1:9" s="86" customFormat="1" ht="9" customHeight="1">
      <c r="A353" s="87" t="s">
        <v>23</v>
      </c>
      <c r="B353" s="92">
        <f t="shared" si="19"/>
        <v>75468</v>
      </c>
      <c r="C353" s="92">
        <v>1982</v>
      </c>
      <c r="D353" s="92">
        <v>3408</v>
      </c>
      <c r="E353" s="92">
        <v>21302</v>
      </c>
      <c r="F353" s="92">
        <v>23500</v>
      </c>
      <c r="G353" s="92">
        <v>9732</v>
      </c>
      <c r="H353" s="92">
        <v>5843</v>
      </c>
      <c r="I353" s="92">
        <v>9701</v>
      </c>
    </row>
    <row r="354" spans="1:9" s="86" customFormat="1" ht="9" customHeight="1">
      <c r="A354" s="140" t="s">
        <v>24</v>
      </c>
      <c r="B354" s="90">
        <f t="shared" si="19"/>
        <v>167285</v>
      </c>
      <c r="C354" s="90">
        <v>1773</v>
      </c>
      <c r="D354" s="90">
        <v>3314</v>
      </c>
      <c r="E354" s="90">
        <v>18977</v>
      </c>
      <c r="F354" s="90">
        <v>56643</v>
      </c>
      <c r="G354" s="90">
        <v>38182</v>
      </c>
      <c r="H354" s="90">
        <v>25587</v>
      </c>
      <c r="I354" s="90">
        <v>22809</v>
      </c>
    </row>
    <row r="355" spans="1:9" s="86" customFormat="1" ht="9" customHeight="1">
      <c r="A355" s="84" t="s">
        <v>25</v>
      </c>
      <c r="B355" s="90">
        <f t="shared" si="19"/>
        <v>39519</v>
      </c>
      <c r="C355" s="90">
        <v>1862</v>
      </c>
      <c r="D355" s="90">
        <v>3044</v>
      </c>
      <c r="E355" s="90">
        <v>10570</v>
      </c>
      <c r="F355" s="90">
        <v>12679</v>
      </c>
      <c r="G355" s="90">
        <v>4308</v>
      </c>
      <c r="H355" s="90">
        <v>3269</v>
      </c>
      <c r="I355" s="90">
        <v>3787</v>
      </c>
    </row>
    <row r="356" spans="1:9" s="86" customFormat="1" ht="9" customHeight="1">
      <c r="A356" s="84" t="s">
        <v>26</v>
      </c>
      <c r="B356" s="90">
        <f t="shared" si="19"/>
        <v>123312</v>
      </c>
      <c r="C356" s="90">
        <v>4121</v>
      </c>
      <c r="D356" s="90">
        <v>15245</v>
      </c>
      <c r="E356" s="90">
        <v>35788</v>
      </c>
      <c r="F356" s="90">
        <v>26434</v>
      </c>
      <c r="G356" s="90">
        <v>9247</v>
      </c>
      <c r="H356" s="90">
        <v>4842</v>
      </c>
      <c r="I356" s="90">
        <v>27635</v>
      </c>
    </row>
    <row r="357" spans="1:9" s="86" customFormat="1" ht="9" customHeight="1">
      <c r="A357" s="87" t="s">
        <v>27</v>
      </c>
      <c r="B357" s="92">
        <f t="shared" si="19"/>
        <v>116293</v>
      </c>
      <c r="C357" s="92">
        <v>19952</v>
      </c>
      <c r="D357" s="92">
        <v>13828</v>
      </c>
      <c r="E357" s="92">
        <v>26993</v>
      </c>
      <c r="F357" s="92">
        <v>19469</v>
      </c>
      <c r="G357" s="92">
        <v>9818</v>
      </c>
      <c r="H357" s="92">
        <v>6859</v>
      </c>
      <c r="I357" s="92">
        <v>19374</v>
      </c>
    </row>
    <row r="358" spans="1:9" s="86" customFormat="1" ht="9" customHeight="1">
      <c r="A358" s="84" t="s">
        <v>28</v>
      </c>
      <c r="B358" s="90">
        <f t="shared" si="19"/>
        <v>68906</v>
      </c>
      <c r="C358" s="90">
        <v>3528</v>
      </c>
      <c r="D358" s="90">
        <v>4626</v>
      </c>
      <c r="E358" s="90">
        <v>17298</v>
      </c>
      <c r="F358" s="90">
        <v>18524</v>
      </c>
      <c r="G358" s="90">
        <v>7868</v>
      </c>
      <c r="H358" s="90">
        <v>4009</v>
      </c>
      <c r="I358" s="90">
        <v>13053</v>
      </c>
    </row>
    <row r="359" spans="1:9" s="86" customFormat="1" ht="9" customHeight="1">
      <c r="A359" s="84" t="s">
        <v>29</v>
      </c>
      <c r="B359" s="90">
        <f t="shared" si="19"/>
        <v>158748</v>
      </c>
      <c r="C359" s="90">
        <v>2603</v>
      </c>
      <c r="D359" s="90">
        <v>11121</v>
      </c>
      <c r="E359" s="90">
        <v>35831</v>
      </c>
      <c r="F359" s="90">
        <v>34611</v>
      </c>
      <c r="G359" s="90">
        <v>13272</v>
      </c>
      <c r="H359" s="90">
        <v>8478</v>
      </c>
      <c r="I359" s="90">
        <v>52832</v>
      </c>
    </row>
    <row r="360" spans="1:9" s="86" customFormat="1" ht="9" customHeight="1">
      <c r="A360" s="84" t="s">
        <v>30</v>
      </c>
      <c r="B360" s="90">
        <f t="shared" si="19"/>
        <v>343150</v>
      </c>
      <c r="C360" s="90">
        <v>10203</v>
      </c>
      <c r="D360" s="90">
        <v>24496</v>
      </c>
      <c r="E360" s="90">
        <v>78038</v>
      </c>
      <c r="F360" s="90">
        <v>141825</v>
      </c>
      <c r="G360" s="90">
        <v>55734</v>
      </c>
      <c r="H360" s="90">
        <v>24247</v>
      </c>
      <c r="I360" s="90">
        <v>8607</v>
      </c>
    </row>
    <row r="361" spans="1:9" s="86" customFormat="1" ht="9" customHeight="1">
      <c r="A361" s="87" t="s">
        <v>31</v>
      </c>
      <c r="B361" s="92">
        <f t="shared" si="19"/>
        <v>112451</v>
      </c>
      <c r="C361" s="92">
        <v>9538</v>
      </c>
      <c r="D361" s="92">
        <v>9451</v>
      </c>
      <c r="E361" s="92">
        <v>37751</v>
      </c>
      <c r="F361" s="92">
        <v>26301</v>
      </c>
      <c r="G361" s="92">
        <v>11775</v>
      </c>
      <c r="H361" s="92">
        <v>6347</v>
      </c>
      <c r="I361" s="92">
        <v>11288</v>
      </c>
    </row>
    <row r="362" spans="1:9" s="86" customFormat="1" ht="9" customHeight="1">
      <c r="A362" s="84" t="s">
        <v>32</v>
      </c>
      <c r="B362" s="90">
        <f t="shared" si="19"/>
        <v>35648</v>
      </c>
      <c r="C362" s="90">
        <v>1513</v>
      </c>
      <c r="D362" s="90">
        <v>1548</v>
      </c>
      <c r="E362" s="90">
        <v>8052</v>
      </c>
      <c r="F362" s="90">
        <v>12469</v>
      </c>
      <c r="G362" s="90">
        <v>6122</v>
      </c>
      <c r="H362" s="90">
        <v>3434</v>
      </c>
      <c r="I362" s="90">
        <v>2510</v>
      </c>
    </row>
    <row r="363" spans="1:9" s="86" customFormat="1" ht="9" customHeight="1">
      <c r="A363" s="84" t="s">
        <v>33</v>
      </c>
      <c r="B363" s="90">
        <f t="shared" si="19"/>
        <v>24517</v>
      </c>
      <c r="C363" s="90">
        <v>956</v>
      </c>
      <c r="D363" s="90">
        <v>1805</v>
      </c>
      <c r="E363" s="90">
        <v>4299</v>
      </c>
      <c r="F363" s="90">
        <v>7930</v>
      </c>
      <c r="G363" s="90">
        <v>3664</v>
      </c>
      <c r="H363" s="90">
        <v>2529</v>
      </c>
      <c r="I363" s="90">
        <v>3334</v>
      </c>
    </row>
    <row r="364" spans="1:9" s="86" customFormat="1" ht="9" customHeight="1">
      <c r="A364" s="84" t="s">
        <v>34</v>
      </c>
      <c r="B364" s="90">
        <f t="shared" si="19"/>
        <v>90440</v>
      </c>
      <c r="C364" s="90">
        <v>451</v>
      </c>
      <c r="D364" s="90">
        <v>2385</v>
      </c>
      <c r="E364" s="90">
        <v>14269</v>
      </c>
      <c r="F364" s="90">
        <v>39514</v>
      </c>
      <c r="G364" s="90">
        <v>14281</v>
      </c>
      <c r="H364" s="90">
        <v>11555</v>
      </c>
      <c r="I364" s="90">
        <v>7985</v>
      </c>
    </row>
    <row r="365" spans="1:9" s="86" customFormat="1" ht="9" customHeight="1">
      <c r="A365" s="87" t="s">
        <v>35</v>
      </c>
      <c r="B365" s="92">
        <f t="shared" si="19"/>
        <v>122467</v>
      </c>
      <c r="C365" s="92">
        <v>11673</v>
      </c>
      <c r="D365" s="92">
        <v>20692</v>
      </c>
      <c r="E365" s="92">
        <v>31557</v>
      </c>
      <c r="F365" s="92">
        <v>19073</v>
      </c>
      <c r="G365" s="92">
        <v>8354</v>
      </c>
      <c r="H365" s="92">
        <v>5808</v>
      </c>
      <c r="I365" s="92">
        <v>25310</v>
      </c>
    </row>
    <row r="366" spans="1:9" s="86" customFormat="1" ht="9" customHeight="1">
      <c r="A366" s="84" t="s">
        <v>36</v>
      </c>
      <c r="B366" s="90">
        <f t="shared" si="19"/>
        <v>158391</v>
      </c>
      <c r="C366" s="90">
        <v>13026</v>
      </c>
      <c r="D366" s="90">
        <v>19904</v>
      </c>
      <c r="E366" s="90">
        <v>44897</v>
      </c>
      <c r="F366" s="90">
        <v>35852</v>
      </c>
      <c r="G366" s="90">
        <v>14778</v>
      </c>
      <c r="H366" s="90">
        <v>10637</v>
      </c>
      <c r="I366" s="90">
        <v>19297</v>
      </c>
    </row>
    <row r="367" spans="1:9" s="86" customFormat="1" ht="9" customHeight="1">
      <c r="A367" s="84" t="s">
        <v>37</v>
      </c>
      <c r="B367" s="90">
        <f t="shared" si="19"/>
        <v>40075</v>
      </c>
      <c r="C367" s="90">
        <v>2833</v>
      </c>
      <c r="D367" s="90">
        <v>550</v>
      </c>
      <c r="E367" s="90">
        <v>13385</v>
      </c>
      <c r="F367" s="90">
        <v>12354</v>
      </c>
      <c r="G367" s="90">
        <v>4316</v>
      </c>
      <c r="H367" s="90">
        <v>3134</v>
      </c>
      <c r="I367" s="90">
        <v>3503</v>
      </c>
    </row>
    <row r="368" spans="1:9" s="86" customFormat="1" ht="9" customHeight="1">
      <c r="A368" s="84" t="s">
        <v>38</v>
      </c>
      <c r="B368" s="90">
        <f t="shared" si="19"/>
        <v>23711</v>
      </c>
      <c r="C368" s="90">
        <v>936</v>
      </c>
      <c r="D368" s="90">
        <v>2100</v>
      </c>
      <c r="E368" s="90">
        <v>5536</v>
      </c>
      <c r="F368" s="90">
        <v>8681</v>
      </c>
      <c r="G368" s="90">
        <v>3849</v>
      </c>
      <c r="H368" s="90">
        <v>1839</v>
      </c>
      <c r="I368" s="90">
        <v>770</v>
      </c>
    </row>
    <row r="369" spans="1:9" s="86" customFormat="1" ht="9" customHeight="1">
      <c r="A369" s="87" t="s">
        <v>39</v>
      </c>
      <c r="B369" s="92">
        <f t="shared" si="19"/>
        <v>61214</v>
      </c>
      <c r="C369" s="92">
        <v>1853</v>
      </c>
      <c r="D369" s="92">
        <v>6949</v>
      </c>
      <c r="E369" s="92">
        <v>16107</v>
      </c>
      <c r="F369" s="92">
        <v>19694</v>
      </c>
      <c r="G369" s="92">
        <v>7799</v>
      </c>
      <c r="H369" s="92">
        <v>4863</v>
      </c>
      <c r="I369" s="92">
        <v>3949</v>
      </c>
    </row>
    <row r="370" spans="1:9" s="86" customFormat="1" ht="9" customHeight="1">
      <c r="A370" s="84" t="s">
        <v>40</v>
      </c>
      <c r="B370" s="90">
        <f t="shared" si="19"/>
        <v>65065</v>
      </c>
      <c r="C370" s="90">
        <v>2595</v>
      </c>
      <c r="D370" s="90">
        <v>4547</v>
      </c>
      <c r="E370" s="90">
        <v>12416</v>
      </c>
      <c r="F370" s="90">
        <v>17584</v>
      </c>
      <c r="G370" s="90">
        <v>12038</v>
      </c>
      <c r="H370" s="90">
        <v>8678</v>
      </c>
      <c r="I370" s="90">
        <v>7207</v>
      </c>
    </row>
    <row r="371" spans="1:9" s="86" customFormat="1" ht="9" customHeight="1">
      <c r="A371" s="84" t="s">
        <v>41</v>
      </c>
      <c r="B371" s="90">
        <f t="shared" si="19"/>
        <v>53631</v>
      </c>
      <c r="C371" s="90">
        <v>925</v>
      </c>
      <c r="D371" s="90">
        <v>2417</v>
      </c>
      <c r="E371" s="90">
        <v>10012</v>
      </c>
      <c r="F371" s="90">
        <v>23079</v>
      </c>
      <c r="G371" s="90">
        <v>9527</v>
      </c>
      <c r="H371" s="90">
        <v>5987</v>
      </c>
      <c r="I371" s="90">
        <v>1684</v>
      </c>
    </row>
    <row r="372" spans="1:9" s="86" customFormat="1" ht="9" customHeight="1">
      <c r="A372" s="84" t="s">
        <v>42</v>
      </c>
      <c r="B372" s="90">
        <f t="shared" si="19"/>
        <v>55720</v>
      </c>
      <c r="C372" s="90">
        <v>2057</v>
      </c>
      <c r="D372" s="90">
        <v>5720</v>
      </c>
      <c r="E372" s="90">
        <v>15528</v>
      </c>
      <c r="F372" s="90">
        <v>16528</v>
      </c>
      <c r="G372" s="90">
        <v>7925</v>
      </c>
      <c r="H372" s="90">
        <v>4094</v>
      </c>
      <c r="I372" s="90">
        <v>3868</v>
      </c>
    </row>
    <row r="373" spans="1:9" s="86" customFormat="1" ht="9" customHeight="1">
      <c r="A373" s="87" t="s">
        <v>43</v>
      </c>
      <c r="B373" s="92">
        <f t="shared" si="19"/>
        <v>72847</v>
      </c>
      <c r="C373" s="92">
        <v>3461</v>
      </c>
      <c r="D373" s="92">
        <v>5028</v>
      </c>
      <c r="E373" s="92">
        <v>18385</v>
      </c>
      <c r="F373" s="92">
        <v>25098</v>
      </c>
      <c r="G373" s="92">
        <v>11633</v>
      </c>
      <c r="H373" s="92">
        <v>7512</v>
      </c>
      <c r="I373" s="92">
        <v>1730</v>
      </c>
    </row>
    <row r="374" spans="1:9" s="86" customFormat="1" ht="9" customHeight="1">
      <c r="A374" s="84" t="s">
        <v>44</v>
      </c>
      <c r="B374" s="90">
        <f t="shared" si="19"/>
        <v>29225</v>
      </c>
      <c r="C374" s="90">
        <v>970</v>
      </c>
      <c r="D374" s="90">
        <v>1558</v>
      </c>
      <c r="E374" s="90">
        <v>8077</v>
      </c>
      <c r="F374" s="90">
        <v>10099</v>
      </c>
      <c r="G374" s="90">
        <v>4742</v>
      </c>
      <c r="H374" s="90">
        <v>2849</v>
      </c>
      <c r="I374" s="90">
        <v>930</v>
      </c>
    </row>
    <row r="375" spans="1:9" s="86" customFormat="1" ht="9" customHeight="1">
      <c r="A375" s="84" t="s">
        <v>45</v>
      </c>
      <c r="B375" s="90">
        <f t="shared" si="19"/>
        <v>190790</v>
      </c>
      <c r="C375" s="90">
        <v>15809</v>
      </c>
      <c r="D375" s="90">
        <v>25981</v>
      </c>
      <c r="E375" s="90">
        <v>45690</v>
      </c>
      <c r="F375" s="90">
        <v>40053</v>
      </c>
      <c r="G375" s="90">
        <v>20619</v>
      </c>
      <c r="H375" s="90">
        <v>13380</v>
      </c>
      <c r="I375" s="90">
        <v>29258</v>
      </c>
    </row>
    <row r="376" spans="1:9" s="86" customFormat="1" ht="9" customHeight="1">
      <c r="A376" s="84" t="s">
        <v>46</v>
      </c>
      <c r="B376" s="90">
        <f t="shared" si="19"/>
        <v>33855</v>
      </c>
      <c r="C376" s="90">
        <v>1442</v>
      </c>
      <c r="D376" s="90">
        <v>5787</v>
      </c>
      <c r="E376" s="90">
        <v>9152</v>
      </c>
      <c r="F376" s="90">
        <v>10708</v>
      </c>
      <c r="G376" s="90">
        <v>3821</v>
      </c>
      <c r="H376" s="90">
        <v>2882</v>
      </c>
      <c r="I376" s="90">
        <v>63</v>
      </c>
    </row>
    <row r="377" spans="1:9" s="86" customFormat="1" ht="9" customHeight="1">
      <c r="A377" s="87" t="s">
        <v>47</v>
      </c>
      <c r="B377" s="92">
        <f t="shared" si="19"/>
        <v>35099</v>
      </c>
      <c r="C377" s="92">
        <v>554</v>
      </c>
      <c r="D377" s="92">
        <v>4112</v>
      </c>
      <c r="E377" s="92">
        <v>10325</v>
      </c>
      <c r="F377" s="92">
        <v>11078</v>
      </c>
      <c r="G377" s="92">
        <v>3897</v>
      </c>
      <c r="H377" s="92">
        <v>2728</v>
      </c>
      <c r="I377" s="92">
        <v>2405</v>
      </c>
    </row>
    <row r="378" spans="1:9" s="86" customFormat="1" ht="10.5" customHeight="1">
      <c r="A378" s="84" t="s">
        <v>76</v>
      </c>
      <c r="B378" s="90">
        <f t="shared" si="19"/>
        <v>5528</v>
      </c>
      <c r="C378" s="90">
        <v>97</v>
      </c>
      <c r="D378" s="90">
        <v>62</v>
      </c>
      <c r="E378" s="90">
        <v>887</v>
      </c>
      <c r="F378" s="90">
        <v>1150</v>
      </c>
      <c r="G378" s="90">
        <v>889</v>
      </c>
      <c r="H378" s="90">
        <v>1127</v>
      </c>
      <c r="I378" s="90">
        <v>1316</v>
      </c>
    </row>
    <row r="379" spans="1:9" s="86" customFormat="1" ht="9" customHeight="1">
      <c r="A379" s="84"/>
      <c r="B379" s="90"/>
      <c r="C379" s="90"/>
      <c r="D379" s="90"/>
      <c r="E379" s="90"/>
      <c r="F379" s="90"/>
      <c r="G379" s="90"/>
      <c r="H379" s="90"/>
      <c r="I379" s="90"/>
    </row>
    <row r="380" spans="1:9" s="95" customFormat="1" ht="9" customHeight="1">
      <c r="A380" s="93">
        <v>2005</v>
      </c>
      <c r="B380" s="94"/>
      <c r="C380" s="146"/>
      <c r="D380" s="146"/>
      <c r="E380" s="146"/>
      <c r="F380" s="146"/>
      <c r="G380" s="146"/>
      <c r="H380" s="146"/>
      <c r="I380" s="146"/>
    </row>
    <row r="381" spans="1:9" s="98" customFormat="1" ht="9" customHeight="1">
      <c r="A381" s="96" t="s">
        <v>78</v>
      </c>
      <c r="B381" s="115">
        <f t="shared" ref="B381:I381" si="20">SUM(B383:B415)</f>
        <v>2567906</v>
      </c>
      <c r="C381" s="115">
        <f t="shared" si="20"/>
        <v>143707</v>
      </c>
      <c r="D381" s="115">
        <f t="shared" si="20"/>
        <v>226183</v>
      </c>
      <c r="E381" s="115">
        <f t="shared" si="20"/>
        <v>610179</v>
      </c>
      <c r="F381" s="115">
        <f t="shared" si="20"/>
        <v>777309</v>
      </c>
      <c r="G381" s="115">
        <f t="shared" si="20"/>
        <v>355546</v>
      </c>
      <c r="H381" s="115">
        <f t="shared" si="20"/>
        <v>205981</v>
      </c>
      <c r="I381" s="115">
        <f t="shared" si="20"/>
        <v>249001</v>
      </c>
    </row>
    <row r="382" spans="1:9" s="95" customFormat="1" ht="3.95" customHeight="1">
      <c r="A382" s="89"/>
      <c r="B382" s="116"/>
      <c r="C382" s="116"/>
      <c r="D382" s="116"/>
      <c r="E382" s="116"/>
      <c r="F382" s="116"/>
      <c r="G382" s="116"/>
      <c r="H382" s="116"/>
      <c r="I382" s="116"/>
    </row>
    <row r="383" spans="1:9" s="95" customFormat="1" ht="9" customHeight="1">
      <c r="A383" s="89" t="s">
        <v>79</v>
      </c>
      <c r="B383" s="116">
        <f t="shared" ref="B383:B415" si="21">SUM(C383:I383)</f>
        <v>25619</v>
      </c>
      <c r="C383" s="116">
        <v>312</v>
      </c>
      <c r="D383" s="116">
        <v>1678</v>
      </c>
      <c r="E383" s="116">
        <v>7276</v>
      </c>
      <c r="F383" s="116">
        <v>9270</v>
      </c>
      <c r="G383" s="116">
        <v>4038</v>
      </c>
      <c r="H383" s="116">
        <v>2462</v>
      </c>
      <c r="I383" s="116">
        <v>583</v>
      </c>
    </row>
    <row r="384" spans="1:9" s="95" customFormat="1" ht="9" customHeight="1">
      <c r="A384" s="89" t="s">
        <v>80</v>
      </c>
      <c r="B384" s="116">
        <f t="shared" si="21"/>
        <v>61844</v>
      </c>
      <c r="C384" s="116">
        <v>929</v>
      </c>
      <c r="D384" s="116">
        <v>2130</v>
      </c>
      <c r="E384" s="116">
        <v>9116</v>
      </c>
      <c r="F384" s="116">
        <v>23082</v>
      </c>
      <c r="G384" s="116">
        <v>15182</v>
      </c>
      <c r="H384" s="116">
        <v>2910</v>
      </c>
      <c r="I384" s="116">
        <v>8495</v>
      </c>
    </row>
    <row r="385" spans="1:9" s="95" customFormat="1" ht="9" customHeight="1">
      <c r="A385" s="89" t="s">
        <v>81</v>
      </c>
      <c r="B385" s="116">
        <f t="shared" si="21"/>
        <v>11509</v>
      </c>
      <c r="C385" s="116">
        <v>356</v>
      </c>
      <c r="D385" s="116">
        <v>565</v>
      </c>
      <c r="E385" s="116">
        <v>1946</v>
      </c>
      <c r="F385" s="116">
        <v>3703</v>
      </c>
      <c r="G385" s="116">
        <v>3046</v>
      </c>
      <c r="H385" s="116">
        <v>1424</v>
      </c>
      <c r="I385" s="116">
        <v>469</v>
      </c>
    </row>
    <row r="386" spans="1:9" s="95" customFormat="1" ht="9" customHeight="1">
      <c r="A386" s="100" t="s">
        <v>82</v>
      </c>
      <c r="B386" s="117">
        <f t="shared" si="21"/>
        <v>18246</v>
      </c>
      <c r="C386" s="117">
        <v>927</v>
      </c>
      <c r="D386" s="117">
        <v>2656</v>
      </c>
      <c r="E386" s="117">
        <v>4526</v>
      </c>
      <c r="F386" s="117">
        <v>4924</v>
      </c>
      <c r="G386" s="117">
        <v>2686</v>
      </c>
      <c r="H386" s="117">
        <v>1670</v>
      </c>
      <c r="I386" s="117">
        <v>857</v>
      </c>
    </row>
    <row r="387" spans="1:9" s="95" customFormat="1" ht="9" customHeight="1">
      <c r="A387" s="89" t="s">
        <v>83</v>
      </c>
      <c r="B387" s="116">
        <f t="shared" si="21"/>
        <v>55962</v>
      </c>
      <c r="C387" s="116">
        <v>521</v>
      </c>
      <c r="D387" s="116">
        <v>1286</v>
      </c>
      <c r="E387" s="116">
        <v>10666</v>
      </c>
      <c r="F387" s="116">
        <v>22985</v>
      </c>
      <c r="G387" s="116">
        <v>8647</v>
      </c>
      <c r="H387" s="116">
        <v>6596</v>
      </c>
      <c r="I387" s="116">
        <v>5261</v>
      </c>
    </row>
    <row r="388" spans="1:9" s="95" customFormat="1" ht="9" customHeight="1">
      <c r="A388" s="89" t="s">
        <v>84</v>
      </c>
      <c r="B388" s="116">
        <f t="shared" si="21"/>
        <v>12276</v>
      </c>
      <c r="C388" s="116">
        <v>270</v>
      </c>
      <c r="D388" s="116">
        <v>861</v>
      </c>
      <c r="E388" s="116">
        <v>2902</v>
      </c>
      <c r="F388" s="116">
        <v>4316</v>
      </c>
      <c r="G388" s="116">
        <v>2164</v>
      </c>
      <c r="H388" s="116">
        <v>1122</v>
      </c>
      <c r="I388" s="116">
        <v>641</v>
      </c>
    </row>
    <row r="389" spans="1:9" s="95" customFormat="1" ht="9" customHeight="1">
      <c r="A389" s="89" t="s">
        <v>85</v>
      </c>
      <c r="B389" s="116">
        <f t="shared" si="21"/>
        <v>137488</v>
      </c>
      <c r="C389" s="116">
        <v>34274</v>
      </c>
      <c r="D389" s="116">
        <v>26626</v>
      </c>
      <c r="E389" s="116">
        <v>31936</v>
      </c>
      <c r="F389" s="116">
        <v>19982</v>
      </c>
      <c r="G389" s="116">
        <v>8483</v>
      </c>
      <c r="H389" s="116">
        <v>4575</v>
      </c>
      <c r="I389" s="116">
        <v>11612</v>
      </c>
    </row>
    <row r="390" spans="1:9" s="95" customFormat="1" ht="9" customHeight="1">
      <c r="A390" s="100" t="s">
        <v>86</v>
      </c>
      <c r="B390" s="117">
        <f t="shared" si="21"/>
        <v>77840</v>
      </c>
      <c r="C390" s="117">
        <v>1855</v>
      </c>
      <c r="D390" s="117">
        <v>4237</v>
      </c>
      <c r="E390" s="117">
        <v>19062</v>
      </c>
      <c r="F390" s="117">
        <v>22518</v>
      </c>
      <c r="G390" s="117">
        <v>9493</v>
      </c>
      <c r="H390" s="117">
        <v>5379</v>
      </c>
      <c r="I390" s="117">
        <v>15296</v>
      </c>
    </row>
    <row r="391" spans="1:9" s="95" customFormat="1" ht="9" customHeight="1">
      <c r="A391" s="140" t="s">
        <v>24</v>
      </c>
      <c r="B391" s="116">
        <f t="shared" si="21"/>
        <v>163212</v>
      </c>
      <c r="C391" s="116">
        <v>1836</v>
      </c>
      <c r="D391" s="116">
        <v>3648</v>
      </c>
      <c r="E391" s="116">
        <v>20187</v>
      </c>
      <c r="F391" s="116">
        <v>63226</v>
      </c>
      <c r="G391" s="116">
        <v>41834</v>
      </c>
      <c r="H391" s="116">
        <v>26028</v>
      </c>
      <c r="I391" s="116">
        <v>6453</v>
      </c>
    </row>
    <row r="392" spans="1:9" s="95" customFormat="1" ht="9" customHeight="1">
      <c r="A392" s="89" t="s">
        <v>87</v>
      </c>
      <c r="B392" s="116">
        <f t="shared" si="21"/>
        <v>39519</v>
      </c>
      <c r="C392" s="116">
        <v>1865</v>
      </c>
      <c r="D392" s="116">
        <v>2754</v>
      </c>
      <c r="E392" s="116">
        <v>9960</v>
      </c>
      <c r="F392" s="116">
        <v>13209</v>
      </c>
      <c r="G392" s="116">
        <v>4606</v>
      </c>
      <c r="H392" s="116">
        <v>3344</v>
      </c>
      <c r="I392" s="116">
        <v>3781</v>
      </c>
    </row>
    <row r="393" spans="1:9" s="95" customFormat="1" ht="9" customHeight="1">
      <c r="A393" s="89" t="s">
        <v>88</v>
      </c>
      <c r="B393" s="116">
        <f t="shared" si="21"/>
        <v>127290</v>
      </c>
      <c r="C393" s="116">
        <v>4364</v>
      </c>
      <c r="D393" s="116">
        <v>16473</v>
      </c>
      <c r="E393" s="116">
        <v>40483</v>
      </c>
      <c r="F393" s="116">
        <v>32066</v>
      </c>
      <c r="G393" s="116">
        <v>11563</v>
      </c>
      <c r="H393" s="116">
        <v>6514</v>
      </c>
      <c r="I393" s="116">
        <v>15827</v>
      </c>
    </row>
    <row r="394" spans="1:9" s="95" customFormat="1" ht="9" customHeight="1">
      <c r="A394" s="100" t="s">
        <v>89</v>
      </c>
      <c r="B394" s="117">
        <f t="shared" si="21"/>
        <v>101699</v>
      </c>
      <c r="C394" s="117">
        <v>15877</v>
      </c>
      <c r="D394" s="117">
        <v>11547</v>
      </c>
      <c r="E394" s="117">
        <v>25501</v>
      </c>
      <c r="F394" s="117">
        <v>18774</v>
      </c>
      <c r="G394" s="117">
        <v>9817</v>
      </c>
      <c r="H394" s="117">
        <v>6762</v>
      </c>
      <c r="I394" s="117">
        <v>13421</v>
      </c>
    </row>
    <row r="395" spans="1:9" s="95" customFormat="1" ht="9" customHeight="1">
      <c r="A395" s="89" t="s">
        <v>90</v>
      </c>
      <c r="B395" s="116">
        <f t="shared" si="21"/>
        <v>61410</v>
      </c>
      <c r="C395" s="116">
        <v>2672</v>
      </c>
      <c r="D395" s="116">
        <v>4020</v>
      </c>
      <c r="E395" s="116">
        <v>16261</v>
      </c>
      <c r="F395" s="116">
        <v>18589</v>
      </c>
      <c r="G395" s="116">
        <v>7871</v>
      </c>
      <c r="H395" s="116">
        <v>3902</v>
      </c>
      <c r="I395" s="116">
        <v>8095</v>
      </c>
    </row>
    <row r="396" spans="1:9" s="95" customFormat="1" ht="9" customHeight="1">
      <c r="A396" s="89" t="s">
        <v>91</v>
      </c>
      <c r="B396" s="116">
        <f t="shared" si="21"/>
        <v>155082</v>
      </c>
      <c r="C396" s="116">
        <v>2466</v>
      </c>
      <c r="D396" s="116">
        <v>11007</v>
      </c>
      <c r="E396" s="116">
        <v>38523</v>
      </c>
      <c r="F396" s="116">
        <v>42684</v>
      </c>
      <c r="G396" s="116">
        <v>18534</v>
      </c>
      <c r="H396" s="116">
        <v>12290</v>
      </c>
      <c r="I396" s="116">
        <v>29578</v>
      </c>
    </row>
    <row r="397" spans="1:9" s="95" customFormat="1" ht="9" customHeight="1">
      <c r="A397" s="89" t="s">
        <v>92</v>
      </c>
      <c r="B397" s="116">
        <f t="shared" si="21"/>
        <v>335257</v>
      </c>
      <c r="C397" s="116">
        <v>9436</v>
      </c>
      <c r="D397" s="116">
        <v>22099</v>
      </c>
      <c r="E397" s="116">
        <v>74850</v>
      </c>
      <c r="F397" s="116">
        <v>139649</v>
      </c>
      <c r="G397" s="116">
        <v>57188</v>
      </c>
      <c r="H397" s="116">
        <v>25041</v>
      </c>
      <c r="I397" s="116">
        <v>6994</v>
      </c>
    </row>
    <row r="398" spans="1:9" s="95" customFormat="1" ht="9" customHeight="1">
      <c r="A398" s="100" t="s">
        <v>93</v>
      </c>
      <c r="B398" s="117">
        <f t="shared" si="21"/>
        <v>104243</v>
      </c>
      <c r="C398" s="117">
        <v>7633</v>
      </c>
      <c r="D398" s="117">
        <v>7970</v>
      </c>
      <c r="E398" s="117">
        <v>35227</v>
      </c>
      <c r="F398" s="117">
        <v>26378</v>
      </c>
      <c r="G398" s="117">
        <v>11664</v>
      </c>
      <c r="H398" s="117">
        <v>6326</v>
      </c>
      <c r="I398" s="117">
        <v>9045</v>
      </c>
    </row>
    <row r="399" spans="1:9" s="95" customFormat="1" ht="9" customHeight="1">
      <c r="A399" s="89" t="s">
        <v>94</v>
      </c>
      <c r="B399" s="116">
        <f t="shared" si="21"/>
        <v>35810</v>
      </c>
      <c r="C399" s="116">
        <v>1351</v>
      </c>
      <c r="D399" s="116">
        <v>1308</v>
      </c>
      <c r="E399" s="116">
        <v>7952</v>
      </c>
      <c r="F399" s="116">
        <v>13085</v>
      </c>
      <c r="G399" s="116">
        <v>6582</v>
      </c>
      <c r="H399" s="116">
        <v>3393</v>
      </c>
      <c r="I399" s="116">
        <v>2139</v>
      </c>
    </row>
    <row r="400" spans="1:9" s="95" customFormat="1" ht="9" customHeight="1">
      <c r="A400" s="89" t="s">
        <v>95</v>
      </c>
      <c r="B400" s="116">
        <f t="shared" si="21"/>
        <v>22338</v>
      </c>
      <c r="C400" s="116">
        <v>668</v>
      </c>
      <c r="D400" s="116">
        <v>1419</v>
      </c>
      <c r="E400" s="116">
        <v>4003</v>
      </c>
      <c r="F400" s="116">
        <v>8056</v>
      </c>
      <c r="G400" s="116">
        <v>3476</v>
      </c>
      <c r="H400" s="116">
        <v>2525</v>
      </c>
      <c r="I400" s="116">
        <v>2191</v>
      </c>
    </row>
    <row r="401" spans="1:9" s="95" customFormat="1" ht="9" customHeight="1">
      <c r="A401" s="89" t="s">
        <v>96</v>
      </c>
      <c r="B401" s="116">
        <f t="shared" si="21"/>
        <v>87645</v>
      </c>
      <c r="C401" s="116">
        <v>475</v>
      </c>
      <c r="D401" s="116">
        <v>2149</v>
      </c>
      <c r="E401" s="116">
        <v>12895</v>
      </c>
      <c r="F401" s="116">
        <v>38578</v>
      </c>
      <c r="G401" s="116">
        <v>14166</v>
      </c>
      <c r="H401" s="116">
        <v>11495</v>
      </c>
      <c r="I401" s="116">
        <v>7887</v>
      </c>
    </row>
    <row r="402" spans="1:9" s="95" customFormat="1" ht="9" customHeight="1">
      <c r="A402" s="100" t="s">
        <v>97</v>
      </c>
      <c r="B402" s="117">
        <f t="shared" si="21"/>
        <v>112991</v>
      </c>
      <c r="C402" s="117">
        <v>10147</v>
      </c>
      <c r="D402" s="117">
        <v>19703</v>
      </c>
      <c r="E402" s="117">
        <v>31377</v>
      </c>
      <c r="F402" s="117">
        <v>19736</v>
      </c>
      <c r="G402" s="117">
        <v>8850</v>
      </c>
      <c r="H402" s="117">
        <v>6150</v>
      </c>
      <c r="I402" s="117">
        <v>17028</v>
      </c>
    </row>
    <row r="403" spans="1:9" s="95" customFormat="1" ht="9" customHeight="1">
      <c r="A403" s="89" t="s">
        <v>98</v>
      </c>
      <c r="B403" s="116">
        <f t="shared" si="21"/>
        <v>165560</v>
      </c>
      <c r="C403" s="116">
        <v>14139</v>
      </c>
      <c r="D403" s="116">
        <v>20580</v>
      </c>
      <c r="E403" s="116">
        <v>47448</v>
      </c>
      <c r="F403" s="116">
        <v>37962</v>
      </c>
      <c r="G403" s="116">
        <v>15605</v>
      </c>
      <c r="H403" s="116">
        <v>11002</v>
      </c>
      <c r="I403" s="116">
        <v>18824</v>
      </c>
    </row>
    <row r="404" spans="1:9" s="95" customFormat="1" ht="9" customHeight="1">
      <c r="A404" s="89" t="s">
        <v>99</v>
      </c>
      <c r="B404" s="116">
        <f t="shared" si="21"/>
        <v>41902</v>
      </c>
      <c r="C404" s="116">
        <v>2668</v>
      </c>
      <c r="D404" s="116">
        <v>556</v>
      </c>
      <c r="E404" s="116">
        <v>14078</v>
      </c>
      <c r="F404" s="116">
        <v>13362</v>
      </c>
      <c r="G404" s="116">
        <v>4894</v>
      </c>
      <c r="H404" s="116">
        <v>3384</v>
      </c>
      <c r="I404" s="116">
        <v>2960</v>
      </c>
    </row>
    <row r="405" spans="1:9" s="95" customFormat="1" ht="9" customHeight="1">
      <c r="A405" s="89" t="s">
        <v>100</v>
      </c>
      <c r="B405" s="116">
        <f t="shared" si="21"/>
        <v>24363</v>
      </c>
      <c r="C405" s="116">
        <v>1060</v>
      </c>
      <c r="D405" s="116">
        <v>1821</v>
      </c>
      <c r="E405" s="116">
        <v>5351</v>
      </c>
      <c r="F405" s="116">
        <v>9563</v>
      </c>
      <c r="G405" s="116">
        <v>4075</v>
      </c>
      <c r="H405" s="116">
        <v>1782</v>
      </c>
      <c r="I405" s="116">
        <v>711</v>
      </c>
    </row>
    <row r="406" spans="1:9" s="95" customFormat="1" ht="9" customHeight="1">
      <c r="A406" s="100" t="s">
        <v>101</v>
      </c>
      <c r="B406" s="117">
        <f t="shared" si="21"/>
        <v>59005</v>
      </c>
      <c r="C406" s="117">
        <v>1592</v>
      </c>
      <c r="D406" s="117">
        <v>5741</v>
      </c>
      <c r="E406" s="117">
        <v>15064</v>
      </c>
      <c r="F406" s="117">
        <v>19480</v>
      </c>
      <c r="G406" s="117">
        <v>8341</v>
      </c>
      <c r="H406" s="117">
        <v>4968</v>
      </c>
      <c r="I406" s="117">
        <v>3819</v>
      </c>
    </row>
    <row r="407" spans="1:9" s="95" customFormat="1" ht="9" customHeight="1">
      <c r="A407" s="89" t="s">
        <v>102</v>
      </c>
      <c r="B407" s="116">
        <f t="shared" si="21"/>
        <v>61615</v>
      </c>
      <c r="C407" s="116">
        <v>2535</v>
      </c>
      <c r="D407" s="116">
        <v>3480</v>
      </c>
      <c r="E407" s="116">
        <v>8729</v>
      </c>
      <c r="F407" s="116">
        <v>12008</v>
      </c>
      <c r="G407" s="116">
        <v>7376</v>
      </c>
      <c r="H407" s="116">
        <v>4119</v>
      </c>
      <c r="I407" s="116">
        <v>23368</v>
      </c>
    </row>
    <row r="408" spans="1:9" s="95" customFormat="1" ht="9" customHeight="1">
      <c r="A408" s="89" t="s">
        <v>103</v>
      </c>
      <c r="B408" s="116">
        <f t="shared" si="21"/>
        <v>53609</v>
      </c>
      <c r="C408" s="116">
        <v>894</v>
      </c>
      <c r="D408" s="116">
        <v>2194</v>
      </c>
      <c r="E408" s="116">
        <v>9700</v>
      </c>
      <c r="F408" s="116">
        <v>22982</v>
      </c>
      <c r="G408" s="116">
        <v>10030</v>
      </c>
      <c r="H408" s="116">
        <v>6186</v>
      </c>
      <c r="I408" s="116">
        <v>1623</v>
      </c>
    </row>
    <row r="409" spans="1:9" s="95" customFormat="1" ht="9" customHeight="1">
      <c r="A409" s="89" t="s">
        <v>104</v>
      </c>
      <c r="B409" s="116">
        <f t="shared" si="21"/>
        <v>52744</v>
      </c>
      <c r="C409" s="116">
        <v>1708</v>
      </c>
      <c r="D409" s="116">
        <v>4420</v>
      </c>
      <c r="E409" s="116">
        <v>13726</v>
      </c>
      <c r="F409" s="116">
        <v>17032</v>
      </c>
      <c r="G409" s="116">
        <v>8370</v>
      </c>
      <c r="H409" s="116">
        <v>4434</v>
      </c>
      <c r="I409" s="116">
        <v>3054</v>
      </c>
    </row>
    <row r="410" spans="1:9" s="95" customFormat="1" ht="9" customHeight="1">
      <c r="A410" s="100" t="s">
        <v>105</v>
      </c>
      <c r="B410" s="117">
        <f t="shared" si="21"/>
        <v>74080</v>
      </c>
      <c r="C410" s="117">
        <v>3258</v>
      </c>
      <c r="D410" s="117">
        <v>5316</v>
      </c>
      <c r="E410" s="117">
        <v>18299</v>
      </c>
      <c r="F410" s="117">
        <v>26172</v>
      </c>
      <c r="G410" s="117">
        <v>11964</v>
      </c>
      <c r="H410" s="117">
        <v>7493</v>
      </c>
      <c r="I410" s="117">
        <v>1578</v>
      </c>
    </row>
    <row r="411" spans="1:9" s="95" customFormat="1" ht="9" customHeight="1">
      <c r="A411" s="89" t="s">
        <v>106</v>
      </c>
      <c r="B411" s="116">
        <f t="shared" si="21"/>
        <v>26754</v>
      </c>
      <c r="C411" s="116">
        <v>689</v>
      </c>
      <c r="D411" s="116">
        <v>1210</v>
      </c>
      <c r="E411" s="116">
        <v>7206</v>
      </c>
      <c r="F411" s="116">
        <v>9840</v>
      </c>
      <c r="G411" s="116">
        <v>4399</v>
      </c>
      <c r="H411" s="116">
        <v>2604</v>
      </c>
      <c r="I411" s="116">
        <v>806</v>
      </c>
    </row>
    <row r="412" spans="1:9" s="95" customFormat="1" ht="9" customHeight="1">
      <c r="A412" s="89" t="s">
        <v>107</v>
      </c>
      <c r="B412" s="116">
        <f t="shared" si="21"/>
        <v>189414</v>
      </c>
      <c r="C412" s="116">
        <v>15020</v>
      </c>
      <c r="D412" s="116">
        <v>27267</v>
      </c>
      <c r="E412" s="116">
        <v>46472</v>
      </c>
      <c r="F412" s="116">
        <v>41420</v>
      </c>
      <c r="G412" s="116">
        <v>21471</v>
      </c>
      <c r="H412" s="116">
        <v>14155</v>
      </c>
      <c r="I412" s="116">
        <v>23609</v>
      </c>
    </row>
    <row r="413" spans="1:9" s="95" customFormat="1" ht="9" customHeight="1">
      <c r="A413" s="89" t="s">
        <v>108</v>
      </c>
      <c r="B413" s="116">
        <f t="shared" si="21"/>
        <v>35655</v>
      </c>
      <c r="C413" s="116">
        <v>1370</v>
      </c>
      <c r="D413" s="116">
        <v>5642</v>
      </c>
      <c r="E413" s="116">
        <v>9488</v>
      </c>
      <c r="F413" s="116">
        <v>11027</v>
      </c>
      <c r="G413" s="116">
        <v>4635</v>
      </c>
      <c r="H413" s="116">
        <v>3114</v>
      </c>
      <c r="I413" s="116">
        <v>379</v>
      </c>
    </row>
    <row r="414" spans="1:9" s="95" customFormat="1" ht="9" customHeight="1">
      <c r="A414" s="100" t="s">
        <v>109</v>
      </c>
      <c r="B414" s="117">
        <f t="shared" si="21"/>
        <v>34131</v>
      </c>
      <c r="C414" s="117">
        <v>494</v>
      </c>
      <c r="D414" s="117">
        <v>3765</v>
      </c>
      <c r="E414" s="117">
        <v>9829</v>
      </c>
      <c r="F414" s="117">
        <v>11388</v>
      </c>
      <c r="G414" s="117">
        <v>4165</v>
      </c>
      <c r="H414" s="117">
        <v>2694</v>
      </c>
      <c r="I414" s="117">
        <v>1796</v>
      </c>
    </row>
    <row r="415" spans="1:9" s="95" customFormat="1" ht="9" customHeight="1">
      <c r="A415" s="89" t="s">
        <v>110</v>
      </c>
      <c r="B415" s="116">
        <f t="shared" si="21"/>
        <v>1794</v>
      </c>
      <c r="C415" s="116">
        <v>46</v>
      </c>
      <c r="D415" s="116">
        <v>55</v>
      </c>
      <c r="E415" s="116">
        <v>140</v>
      </c>
      <c r="F415" s="116">
        <v>263</v>
      </c>
      <c r="G415" s="116">
        <v>331</v>
      </c>
      <c r="H415" s="116">
        <v>138</v>
      </c>
      <c r="I415" s="116">
        <v>821</v>
      </c>
    </row>
    <row r="416" spans="1:9" s="86" customFormat="1" ht="9" customHeight="1">
      <c r="A416" s="84"/>
      <c r="B416" s="90"/>
      <c r="C416" s="90"/>
      <c r="D416" s="90"/>
      <c r="E416" s="90"/>
      <c r="F416" s="90"/>
      <c r="G416" s="90"/>
      <c r="H416" s="90"/>
      <c r="I416" s="90"/>
    </row>
    <row r="417" spans="1:9" s="95" customFormat="1" ht="9" customHeight="1">
      <c r="A417" s="93" t="s">
        <v>111</v>
      </c>
      <c r="B417" s="94"/>
      <c r="C417" s="146"/>
      <c r="D417" s="146"/>
      <c r="E417" s="146"/>
      <c r="F417" s="146"/>
      <c r="G417" s="146"/>
      <c r="H417" s="146"/>
      <c r="I417" s="146"/>
    </row>
    <row r="418" spans="1:9" s="98" customFormat="1" ht="9" customHeight="1">
      <c r="A418" s="96" t="s">
        <v>78</v>
      </c>
      <c r="B418" s="115">
        <f t="shared" ref="B418:I418" si="22">SUM(B420:B452)</f>
        <v>2505939</v>
      </c>
      <c r="C418" s="115">
        <f t="shared" si="22"/>
        <v>124799</v>
      </c>
      <c r="D418" s="115">
        <f t="shared" si="22"/>
        <v>209837</v>
      </c>
      <c r="E418" s="115">
        <f t="shared" si="22"/>
        <v>565412</v>
      </c>
      <c r="F418" s="115">
        <f t="shared" si="22"/>
        <v>777435</v>
      </c>
      <c r="G418" s="115">
        <f t="shared" si="22"/>
        <v>372357</v>
      </c>
      <c r="H418" s="115">
        <f t="shared" si="22"/>
        <v>224509</v>
      </c>
      <c r="I418" s="115">
        <f t="shared" si="22"/>
        <v>231590</v>
      </c>
    </row>
    <row r="419" spans="1:9" s="95" customFormat="1" ht="3.95" customHeight="1">
      <c r="A419" s="89"/>
      <c r="B419" s="116"/>
      <c r="C419" s="116"/>
      <c r="D419" s="116"/>
      <c r="E419" s="116"/>
      <c r="F419" s="116"/>
      <c r="G419" s="116"/>
      <c r="H419" s="116"/>
      <c r="I419" s="116"/>
    </row>
    <row r="420" spans="1:9" s="95" customFormat="1" ht="9" customHeight="1">
      <c r="A420" s="89" t="s">
        <v>79</v>
      </c>
      <c r="B420" s="116">
        <f t="shared" ref="B420:B452" si="23">SUM(C420:I420)</f>
        <v>25434</v>
      </c>
      <c r="C420" s="116">
        <v>345</v>
      </c>
      <c r="D420" s="116">
        <v>1425</v>
      </c>
      <c r="E420" s="116">
        <v>6690</v>
      </c>
      <c r="F420" s="116">
        <v>9485</v>
      </c>
      <c r="G420" s="116">
        <v>4191</v>
      </c>
      <c r="H420" s="116">
        <v>2721</v>
      </c>
      <c r="I420" s="116">
        <v>577</v>
      </c>
    </row>
    <row r="421" spans="1:9" s="95" customFormat="1" ht="9" customHeight="1">
      <c r="A421" s="89" t="s">
        <v>80</v>
      </c>
      <c r="B421" s="116">
        <f t="shared" si="23"/>
        <v>64909</v>
      </c>
      <c r="C421" s="116">
        <v>941</v>
      </c>
      <c r="D421" s="116">
        <v>1990</v>
      </c>
      <c r="E421" s="116">
        <v>10353</v>
      </c>
      <c r="F421" s="116">
        <v>16573</v>
      </c>
      <c r="G421" s="116">
        <v>8351</v>
      </c>
      <c r="H421" s="116">
        <v>3334</v>
      </c>
      <c r="I421" s="116">
        <v>23367</v>
      </c>
    </row>
    <row r="422" spans="1:9" s="95" customFormat="1" ht="9" customHeight="1">
      <c r="A422" s="89" t="s">
        <v>81</v>
      </c>
      <c r="B422" s="116">
        <f t="shared" si="23"/>
        <v>12256</v>
      </c>
      <c r="C422" s="116">
        <v>316</v>
      </c>
      <c r="D422" s="116">
        <v>572</v>
      </c>
      <c r="E422" s="116">
        <v>1926</v>
      </c>
      <c r="F422" s="116">
        <v>4183</v>
      </c>
      <c r="G422" s="116">
        <v>3032</v>
      </c>
      <c r="H422" s="116">
        <v>1530</v>
      </c>
      <c r="I422" s="116">
        <v>697</v>
      </c>
    </row>
    <row r="423" spans="1:9" s="95" customFormat="1" ht="9" customHeight="1">
      <c r="A423" s="100" t="s">
        <v>82</v>
      </c>
      <c r="B423" s="117">
        <f t="shared" si="23"/>
        <v>16629</v>
      </c>
      <c r="C423" s="117">
        <v>647</v>
      </c>
      <c r="D423" s="117">
        <v>2050</v>
      </c>
      <c r="E423" s="117">
        <v>4290</v>
      </c>
      <c r="F423" s="117">
        <v>4890</v>
      </c>
      <c r="G423" s="117">
        <v>2584</v>
      </c>
      <c r="H423" s="117">
        <v>1696</v>
      </c>
      <c r="I423" s="117">
        <v>472</v>
      </c>
    </row>
    <row r="424" spans="1:9" s="95" customFormat="1" ht="9" customHeight="1">
      <c r="A424" s="89" t="s">
        <v>83</v>
      </c>
      <c r="B424" s="116">
        <f t="shared" si="23"/>
        <v>56458</v>
      </c>
      <c r="C424" s="116">
        <v>400</v>
      </c>
      <c r="D424" s="116">
        <v>1161</v>
      </c>
      <c r="E424" s="116">
        <v>9906</v>
      </c>
      <c r="F424" s="116">
        <v>23656</v>
      </c>
      <c r="G424" s="116">
        <v>9692</v>
      </c>
      <c r="H424" s="116">
        <v>7226</v>
      </c>
      <c r="I424" s="116">
        <v>4417</v>
      </c>
    </row>
    <row r="425" spans="1:9" s="95" customFormat="1" ht="9" customHeight="1">
      <c r="A425" s="89" t="s">
        <v>84</v>
      </c>
      <c r="B425" s="116">
        <f t="shared" si="23"/>
        <v>11762</v>
      </c>
      <c r="C425" s="116">
        <v>233</v>
      </c>
      <c r="D425" s="116">
        <v>862</v>
      </c>
      <c r="E425" s="116">
        <v>2581</v>
      </c>
      <c r="F425" s="116">
        <v>4347</v>
      </c>
      <c r="G425" s="116">
        <v>2217</v>
      </c>
      <c r="H425" s="116">
        <v>1260</v>
      </c>
      <c r="I425" s="116">
        <v>262</v>
      </c>
    </row>
    <row r="426" spans="1:9" s="95" customFormat="1" ht="9" customHeight="1">
      <c r="A426" s="89" t="s">
        <v>85</v>
      </c>
      <c r="B426" s="116">
        <f t="shared" si="23"/>
        <v>132205</v>
      </c>
      <c r="C426" s="116">
        <v>28822</v>
      </c>
      <c r="D426" s="116">
        <v>25718</v>
      </c>
      <c r="E426" s="116">
        <v>32187</v>
      </c>
      <c r="F426" s="116">
        <v>20460</v>
      </c>
      <c r="G426" s="116">
        <v>9284</v>
      </c>
      <c r="H426" s="116">
        <v>5514</v>
      </c>
      <c r="I426" s="116">
        <v>10220</v>
      </c>
    </row>
    <row r="427" spans="1:9" s="95" customFormat="1" ht="9" customHeight="1">
      <c r="A427" s="100" t="s">
        <v>86</v>
      </c>
      <c r="B427" s="117">
        <f t="shared" si="23"/>
        <v>72731</v>
      </c>
      <c r="C427" s="117">
        <v>1399</v>
      </c>
      <c r="D427" s="117">
        <v>3941</v>
      </c>
      <c r="E427" s="117">
        <v>15353</v>
      </c>
      <c r="F427" s="117">
        <v>20477</v>
      </c>
      <c r="G427" s="117">
        <v>9346</v>
      </c>
      <c r="H427" s="117">
        <v>5216</v>
      </c>
      <c r="I427" s="117">
        <v>16999</v>
      </c>
    </row>
    <row r="428" spans="1:9" s="95" customFormat="1" ht="9" customHeight="1">
      <c r="A428" s="140" t="s">
        <v>24</v>
      </c>
      <c r="B428" s="116">
        <f t="shared" si="23"/>
        <v>155703</v>
      </c>
      <c r="C428" s="116">
        <v>1152</v>
      </c>
      <c r="D428" s="116">
        <v>3192</v>
      </c>
      <c r="E428" s="116">
        <v>17235</v>
      </c>
      <c r="F428" s="116">
        <v>58212</v>
      </c>
      <c r="G428" s="116">
        <v>42953</v>
      </c>
      <c r="H428" s="116">
        <v>27029</v>
      </c>
      <c r="I428" s="116">
        <v>5930</v>
      </c>
    </row>
    <row r="429" spans="1:9" s="95" customFormat="1" ht="9" customHeight="1">
      <c r="A429" s="89" t="s">
        <v>87</v>
      </c>
      <c r="B429" s="116">
        <f t="shared" si="23"/>
        <v>38424</v>
      </c>
      <c r="C429" s="116">
        <v>1638</v>
      </c>
      <c r="D429" s="116">
        <v>2636</v>
      </c>
      <c r="E429" s="116">
        <v>9322</v>
      </c>
      <c r="F429" s="116">
        <v>13296</v>
      </c>
      <c r="G429" s="116">
        <v>4794</v>
      </c>
      <c r="H429" s="116">
        <v>3369</v>
      </c>
      <c r="I429" s="116">
        <v>3369</v>
      </c>
    </row>
    <row r="430" spans="1:9" s="95" customFormat="1" ht="9" customHeight="1">
      <c r="A430" s="89" t="s">
        <v>88</v>
      </c>
      <c r="B430" s="116">
        <f t="shared" si="23"/>
        <v>118270</v>
      </c>
      <c r="C430" s="116">
        <v>3471</v>
      </c>
      <c r="D430" s="116">
        <v>13864</v>
      </c>
      <c r="E430" s="116">
        <v>36347</v>
      </c>
      <c r="F430" s="116">
        <v>31186</v>
      </c>
      <c r="G430" s="116">
        <v>11962</v>
      </c>
      <c r="H430" s="116">
        <v>6382</v>
      </c>
      <c r="I430" s="116">
        <v>15058</v>
      </c>
    </row>
    <row r="431" spans="1:9" s="95" customFormat="1" ht="9" customHeight="1">
      <c r="A431" s="100" t="s">
        <v>89</v>
      </c>
      <c r="B431" s="117">
        <f t="shared" si="23"/>
        <v>101972</v>
      </c>
      <c r="C431" s="117">
        <v>15025</v>
      </c>
      <c r="D431" s="117">
        <v>13441</v>
      </c>
      <c r="E431" s="117">
        <v>25967</v>
      </c>
      <c r="F431" s="117">
        <v>20515</v>
      </c>
      <c r="G431" s="117">
        <v>10824</v>
      </c>
      <c r="H431" s="117">
        <v>7352</v>
      </c>
      <c r="I431" s="117">
        <v>8848</v>
      </c>
    </row>
    <row r="432" spans="1:9" s="95" customFormat="1" ht="9" customHeight="1">
      <c r="A432" s="89" t="s">
        <v>90</v>
      </c>
      <c r="B432" s="116">
        <f t="shared" si="23"/>
        <v>62985</v>
      </c>
      <c r="C432" s="116">
        <v>2897</v>
      </c>
      <c r="D432" s="116">
        <v>3990</v>
      </c>
      <c r="E432" s="116">
        <v>14545</v>
      </c>
      <c r="F432" s="116">
        <v>19383</v>
      </c>
      <c r="G432" s="116">
        <v>8297</v>
      </c>
      <c r="H432" s="116">
        <v>4302</v>
      </c>
      <c r="I432" s="116">
        <v>9571</v>
      </c>
    </row>
    <row r="433" spans="1:9" s="95" customFormat="1" ht="9" customHeight="1">
      <c r="A433" s="89" t="s">
        <v>91</v>
      </c>
      <c r="B433" s="116">
        <f t="shared" si="23"/>
        <v>153636</v>
      </c>
      <c r="C433" s="116">
        <v>1918</v>
      </c>
      <c r="D433" s="116">
        <v>9668</v>
      </c>
      <c r="E433" s="116">
        <v>36986</v>
      </c>
      <c r="F433" s="116">
        <v>44722</v>
      </c>
      <c r="G433" s="116">
        <v>20736</v>
      </c>
      <c r="H433" s="116">
        <v>13946</v>
      </c>
      <c r="I433" s="116">
        <v>25660</v>
      </c>
    </row>
    <row r="434" spans="1:9" s="95" customFormat="1" ht="9" customHeight="1">
      <c r="A434" s="89" t="s">
        <v>92</v>
      </c>
      <c r="B434" s="116">
        <f t="shared" si="23"/>
        <v>330108</v>
      </c>
      <c r="C434" s="116">
        <v>9432</v>
      </c>
      <c r="D434" s="116">
        <v>19581</v>
      </c>
      <c r="E434" s="116">
        <v>70212</v>
      </c>
      <c r="F434" s="116">
        <v>139622</v>
      </c>
      <c r="G434" s="116">
        <v>57593</v>
      </c>
      <c r="H434" s="116">
        <v>26307</v>
      </c>
      <c r="I434" s="116">
        <v>7361</v>
      </c>
    </row>
    <row r="435" spans="1:9" s="95" customFormat="1" ht="9" customHeight="1">
      <c r="A435" s="100" t="s">
        <v>93</v>
      </c>
      <c r="B435" s="117">
        <f t="shared" si="23"/>
        <v>99531</v>
      </c>
      <c r="C435" s="117">
        <v>6244</v>
      </c>
      <c r="D435" s="117">
        <v>9934</v>
      </c>
      <c r="E435" s="117">
        <v>30152</v>
      </c>
      <c r="F435" s="117">
        <v>26092</v>
      </c>
      <c r="G435" s="117">
        <v>11467</v>
      </c>
      <c r="H435" s="117">
        <v>6325</v>
      </c>
      <c r="I435" s="117">
        <v>9317</v>
      </c>
    </row>
    <row r="436" spans="1:9" s="95" customFormat="1" ht="9" customHeight="1">
      <c r="A436" s="89" t="s">
        <v>94</v>
      </c>
      <c r="B436" s="116">
        <f t="shared" si="23"/>
        <v>34072</v>
      </c>
      <c r="C436" s="116">
        <v>1122</v>
      </c>
      <c r="D436" s="116">
        <v>1152</v>
      </c>
      <c r="E436" s="116">
        <v>7193</v>
      </c>
      <c r="F436" s="116">
        <v>12676</v>
      </c>
      <c r="G436" s="116">
        <v>6920</v>
      </c>
      <c r="H436" s="116">
        <v>3519</v>
      </c>
      <c r="I436" s="116">
        <v>1490</v>
      </c>
    </row>
    <row r="437" spans="1:9" s="95" customFormat="1" ht="9" customHeight="1">
      <c r="A437" s="89" t="s">
        <v>95</v>
      </c>
      <c r="B437" s="116">
        <f t="shared" si="23"/>
        <v>24213</v>
      </c>
      <c r="C437" s="116">
        <v>1329</v>
      </c>
      <c r="D437" s="116">
        <v>1799</v>
      </c>
      <c r="E437" s="116">
        <v>3810</v>
      </c>
      <c r="F437" s="116">
        <v>8279</v>
      </c>
      <c r="G437" s="116">
        <v>3705</v>
      </c>
      <c r="H437" s="116">
        <v>2657</v>
      </c>
      <c r="I437" s="116">
        <v>2634</v>
      </c>
    </row>
    <row r="438" spans="1:9" s="95" customFormat="1" ht="9" customHeight="1">
      <c r="A438" s="89" t="s">
        <v>96</v>
      </c>
      <c r="B438" s="116">
        <f t="shared" si="23"/>
        <v>87634</v>
      </c>
      <c r="C438" s="116">
        <v>368</v>
      </c>
      <c r="D438" s="116">
        <v>1749</v>
      </c>
      <c r="E438" s="116">
        <v>12162</v>
      </c>
      <c r="F438" s="116">
        <v>38823</v>
      </c>
      <c r="G438" s="116">
        <v>14881</v>
      </c>
      <c r="H438" s="116">
        <v>12035</v>
      </c>
      <c r="I438" s="116">
        <v>7616</v>
      </c>
    </row>
    <row r="439" spans="1:9" s="95" customFormat="1" ht="9" customHeight="1">
      <c r="A439" s="100" t="s">
        <v>97</v>
      </c>
      <c r="B439" s="117">
        <f t="shared" si="23"/>
        <v>106831</v>
      </c>
      <c r="C439" s="117">
        <v>8735</v>
      </c>
      <c r="D439" s="117">
        <v>16489</v>
      </c>
      <c r="E439" s="117">
        <v>27882</v>
      </c>
      <c r="F439" s="117">
        <v>19403</v>
      </c>
      <c r="G439" s="117">
        <v>9337</v>
      </c>
      <c r="H439" s="117">
        <v>6220</v>
      </c>
      <c r="I439" s="117">
        <v>18765</v>
      </c>
    </row>
    <row r="440" spans="1:9" s="95" customFormat="1" ht="9" customHeight="1">
      <c r="A440" s="89" t="s">
        <v>98</v>
      </c>
      <c r="B440" s="116">
        <f t="shared" si="23"/>
        <v>156914</v>
      </c>
      <c r="C440" s="116">
        <v>11794</v>
      </c>
      <c r="D440" s="116">
        <v>19047</v>
      </c>
      <c r="E440" s="116">
        <v>44407</v>
      </c>
      <c r="F440" s="116">
        <v>39128</v>
      </c>
      <c r="G440" s="116">
        <v>16416</v>
      </c>
      <c r="H440" s="116">
        <v>11274</v>
      </c>
      <c r="I440" s="116">
        <v>14848</v>
      </c>
    </row>
    <row r="441" spans="1:9" s="95" customFormat="1" ht="9" customHeight="1">
      <c r="A441" s="89" t="s">
        <v>99</v>
      </c>
      <c r="B441" s="116">
        <f t="shared" si="23"/>
        <v>39504</v>
      </c>
      <c r="C441" s="116">
        <v>1577</v>
      </c>
      <c r="D441" s="116">
        <v>1353</v>
      </c>
      <c r="E441" s="116">
        <v>11797</v>
      </c>
      <c r="F441" s="116">
        <v>13670</v>
      </c>
      <c r="G441" s="116">
        <v>5170</v>
      </c>
      <c r="H441" s="116">
        <v>3623</v>
      </c>
      <c r="I441" s="116">
        <v>2314</v>
      </c>
    </row>
    <row r="442" spans="1:9" s="95" customFormat="1" ht="9" customHeight="1">
      <c r="A442" s="89" t="s">
        <v>100</v>
      </c>
      <c r="B442" s="116">
        <f t="shared" si="23"/>
        <v>27235</v>
      </c>
      <c r="C442" s="116">
        <v>1225</v>
      </c>
      <c r="D442" s="116">
        <v>1852</v>
      </c>
      <c r="E442" s="116">
        <v>6132</v>
      </c>
      <c r="F442" s="116">
        <v>10802</v>
      </c>
      <c r="G442" s="116">
        <v>4957</v>
      </c>
      <c r="H442" s="116">
        <v>2003</v>
      </c>
      <c r="I442" s="116">
        <v>264</v>
      </c>
    </row>
    <row r="443" spans="1:9" s="95" customFormat="1" ht="9" customHeight="1">
      <c r="A443" s="100" t="s">
        <v>101</v>
      </c>
      <c r="B443" s="117">
        <f t="shared" si="23"/>
        <v>58021</v>
      </c>
      <c r="C443" s="117">
        <v>1354</v>
      </c>
      <c r="D443" s="117">
        <v>5203</v>
      </c>
      <c r="E443" s="117">
        <v>14466</v>
      </c>
      <c r="F443" s="117">
        <v>19839</v>
      </c>
      <c r="G443" s="117">
        <v>8594</v>
      </c>
      <c r="H443" s="117">
        <v>5151</v>
      </c>
      <c r="I443" s="117">
        <v>3414</v>
      </c>
    </row>
    <row r="444" spans="1:9" s="95" customFormat="1" ht="9" customHeight="1">
      <c r="A444" s="89" t="s">
        <v>102</v>
      </c>
      <c r="B444" s="116">
        <f t="shared" si="23"/>
        <v>59947</v>
      </c>
      <c r="C444" s="116">
        <v>3157</v>
      </c>
      <c r="D444" s="116">
        <v>3117</v>
      </c>
      <c r="E444" s="116">
        <v>8296</v>
      </c>
      <c r="F444" s="116">
        <v>14628</v>
      </c>
      <c r="G444" s="116">
        <v>16174</v>
      </c>
      <c r="H444" s="116">
        <v>11497</v>
      </c>
      <c r="I444" s="116">
        <v>3078</v>
      </c>
    </row>
    <row r="445" spans="1:9" s="95" customFormat="1" ht="9" customHeight="1">
      <c r="A445" s="89" t="s">
        <v>103</v>
      </c>
      <c r="B445" s="116">
        <f t="shared" si="23"/>
        <v>53347</v>
      </c>
      <c r="C445" s="116">
        <v>692</v>
      </c>
      <c r="D445" s="116">
        <v>1958</v>
      </c>
      <c r="E445" s="116">
        <v>8941</v>
      </c>
      <c r="F445" s="116">
        <v>23033</v>
      </c>
      <c r="G445" s="116">
        <v>10025</v>
      </c>
      <c r="H445" s="116">
        <v>6653</v>
      </c>
      <c r="I445" s="116">
        <v>2045</v>
      </c>
    </row>
    <row r="446" spans="1:9" s="95" customFormat="1" ht="9" customHeight="1">
      <c r="A446" s="89" t="s">
        <v>104</v>
      </c>
      <c r="B446" s="116">
        <f t="shared" si="23"/>
        <v>52545</v>
      </c>
      <c r="C446" s="116">
        <v>1412</v>
      </c>
      <c r="D446" s="116">
        <v>3880</v>
      </c>
      <c r="E446" s="116">
        <v>13261</v>
      </c>
      <c r="F446" s="116">
        <v>17570</v>
      </c>
      <c r="G446" s="116">
        <v>9116</v>
      </c>
      <c r="H446" s="116">
        <v>4695</v>
      </c>
      <c r="I446" s="116">
        <v>2611</v>
      </c>
    </row>
    <row r="447" spans="1:9" s="95" customFormat="1" ht="9" customHeight="1">
      <c r="A447" s="100" t="s">
        <v>105</v>
      </c>
      <c r="B447" s="117">
        <f t="shared" si="23"/>
        <v>71556</v>
      </c>
      <c r="C447" s="117">
        <v>2718</v>
      </c>
      <c r="D447" s="117">
        <v>4389</v>
      </c>
      <c r="E447" s="117">
        <v>16287</v>
      </c>
      <c r="F447" s="117">
        <v>26544</v>
      </c>
      <c r="G447" s="117">
        <v>12379</v>
      </c>
      <c r="H447" s="117">
        <v>8088</v>
      </c>
      <c r="I447" s="117">
        <v>1151</v>
      </c>
    </row>
    <row r="448" spans="1:9" s="95" customFormat="1" ht="9" customHeight="1">
      <c r="A448" s="89" t="s">
        <v>106</v>
      </c>
      <c r="B448" s="116">
        <f t="shared" si="23"/>
        <v>27507</v>
      </c>
      <c r="C448" s="116">
        <v>680</v>
      </c>
      <c r="D448" s="116">
        <v>1156</v>
      </c>
      <c r="E448" s="116">
        <v>6785</v>
      </c>
      <c r="F448" s="116">
        <v>10241</v>
      </c>
      <c r="G448" s="116">
        <v>4914</v>
      </c>
      <c r="H448" s="116">
        <v>3009</v>
      </c>
      <c r="I448" s="116">
        <v>722</v>
      </c>
    </row>
    <row r="449" spans="1:9" s="95" customFormat="1" ht="9" customHeight="1">
      <c r="A449" s="89" t="s">
        <v>107</v>
      </c>
      <c r="B449" s="116">
        <f t="shared" si="23"/>
        <v>179690</v>
      </c>
      <c r="C449" s="116">
        <v>11998</v>
      </c>
      <c r="D449" s="116">
        <v>24223</v>
      </c>
      <c r="E449" s="116">
        <v>41361</v>
      </c>
      <c r="F449" s="116">
        <v>41777</v>
      </c>
      <c r="G449" s="116">
        <v>23025</v>
      </c>
      <c r="H449" s="116">
        <v>14380</v>
      </c>
      <c r="I449" s="116">
        <v>22926</v>
      </c>
    </row>
    <row r="450" spans="1:9" s="95" customFormat="1" ht="9" customHeight="1">
      <c r="A450" s="89" t="s">
        <v>108</v>
      </c>
      <c r="B450" s="116">
        <f t="shared" si="23"/>
        <v>36576</v>
      </c>
      <c r="C450" s="116">
        <v>1198</v>
      </c>
      <c r="D450" s="116">
        <v>5256</v>
      </c>
      <c r="E450" s="116">
        <v>9268</v>
      </c>
      <c r="F450" s="116">
        <v>11495</v>
      </c>
      <c r="G450" s="116">
        <v>5063</v>
      </c>
      <c r="H450" s="116">
        <v>3198</v>
      </c>
      <c r="I450" s="116">
        <v>1098</v>
      </c>
    </row>
    <row r="451" spans="1:9" s="95" customFormat="1" ht="9" customHeight="1">
      <c r="A451" s="100" t="s">
        <v>109</v>
      </c>
      <c r="B451" s="117">
        <f t="shared" si="23"/>
        <v>33746</v>
      </c>
      <c r="C451" s="117">
        <v>510</v>
      </c>
      <c r="D451" s="117">
        <v>3135</v>
      </c>
      <c r="E451" s="117">
        <v>9119</v>
      </c>
      <c r="F451" s="117">
        <v>12093</v>
      </c>
      <c r="G451" s="117">
        <v>4138</v>
      </c>
      <c r="H451" s="117">
        <v>2821</v>
      </c>
      <c r="I451" s="117">
        <v>1930</v>
      </c>
    </row>
    <row r="452" spans="1:9" s="95" customFormat="1" ht="9" customHeight="1">
      <c r="A452" s="89" t="s">
        <v>110</v>
      </c>
      <c r="B452" s="116">
        <f t="shared" si="23"/>
        <v>3588</v>
      </c>
      <c r="C452" s="116">
        <v>50</v>
      </c>
      <c r="D452" s="116">
        <v>54</v>
      </c>
      <c r="E452" s="116">
        <v>193</v>
      </c>
      <c r="F452" s="116">
        <v>335</v>
      </c>
      <c r="G452" s="116">
        <v>220</v>
      </c>
      <c r="H452" s="116">
        <v>177</v>
      </c>
      <c r="I452" s="116">
        <v>2559</v>
      </c>
    </row>
    <row r="453" spans="1:9" s="95" customFormat="1" ht="9" customHeight="1">
      <c r="A453" s="89"/>
      <c r="B453" s="116"/>
      <c r="C453" s="116"/>
      <c r="D453" s="116"/>
      <c r="E453" s="116"/>
      <c r="F453" s="116"/>
      <c r="G453" s="116"/>
      <c r="H453" s="116"/>
      <c r="I453" s="116"/>
    </row>
    <row r="454" spans="1:9" s="95" customFormat="1" ht="9" customHeight="1">
      <c r="A454" s="93">
        <v>2007</v>
      </c>
      <c r="B454" s="147"/>
      <c r="C454" s="147"/>
      <c r="D454" s="147"/>
      <c r="E454" s="147"/>
      <c r="F454" s="147"/>
      <c r="G454" s="147"/>
      <c r="H454" s="147"/>
      <c r="I454" s="147"/>
    </row>
    <row r="455" spans="1:9" s="94" customFormat="1" ht="9" customHeight="1">
      <c r="A455" s="96" t="s">
        <v>78</v>
      </c>
      <c r="B455" s="147">
        <f t="shared" ref="B455:I455" si="24">SUM(B457:B489)</f>
        <v>2655083</v>
      </c>
      <c r="C455" s="147">
        <f t="shared" si="24"/>
        <v>130576</v>
      </c>
      <c r="D455" s="147">
        <f t="shared" si="24"/>
        <v>213755</v>
      </c>
      <c r="E455" s="147">
        <f t="shared" si="24"/>
        <v>577672</v>
      </c>
      <c r="F455" s="147">
        <f t="shared" si="24"/>
        <v>834366</v>
      </c>
      <c r="G455" s="147">
        <f t="shared" si="24"/>
        <v>399597</v>
      </c>
      <c r="H455" s="147">
        <f t="shared" si="24"/>
        <v>233907</v>
      </c>
      <c r="I455" s="147">
        <f t="shared" si="24"/>
        <v>265210</v>
      </c>
    </row>
    <row r="456" spans="1:9" s="95" customFormat="1" ht="3.95" customHeight="1">
      <c r="A456" s="89" t="s">
        <v>148</v>
      </c>
      <c r="B456" s="116"/>
      <c r="C456" s="116"/>
      <c r="D456" s="116"/>
      <c r="E456" s="116"/>
      <c r="F456" s="116"/>
      <c r="G456" s="116"/>
      <c r="H456" s="116"/>
      <c r="I456" s="116"/>
    </row>
    <row r="457" spans="1:9" s="95" customFormat="1" ht="9" customHeight="1">
      <c r="A457" s="89" t="s">
        <v>79</v>
      </c>
      <c r="B457" s="116">
        <f t="shared" ref="B457:B489" si="25">SUM(C457:I457)</f>
        <v>25822</v>
      </c>
      <c r="C457" s="116">
        <v>264</v>
      </c>
      <c r="D457" s="116">
        <v>1359</v>
      </c>
      <c r="E457" s="116">
        <v>6054</v>
      </c>
      <c r="F457" s="116">
        <v>10307</v>
      </c>
      <c r="G457" s="116">
        <v>4399</v>
      </c>
      <c r="H457" s="116">
        <v>2865</v>
      </c>
      <c r="I457" s="116">
        <v>574</v>
      </c>
    </row>
    <row r="458" spans="1:9" s="95" customFormat="1" ht="9" customHeight="1">
      <c r="A458" s="89" t="s">
        <v>80</v>
      </c>
      <c r="B458" s="116">
        <f t="shared" si="25"/>
        <v>66114</v>
      </c>
      <c r="C458" s="116">
        <v>988</v>
      </c>
      <c r="D458" s="116">
        <v>1887</v>
      </c>
      <c r="E458" s="116">
        <v>10143</v>
      </c>
      <c r="F458" s="116">
        <v>16735</v>
      </c>
      <c r="G458" s="116">
        <v>7083</v>
      </c>
      <c r="H458" s="116">
        <v>3230</v>
      </c>
      <c r="I458" s="116">
        <v>26048</v>
      </c>
    </row>
    <row r="459" spans="1:9" s="95" customFormat="1" ht="9" customHeight="1">
      <c r="A459" s="89" t="s">
        <v>81</v>
      </c>
      <c r="B459" s="116">
        <f t="shared" si="25"/>
        <v>13110</v>
      </c>
      <c r="C459" s="116">
        <v>323</v>
      </c>
      <c r="D459" s="116">
        <v>640</v>
      </c>
      <c r="E459" s="116">
        <v>2178</v>
      </c>
      <c r="F459" s="116">
        <v>4525</v>
      </c>
      <c r="G459" s="116">
        <v>3367</v>
      </c>
      <c r="H459" s="116">
        <v>1566</v>
      </c>
      <c r="I459" s="116">
        <v>511</v>
      </c>
    </row>
    <row r="460" spans="1:9" s="95" customFormat="1" ht="9" customHeight="1">
      <c r="A460" s="100" t="s">
        <v>82</v>
      </c>
      <c r="B460" s="117">
        <f t="shared" si="25"/>
        <v>16962</v>
      </c>
      <c r="C460" s="117">
        <v>576</v>
      </c>
      <c r="D460" s="117">
        <v>1936</v>
      </c>
      <c r="E460" s="117">
        <v>3921</v>
      </c>
      <c r="F460" s="117">
        <v>5543</v>
      </c>
      <c r="G460" s="117">
        <v>2932</v>
      </c>
      <c r="H460" s="117">
        <v>1771</v>
      </c>
      <c r="I460" s="117">
        <v>283</v>
      </c>
    </row>
    <row r="461" spans="1:9" s="95" customFormat="1" ht="9" customHeight="1">
      <c r="A461" s="89" t="s">
        <v>83</v>
      </c>
      <c r="B461" s="116">
        <f t="shared" si="25"/>
        <v>58898</v>
      </c>
      <c r="C461" s="116">
        <v>416</v>
      </c>
      <c r="D461" s="116">
        <v>1081</v>
      </c>
      <c r="E461" s="116">
        <v>10070</v>
      </c>
      <c r="F461" s="116">
        <v>24874</v>
      </c>
      <c r="G461" s="116">
        <v>10292</v>
      </c>
      <c r="H461" s="116">
        <v>7648</v>
      </c>
      <c r="I461" s="116">
        <v>4517</v>
      </c>
    </row>
    <row r="462" spans="1:9" s="95" customFormat="1" ht="9" customHeight="1">
      <c r="A462" s="89" t="s">
        <v>84</v>
      </c>
      <c r="B462" s="116">
        <f t="shared" si="25"/>
        <v>12765</v>
      </c>
      <c r="C462" s="116">
        <v>210</v>
      </c>
      <c r="D462" s="116">
        <v>980</v>
      </c>
      <c r="E462" s="116">
        <v>2597</v>
      </c>
      <c r="F462" s="116">
        <v>4852</v>
      </c>
      <c r="G462" s="116">
        <v>2468</v>
      </c>
      <c r="H462" s="116">
        <v>1372</v>
      </c>
      <c r="I462" s="116">
        <v>286</v>
      </c>
    </row>
    <row r="463" spans="1:9" s="95" customFormat="1" ht="9" customHeight="1">
      <c r="A463" s="89" t="s">
        <v>85</v>
      </c>
      <c r="B463" s="116">
        <f t="shared" si="25"/>
        <v>155885</v>
      </c>
      <c r="C463" s="116">
        <v>35914</v>
      </c>
      <c r="D463" s="116">
        <v>31685</v>
      </c>
      <c r="E463" s="116">
        <v>36191</v>
      </c>
      <c r="F463" s="116">
        <v>21076</v>
      </c>
      <c r="G463" s="116">
        <v>9534</v>
      </c>
      <c r="H463" s="116">
        <v>4955</v>
      </c>
      <c r="I463" s="116">
        <v>16530</v>
      </c>
    </row>
    <row r="464" spans="1:9" s="95" customFormat="1" ht="9" customHeight="1">
      <c r="A464" s="100" t="s">
        <v>86</v>
      </c>
      <c r="B464" s="117">
        <f t="shared" si="25"/>
        <v>76154</v>
      </c>
      <c r="C464" s="117">
        <v>1517</v>
      </c>
      <c r="D464" s="117">
        <v>2879</v>
      </c>
      <c r="E464" s="117">
        <v>15182</v>
      </c>
      <c r="F464" s="117">
        <v>23193</v>
      </c>
      <c r="G464" s="117">
        <v>9776</v>
      </c>
      <c r="H464" s="117">
        <v>5260</v>
      </c>
      <c r="I464" s="117">
        <v>18347</v>
      </c>
    </row>
    <row r="465" spans="1:9" s="95" customFormat="1" ht="9" customHeight="1">
      <c r="A465" s="140" t="s">
        <v>24</v>
      </c>
      <c r="B465" s="116">
        <f t="shared" si="25"/>
        <v>160735</v>
      </c>
      <c r="C465" s="116">
        <v>502</v>
      </c>
      <c r="D465" s="116">
        <v>3092</v>
      </c>
      <c r="E465" s="116">
        <v>17085</v>
      </c>
      <c r="F465" s="116">
        <v>60003</v>
      </c>
      <c r="G465" s="116">
        <v>45904</v>
      </c>
      <c r="H465" s="116">
        <v>30169</v>
      </c>
      <c r="I465" s="116">
        <v>3980</v>
      </c>
    </row>
    <row r="466" spans="1:9" s="95" customFormat="1" ht="9" customHeight="1">
      <c r="A466" s="89" t="s">
        <v>87</v>
      </c>
      <c r="B466" s="116">
        <f t="shared" si="25"/>
        <v>40284</v>
      </c>
      <c r="C466" s="116">
        <v>1225</v>
      </c>
      <c r="D466" s="116">
        <v>2460</v>
      </c>
      <c r="E466" s="116">
        <v>9121</v>
      </c>
      <c r="F466" s="116">
        <v>14055</v>
      </c>
      <c r="G466" s="116">
        <v>5384</v>
      </c>
      <c r="H466" s="116">
        <v>3318</v>
      </c>
      <c r="I466" s="116">
        <v>4721</v>
      </c>
    </row>
    <row r="467" spans="1:9" s="95" customFormat="1" ht="9" customHeight="1">
      <c r="A467" s="89" t="s">
        <v>88</v>
      </c>
      <c r="B467" s="116">
        <f t="shared" si="25"/>
        <v>127270</v>
      </c>
      <c r="C467" s="116">
        <v>3397</v>
      </c>
      <c r="D467" s="116">
        <v>13613</v>
      </c>
      <c r="E467" s="116">
        <v>37127</v>
      </c>
      <c r="F467" s="116">
        <v>35191</v>
      </c>
      <c r="G467" s="116">
        <v>13360</v>
      </c>
      <c r="H467" s="116">
        <v>6754</v>
      </c>
      <c r="I467" s="116">
        <v>17828</v>
      </c>
    </row>
    <row r="468" spans="1:9" s="95" customFormat="1" ht="9" customHeight="1">
      <c r="A468" s="100" t="s">
        <v>89</v>
      </c>
      <c r="B468" s="117">
        <f t="shared" si="25"/>
        <v>116033</v>
      </c>
      <c r="C468" s="117">
        <v>15659</v>
      </c>
      <c r="D468" s="117">
        <v>13228</v>
      </c>
      <c r="E468" s="117">
        <v>28374</v>
      </c>
      <c r="F468" s="117">
        <v>22505</v>
      </c>
      <c r="G468" s="117">
        <v>11908</v>
      </c>
      <c r="H468" s="117">
        <v>7572</v>
      </c>
      <c r="I468" s="117">
        <v>16787</v>
      </c>
    </row>
    <row r="469" spans="1:9" s="95" customFormat="1" ht="9" customHeight="1">
      <c r="A469" s="89" t="s">
        <v>90</v>
      </c>
      <c r="B469" s="116">
        <f t="shared" si="25"/>
        <v>67543</v>
      </c>
      <c r="C469" s="116">
        <v>2175</v>
      </c>
      <c r="D469" s="116">
        <v>3568</v>
      </c>
      <c r="E469" s="116">
        <v>13899</v>
      </c>
      <c r="F469" s="116">
        <v>21286</v>
      </c>
      <c r="G469" s="116">
        <v>8956</v>
      </c>
      <c r="H469" s="116">
        <v>4371</v>
      </c>
      <c r="I469" s="116">
        <v>13288</v>
      </c>
    </row>
    <row r="470" spans="1:9" s="95" customFormat="1" ht="9" customHeight="1">
      <c r="A470" s="89" t="s">
        <v>91</v>
      </c>
      <c r="B470" s="116">
        <f t="shared" si="25"/>
        <v>157334</v>
      </c>
      <c r="C470" s="116">
        <v>2222</v>
      </c>
      <c r="D470" s="116">
        <v>9811</v>
      </c>
      <c r="E470" s="116">
        <v>38251</v>
      </c>
      <c r="F470" s="116">
        <v>49935</v>
      </c>
      <c r="G470" s="116">
        <v>23505</v>
      </c>
      <c r="H470" s="116">
        <v>15132</v>
      </c>
      <c r="I470" s="116">
        <v>18478</v>
      </c>
    </row>
    <row r="471" spans="1:9" s="95" customFormat="1" ht="9" customHeight="1">
      <c r="A471" s="89" t="s">
        <v>92</v>
      </c>
      <c r="B471" s="116">
        <f t="shared" si="25"/>
        <v>346720</v>
      </c>
      <c r="C471" s="116">
        <v>9140</v>
      </c>
      <c r="D471" s="116">
        <v>18152</v>
      </c>
      <c r="E471" s="116">
        <v>70900</v>
      </c>
      <c r="F471" s="116">
        <v>148155</v>
      </c>
      <c r="G471" s="116">
        <v>62399</v>
      </c>
      <c r="H471" s="116">
        <v>28167</v>
      </c>
      <c r="I471" s="116">
        <v>9807</v>
      </c>
    </row>
    <row r="472" spans="1:9" s="95" customFormat="1" ht="9" customHeight="1">
      <c r="A472" s="100" t="s">
        <v>93</v>
      </c>
      <c r="B472" s="117">
        <f t="shared" si="25"/>
        <v>104550</v>
      </c>
      <c r="C472" s="117">
        <v>5273</v>
      </c>
      <c r="D472" s="117">
        <v>13912</v>
      </c>
      <c r="E472" s="117">
        <v>28151</v>
      </c>
      <c r="F472" s="117">
        <v>27481</v>
      </c>
      <c r="G472" s="117">
        <v>12045</v>
      </c>
      <c r="H472" s="117">
        <v>6629</v>
      </c>
      <c r="I472" s="117">
        <v>11059</v>
      </c>
    </row>
    <row r="473" spans="1:9" s="95" customFormat="1" ht="9" customHeight="1">
      <c r="A473" s="89" t="s">
        <v>94</v>
      </c>
      <c r="B473" s="116">
        <f t="shared" si="25"/>
        <v>40061</v>
      </c>
      <c r="C473" s="116">
        <v>1476</v>
      </c>
      <c r="D473" s="116">
        <v>1272</v>
      </c>
      <c r="E473" s="116">
        <v>8362</v>
      </c>
      <c r="F473" s="116">
        <v>14480</v>
      </c>
      <c r="G473" s="116">
        <v>7755</v>
      </c>
      <c r="H473" s="116">
        <v>3769</v>
      </c>
      <c r="I473" s="116">
        <v>2947</v>
      </c>
    </row>
    <row r="474" spans="1:9" s="95" customFormat="1" ht="9" customHeight="1">
      <c r="A474" s="89" t="s">
        <v>95</v>
      </c>
      <c r="B474" s="116">
        <f t="shared" si="25"/>
        <v>24548</v>
      </c>
      <c r="C474" s="116">
        <v>970</v>
      </c>
      <c r="D474" s="116">
        <v>1517</v>
      </c>
      <c r="E474" s="116">
        <v>3870</v>
      </c>
      <c r="F474" s="116">
        <v>8407</v>
      </c>
      <c r="G474" s="116">
        <v>3991</v>
      </c>
      <c r="H474" s="116">
        <v>2824</v>
      </c>
      <c r="I474" s="116">
        <v>2969</v>
      </c>
    </row>
    <row r="475" spans="1:9" s="95" customFormat="1" ht="9" customHeight="1">
      <c r="A475" s="89" t="s">
        <v>96</v>
      </c>
      <c r="B475" s="116">
        <f t="shared" si="25"/>
        <v>91855</v>
      </c>
      <c r="C475" s="116">
        <v>415</v>
      </c>
      <c r="D475" s="116">
        <v>1562</v>
      </c>
      <c r="E475" s="116">
        <v>11994</v>
      </c>
      <c r="F475" s="116">
        <v>40234</v>
      </c>
      <c r="G475" s="116">
        <v>16092</v>
      </c>
      <c r="H475" s="116">
        <v>12099</v>
      </c>
      <c r="I475" s="116">
        <v>9459</v>
      </c>
    </row>
    <row r="476" spans="1:9" s="95" customFormat="1" ht="9" customHeight="1">
      <c r="A476" s="100" t="s">
        <v>97</v>
      </c>
      <c r="B476" s="117">
        <f t="shared" si="25"/>
        <v>122579</v>
      </c>
      <c r="C476" s="117">
        <v>9017</v>
      </c>
      <c r="D476" s="117">
        <v>16887</v>
      </c>
      <c r="E476" s="117">
        <v>31057</v>
      </c>
      <c r="F476" s="117">
        <v>22558</v>
      </c>
      <c r="G476" s="117">
        <v>10876</v>
      </c>
      <c r="H476" s="117">
        <v>7013</v>
      </c>
      <c r="I476" s="117">
        <v>25171</v>
      </c>
    </row>
    <row r="477" spans="1:9" s="95" customFormat="1" ht="9" customHeight="1">
      <c r="A477" s="89" t="s">
        <v>98</v>
      </c>
      <c r="B477" s="116">
        <f t="shared" si="25"/>
        <v>158165</v>
      </c>
      <c r="C477" s="116">
        <v>12299</v>
      </c>
      <c r="D477" s="116">
        <v>17941</v>
      </c>
      <c r="E477" s="116">
        <v>45625</v>
      </c>
      <c r="F477" s="116">
        <v>40800</v>
      </c>
      <c r="G477" s="116">
        <v>18301</v>
      </c>
      <c r="H477" s="116">
        <v>11876</v>
      </c>
      <c r="I477" s="116">
        <v>11323</v>
      </c>
    </row>
    <row r="478" spans="1:9" s="95" customFormat="1" ht="9" customHeight="1">
      <c r="A478" s="89" t="s">
        <v>99</v>
      </c>
      <c r="B478" s="116">
        <f t="shared" si="25"/>
        <v>43459</v>
      </c>
      <c r="C478" s="116">
        <v>1420</v>
      </c>
      <c r="D478" s="116">
        <v>2162</v>
      </c>
      <c r="E478" s="116">
        <v>11879</v>
      </c>
      <c r="F478" s="116">
        <v>16176</v>
      </c>
      <c r="G478" s="116">
        <v>6336</v>
      </c>
      <c r="H478" s="116">
        <v>4088</v>
      </c>
      <c r="I478" s="116">
        <v>1398</v>
      </c>
    </row>
    <row r="479" spans="1:9" s="95" customFormat="1" ht="9" customHeight="1">
      <c r="A479" s="89" t="s">
        <v>100</v>
      </c>
      <c r="B479" s="116">
        <f t="shared" si="25"/>
        <v>29110</v>
      </c>
      <c r="C479" s="116">
        <v>1059</v>
      </c>
      <c r="D479" s="116">
        <v>1804</v>
      </c>
      <c r="E479" s="116">
        <v>6029</v>
      </c>
      <c r="F479" s="116">
        <v>11345</v>
      </c>
      <c r="G479" s="116">
        <v>5324</v>
      </c>
      <c r="H479" s="116">
        <v>2238</v>
      </c>
      <c r="I479" s="116">
        <v>1311</v>
      </c>
    </row>
    <row r="480" spans="1:9" s="95" customFormat="1" ht="9" customHeight="1">
      <c r="A480" s="100" t="s">
        <v>101</v>
      </c>
      <c r="B480" s="117">
        <f t="shared" si="25"/>
        <v>60223</v>
      </c>
      <c r="C480" s="117">
        <v>1369</v>
      </c>
      <c r="D480" s="117">
        <v>4823</v>
      </c>
      <c r="E480" s="117">
        <v>14199</v>
      </c>
      <c r="F480" s="117">
        <v>21918</v>
      </c>
      <c r="G480" s="117">
        <v>8943</v>
      </c>
      <c r="H480" s="117">
        <v>5395</v>
      </c>
      <c r="I480" s="117">
        <v>3576</v>
      </c>
    </row>
    <row r="481" spans="1:9" s="95" customFormat="1" ht="9" customHeight="1">
      <c r="A481" s="89" t="s">
        <v>102</v>
      </c>
      <c r="B481" s="116">
        <f t="shared" si="25"/>
        <v>60668</v>
      </c>
      <c r="C481" s="116">
        <v>4354</v>
      </c>
      <c r="D481" s="116">
        <v>3692</v>
      </c>
      <c r="E481" s="116">
        <v>10170</v>
      </c>
      <c r="F481" s="116">
        <v>18240</v>
      </c>
      <c r="G481" s="116">
        <v>13173</v>
      </c>
      <c r="H481" s="116">
        <v>9064</v>
      </c>
      <c r="I481" s="116">
        <v>1975</v>
      </c>
    </row>
    <row r="482" spans="1:9" s="95" customFormat="1" ht="9" customHeight="1">
      <c r="A482" s="89" t="s">
        <v>103</v>
      </c>
      <c r="B482" s="116">
        <f t="shared" si="25"/>
        <v>55481</v>
      </c>
      <c r="C482" s="116">
        <v>695</v>
      </c>
      <c r="D482" s="116">
        <v>1798</v>
      </c>
      <c r="E482" s="116">
        <v>7883</v>
      </c>
      <c r="F482" s="116">
        <v>23671</v>
      </c>
      <c r="G482" s="116">
        <v>11793</v>
      </c>
      <c r="H482" s="116">
        <v>7129</v>
      </c>
      <c r="I482" s="116">
        <v>2512</v>
      </c>
    </row>
    <row r="483" spans="1:9" s="95" customFormat="1" ht="9" customHeight="1">
      <c r="A483" s="89" t="s">
        <v>104</v>
      </c>
      <c r="B483" s="116">
        <f t="shared" si="25"/>
        <v>54978</v>
      </c>
      <c r="C483" s="116">
        <v>1688</v>
      </c>
      <c r="D483" s="116">
        <v>3907</v>
      </c>
      <c r="E483" s="116">
        <v>12163</v>
      </c>
      <c r="F483" s="116">
        <v>18643</v>
      </c>
      <c r="G483" s="116">
        <v>9944</v>
      </c>
      <c r="H483" s="116">
        <v>5001</v>
      </c>
      <c r="I483" s="116">
        <v>3632</v>
      </c>
    </row>
    <row r="484" spans="1:9" s="95" customFormat="1" ht="9" customHeight="1">
      <c r="A484" s="100" t="s">
        <v>105</v>
      </c>
      <c r="B484" s="117">
        <f t="shared" si="25"/>
        <v>76472</v>
      </c>
      <c r="C484" s="117">
        <v>2867</v>
      </c>
      <c r="D484" s="117">
        <v>4955</v>
      </c>
      <c r="E484" s="117">
        <v>17230</v>
      </c>
      <c r="F484" s="117">
        <v>28498</v>
      </c>
      <c r="G484" s="117">
        <v>13844</v>
      </c>
      <c r="H484" s="117">
        <v>8310</v>
      </c>
      <c r="I484" s="117">
        <v>768</v>
      </c>
    </row>
    <row r="485" spans="1:9" s="95" customFormat="1" ht="9" customHeight="1">
      <c r="A485" s="89" t="s">
        <v>106</v>
      </c>
      <c r="B485" s="116">
        <f t="shared" si="25"/>
        <v>29011</v>
      </c>
      <c r="C485" s="116">
        <v>883</v>
      </c>
      <c r="D485" s="116">
        <v>1116</v>
      </c>
      <c r="E485" s="116">
        <v>6803</v>
      </c>
      <c r="F485" s="116">
        <v>10772</v>
      </c>
      <c r="G485" s="116">
        <v>5177</v>
      </c>
      <c r="H485" s="116">
        <v>3179</v>
      </c>
      <c r="I485" s="116">
        <v>1081</v>
      </c>
    </row>
    <row r="486" spans="1:9" s="95" customFormat="1" ht="9" customHeight="1">
      <c r="A486" s="89" t="s">
        <v>107</v>
      </c>
      <c r="B486" s="116">
        <f t="shared" si="25"/>
        <v>184287</v>
      </c>
      <c r="C486" s="116">
        <v>10598</v>
      </c>
      <c r="D486" s="116">
        <v>22347</v>
      </c>
      <c r="E486" s="116">
        <v>43091</v>
      </c>
      <c r="F486" s="116">
        <v>44880</v>
      </c>
      <c r="G486" s="116">
        <v>25995</v>
      </c>
      <c r="H486" s="116">
        <v>15946</v>
      </c>
      <c r="I486" s="116">
        <v>21430</v>
      </c>
    </row>
    <row r="487" spans="1:9" s="95" customFormat="1" ht="9" customHeight="1">
      <c r="A487" s="89" t="s">
        <v>108</v>
      </c>
      <c r="B487" s="116">
        <f t="shared" si="25"/>
        <v>37872</v>
      </c>
      <c r="C487" s="116">
        <v>1127</v>
      </c>
      <c r="D487" s="116">
        <v>4694</v>
      </c>
      <c r="E487" s="116">
        <v>8619</v>
      </c>
      <c r="F487" s="116">
        <v>10041</v>
      </c>
      <c r="G487" s="116">
        <v>3858</v>
      </c>
      <c r="H487" s="116">
        <v>2188</v>
      </c>
      <c r="I487" s="116">
        <v>7345</v>
      </c>
    </row>
    <row r="488" spans="1:9" s="95" customFormat="1" ht="9" customHeight="1">
      <c r="A488" s="100" t="s">
        <v>109</v>
      </c>
      <c r="B488" s="117">
        <f t="shared" si="25"/>
        <v>35722</v>
      </c>
      <c r="C488" s="117">
        <v>499</v>
      </c>
      <c r="D488" s="117">
        <v>2963</v>
      </c>
      <c r="E488" s="117">
        <v>9270</v>
      </c>
      <c r="F488" s="117">
        <v>13633</v>
      </c>
      <c r="G488" s="117">
        <v>4685</v>
      </c>
      <c r="H488" s="117">
        <v>2832</v>
      </c>
      <c r="I488" s="117">
        <v>1840</v>
      </c>
    </row>
    <row r="489" spans="1:9" s="95" customFormat="1" ht="9" customHeight="1">
      <c r="A489" s="89" t="s">
        <v>110</v>
      </c>
      <c r="B489" s="116">
        <f t="shared" si="25"/>
        <v>4413</v>
      </c>
      <c r="C489" s="116">
        <v>39</v>
      </c>
      <c r="D489" s="116">
        <v>32</v>
      </c>
      <c r="E489" s="116">
        <v>184</v>
      </c>
      <c r="F489" s="116">
        <v>354</v>
      </c>
      <c r="G489" s="116">
        <v>198</v>
      </c>
      <c r="H489" s="116">
        <v>177</v>
      </c>
      <c r="I489" s="116">
        <v>3429</v>
      </c>
    </row>
    <row r="490" spans="1:9" s="95" customFormat="1" ht="9" customHeight="1">
      <c r="A490" s="89"/>
      <c r="B490" s="116"/>
      <c r="C490" s="116"/>
      <c r="D490" s="116"/>
      <c r="E490" s="116"/>
      <c r="F490" s="116"/>
      <c r="G490" s="116"/>
      <c r="H490" s="116"/>
      <c r="I490" s="116"/>
    </row>
    <row r="491" spans="1:9" s="95" customFormat="1" ht="9" customHeight="1">
      <c r="A491" s="93" t="s">
        <v>114</v>
      </c>
      <c r="B491" s="147"/>
      <c r="C491" s="147"/>
      <c r="D491" s="147"/>
      <c r="E491" s="147"/>
      <c r="F491" s="147"/>
      <c r="G491" s="147"/>
      <c r="H491" s="147"/>
      <c r="I491" s="147"/>
    </row>
    <row r="492" spans="1:9" s="94" customFormat="1" ht="9" customHeight="1">
      <c r="A492" s="96" t="s">
        <v>78</v>
      </c>
      <c r="B492" s="147">
        <f t="shared" ref="B492:I492" si="26">SUM(B494:B526)</f>
        <v>2636110</v>
      </c>
      <c r="C492" s="147">
        <f t="shared" si="26"/>
        <v>120866</v>
      </c>
      <c r="D492" s="147">
        <f t="shared" si="26"/>
        <v>197013</v>
      </c>
      <c r="E492" s="147">
        <f t="shared" si="26"/>
        <v>555212</v>
      </c>
      <c r="F492" s="147">
        <f t="shared" si="26"/>
        <v>844006</v>
      </c>
      <c r="G492" s="147">
        <f t="shared" si="26"/>
        <v>415358</v>
      </c>
      <c r="H492" s="147">
        <f t="shared" si="26"/>
        <v>235119</v>
      </c>
      <c r="I492" s="147">
        <f t="shared" si="26"/>
        <v>268536</v>
      </c>
    </row>
    <row r="493" spans="1:9" s="95" customFormat="1" ht="3.95" customHeight="1">
      <c r="A493" s="89" t="s">
        <v>148</v>
      </c>
      <c r="B493" s="116"/>
      <c r="C493" s="116"/>
      <c r="D493" s="116"/>
      <c r="E493" s="116"/>
      <c r="F493" s="116"/>
      <c r="G493" s="116"/>
      <c r="H493" s="116"/>
      <c r="I493" s="116"/>
    </row>
    <row r="494" spans="1:9" s="95" customFormat="1" ht="9" customHeight="1">
      <c r="A494" s="89" t="s">
        <v>79</v>
      </c>
      <c r="B494" s="116">
        <f t="shared" ref="B494:B526" si="27">SUM(C494:I494)</f>
        <v>26509</v>
      </c>
      <c r="C494" s="116">
        <v>280</v>
      </c>
      <c r="D494" s="116">
        <v>1236</v>
      </c>
      <c r="E494" s="116">
        <v>5756</v>
      </c>
      <c r="F494" s="116">
        <v>11014</v>
      </c>
      <c r="G494" s="116">
        <v>4418</v>
      </c>
      <c r="H494" s="116">
        <v>3077</v>
      </c>
      <c r="I494" s="116">
        <v>728</v>
      </c>
    </row>
    <row r="495" spans="1:9" s="95" customFormat="1" ht="9" customHeight="1">
      <c r="A495" s="89" t="s">
        <v>80</v>
      </c>
      <c r="B495" s="116">
        <f t="shared" si="27"/>
        <v>65060</v>
      </c>
      <c r="C495" s="116">
        <v>983</v>
      </c>
      <c r="D495" s="116">
        <v>1953</v>
      </c>
      <c r="E495" s="116">
        <v>10333</v>
      </c>
      <c r="F495" s="116">
        <v>16987</v>
      </c>
      <c r="G495" s="116">
        <v>7033</v>
      </c>
      <c r="H495" s="116">
        <v>3159</v>
      </c>
      <c r="I495" s="116">
        <v>24612</v>
      </c>
    </row>
    <row r="496" spans="1:9" s="95" customFormat="1" ht="9" customHeight="1">
      <c r="A496" s="89" t="s">
        <v>81</v>
      </c>
      <c r="B496" s="116">
        <f t="shared" si="27"/>
        <v>13993</v>
      </c>
      <c r="C496" s="116">
        <v>299</v>
      </c>
      <c r="D496" s="116">
        <v>720</v>
      </c>
      <c r="E496" s="116">
        <v>2357</v>
      </c>
      <c r="F496" s="116">
        <v>4803</v>
      </c>
      <c r="G496" s="116">
        <v>3536</v>
      </c>
      <c r="H496" s="116">
        <v>1631</v>
      </c>
      <c r="I496" s="116">
        <v>647</v>
      </c>
    </row>
    <row r="497" spans="1:9" s="95" customFormat="1" ht="9" customHeight="1">
      <c r="A497" s="100" t="s">
        <v>82</v>
      </c>
      <c r="B497" s="117">
        <f t="shared" si="27"/>
        <v>18105</v>
      </c>
      <c r="C497" s="117">
        <v>603</v>
      </c>
      <c r="D497" s="117">
        <v>1895</v>
      </c>
      <c r="E497" s="117">
        <v>3972</v>
      </c>
      <c r="F497" s="117">
        <v>6305</v>
      </c>
      <c r="G497" s="117">
        <v>3060</v>
      </c>
      <c r="H497" s="117">
        <v>1917</v>
      </c>
      <c r="I497" s="117">
        <v>353</v>
      </c>
    </row>
    <row r="498" spans="1:9" s="95" customFormat="1" ht="9" customHeight="1">
      <c r="A498" s="89" t="s">
        <v>83</v>
      </c>
      <c r="B498" s="116">
        <f t="shared" si="27"/>
        <v>58575</v>
      </c>
      <c r="C498" s="116">
        <v>398</v>
      </c>
      <c r="D498" s="116">
        <v>908</v>
      </c>
      <c r="E498" s="116">
        <v>8846</v>
      </c>
      <c r="F498" s="116">
        <v>23964</v>
      </c>
      <c r="G498" s="116">
        <v>10375</v>
      </c>
      <c r="H498" s="116">
        <v>7742</v>
      </c>
      <c r="I498" s="116">
        <v>6342</v>
      </c>
    </row>
    <row r="499" spans="1:9" s="95" customFormat="1" ht="9" customHeight="1">
      <c r="A499" s="89" t="s">
        <v>84</v>
      </c>
      <c r="B499" s="116">
        <f t="shared" si="27"/>
        <v>12723</v>
      </c>
      <c r="C499" s="116">
        <v>199</v>
      </c>
      <c r="D499" s="116">
        <v>1040</v>
      </c>
      <c r="E499" s="116">
        <v>2420</v>
      </c>
      <c r="F499" s="116">
        <v>4656</v>
      </c>
      <c r="G499" s="116">
        <v>2621</v>
      </c>
      <c r="H499" s="116">
        <v>1401</v>
      </c>
      <c r="I499" s="116">
        <v>386</v>
      </c>
    </row>
    <row r="500" spans="1:9" s="95" customFormat="1" ht="9" customHeight="1">
      <c r="A500" s="89" t="s">
        <v>85</v>
      </c>
      <c r="B500" s="116">
        <f t="shared" si="27"/>
        <v>153738</v>
      </c>
      <c r="C500" s="116">
        <v>33386</v>
      </c>
      <c r="D500" s="116">
        <v>29942</v>
      </c>
      <c r="E500" s="116">
        <v>38290</v>
      </c>
      <c r="F500" s="116">
        <v>23460</v>
      </c>
      <c r="G500" s="116">
        <v>10790</v>
      </c>
      <c r="H500" s="116">
        <v>5220</v>
      </c>
      <c r="I500" s="116">
        <v>12650</v>
      </c>
    </row>
    <row r="501" spans="1:9" s="95" customFormat="1" ht="9" customHeight="1">
      <c r="A501" s="100" t="s">
        <v>86</v>
      </c>
      <c r="B501" s="117">
        <f t="shared" si="27"/>
        <v>82263</v>
      </c>
      <c r="C501" s="117">
        <v>1736</v>
      </c>
      <c r="D501" s="117">
        <v>4969</v>
      </c>
      <c r="E501" s="117">
        <v>17521</v>
      </c>
      <c r="F501" s="117">
        <v>23901</v>
      </c>
      <c r="G501" s="117">
        <v>10668</v>
      </c>
      <c r="H501" s="117">
        <v>5478</v>
      </c>
      <c r="I501" s="117">
        <v>17990</v>
      </c>
    </row>
    <row r="502" spans="1:9" s="95" customFormat="1" ht="9" customHeight="1">
      <c r="A502" s="140" t="s">
        <v>24</v>
      </c>
      <c r="B502" s="116">
        <f t="shared" si="27"/>
        <v>160377</v>
      </c>
      <c r="C502" s="116">
        <v>574</v>
      </c>
      <c r="D502" s="116">
        <v>2876</v>
      </c>
      <c r="E502" s="116">
        <v>15972</v>
      </c>
      <c r="F502" s="116">
        <v>60148</v>
      </c>
      <c r="G502" s="116">
        <v>46755</v>
      </c>
      <c r="H502" s="116">
        <v>30057</v>
      </c>
      <c r="I502" s="116">
        <v>3995</v>
      </c>
    </row>
    <row r="503" spans="1:9" s="95" customFormat="1" ht="9" customHeight="1">
      <c r="A503" s="89" t="s">
        <v>87</v>
      </c>
      <c r="B503" s="116">
        <f t="shared" si="27"/>
        <v>39292</v>
      </c>
      <c r="C503" s="116">
        <v>1287</v>
      </c>
      <c r="D503" s="116">
        <v>2057</v>
      </c>
      <c r="E503" s="116">
        <v>8047</v>
      </c>
      <c r="F503" s="116">
        <v>14397</v>
      </c>
      <c r="G503" s="116">
        <v>5467</v>
      </c>
      <c r="H503" s="116">
        <v>3571</v>
      </c>
      <c r="I503" s="116">
        <v>4466</v>
      </c>
    </row>
    <row r="504" spans="1:9" s="95" customFormat="1" ht="9" customHeight="1">
      <c r="A504" s="89" t="s">
        <v>88</v>
      </c>
      <c r="B504" s="116">
        <f t="shared" si="27"/>
        <v>125187</v>
      </c>
      <c r="C504" s="116">
        <v>2854</v>
      </c>
      <c r="D504" s="116">
        <v>11843</v>
      </c>
      <c r="E504" s="116">
        <v>35742</v>
      </c>
      <c r="F504" s="116">
        <v>37082</v>
      </c>
      <c r="G504" s="116">
        <v>14163</v>
      </c>
      <c r="H504" s="116">
        <v>7137</v>
      </c>
      <c r="I504" s="116">
        <v>16366</v>
      </c>
    </row>
    <row r="505" spans="1:9" s="95" customFormat="1" ht="9" customHeight="1">
      <c r="A505" s="100" t="s">
        <v>89</v>
      </c>
      <c r="B505" s="117">
        <f t="shared" si="27"/>
        <v>101554</v>
      </c>
      <c r="C505" s="117">
        <v>11774</v>
      </c>
      <c r="D505" s="117">
        <v>10629</v>
      </c>
      <c r="E505" s="117">
        <v>25282</v>
      </c>
      <c r="F505" s="117">
        <v>20963</v>
      </c>
      <c r="G505" s="117">
        <v>11263</v>
      </c>
      <c r="H505" s="117">
        <v>7139</v>
      </c>
      <c r="I505" s="117">
        <v>14504</v>
      </c>
    </row>
    <row r="506" spans="1:9" s="95" customFormat="1" ht="9" customHeight="1">
      <c r="A506" s="89" t="s">
        <v>90</v>
      </c>
      <c r="B506" s="116">
        <f t="shared" si="27"/>
        <v>64237</v>
      </c>
      <c r="C506" s="116">
        <v>1846</v>
      </c>
      <c r="D506" s="116">
        <v>2565</v>
      </c>
      <c r="E506" s="116">
        <v>12801</v>
      </c>
      <c r="F506" s="116">
        <v>20725</v>
      </c>
      <c r="G506" s="116">
        <v>9481</v>
      </c>
      <c r="H506" s="116">
        <v>4836</v>
      </c>
      <c r="I506" s="116">
        <v>11983</v>
      </c>
    </row>
    <row r="507" spans="1:9" s="95" customFormat="1" ht="9" customHeight="1">
      <c r="A507" s="89" t="s">
        <v>91</v>
      </c>
      <c r="B507" s="116">
        <f t="shared" si="27"/>
        <v>156782</v>
      </c>
      <c r="C507" s="116">
        <v>2279</v>
      </c>
      <c r="D507" s="116">
        <v>9243</v>
      </c>
      <c r="E507" s="116">
        <v>37024</v>
      </c>
      <c r="F507" s="116">
        <v>51492</v>
      </c>
      <c r="G507" s="116">
        <v>25304</v>
      </c>
      <c r="H507" s="116">
        <v>16217</v>
      </c>
      <c r="I507" s="116">
        <v>15223</v>
      </c>
    </row>
    <row r="508" spans="1:9" s="95" customFormat="1" ht="9" customHeight="1">
      <c r="A508" s="89" t="s">
        <v>92</v>
      </c>
      <c r="B508" s="116">
        <f t="shared" si="27"/>
        <v>342830</v>
      </c>
      <c r="C508" s="116">
        <v>7522</v>
      </c>
      <c r="D508" s="116">
        <v>14886</v>
      </c>
      <c r="E508" s="116">
        <v>63995</v>
      </c>
      <c r="F508" s="116">
        <v>143595</v>
      </c>
      <c r="G508" s="116">
        <v>61860</v>
      </c>
      <c r="H508" s="116">
        <v>26597</v>
      </c>
      <c r="I508" s="116">
        <v>24375</v>
      </c>
    </row>
    <row r="509" spans="1:9" s="95" customFormat="1" ht="9" customHeight="1">
      <c r="A509" s="100" t="s">
        <v>93</v>
      </c>
      <c r="B509" s="117">
        <f t="shared" si="27"/>
        <v>107123</v>
      </c>
      <c r="C509" s="117">
        <v>4905</v>
      </c>
      <c r="D509" s="117">
        <v>13156</v>
      </c>
      <c r="E509" s="117">
        <v>28300</v>
      </c>
      <c r="F509" s="117">
        <v>29881</v>
      </c>
      <c r="G509" s="117">
        <v>12808</v>
      </c>
      <c r="H509" s="117">
        <v>6871</v>
      </c>
      <c r="I509" s="117">
        <v>11202</v>
      </c>
    </row>
    <row r="510" spans="1:9" s="95" customFormat="1" ht="9" customHeight="1">
      <c r="A510" s="89" t="s">
        <v>94</v>
      </c>
      <c r="B510" s="116">
        <f t="shared" si="27"/>
        <v>38295</v>
      </c>
      <c r="C510" s="116">
        <v>1324</v>
      </c>
      <c r="D510" s="116">
        <v>1051</v>
      </c>
      <c r="E510" s="116">
        <v>7509</v>
      </c>
      <c r="F510" s="116">
        <v>13904</v>
      </c>
      <c r="G510" s="116">
        <v>7784</v>
      </c>
      <c r="H510" s="116">
        <v>3641</v>
      </c>
      <c r="I510" s="116">
        <v>3082</v>
      </c>
    </row>
    <row r="511" spans="1:9" s="95" customFormat="1" ht="9" customHeight="1">
      <c r="A511" s="89" t="s">
        <v>95</v>
      </c>
      <c r="B511" s="116">
        <f t="shared" si="27"/>
        <v>24972</v>
      </c>
      <c r="C511" s="116">
        <v>616</v>
      </c>
      <c r="D511" s="116">
        <v>1248</v>
      </c>
      <c r="E511" s="116">
        <v>3712</v>
      </c>
      <c r="F511" s="116">
        <v>8480</v>
      </c>
      <c r="G511" s="116">
        <v>3762</v>
      </c>
      <c r="H511" s="116">
        <v>2428</v>
      </c>
      <c r="I511" s="116">
        <v>4726</v>
      </c>
    </row>
    <row r="512" spans="1:9" s="95" customFormat="1" ht="9" customHeight="1">
      <c r="A512" s="89" t="s">
        <v>96</v>
      </c>
      <c r="B512" s="116">
        <f t="shared" si="27"/>
        <v>91247</v>
      </c>
      <c r="C512" s="116">
        <v>363</v>
      </c>
      <c r="D512" s="116">
        <v>1458</v>
      </c>
      <c r="E512" s="116">
        <v>11421</v>
      </c>
      <c r="F512" s="116">
        <v>41026</v>
      </c>
      <c r="G512" s="116">
        <v>16724</v>
      </c>
      <c r="H512" s="116">
        <v>11496</v>
      </c>
      <c r="I512" s="116">
        <v>8759</v>
      </c>
    </row>
    <row r="513" spans="1:9" s="95" customFormat="1" ht="9" customHeight="1">
      <c r="A513" s="100" t="s">
        <v>97</v>
      </c>
      <c r="B513" s="117">
        <f t="shared" si="27"/>
        <v>118307</v>
      </c>
      <c r="C513" s="117">
        <v>8357</v>
      </c>
      <c r="D513" s="117">
        <v>15649</v>
      </c>
      <c r="E513" s="117">
        <v>30248</v>
      </c>
      <c r="F513" s="117">
        <v>22756</v>
      </c>
      <c r="G513" s="117">
        <v>11386</v>
      </c>
      <c r="H513" s="117">
        <v>7083</v>
      </c>
      <c r="I513" s="117">
        <v>22828</v>
      </c>
    </row>
    <row r="514" spans="1:9" s="95" customFormat="1" ht="9" customHeight="1">
      <c r="A514" s="89" t="s">
        <v>98</v>
      </c>
      <c r="B514" s="116">
        <f t="shared" si="27"/>
        <v>164257</v>
      </c>
      <c r="C514" s="116">
        <v>11944</v>
      </c>
      <c r="D514" s="116">
        <v>17262</v>
      </c>
      <c r="E514" s="116">
        <v>46346</v>
      </c>
      <c r="F514" s="116">
        <v>42005</v>
      </c>
      <c r="G514" s="116">
        <v>19859</v>
      </c>
      <c r="H514" s="116">
        <v>12202</v>
      </c>
      <c r="I514" s="116">
        <v>14639</v>
      </c>
    </row>
    <row r="515" spans="1:9" s="95" customFormat="1" ht="9" customHeight="1">
      <c r="A515" s="89" t="s">
        <v>99</v>
      </c>
      <c r="B515" s="116">
        <f t="shared" si="27"/>
        <v>42460</v>
      </c>
      <c r="C515" s="116">
        <v>1183</v>
      </c>
      <c r="D515" s="116">
        <v>1981</v>
      </c>
      <c r="E515" s="116">
        <v>10584</v>
      </c>
      <c r="F515" s="116">
        <v>17001</v>
      </c>
      <c r="G515" s="116">
        <v>6791</v>
      </c>
      <c r="H515" s="116">
        <v>4063</v>
      </c>
      <c r="I515" s="116">
        <v>857</v>
      </c>
    </row>
    <row r="516" spans="1:9" s="95" customFormat="1" ht="9" customHeight="1">
      <c r="A516" s="89" t="s">
        <v>100</v>
      </c>
      <c r="B516" s="116">
        <f t="shared" si="27"/>
        <v>29311</v>
      </c>
      <c r="C516" s="116">
        <v>1051</v>
      </c>
      <c r="D516" s="116">
        <v>1498</v>
      </c>
      <c r="E516" s="116">
        <v>5552</v>
      </c>
      <c r="F516" s="116">
        <v>11267</v>
      </c>
      <c r="G516" s="116">
        <v>5769</v>
      </c>
      <c r="H516" s="116">
        <v>2299</v>
      </c>
      <c r="I516" s="116">
        <v>1875</v>
      </c>
    </row>
    <row r="517" spans="1:9" s="95" customFormat="1" ht="9" customHeight="1">
      <c r="A517" s="100" t="s">
        <v>101</v>
      </c>
      <c r="B517" s="117">
        <f t="shared" si="27"/>
        <v>59365</v>
      </c>
      <c r="C517" s="117">
        <v>1215</v>
      </c>
      <c r="D517" s="117">
        <v>3992</v>
      </c>
      <c r="E517" s="117">
        <v>12911</v>
      </c>
      <c r="F517" s="117">
        <v>21849</v>
      </c>
      <c r="G517" s="117">
        <v>9372</v>
      </c>
      <c r="H517" s="117">
        <v>5460</v>
      </c>
      <c r="I517" s="117">
        <v>4566</v>
      </c>
    </row>
    <row r="518" spans="1:9" s="95" customFormat="1" ht="9" customHeight="1">
      <c r="A518" s="89" t="s">
        <v>102</v>
      </c>
      <c r="B518" s="116">
        <f t="shared" si="27"/>
        <v>61559</v>
      </c>
      <c r="C518" s="116">
        <v>6524</v>
      </c>
      <c r="D518" s="116">
        <v>3351</v>
      </c>
      <c r="E518" s="116">
        <v>9434</v>
      </c>
      <c r="F518" s="116">
        <v>18212</v>
      </c>
      <c r="G518" s="116">
        <v>13685</v>
      </c>
      <c r="H518" s="116">
        <v>8861</v>
      </c>
      <c r="I518" s="116">
        <v>1492</v>
      </c>
    </row>
    <row r="519" spans="1:9" s="95" customFormat="1" ht="9" customHeight="1">
      <c r="A519" s="89" t="s">
        <v>103</v>
      </c>
      <c r="B519" s="116">
        <f t="shared" si="27"/>
        <v>55372</v>
      </c>
      <c r="C519" s="116">
        <v>773</v>
      </c>
      <c r="D519" s="116">
        <v>1842</v>
      </c>
      <c r="E519" s="116">
        <v>7510</v>
      </c>
      <c r="F519" s="116">
        <v>23301</v>
      </c>
      <c r="G519" s="116">
        <v>12023</v>
      </c>
      <c r="H519" s="116">
        <v>7204</v>
      </c>
      <c r="I519" s="116">
        <v>2719</v>
      </c>
    </row>
    <row r="520" spans="1:9" s="95" customFormat="1" ht="9" customHeight="1">
      <c r="A520" s="89" t="s">
        <v>104</v>
      </c>
      <c r="B520" s="116">
        <f t="shared" si="27"/>
        <v>51979</v>
      </c>
      <c r="C520" s="116">
        <v>1308</v>
      </c>
      <c r="D520" s="116">
        <v>2954</v>
      </c>
      <c r="E520" s="116">
        <v>10552</v>
      </c>
      <c r="F520" s="116">
        <v>17905</v>
      </c>
      <c r="G520" s="116">
        <v>10685</v>
      </c>
      <c r="H520" s="116">
        <v>4943</v>
      </c>
      <c r="I520" s="116">
        <v>3632</v>
      </c>
    </row>
    <row r="521" spans="1:9" s="95" customFormat="1" ht="9" customHeight="1">
      <c r="A521" s="100" t="s">
        <v>105</v>
      </c>
      <c r="B521" s="117">
        <f t="shared" si="27"/>
        <v>74492</v>
      </c>
      <c r="C521" s="117">
        <v>2368</v>
      </c>
      <c r="D521" s="117">
        <v>4209</v>
      </c>
      <c r="E521" s="117">
        <v>15878</v>
      </c>
      <c r="F521" s="117">
        <v>28781</v>
      </c>
      <c r="G521" s="117">
        <v>14262</v>
      </c>
      <c r="H521" s="117">
        <v>8259</v>
      </c>
      <c r="I521" s="117">
        <v>735</v>
      </c>
    </row>
    <row r="522" spans="1:9" s="95" customFormat="1" ht="9" customHeight="1">
      <c r="A522" s="89" t="s">
        <v>106</v>
      </c>
      <c r="B522" s="116">
        <f t="shared" si="27"/>
        <v>27522</v>
      </c>
      <c r="C522" s="116">
        <v>820</v>
      </c>
      <c r="D522" s="116">
        <v>961</v>
      </c>
      <c r="E522" s="116">
        <v>5961</v>
      </c>
      <c r="F522" s="116">
        <v>10598</v>
      </c>
      <c r="G522" s="116">
        <v>5436</v>
      </c>
      <c r="H522" s="116">
        <v>3288</v>
      </c>
      <c r="I522" s="116">
        <v>458</v>
      </c>
    </row>
    <row r="523" spans="1:9" s="95" customFormat="1" ht="9" customHeight="1">
      <c r="A523" s="89" t="s">
        <v>107</v>
      </c>
      <c r="B523" s="116">
        <f t="shared" si="27"/>
        <v>187560</v>
      </c>
      <c r="C523" s="116">
        <v>10282</v>
      </c>
      <c r="D523" s="116">
        <v>22383</v>
      </c>
      <c r="E523" s="116">
        <v>42559</v>
      </c>
      <c r="F523" s="116">
        <v>46536</v>
      </c>
      <c r="G523" s="116">
        <v>27515</v>
      </c>
      <c r="H523" s="116">
        <v>15175</v>
      </c>
      <c r="I523" s="116">
        <v>23110</v>
      </c>
    </row>
    <row r="524" spans="1:9" s="95" customFormat="1" ht="9" customHeight="1">
      <c r="A524" s="89" t="s">
        <v>108</v>
      </c>
      <c r="B524" s="116">
        <f t="shared" si="27"/>
        <v>38562</v>
      </c>
      <c r="C524" s="116">
        <v>1187</v>
      </c>
      <c r="D524" s="116">
        <v>4290</v>
      </c>
      <c r="E524" s="116">
        <v>9348</v>
      </c>
      <c r="F524" s="116">
        <v>12566</v>
      </c>
      <c r="G524" s="116">
        <v>5404</v>
      </c>
      <c r="H524" s="116">
        <v>3468</v>
      </c>
      <c r="I524" s="116">
        <v>2299</v>
      </c>
    </row>
    <row r="525" spans="1:9" s="95" customFormat="1" ht="9" customHeight="1">
      <c r="A525" s="100" t="s">
        <v>109</v>
      </c>
      <c r="B525" s="117">
        <f t="shared" si="27"/>
        <v>35277</v>
      </c>
      <c r="C525" s="117">
        <v>435</v>
      </c>
      <c r="D525" s="117">
        <v>2691</v>
      </c>
      <c r="E525" s="117">
        <v>8485</v>
      </c>
      <c r="F525" s="117">
        <v>13801</v>
      </c>
      <c r="G525" s="117">
        <v>4956</v>
      </c>
      <c r="H525" s="117">
        <v>2953</v>
      </c>
      <c r="I525" s="117">
        <v>1956</v>
      </c>
    </row>
    <row r="526" spans="1:9" s="95" customFormat="1" ht="9" customHeight="1">
      <c r="A526" s="89" t="s">
        <v>110</v>
      </c>
      <c r="B526" s="116">
        <f t="shared" si="27"/>
        <v>7225</v>
      </c>
      <c r="C526" s="116">
        <v>191</v>
      </c>
      <c r="D526" s="116">
        <v>275</v>
      </c>
      <c r="E526" s="116">
        <v>544</v>
      </c>
      <c r="F526" s="116">
        <v>645</v>
      </c>
      <c r="G526" s="116">
        <v>343</v>
      </c>
      <c r="H526" s="116">
        <v>246</v>
      </c>
      <c r="I526" s="116">
        <v>4981</v>
      </c>
    </row>
    <row r="527" spans="1:9" s="95" customFormat="1" ht="9" customHeight="1">
      <c r="A527" s="89"/>
      <c r="B527" s="116"/>
      <c r="C527" s="116"/>
      <c r="D527" s="116"/>
      <c r="E527" s="116"/>
      <c r="F527" s="116"/>
      <c r="G527" s="116"/>
      <c r="H527" s="116"/>
      <c r="I527" s="116"/>
    </row>
    <row r="528" spans="1:9" s="95" customFormat="1" ht="9" customHeight="1">
      <c r="A528" s="93" t="s">
        <v>115</v>
      </c>
      <c r="B528" s="147"/>
      <c r="C528" s="147"/>
      <c r="D528" s="147"/>
      <c r="E528" s="147"/>
      <c r="F528" s="147"/>
      <c r="G528" s="147"/>
      <c r="H528" s="147"/>
      <c r="I528" s="147"/>
    </row>
    <row r="529" spans="1:9" s="94" customFormat="1" ht="9" customHeight="1">
      <c r="A529" s="96" t="s">
        <v>78</v>
      </c>
      <c r="B529" s="147">
        <f t="shared" ref="B529:I529" si="28">SUM(B531:B563)</f>
        <v>2577214</v>
      </c>
      <c r="C529" s="147">
        <f t="shared" si="28"/>
        <v>96746</v>
      </c>
      <c r="D529" s="147">
        <f t="shared" si="28"/>
        <v>168960</v>
      </c>
      <c r="E529" s="147">
        <f t="shared" si="28"/>
        <v>489280</v>
      </c>
      <c r="F529" s="147">
        <f t="shared" si="28"/>
        <v>768355</v>
      </c>
      <c r="G529" s="147">
        <f t="shared" si="28"/>
        <v>400263</v>
      </c>
      <c r="H529" s="147">
        <f t="shared" si="28"/>
        <v>221372</v>
      </c>
      <c r="I529" s="147">
        <f t="shared" si="28"/>
        <v>432238</v>
      </c>
    </row>
    <row r="530" spans="1:9" s="95" customFormat="1" ht="3.95" customHeight="1">
      <c r="A530" s="89" t="s">
        <v>148</v>
      </c>
      <c r="B530" s="116"/>
      <c r="C530" s="116"/>
      <c r="D530" s="116"/>
      <c r="E530" s="116"/>
      <c r="F530" s="116"/>
      <c r="G530" s="116"/>
      <c r="H530" s="116"/>
      <c r="I530" s="116"/>
    </row>
    <row r="531" spans="1:9" s="95" customFormat="1" ht="9" customHeight="1">
      <c r="A531" s="89" t="s">
        <v>79</v>
      </c>
      <c r="B531" s="116">
        <f t="shared" ref="B531:B563" si="29">SUM(C531:I531)</f>
        <v>25800</v>
      </c>
      <c r="C531" s="116">
        <v>250</v>
      </c>
      <c r="D531" s="116">
        <v>947</v>
      </c>
      <c r="E531" s="116">
        <v>5270</v>
      </c>
      <c r="F531" s="116">
        <v>10817</v>
      </c>
      <c r="G531" s="116">
        <v>4519</v>
      </c>
      <c r="H531" s="116">
        <v>2949</v>
      </c>
      <c r="I531" s="116">
        <v>1048</v>
      </c>
    </row>
    <row r="532" spans="1:9" s="95" customFormat="1" ht="9" customHeight="1">
      <c r="A532" s="89" t="s">
        <v>80</v>
      </c>
      <c r="B532" s="116">
        <f t="shared" si="29"/>
        <v>63709</v>
      </c>
      <c r="C532" s="116">
        <v>1228</v>
      </c>
      <c r="D532" s="116">
        <v>2497</v>
      </c>
      <c r="E532" s="116">
        <v>10239</v>
      </c>
      <c r="F532" s="116">
        <v>17223</v>
      </c>
      <c r="G532" s="116">
        <v>8607</v>
      </c>
      <c r="H532" s="116">
        <v>3647</v>
      </c>
      <c r="I532" s="116">
        <v>20268</v>
      </c>
    </row>
    <row r="533" spans="1:9" s="95" customFormat="1" ht="9" customHeight="1">
      <c r="A533" s="89" t="s">
        <v>81</v>
      </c>
      <c r="B533" s="116">
        <f t="shared" si="29"/>
        <v>13343</v>
      </c>
      <c r="C533" s="116">
        <v>314</v>
      </c>
      <c r="D533" s="116">
        <v>681</v>
      </c>
      <c r="E533" s="116">
        <v>1996</v>
      </c>
      <c r="F533" s="116">
        <v>4588</v>
      </c>
      <c r="G533" s="116">
        <v>3643</v>
      </c>
      <c r="H533" s="116">
        <v>1786</v>
      </c>
      <c r="I533" s="116">
        <v>335</v>
      </c>
    </row>
    <row r="534" spans="1:9" s="95" customFormat="1" ht="9" customHeight="1">
      <c r="A534" s="100" t="s">
        <v>82</v>
      </c>
      <c r="B534" s="117">
        <f t="shared" si="29"/>
        <v>17307</v>
      </c>
      <c r="C534" s="117">
        <v>439</v>
      </c>
      <c r="D534" s="117">
        <v>1613</v>
      </c>
      <c r="E534" s="117">
        <v>3335</v>
      </c>
      <c r="F534" s="117">
        <v>6259</v>
      </c>
      <c r="G534" s="117">
        <v>3135</v>
      </c>
      <c r="H534" s="117">
        <v>2009</v>
      </c>
      <c r="I534" s="117">
        <v>517</v>
      </c>
    </row>
    <row r="535" spans="1:9" s="95" customFormat="1" ht="9" customHeight="1">
      <c r="A535" s="89" t="s">
        <v>83</v>
      </c>
      <c r="B535" s="116">
        <f t="shared" si="29"/>
        <v>58132</v>
      </c>
      <c r="C535" s="116">
        <v>327</v>
      </c>
      <c r="D535" s="116">
        <v>885</v>
      </c>
      <c r="E535" s="116">
        <v>8412</v>
      </c>
      <c r="F535" s="116">
        <v>23832</v>
      </c>
      <c r="G535" s="116">
        <v>10373</v>
      </c>
      <c r="H535" s="116">
        <v>7287</v>
      </c>
      <c r="I535" s="116">
        <v>7016</v>
      </c>
    </row>
    <row r="536" spans="1:9" s="95" customFormat="1" ht="9" customHeight="1">
      <c r="A536" s="89" t="s">
        <v>84</v>
      </c>
      <c r="B536" s="116">
        <f t="shared" si="29"/>
        <v>13447</v>
      </c>
      <c r="C536" s="116">
        <v>193</v>
      </c>
      <c r="D536" s="116">
        <v>1237</v>
      </c>
      <c r="E536" s="116">
        <v>2234</v>
      </c>
      <c r="F536" s="116">
        <v>4905</v>
      </c>
      <c r="G536" s="116">
        <v>2912</v>
      </c>
      <c r="H536" s="116">
        <v>1495</v>
      </c>
      <c r="I536" s="116">
        <v>471</v>
      </c>
    </row>
    <row r="537" spans="1:9" s="95" customFormat="1" ht="9" customHeight="1">
      <c r="A537" s="89" t="s">
        <v>85</v>
      </c>
      <c r="B537" s="116">
        <f t="shared" si="29"/>
        <v>145085</v>
      </c>
      <c r="C537" s="116">
        <v>25694</v>
      </c>
      <c r="D537" s="116">
        <v>27474</v>
      </c>
      <c r="E537" s="116">
        <v>35810</v>
      </c>
      <c r="F537" s="116">
        <v>23898</v>
      </c>
      <c r="G537" s="116">
        <v>12006</v>
      </c>
      <c r="H537" s="116">
        <v>5956</v>
      </c>
      <c r="I537" s="116">
        <v>14247</v>
      </c>
    </row>
    <row r="538" spans="1:9" s="95" customFormat="1" ht="9" customHeight="1">
      <c r="A538" s="100" t="s">
        <v>86</v>
      </c>
      <c r="B538" s="117">
        <f t="shared" si="29"/>
        <v>76300</v>
      </c>
      <c r="C538" s="117">
        <v>1491</v>
      </c>
      <c r="D538" s="117">
        <v>3368</v>
      </c>
      <c r="E538" s="117">
        <v>16130</v>
      </c>
      <c r="F538" s="117">
        <v>23299</v>
      </c>
      <c r="G538" s="117">
        <v>11206</v>
      </c>
      <c r="H538" s="117">
        <v>5684</v>
      </c>
      <c r="I538" s="117">
        <v>15122</v>
      </c>
    </row>
    <row r="539" spans="1:9" s="95" customFormat="1" ht="9" customHeight="1">
      <c r="A539" s="140" t="s">
        <v>24</v>
      </c>
      <c r="B539" s="116">
        <f t="shared" si="29"/>
        <v>153237</v>
      </c>
      <c r="C539" s="116">
        <v>556</v>
      </c>
      <c r="D539" s="116">
        <v>2509</v>
      </c>
      <c r="E539" s="116">
        <v>14776</v>
      </c>
      <c r="F539" s="116">
        <v>59050</v>
      </c>
      <c r="G539" s="116">
        <v>44307</v>
      </c>
      <c r="H539" s="116">
        <v>29350</v>
      </c>
      <c r="I539" s="116">
        <v>2689</v>
      </c>
    </row>
    <row r="540" spans="1:9" s="95" customFormat="1" ht="9" customHeight="1">
      <c r="A540" s="89" t="s">
        <v>87</v>
      </c>
      <c r="B540" s="116">
        <f t="shared" si="29"/>
        <v>39736</v>
      </c>
      <c r="C540" s="116">
        <v>1664</v>
      </c>
      <c r="D540" s="116">
        <v>1896</v>
      </c>
      <c r="E540" s="116">
        <v>7809</v>
      </c>
      <c r="F540" s="116">
        <v>15180</v>
      </c>
      <c r="G540" s="116">
        <v>6014</v>
      </c>
      <c r="H540" s="116">
        <v>3637</v>
      </c>
      <c r="I540" s="116">
        <v>3536</v>
      </c>
    </row>
    <row r="541" spans="1:9" s="95" customFormat="1" ht="9" customHeight="1">
      <c r="A541" s="89" t="s">
        <v>88</v>
      </c>
      <c r="B541" s="116">
        <f t="shared" si="29"/>
        <v>125272</v>
      </c>
      <c r="C541" s="116">
        <v>2193</v>
      </c>
      <c r="D541" s="116">
        <v>10181</v>
      </c>
      <c r="E541" s="116">
        <v>34682</v>
      </c>
      <c r="F541" s="116">
        <v>40051</v>
      </c>
      <c r="G541" s="116">
        <v>15027</v>
      </c>
      <c r="H541" s="116">
        <v>7402</v>
      </c>
      <c r="I541" s="116">
        <v>15736</v>
      </c>
    </row>
    <row r="542" spans="1:9" s="95" customFormat="1" ht="9" customHeight="1">
      <c r="A542" s="100" t="s">
        <v>89</v>
      </c>
      <c r="B542" s="117">
        <f t="shared" si="29"/>
        <v>98945</v>
      </c>
      <c r="C542" s="117">
        <v>10624</v>
      </c>
      <c r="D542" s="117">
        <v>9453</v>
      </c>
      <c r="E542" s="117">
        <v>22269</v>
      </c>
      <c r="F542" s="117">
        <v>21278</v>
      </c>
      <c r="G542" s="117">
        <v>11756</v>
      </c>
      <c r="H542" s="117">
        <v>7293</v>
      </c>
      <c r="I542" s="117">
        <v>16272</v>
      </c>
    </row>
    <row r="543" spans="1:9" s="95" customFormat="1" ht="9" customHeight="1">
      <c r="A543" s="89" t="s">
        <v>90</v>
      </c>
      <c r="B543" s="116">
        <f t="shared" si="29"/>
        <v>61431</v>
      </c>
      <c r="C543" s="116">
        <v>1413</v>
      </c>
      <c r="D543" s="116">
        <v>2378</v>
      </c>
      <c r="E543" s="116">
        <v>10805</v>
      </c>
      <c r="F543" s="116">
        <v>20393</v>
      </c>
      <c r="G543" s="116">
        <v>9224</v>
      </c>
      <c r="H543" s="116">
        <v>4260</v>
      </c>
      <c r="I543" s="116">
        <v>12958</v>
      </c>
    </row>
    <row r="544" spans="1:9" s="95" customFormat="1" ht="9" customHeight="1">
      <c r="A544" s="89" t="s">
        <v>91</v>
      </c>
      <c r="B544" s="116">
        <f t="shared" si="29"/>
        <v>154738</v>
      </c>
      <c r="C544" s="116">
        <v>1721</v>
      </c>
      <c r="D544" s="116">
        <v>8804</v>
      </c>
      <c r="E544" s="116">
        <v>35751</v>
      </c>
      <c r="F544" s="116">
        <v>53911</v>
      </c>
      <c r="G544" s="116">
        <v>26462</v>
      </c>
      <c r="H544" s="116">
        <v>16690</v>
      </c>
      <c r="I544" s="116">
        <v>11399</v>
      </c>
    </row>
    <row r="545" spans="1:9" s="95" customFormat="1" ht="9" customHeight="1">
      <c r="A545" s="89" t="s">
        <v>92</v>
      </c>
      <c r="B545" s="116">
        <f t="shared" si="29"/>
        <v>355392</v>
      </c>
      <c r="C545" s="116">
        <v>3568</v>
      </c>
      <c r="D545" s="116">
        <v>6661</v>
      </c>
      <c r="E545" s="116">
        <v>32800</v>
      </c>
      <c r="F545" s="116">
        <v>78454</v>
      </c>
      <c r="G545" s="116">
        <v>33361</v>
      </c>
      <c r="H545" s="116">
        <v>14599</v>
      </c>
      <c r="I545" s="116">
        <v>185949</v>
      </c>
    </row>
    <row r="546" spans="1:9" s="95" customFormat="1" ht="9" customHeight="1">
      <c r="A546" s="100" t="s">
        <v>93</v>
      </c>
      <c r="B546" s="117">
        <f t="shared" si="29"/>
        <v>107287</v>
      </c>
      <c r="C546" s="117">
        <v>4335</v>
      </c>
      <c r="D546" s="117">
        <v>11987</v>
      </c>
      <c r="E546" s="117">
        <v>28604</v>
      </c>
      <c r="F546" s="117">
        <v>31589</v>
      </c>
      <c r="G546" s="117">
        <v>13563</v>
      </c>
      <c r="H546" s="117">
        <v>6989</v>
      </c>
      <c r="I546" s="117">
        <v>10220</v>
      </c>
    </row>
    <row r="547" spans="1:9" s="95" customFormat="1" ht="9" customHeight="1">
      <c r="A547" s="89" t="s">
        <v>94</v>
      </c>
      <c r="B547" s="116">
        <f t="shared" si="29"/>
        <v>36760</v>
      </c>
      <c r="C547" s="116">
        <v>819</v>
      </c>
      <c r="D547" s="116">
        <v>638</v>
      </c>
      <c r="E547" s="116">
        <v>5447</v>
      </c>
      <c r="F547" s="116">
        <v>10784</v>
      </c>
      <c r="G547" s="116">
        <v>6614</v>
      </c>
      <c r="H547" s="116">
        <v>3554</v>
      </c>
      <c r="I547" s="116">
        <v>8904</v>
      </c>
    </row>
    <row r="548" spans="1:9" s="95" customFormat="1" ht="9" customHeight="1">
      <c r="A548" s="89" t="s">
        <v>95</v>
      </c>
      <c r="B548" s="116">
        <f t="shared" si="29"/>
        <v>24598</v>
      </c>
      <c r="C548" s="116">
        <v>482</v>
      </c>
      <c r="D548" s="116">
        <v>1011</v>
      </c>
      <c r="E548" s="116">
        <v>3379</v>
      </c>
      <c r="F548" s="116">
        <v>8498</v>
      </c>
      <c r="G548" s="116">
        <v>4156</v>
      </c>
      <c r="H548" s="116">
        <v>2606</v>
      </c>
      <c r="I548" s="116">
        <v>4466</v>
      </c>
    </row>
    <row r="549" spans="1:9" s="95" customFormat="1" ht="9" customHeight="1">
      <c r="A549" s="89" t="s">
        <v>96</v>
      </c>
      <c r="B549" s="116">
        <f t="shared" si="29"/>
        <v>91490</v>
      </c>
      <c r="C549" s="116">
        <v>292</v>
      </c>
      <c r="D549" s="116">
        <v>1064</v>
      </c>
      <c r="E549" s="116">
        <v>9955</v>
      </c>
      <c r="F549" s="116">
        <v>37624</v>
      </c>
      <c r="G549" s="116">
        <v>16546</v>
      </c>
      <c r="H549" s="116">
        <v>10968</v>
      </c>
      <c r="I549" s="116">
        <v>15041</v>
      </c>
    </row>
    <row r="550" spans="1:9" s="95" customFormat="1" ht="9" customHeight="1">
      <c r="A550" s="100" t="s">
        <v>97</v>
      </c>
      <c r="B550" s="117">
        <f t="shared" si="29"/>
        <v>108978</v>
      </c>
      <c r="C550" s="117">
        <v>7135</v>
      </c>
      <c r="D550" s="117">
        <v>13333</v>
      </c>
      <c r="E550" s="117">
        <v>28940</v>
      </c>
      <c r="F550" s="117">
        <v>23489</v>
      </c>
      <c r="G550" s="117">
        <v>11896</v>
      </c>
      <c r="H550" s="117">
        <v>6980</v>
      </c>
      <c r="I550" s="117">
        <v>17205</v>
      </c>
    </row>
    <row r="551" spans="1:9" s="95" customFormat="1" ht="9" customHeight="1">
      <c r="A551" s="89" t="s">
        <v>98</v>
      </c>
      <c r="B551" s="116">
        <f t="shared" si="29"/>
        <v>155738</v>
      </c>
      <c r="C551" s="116">
        <v>9698</v>
      </c>
      <c r="D551" s="116">
        <v>14841</v>
      </c>
      <c r="E551" s="116">
        <v>42848</v>
      </c>
      <c r="F551" s="116">
        <v>40663</v>
      </c>
      <c r="G551" s="116">
        <v>20238</v>
      </c>
      <c r="H551" s="116">
        <v>12273</v>
      </c>
      <c r="I551" s="116">
        <v>15177</v>
      </c>
    </row>
    <row r="552" spans="1:9" s="95" customFormat="1" ht="9" customHeight="1">
      <c r="A552" s="89" t="s">
        <v>99</v>
      </c>
      <c r="B552" s="116">
        <f t="shared" si="29"/>
        <v>41260</v>
      </c>
      <c r="C552" s="116">
        <v>964</v>
      </c>
      <c r="D552" s="116">
        <v>1800</v>
      </c>
      <c r="E552" s="116">
        <v>9434</v>
      </c>
      <c r="F552" s="116">
        <v>15649</v>
      </c>
      <c r="G552" s="116">
        <v>6899</v>
      </c>
      <c r="H552" s="116">
        <v>4386</v>
      </c>
      <c r="I552" s="116">
        <v>2128</v>
      </c>
    </row>
    <row r="553" spans="1:9" s="95" customFormat="1" ht="9" customHeight="1">
      <c r="A553" s="89" t="s">
        <v>100</v>
      </c>
      <c r="B553" s="116">
        <f t="shared" si="29"/>
        <v>29539</v>
      </c>
      <c r="C553" s="116">
        <v>842</v>
      </c>
      <c r="D553" s="116">
        <v>1436</v>
      </c>
      <c r="E553" s="116">
        <v>5323</v>
      </c>
      <c r="F553" s="116">
        <v>11300</v>
      </c>
      <c r="G553" s="116">
        <v>6563</v>
      </c>
      <c r="H553" s="116">
        <v>2325</v>
      </c>
      <c r="I553" s="116">
        <v>1750</v>
      </c>
    </row>
    <row r="554" spans="1:9" s="95" customFormat="1" ht="9" customHeight="1">
      <c r="A554" s="100" t="s">
        <v>101</v>
      </c>
      <c r="B554" s="117">
        <f t="shared" si="29"/>
        <v>58300</v>
      </c>
      <c r="C554" s="117">
        <v>1085</v>
      </c>
      <c r="D554" s="117">
        <v>5348</v>
      </c>
      <c r="E554" s="117">
        <v>14058</v>
      </c>
      <c r="F554" s="117">
        <v>19622</v>
      </c>
      <c r="G554" s="117">
        <v>8744</v>
      </c>
      <c r="H554" s="117">
        <v>4102</v>
      </c>
      <c r="I554" s="117">
        <v>5341</v>
      </c>
    </row>
    <row r="555" spans="1:9" s="95" customFormat="1" ht="9" customHeight="1">
      <c r="A555" s="89" t="s">
        <v>102</v>
      </c>
      <c r="B555" s="116">
        <f t="shared" si="29"/>
        <v>59942</v>
      </c>
      <c r="C555" s="116">
        <v>5348</v>
      </c>
      <c r="D555" s="116">
        <v>2882</v>
      </c>
      <c r="E555" s="116">
        <v>8747</v>
      </c>
      <c r="F555" s="116">
        <v>18238</v>
      </c>
      <c r="G555" s="116">
        <v>13831</v>
      </c>
      <c r="H555" s="116">
        <v>9270</v>
      </c>
      <c r="I555" s="116">
        <v>1626</v>
      </c>
    </row>
    <row r="556" spans="1:9" s="95" customFormat="1" ht="9" customHeight="1">
      <c r="A556" s="89" t="s">
        <v>103</v>
      </c>
      <c r="B556" s="116">
        <f t="shared" si="29"/>
        <v>53930</v>
      </c>
      <c r="C556" s="116">
        <v>626</v>
      </c>
      <c r="D556" s="116">
        <v>1567</v>
      </c>
      <c r="E556" s="116">
        <v>6507</v>
      </c>
      <c r="F556" s="116">
        <v>23108</v>
      </c>
      <c r="G556" s="116">
        <v>12148</v>
      </c>
      <c r="H556" s="116">
        <v>7350</v>
      </c>
      <c r="I556" s="116">
        <v>2624</v>
      </c>
    </row>
    <row r="557" spans="1:9" s="95" customFormat="1" ht="9" customHeight="1">
      <c r="A557" s="89" t="s">
        <v>104</v>
      </c>
      <c r="B557" s="116">
        <f t="shared" si="29"/>
        <v>55402</v>
      </c>
      <c r="C557" s="116">
        <v>857</v>
      </c>
      <c r="D557" s="116">
        <v>2981</v>
      </c>
      <c r="E557" s="116">
        <v>8724</v>
      </c>
      <c r="F557" s="116">
        <v>16768</v>
      </c>
      <c r="G557" s="116">
        <v>11186</v>
      </c>
      <c r="H557" s="116">
        <v>5324</v>
      </c>
      <c r="I557" s="116">
        <v>9562</v>
      </c>
    </row>
    <row r="558" spans="1:9" s="95" customFormat="1" ht="9" customHeight="1">
      <c r="A558" s="100" t="s">
        <v>105</v>
      </c>
      <c r="B558" s="117">
        <f t="shared" si="29"/>
        <v>72381</v>
      </c>
      <c r="C558" s="117">
        <v>2324</v>
      </c>
      <c r="D558" s="117">
        <v>4054</v>
      </c>
      <c r="E558" s="117">
        <v>14873</v>
      </c>
      <c r="F558" s="117">
        <v>27393</v>
      </c>
      <c r="G558" s="117">
        <v>13920</v>
      </c>
      <c r="H558" s="117">
        <v>7976</v>
      </c>
      <c r="I558" s="117">
        <v>1841</v>
      </c>
    </row>
    <row r="559" spans="1:9" s="95" customFormat="1" ht="9" customHeight="1">
      <c r="A559" s="89" t="s">
        <v>106</v>
      </c>
      <c r="B559" s="116">
        <f t="shared" si="29"/>
        <v>27276</v>
      </c>
      <c r="C559" s="116">
        <v>856</v>
      </c>
      <c r="D559" s="116">
        <v>879</v>
      </c>
      <c r="E559" s="116">
        <v>5743</v>
      </c>
      <c r="F559" s="116">
        <v>10641</v>
      </c>
      <c r="G559" s="116">
        <v>5521</v>
      </c>
      <c r="H559" s="116">
        <v>3133</v>
      </c>
      <c r="I559" s="116">
        <v>503</v>
      </c>
    </row>
    <row r="560" spans="1:9" s="95" customFormat="1" ht="9" customHeight="1">
      <c r="A560" s="89" t="s">
        <v>107</v>
      </c>
      <c r="B560" s="116">
        <f t="shared" si="29"/>
        <v>173101</v>
      </c>
      <c r="C560" s="116">
        <v>8025</v>
      </c>
      <c r="D560" s="116">
        <v>18673</v>
      </c>
      <c r="E560" s="116">
        <v>37527</v>
      </c>
      <c r="F560" s="116">
        <v>42713</v>
      </c>
      <c r="G560" s="116">
        <v>34686</v>
      </c>
      <c r="H560" s="116">
        <v>13406</v>
      </c>
      <c r="I560" s="116">
        <v>18071</v>
      </c>
    </row>
    <row r="561" spans="1:9" s="95" customFormat="1" ht="9" customHeight="1">
      <c r="A561" s="89" t="s">
        <v>108</v>
      </c>
      <c r="B561" s="116">
        <f t="shared" si="29"/>
        <v>38147</v>
      </c>
      <c r="C561" s="116">
        <v>1031</v>
      </c>
      <c r="D561" s="116">
        <v>3801</v>
      </c>
      <c r="E561" s="116">
        <v>9024</v>
      </c>
      <c r="F561" s="116">
        <v>13013</v>
      </c>
      <c r="G561" s="116">
        <v>6079</v>
      </c>
      <c r="H561" s="116">
        <v>3710</v>
      </c>
      <c r="I561" s="116">
        <v>1489</v>
      </c>
    </row>
    <row r="562" spans="1:9" s="95" customFormat="1" ht="9" customHeight="1">
      <c r="A562" s="100" t="s">
        <v>109</v>
      </c>
      <c r="B562" s="117">
        <f t="shared" si="29"/>
        <v>35304</v>
      </c>
      <c r="C562" s="117">
        <v>324</v>
      </c>
      <c r="D562" s="117">
        <v>1987</v>
      </c>
      <c r="E562" s="117">
        <v>7556</v>
      </c>
      <c r="F562" s="117">
        <v>13657</v>
      </c>
      <c r="G562" s="117">
        <v>4724</v>
      </c>
      <c r="H562" s="117">
        <v>2744</v>
      </c>
      <c r="I562" s="117">
        <v>4312</v>
      </c>
    </row>
    <row r="563" spans="1:9" s="95" customFormat="1" ht="9" customHeight="1">
      <c r="A563" s="89" t="s">
        <v>110</v>
      </c>
      <c r="B563" s="116">
        <f t="shared" si="29"/>
        <v>5907</v>
      </c>
      <c r="C563" s="116">
        <v>28</v>
      </c>
      <c r="D563" s="116">
        <v>94</v>
      </c>
      <c r="E563" s="116">
        <v>273</v>
      </c>
      <c r="F563" s="116">
        <v>468</v>
      </c>
      <c r="G563" s="116">
        <v>397</v>
      </c>
      <c r="H563" s="116">
        <v>232</v>
      </c>
      <c r="I563" s="116">
        <v>4415</v>
      </c>
    </row>
    <row r="564" spans="1:9" s="95" customFormat="1" ht="9" customHeight="1">
      <c r="A564" s="89"/>
      <c r="B564" s="116"/>
      <c r="C564" s="116"/>
      <c r="D564" s="116"/>
      <c r="E564" s="116"/>
      <c r="F564" s="116"/>
      <c r="G564" s="116"/>
      <c r="H564" s="116"/>
      <c r="I564" s="116"/>
    </row>
    <row r="565" spans="1:9" s="95" customFormat="1" ht="9" customHeight="1">
      <c r="A565" s="93" t="s">
        <v>116</v>
      </c>
      <c r="B565" s="147"/>
      <c r="C565" s="147"/>
      <c r="D565" s="147"/>
      <c r="E565" s="147"/>
      <c r="F565" s="147"/>
      <c r="G565" s="147"/>
      <c r="H565" s="147"/>
      <c r="I565" s="147"/>
    </row>
    <row r="566" spans="1:9" s="94" customFormat="1" ht="9" customHeight="1">
      <c r="A566" s="96" t="s">
        <v>78</v>
      </c>
      <c r="B566" s="147">
        <f t="shared" ref="B566:I566" si="30">SUM(B568:B600)</f>
        <v>2643908</v>
      </c>
      <c r="C566" s="147">
        <f t="shared" si="30"/>
        <v>111185</v>
      </c>
      <c r="D566" s="147">
        <f t="shared" si="30"/>
        <v>176647</v>
      </c>
      <c r="E566" s="147">
        <f t="shared" si="30"/>
        <v>516972</v>
      </c>
      <c r="F566" s="147">
        <f t="shared" si="30"/>
        <v>855721</v>
      </c>
      <c r="G566" s="147">
        <f t="shared" si="30"/>
        <v>437086</v>
      </c>
      <c r="H566" s="147">
        <f t="shared" si="30"/>
        <v>243224</v>
      </c>
      <c r="I566" s="147">
        <f t="shared" si="30"/>
        <v>303073</v>
      </c>
    </row>
    <row r="567" spans="1:9" s="95" customFormat="1" ht="3.95" customHeight="1">
      <c r="A567" s="89" t="s">
        <v>148</v>
      </c>
      <c r="B567" s="116"/>
      <c r="C567" s="116"/>
      <c r="D567" s="116"/>
      <c r="E567" s="116"/>
      <c r="F567" s="116"/>
      <c r="G567" s="116"/>
      <c r="H567" s="116"/>
      <c r="I567" s="116"/>
    </row>
    <row r="568" spans="1:9" s="95" customFormat="1" ht="9" customHeight="1">
      <c r="A568" s="89" t="s">
        <v>79</v>
      </c>
      <c r="B568" s="116">
        <f t="shared" ref="B568:B600" si="31">SUM(C568:I568)</f>
        <v>26583</v>
      </c>
      <c r="C568" s="116">
        <v>277</v>
      </c>
      <c r="D568" s="116">
        <v>915</v>
      </c>
      <c r="E568" s="116">
        <v>4903</v>
      </c>
      <c r="F568" s="116">
        <v>11212</v>
      </c>
      <c r="G568" s="116">
        <v>4614</v>
      </c>
      <c r="H568" s="116">
        <v>3338</v>
      </c>
      <c r="I568" s="116">
        <v>1324</v>
      </c>
    </row>
    <row r="569" spans="1:9" s="95" customFormat="1" ht="9" customHeight="1">
      <c r="A569" s="89" t="s">
        <v>80</v>
      </c>
      <c r="B569" s="116">
        <f t="shared" si="31"/>
        <v>63559</v>
      </c>
      <c r="C569" s="116">
        <v>1251</v>
      </c>
      <c r="D569" s="116">
        <v>2355</v>
      </c>
      <c r="E569" s="116">
        <v>10123</v>
      </c>
      <c r="F569" s="116">
        <v>18338</v>
      </c>
      <c r="G569" s="116">
        <v>9287</v>
      </c>
      <c r="H569" s="116">
        <v>3809</v>
      </c>
      <c r="I569" s="116">
        <v>18396</v>
      </c>
    </row>
    <row r="570" spans="1:9" s="95" customFormat="1" ht="9" customHeight="1">
      <c r="A570" s="89" t="s">
        <v>81</v>
      </c>
      <c r="B570" s="116">
        <f t="shared" si="31"/>
        <v>13988</v>
      </c>
      <c r="C570" s="116">
        <v>269</v>
      </c>
      <c r="D570" s="116">
        <v>640</v>
      </c>
      <c r="E570" s="116">
        <v>1999</v>
      </c>
      <c r="F570" s="116">
        <v>4818</v>
      </c>
      <c r="G570" s="116">
        <v>4098</v>
      </c>
      <c r="H570" s="116">
        <v>1889</v>
      </c>
      <c r="I570" s="116">
        <v>275</v>
      </c>
    </row>
    <row r="571" spans="1:9" s="95" customFormat="1" ht="9" customHeight="1">
      <c r="A571" s="100" t="s">
        <v>82</v>
      </c>
      <c r="B571" s="117">
        <f t="shared" si="31"/>
        <v>20380</v>
      </c>
      <c r="C571" s="117">
        <v>472</v>
      </c>
      <c r="D571" s="117">
        <v>1683</v>
      </c>
      <c r="E571" s="117">
        <v>3510</v>
      </c>
      <c r="F571" s="117">
        <v>6867</v>
      </c>
      <c r="G571" s="117">
        <v>3280</v>
      </c>
      <c r="H571" s="117">
        <v>2220</v>
      </c>
      <c r="I571" s="117">
        <v>2348</v>
      </c>
    </row>
    <row r="572" spans="1:9" s="95" customFormat="1" ht="9" customHeight="1">
      <c r="A572" s="89" t="s">
        <v>83</v>
      </c>
      <c r="B572" s="116">
        <f t="shared" si="31"/>
        <v>56972</v>
      </c>
      <c r="C572" s="116">
        <v>253</v>
      </c>
      <c r="D572" s="116">
        <v>733</v>
      </c>
      <c r="E572" s="116">
        <v>7466</v>
      </c>
      <c r="F572" s="116">
        <v>23580</v>
      </c>
      <c r="G572" s="116">
        <v>10535</v>
      </c>
      <c r="H572" s="116">
        <v>7333</v>
      </c>
      <c r="I572" s="116">
        <v>7072</v>
      </c>
    </row>
    <row r="573" spans="1:9" s="95" customFormat="1" ht="9" customHeight="1">
      <c r="A573" s="89" t="s">
        <v>84</v>
      </c>
      <c r="B573" s="116">
        <f t="shared" si="31"/>
        <v>13796</v>
      </c>
      <c r="C573" s="116">
        <v>221</v>
      </c>
      <c r="D573" s="116">
        <v>859</v>
      </c>
      <c r="E573" s="116">
        <v>2208</v>
      </c>
      <c r="F573" s="116">
        <v>4909</v>
      </c>
      <c r="G573" s="116">
        <v>2748</v>
      </c>
      <c r="H573" s="116">
        <v>1569</v>
      </c>
      <c r="I573" s="116">
        <v>1282</v>
      </c>
    </row>
    <row r="574" spans="1:9" s="95" customFormat="1" ht="9" customHeight="1">
      <c r="A574" s="89" t="s">
        <v>85</v>
      </c>
      <c r="B574" s="116">
        <f t="shared" si="31"/>
        <v>175382</v>
      </c>
      <c r="C574" s="116">
        <v>30970</v>
      </c>
      <c r="D574" s="116">
        <v>33083</v>
      </c>
      <c r="E574" s="116">
        <v>46163</v>
      </c>
      <c r="F574" s="116">
        <v>29586</v>
      </c>
      <c r="G574" s="116">
        <v>13196</v>
      </c>
      <c r="H574" s="116">
        <v>6335</v>
      </c>
      <c r="I574" s="116">
        <v>16049</v>
      </c>
    </row>
    <row r="575" spans="1:9" s="95" customFormat="1" ht="9" customHeight="1">
      <c r="A575" s="100" t="s">
        <v>86</v>
      </c>
      <c r="B575" s="117">
        <f t="shared" si="31"/>
        <v>74063</v>
      </c>
      <c r="C575" s="117">
        <v>1571</v>
      </c>
      <c r="D575" s="117">
        <v>3057</v>
      </c>
      <c r="E575" s="117">
        <v>15964</v>
      </c>
      <c r="F575" s="117">
        <v>22668</v>
      </c>
      <c r="G575" s="117">
        <v>11102</v>
      </c>
      <c r="H575" s="117">
        <v>5746</v>
      </c>
      <c r="I575" s="117">
        <v>13955</v>
      </c>
    </row>
    <row r="576" spans="1:9" s="95" customFormat="1" ht="9" customHeight="1">
      <c r="A576" s="140" t="s">
        <v>24</v>
      </c>
      <c r="B576" s="116">
        <f t="shared" si="31"/>
        <v>160057</v>
      </c>
      <c r="C576" s="116">
        <v>832</v>
      </c>
      <c r="D576" s="116">
        <v>2971</v>
      </c>
      <c r="E576" s="116">
        <v>16180</v>
      </c>
      <c r="F576" s="116">
        <v>64260</v>
      </c>
      <c r="G576" s="116">
        <v>44478</v>
      </c>
      <c r="H576" s="116">
        <v>29207</v>
      </c>
      <c r="I576" s="116">
        <v>2129</v>
      </c>
    </row>
    <row r="577" spans="1:9" s="95" customFormat="1" ht="9" customHeight="1">
      <c r="A577" s="89" t="s">
        <v>87</v>
      </c>
      <c r="B577" s="116">
        <f t="shared" si="31"/>
        <v>42514</v>
      </c>
      <c r="C577" s="116">
        <v>1601</v>
      </c>
      <c r="D577" s="116">
        <v>2316</v>
      </c>
      <c r="E577" s="116">
        <v>7867</v>
      </c>
      <c r="F577" s="116">
        <v>16424</v>
      </c>
      <c r="G577" s="116">
        <v>6698</v>
      </c>
      <c r="H577" s="116">
        <v>3781</v>
      </c>
      <c r="I577" s="116">
        <v>3827</v>
      </c>
    </row>
    <row r="578" spans="1:9" s="95" customFormat="1" ht="9" customHeight="1">
      <c r="A578" s="89" t="s">
        <v>88</v>
      </c>
      <c r="B578" s="116">
        <f t="shared" si="31"/>
        <v>126741</v>
      </c>
      <c r="C578" s="116">
        <v>2139</v>
      </c>
      <c r="D578" s="116">
        <v>9407</v>
      </c>
      <c r="E578" s="116">
        <v>33116</v>
      </c>
      <c r="F578" s="116">
        <v>42417</v>
      </c>
      <c r="G578" s="116">
        <v>15896</v>
      </c>
      <c r="H578" s="116">
        <v>8202</v>
      </c>
      <c r="I578" s="116">
        <v>15564</v>
      </c>
    </row>
    <row r="579" spans="1:9" s="95" customFormat="1" ht="9" customHeight="1">
      <c r="A579" s="100" t="s">
        <v>89</v>
      </c>
      <c r="B579" s="117">
        <f t="shared" si="31"/>
        <v>119780</v>
      </c>
      <c r="C579" s="117">
        <v>13803</v>
      </c>
      <c r="D579" s="117">
        <v>12173</v>
      </c>
      <c r="E579" s="117">
        <v>25219</v>
      </c>
      <c r="F579" s="117">
        <v>23576</v>
      </c>
      <c r="G579" s="117">
        <v>12109</v>
      </c>
      <c r="H579" s="117">
        <v>6987</v>
      </c>
      <c r="I579" s="117">
        <v>25913</v>
      </c>
    </row>
    <row r="580" spans="1:9" s="95" customFormat="1" ht="9" customHeight="1">
      <c r="A580" s="89" t="s">
        <v>90</v>
      </c>
      <c r="B580" s="116">
        <f t="shared" si="31"/>
        <v>62185</v>
      </c>
      <c r="C580" s="116">
        <v>1641</v>
      </c>
      <c r="D580" s="116">
        <v>2146</v>
      </c>
      <c r="E580" s="116">
        <v>11689</v>
      </c>
      <c r="F580" s="116">
        <v>22617</v>
      </c>
      <c r="G580" s="116">
        <v>10581</v>
      </c>
      <c r="H580" s="116">
        <v>5175</v>
      </c>
      <c r="I580" s="116">
        <v>8336</v>
      </c>
    </row>
    <row r="581" spans="1:9" s="95" customFormat="1" ht="9" customHeight="1">
      <c r="A581" s="89" t="s">
        <v>91</v>
      </c>
      <c r="B581" s="116">
        <f t="shared" si="31"/>
        <v>161543</v>
      </c>
      <c r="C581" s="116">
        <v>1846</v>
      </c>
      <c r="D581" s="116">
        <v>8526</v>
      </c>
      <c r="E581" s="116">
        <v>35839</v>
      </c>
      <c r="F581" s="116">
        <v>56862</v>
      </c>
      <c r="G581" s="116">
        <v>28813</v>
      </c>
      <c r="H581" s="116">
        <v>18009</v>
      </c>
      <c r="I581" s="116">
        <v>11648</v>
      </c>
    </row>
    <row r="582" spans="1:9" s="95" customFormat="1" ht="9" customHeight="1">
      <c r="A582" s="89" t="s">
        <v>92</v>
      </c>
      <c r="B582" s="116">
        <f t="shared" si="31"/>
        <v>335898</v>
      </c>
      <c r="C582" s="116">
        <v>6632</v>
      </c>
      <c r="D582" s="116">
        <v>10135</v>
      </c>
      <c r="E582" s="116">
        <v>49651</v>
      </c>
      <c r="F582" s="116">
        <v>127063</v>
      </c>
      <c r="G582" s="116">
        <v>60633</v>
      </c>
      <c r="H582" s="116">
        <v>24808</v>
      </c>
      <c r="I582" s="116">
        <v>56976</v>
      </c>
    </row>
    <row r="583" spans="1:9" s="95" customFormat="1" ht="9" customHeight="1">
      <c r="A583" s="100" t="s">
        <v>93</v>
      </c>
      <c r="B583" s="117">
        <f t="shared" si="31"/>
        <v>116260</v>
      </c>
      <c r="C583" s="117">
        <v>4889</v>
      </c>
      <c r="D583" s="117">
        <v>12120</v>
      </c>
      <c r="E583" s="117">
        <v>30021</v>
      </c>
      <c r="F583" s="117">
        <v>34689</v>
      </c>
      <c r="G583" s="117">
        <v>14313</v>
      </c>
      <c r="H583" s="117">
        <v>7337</v>
      </c>
      <c r="I583" s="117">
        <v>12891</v>
      </c>
    </row>
    <row r="584" spans="1:9" s="95" customFormat="1" ht="9" customHeight="1">
      <c r="A584" s="89" t="s">
        <v>94</v>
      </c>
      <c r="B584" s="116">
        <f t="shared" si="31"/>
        <v>40210</v>
      </c>
      <c r="C584" s="116">
        <v>1055</v>
      </c>
      <c r="D584" s="116">
        <v>863</v>
      </c>
      <c r="E584" s="116">
        <v>7140</v>
      </c>
      <c r="F584" s="116">
        <v>14392</v>
      </c>
      <c r="G584" s="116">
        <v>8034</v>
      </c>
      <c r="H584" s="116">
        <v>4130</v>
      </c>
      <c r="I584" s="116">
        <v>4596</v>
      </c>
    </row>
    <row r="585" spans="1:9" s="95" customFormat="1" ht="9" customHeight="1">
      <c r="A585" s="89" t="s">
        <v>95</v>
      </c>
      <c r="B585" s="116">
        <f t="shared" si="31"/>
        <v>24639</v>
      </c>
      <c r="C585" s="116">
        <v>477</v>
      </c>
      <c r="D585" s="116">
        <v>998</v>
      </c>
      <c r="E585" s="116">
        <v>3174</v>
      </c>
      <c r="F585" s="116">
        <v>8374</v>
      </c>
      <c r="G585" s="116">
        <v>4467</v>
      </c>
      <c r="H585" s="116">
        <v>2785</v>
      </c>
      <c r="I585" s="116">
        <v>4364</v>
      </c>
    </row>
    <row r="586" spans="1:9" s="95" customFormat="1" ht="9" customHeight="1">
      <c r="A586" s="89" t="s">
        <v>96</v>
      </c>
      <c r="B586" s="116">
        <f t="shared" si="31"/>
        <v>94119</v>
      </c>
      <c r="C586" s="116">
        <v>274</v>
      </c>
      <c r="D586" s="116">
        <v>1002</v>
      </c>
      <c r="E586" s="116">
        <v>10002</v>
      </c>
      <c r="F586" s="116">
        <v>38854</v>
      </c>
      <c r="G586" s="116">
        <v>16509</v>
      </c>
      <c r="H586" s="116">
        <v>10965</v>
      </c>
      <c r="I586" s="116">
        <v>16513</v>
      </c>
    </row>
    <row r="587" spans="1:9" s="95" customFormat="1" ht="9" customHeight="1">
      <c r="A587" s="100" t="s">
        <v>97</v>
      </c>
      <c r="B587" s="117">
        <f t="shared" si="31"/>
        <v>109624</v>
      </c>
      <c r="C587" s="117">
        <v>6626</v>
      </c>
      <c r="D587" s="117">
        <v>13921</v>
      </c>
      <c r="E587" s="117">
        <v>29638</v>
      </c>
      <c r="F587" s="117">
        <v>25311</v>
      </c>
      <c r="G587" s="117">
        <v>12820</v>
      </c>
      <c r="H587" s="117">
        <v>7590</v>
      </c>
      <c r="I587" s="117">
        <v>13718</v>
      </c>
    </row>
    <row r="588" spans="1:9" s="95" customFormat="1" ht="9" customHeight="1">
      <c r="A588" s="89" t="s">
        <v>98</v>
      </c>
      <c r="B588" s="116">
        <f t="shared" si="31"/>
        <v>160571</v>
      </c>
      <c r="C588" s="116">
        <v>10652</v>
      </c>
      <c r="D588" s="116">
        <v>14743</v>
      </c>
      <c r="E588" s="116">
        <v>43951</v>
      </c>
      <c r="F588" s="116">
        <v>42325</v>
      </c>
      <c r="G588" s="116">
        <v>21381</v>
      </c>
      <c r="H588" s="116">
        <v>12701</v>
      </c>
      <c r="I588" s="116">
        <v>14818</v>
      </c>
    </row>
    <row r="589" spans="1:9" s="95" customFormat="1" ht="9" customHeight="1">
      <c r="A589" s="89" t="s">
        <v>99</v>
      </c>
      <c r="B589" s="116">
        <f t="shared" si="31"/>
        <v>40863</v>
      </c>
      <c r="C589" s="116">
        <v>804</v>
      </c>
      <c r="D589" s="116">
        <v>1641</v>
      </c>
      <c r="E589" s="116">
        <v>8648</v>
      </c>
      <c r="F589" s="116">
        <v>15878</v>
      </c>
      <c r="G589" s="116">
        <v>7430</v>
      </c>
      <c r="H589" s="116">
        <v>4592</v>
      </c>
      <c r="I589" s="116">
        <v>1870</v>
      </c>
    </row>
    <row r="590" spans="1:9" s="95" customFormat="1" ht="9" customHeight="1">
      <c r="A590" s="89" t="s">
        <v>100</v>
      </c>
      <c r="B590" s="116">
        <f t="shared" si="31"/>
        <v>28999</v>
      </c>
      <c r="C590" s="116">
        <v>875</v>
      </c>
      <c r="D590" s="116">
        <v>1281</v>
      </c>
      <c r="E590" s="116">
        <v>4874</v>
      </c>
      <c r="F590" s="116">
        <v>10722</v>
      </c>
      <c r="G590" s="116">
        <v>6270</v>
      </c>
      <c r="H590" s="116">
        <v>2300</v>
      </c>
      <c r="I590" s="116">
        <v>2677</v>
      </c>
    </row>
    <row r="591" spans="1:9" s="95" customFormat="1" ht="9" customHeight="1">
      <c r="A591" s="100" t="s">
        <v>101</v>
      </c>
      <c r="B591" s="117">
        <f t="shared" si="31"/>
        <v>58583</v>
      </c>
      <c r="C591" s="117">
        <v>1940</v>
      </c>
      <c r="D591" s="117">
        <v>3374</v>
      </c>
      <c r="E591" s="117">
        <v>11390</v>
      </c>
      <c r="F591" s="117">
        <v>22383</v>
      </c>
      <c r="G591" s="117">
        <v>10497</v>
      </c>
      <c r="H591" s="117">
        <v>5532</v>
      </c>
      <c r="I591" s="117">
        <v>3467</v>
      </c>
    </row>
    <row r="592" spans="1:9" s="95" customFormat="1" ht="9" customHeight="1">
      <c r="A592" s="89" t="s">
        <v>102</v>
      </c>
      <c r="B592" s="116">
        <f t="shared" si="31"/>
        <v>61233</v>
      </c>
      <c r="C592" s="116">
        <v>6384</v>
      </c>
      <c r="D592" s="116">
        <v>2492</v>
      </c>
      <c r="E592" s="116">
        <v>8322</v>
      </c>
      <c r="F592" s="116">
        <v>17669</v>
      </c>
      <c r="G592" s="116">
        <v>13041</v>
      </c>
      <c r="H592" s="116">
        <v>8840</v>
      </c>
      <c r="I592" s="116">
        <v>4485</v>
      </c>
    </row>
    <row r="593" spans="1:13" s="95" customFormat="1" ht="9" customHeight="1">
      <c r="A593" s="89" t="s">
        <v>103</v>
      </c>
      <c r="B593" s="116">
        <f t="shared" si="31"/>
        <v>54110</v>
      </c>
      <c r="C593" s="116">
        <v>690</v>
      </c>
      <c r="D593" s="116">
        <v>1573</v>
      </c>
      <c r="E593" s="116">
        <v>6140</v>
      </c>
      <c r="F593" s="116">
        <v>22375</v>
      </c>
      <c r="G593" s="116">
        <v>12163</v>
      </c>
      <c r="H593" s="116">
        <v>7679</v>
      </c>
      <c r="I593" s="116">
        <v>3490</v>
      </c>
    </row>
    <row r="594" spans="1:13" s="95" customFormat="1" ht="9" customHeight="1">
      <c r="A594" s="89" t="s">
        <v>104</v>
      </c>
      <c r="B594" s="116">
        <f t="shared" si="31"/>
        <v>49844</v>
      </c>
      <c r="C594" s="116">
        <v>374</v>
      </c>
      <c r="D594" s="116">
        <v>2927</v>
      </c>
      <c r="E594" s="116">
        <v>7402</v>
      </c>
      <c r="F594" s="116">
        <v>16205</v>
      </c>
      <c r="G594" s="116">
        <v>10662</v>
      </c>
      <c r="H594" s="116">
        <v>5176</v>
      </c>
      <c r="I594" s="116">
        <v>7098</v>
      </c>
    </row>
    <row r="595" spans="1:13" s="95" customFormat="1" ht="9" customHeight="1">
      <c r="A595" s="100" t="s">
        <v>105</v>
      </c>
      <c r="B595" s="117">
        <f t="shared" si="31"/>
        <v>69211</v>
      </c>
      <c r="C595" s="117">
        <v>2217</v>
      </c>
      <c r="D595" s="117">
        <v>3587</v>
      </c>
      <c r="E595" s="117">
        <v>13972</v>
      </c>
      <c r="F595" s="117">
        <v>26203</v>
      </c>
      <c r="G595" s="117">
        <v>13683</v>
      </c>
      <c r="H595" s="117">
        <v>8492</v>
      </c>
      <c r="I595" s="117">
        <v>1057</v>
      </c>
    </row>
    <row r="596" spans="1:13" s="95" customFormat="1" ht="9" customHeight="1">
      <c r="A596" s="89" t="s">
        <v>106</v>
      </c>
      <c r="B596" s="116">
        <f t="shared" si="31"/>
        <v>27076</v>
      </c>
      <c r="C596" s="116">
        <v>800</v>
      </c>
      <c r="D596" s="116">
        <v>799</v>
      </c>
      <c r="E596" s="116">
        <v>5306</v>
      </c>
      <c r="F596" s="116">
        <v>10631</v>
      </c>
      <c r="G596" s="116">
        <v>5632</v>
      </c>
      <c r="H596" s="116">
        <v>3415</v>
      </c>
      <c r="I596" s="116">
        <v>493</v>
      </c>
    </row>
    <row r="597" spans="1:13" s="95" customFormat="1" ht="9" customHeight="1">
      <c r="A597" s="89" t="s">
        <v>107</v>
      </c>
      <c r="B597" s="116">
        <f t="shared" si="31"/>
        <v>174086</v>
      </c>
      <c r="C597" s="116">
        <v>8147</v>
      </c>
      <c r="D597" s="116">
        <v>18860</v>
      </c>
      <c r="E597" s="116">
        <v>39377</v>
      </c>
      <c r="F597" s="116">
        <v>45856</v>
      </c>
      <c r="G597" s="116">
        <v>30485</v>
      </c>
      <c r="H597" s="116">
        <v>16042</v>
      </c>
      <c r="I597" s="116">
        <v>15319</v>
      </c>
    </row>
    <row r="598" spans="1:13" s="95" customFormat="1" ht="9" customHeight="1">
      <c r="A598" s="89" t="s">
        <v>108</v>
      </c>
      <c r="B598" s="116">
        <f t="shared" si="31"/>
        <v>37703</v>
      </c>
      <c r="C598" s="116">
        <v>860</v>
      </c>
      <c r="D598" s="116">
        <v>3689</v>
      </c>
      <c r="E598" s="116">
        <v>8563</v>
      </c>
      <c r="F598" s="116">
        <v>13174</v>
      </c>
      <c r="G598" s="116">
        <v>6125</v>
      </c>
      <c r="H598" s="116">
        <v>3974</v>
      </c>
      <c r="I598" s="116">
        <v>1318</v>
      </c>
    </row>
    <row r="599" spans="1:13" s="95" customFormat="1" ht="9" customHeight="1">
      <c r="A599" s="100" t="s">
        <v>109</v>
      </c>
      <c r="B599" s="117">
        <f t="shared" si="31"/>
        <v>35974</v>
      </c>
      <c r="C599" s="117">
        <v>315</v>
      </c>
      <c r="D599" s="117">
        <v>1719</v>
      </c>
      <c r="E599" s="117">
        <v>6920</v>
      </c>
      <c r="F599" s="117">
        <v>14919</v>
      </c>
      <c r="G599" s="117">
        <v>5188</v>
      </c>
      <c r="H599" s="117">
        <v>3093</v>
      </c>
      <c r="I599" s="117">
        <v>3820</v>
      </c>
    </row>
    <row r="600" spans="1:13" s="95" customFormat="1" ht="9" customHeight="1">
      <c r="A600" s="89" t="s">
        <v>110</v>
      </c>
      <c r="B600" s="116">
        <f t="shared" si="31"/>
        <v>7362</v>
      </c>
      <c r="C600" s="116">
        <v>28</v>
      </c>
      <c r="D600" s="116">
        <v>59</v>
      </c>
      <c r="E600" s="116">
        <v>235</v>
      </c>
      <c r="F600" s="116">
        <v>564</v>
      </c>
      <c r="G600" s="116">
        <v>318</v>
      </c>
      <c r="H600" s="116">
        <v>173</v>
      </c>
      <c r="I600" s="116">
        <v>5985</v>
      </c>
    </row>
    <row r="601" spans="1:13" s="95" customFormat="1" ht="9" customHeight="1">
      <c r="A601" s="89"/>
      <c r="B601" s="116"/>
      <c r="C601" s="116"/>
      <c r="D601" s="116"/>
      <c r="E601" s="116"/>
      <c r="F601" s="116"/>
      <c r="G601" s="116"/>
      <c r="H601" s="116"/>
      <c r="I601" s="116"/>
    </row>
    <row r="602" spans="1:13" s="95" customFormat="1" ht="9" customHeight="1">
      <c r="A602" s="93" t="s">
        <v>117</v>
      </c>
      <c r="B602" s="147"/>
      <c r="C602" s="147"/>
      <c r="D602" s="147"/>
      <c r="E602" s="147"/>
      <c r="F602" s="147"/>
      <c r="G602" s="147"/>
      <c r="H602" s="147"/>
      <c r="I602" s="147"/>
    </row>
    <row r="603" spans="1:13" s="94" customFormat="1" ht="9" customHeight="1">
      <c r="A603" s="96" t="s">
        <v>78</v>
      </c>
      <c r="B603" s="147">
        <f t="shared" ref="B603:I603" si="32">SUM(B605:B637)</f>
        <v>2586287</v>
      </c>
      <c r="C603" s="147">
        <f t="shared" si="32"/>
        <v>99233</v>
      </c>
      <c r="D603" s="147">
        <f t="shared" si="32"/>
        <v>148179</v>
      </c>
      <c r="E603" s="147">
        <f t="shared" si="32"/>
        <v>478463</v>
      </c>
      <c r="F603" s="147">
        <f t="shared" si="32"/>
        <v>880085</v>
      </c>
      <c r="G603" s="147">
        <f t="shared" si="32"/>
        <v>460726</v>
      </c>
      <c r="H603" s="147">
        <f t="shared" si="32"/>
        <v>256469</v>
      </c>
      <c r="I603" s="147">
        <f t="shared" si="32"/>
        <v>263132</v>
      </c>
    </row>
    <row r="604" spans="1:13" s="95" customFormat="1" ht="3.95" customHeight="1">
      <c r="A604" s="89" t="s">
        <v>148</v>
      </c>
      <c r="B604" s="116"/>
      <c r="C604" s="116"/>
      <c r="D604" s="116"/>
      <c r="E604" s="116"/>
      <c r="F604" s="116"/>
      <c r="G604" s="116"/>
      <c r="H604" s="116"/>
      <c r="I604" s="116"/>
    </row>
    <row r="605" spans="1:13" s="95" customFormat="1" ht="9" customHeight="1">
      <c r="A605" s="89" t="s">
        <v>79</v>
      </c>
      <c r="B605" s="116">
        <f t="shared" ref="B605:B637" si="33">SUM(C605:I605)</f>
        <v>27427</v>
      </c>
      <c r="C605" s="116">
        <v>308</v>
      </c>
      <c r="D605" s="116">
        <v>806</v>
      </c>
      <c r="E605" s="116">
        <v>4827</v>
      </c>
      <c r="F605" s="116">
        <v>11785</v>
      </c>
      <c r="G605" s="116">
        <v>5150</v>
      </c>
      <c r="H605" s="116">
        <v>3485</v>
      </c>
      <c r="I605" s="116">
        <v>1066</v>
      </c>
      <c r="M605" s="103"/>
    </row>
    <row r="606" spans="1:13" s="95" customFormat="1" ht="9" customHeight="1">
      <c r="A606" s="89" t="s">
        <v>80</v>
      </c>
      <c r="B606" s="116">
        <f t="shared" si="33"/>
        <v>65631</v>
      </c>
      <c r="C606" s="116">
        <v>1226</v>
      </c>
      <c r="D606" s="116">
        <v>1984</v>
      </c>
      <c r="E606" s="116">
        <v>9783</v>
      </c>
      <c r="F606" s="116">
        <v>17441</v>
      </c>
      <c r="G606" s="116">
        <v>9280</v>
      </c>
      <c r="H606" s="116">
        <v>3894</v>
      </c>
      <c r="I606" s="116">
        <v>22023</v>
      </c>
      <c r="M606" s="103"/>
    </row>
    <row r="607" spans="1:13" s="95" customFormat="1" ht="9" customHeight="1">
      <c r="A607" s="89" t="s">
        <v>81</v>
      </c>
      <c r="B607" s="116">
        <f t="shared" si="33"/>
        <v>13412</v>
      </c>
      <c r="C607" s="116">
        <v>215</v>
      </c>
      <c r="D607" s="116">
        <v>423</v>
      </c>
      <c r="E607" s="116">
        <v>1510</v>
      </c>
      <c r="F607" s="116">
        <v>5199</v>
      </c>
      <c r="G607" s="116">
        <v>3897</v>
      </c>
      <c r="H607" s="116">
        <v>2070</v>
      </c>
      <c r="I607" s="116">
        <v>98</v>
      </c>
      <c r="M607" s="103"/>
    </row>
    <row r="608" spans="1:13" s="95" customFormat="1" ht="9" customHeight="1">
      <c r="A608" s="100" t="s">
        <v>82</v>
      </c>
      <c r="B608" s="117">
        <f t="shared" si="33"/>
        <v>22138</v>
      </c>
      <c r="C608" s="117">
        <v>339</v>
      </c>
      <c r="D608" s="117">
        <v>1299</v>
      </c>
      <c r="E608" s="117">
        <v>3077</v>
      </c>
      <c r="F608" s="117">
        <v>6766</v>
      </c>
      <c r="G608" s="117">
        <v>3395</v>
      </c>
      <c r="H608" s="117">
        <v>2479</v>
      </c>
      <c r="I608" s="117">
        <v>4783</v>
      </c>
      <c r="M608" s="103"/>
    </row>
    <row r="609" spans="1:13" s="95" customFormat="1" ht="9" customHeight="1">
      <c r="A609" s="89" t="s">
        <v>83</v>
      </c>
      <c r="B609" s="116">
        <f t="shared" si="33"/>
        <v>58882</v>
      </c>
      <c r="C609" s="116">
        <v>258</v>
      </c>
      <c r="D609" s="116">
        <v>628</v>
      </c>
      <c r="E609" s="116">
        <v>6925</v>
      </c>
      <c r="F609" s="116">
        <v>24097</v>
      </c>
      <c r="G609" s="116">
        <v>10747</v>
      </c>
      <c r="H609" s="116">
        <v>7634</v>
      </c>
      <c r="I609" s="116">
        <v>8593</v>
      </c>
      <c r="M609" s="103"/>
    </row>
    <row r="610" spans="1:13" s="95" customFormat="1" ht="9" customHeight="1">
      <c r="A610" s="89" t="s">
        <v>84</v>
      </c>
      <c r="B610" s="116">
        <f t="shared" si="33"/>
        <v>14054</v>
      </c>
      <c r="C610" s="116">
        <v>189</v>
      </c>
      <c r="D610" s="116">
        <v>793</v>
      </c>
      <c r="E610" s="116">
        <v>2278</v>
      </c>
      <c r="F610" s="116">
        <v>5018</v>
      </c>
      <c r="G610" s="116">
        <v>2908</v>
      </c>
      <c r="H610" s="116">
        <v>1744</v>
      </c>
      <c r="I610" s="116">
        <v>1124</v>
      </c>
      <c r="M610" s="103"/>
    </row>
    <row r="611" spans="1:13" s="95" customFormat="1" ht="9" customHeight="1">
      <c r="A611" s="89" t="s">
        <v>85</v>
      </c>
      <c r="B611" s="116">
        <f t="shared" si="33"/>
        <v>168256</v>
      </c>
      <c r="C611" s="116">
        <v>27471</v>
      </c>
      <c r="D611" s="116">
        <v>28897</v>
      </c>
      <c r="E611" s="116">
        <v>42234</v>
      </c>
      <c r="F611" s="116">
        <v>29584</v>
      </c>
      <c r="G611" s="116">
        <v>14034</v>
      </c>
      <c r="H611" s="116">
        <v>6578</v>
      </c>
      <c r="I611" s="116">
        <v>19458</v>
      </c>
      <c r="M611" s="103"/>
    </row>
    <row r="612" spans="1:13" s="95" customFormat="1" ht="9" customHeight="1">
      <c r="A612" s="100" t="s">
        <v>86</v>
      </c>
      <c r="B612" s="117">
        <f t="shared" si="33"/>
        <v>69376</v>
      </c>
      <c r="C612" s="117">
        <v>1621</v>
      </c>
      <c r="D612" s="117">
        <v>1980</v>
      </c>
      <c r="E612" s="117">
        <v>14199</v>
      </c>
      <c r="F612" s="117">
        <v>22712</v>
      </c>
      <c r="G612" s="117">
        <v>11460</v>
      </c>
      <c r="H612" s="117">
        <v>6131</v>
      </c>
      <c r="I612" s="117">
        <v>11273</v>
      </c>
      <c r="M612" s="103"/>
    </row>
    <row r="613" spans="1:13" s="95" customFormat="1" ht="9" customHeight="1">
      <c r="A613" s="140" t="s">
        <v>24</v>
      </c>
      <c r="B613" s="116">
        <f t="shared" si="33"/>
        <v>156549</v>
      </c>
      <c r="C613" s="116">
        <v>687</v>
      </c>
      <c r="D613" s="116">
        <v>2386</v>
      </c>
      <c r="E613" s="116">
        <v>13328</v>
      </c>
      <c r="F613" s="116">
        <v>61341</v>
      </c>
      <c r="G613" s="116">
        <v>41788</v>
      </c>
      <c r="H613" s="116">
        <v>29010</v>
      </c>
      <c r="I613" s="116">
        <v>8009</v>
      </c>
      <c r="M613" s="103"/>
    </row>
    <row r="614" spans="1:13" s="95" customFormat="1" ht="9" customHeight="1">
      <c r="A614" s="89" t="s">
        <v>87</v>
      </c>
      <c r="B614" s="116">
        <f t="shared" si="33"/>
        <v>41922</v>
      </c>
      <c r="C614" s="116">
        <v>945</v>
      </c>
      <c r="D614" s="116">
        <v>1710</v>
      </c>
      <c r="E614" s="116">
        <v>6477</v>
      </c>
      <c r="F614" s="116">
        <v>16953</v>
      </c>
      <c r="G614" s="116">
        <v>7283</v>
      </c>
      <c r="H614" s="116">
        <v>3976</v>
      </c>
      <c r="I614" s="116">
        <v>4578</v>
      </c>
      <c r="M614" s="103"/>
    </row>
    <row r="615" spans="1:13" s="95" customFormat="1" ht="9" customHeight="1">
      <c r="A615" s="89" t="s">
        <v>88</v>
      </c>
      <c r="B615" s="116">
        <f t="shared" si="33"/>
        <v>124003</v>
      </c>
      <c r="C615" s="116">
        <v>1758</v>
      </c>
      <c r="D615" s="116">
        <v>7939</v>
      </c>
      <c r="E615" s="116">
        <v>31121</v>
      </c>
      <c r="F615" s="116">
        <v>44209</v>
      </c>
      <c r="G615" s="116">
        <v>17124</v>
      </c>
      <c r="H615" s="116">
        <v>8559</v>
      </c>
      <c r="I615" s="116">
        <v>13293</v>
      </c>
      <c r="M615" s="103"/>
    </row>
    <row r="616" spans="1:13" s="95" customFormat="1" ht="9" customHeight="1">
      <c r="A616" s="100" t="s">
        <v>89</v>
      </c>
      <c r="B616" s="117">
        <f t="shared" si="33"/>
        <v>113692</v>
      </c>
      <c r="C616" s="117">
        <v>12106</v>
      </c>
      <c r="D616" s="117">
        <v>9277</v>
      </c>
      <c r="E616" s="117">
        <v>22203</v>
      </c>
      <c r="F616" s="117">
        <v>24207</v>
      </c>
      <c r="G616" s="117">
        <v>12820</v>
      </c>
      <c r="H616" s="117">
        <v>7331</v>
      </c>
      <c r="I616" s="117">
        <v>25748</v>
      </c>
      <c r="M616" s="103"/>
    </row>
    <row r="617" spans="1:13" s="95" customFormat="1" ht="9" customHeight="1">
      <c r="A617" s="89" t="s">
        <v>90</v>
      </c>
      <c r="B617" s="116">
        <f t="shared" si="33"/>
        <v>63380</v>
      </c>
      <c r="C617" s="116">
        <v>1408</v>
      </c>
      <c r="D617" s="116">
        <v>1671</v>
      </c>
      <c r="E617" s="116">
        <v>10912</v>
      </c>
      <c r="F617" s="116">
        <v>23115</v>
      </c>
      <c r="G617" s="116">
        <v>11483</v>
      </c>
      <c r="H617" s="116">
        <v>5584</v>
      </c>
      <c r="I617" s="116">
        <v>9207</v>
      </c>
      <c r="M617" s="103"/>
    </row>
    <row r="618" spans="1:13" s="95" customFormat="1" ht="9" customHeight="1">
      <c r="A618" s="89" t="s">
        <v>91</v>
      </c>
      <c r="B618" s="116">
        <f t="shared" si="33"/>
        <v>163123</v>
      </c>
      <c r="C618" s="116">
        <v>1892</v>
      </c>
      <c r="D618" s="116">
        <v>7497</v>
      </c>
      <c r="E618" s="116">
        <v>34260</v>
      </c>
      <c r="F618" s="116">
        <v>60101</v>
      </c>
      <c r="G618" s="116">
        <v>31449</v>
      </c>
      <c r="H618" s="116">
        <v>19746</v>
      </c>
      <c r="I618" s="116">
        <v>8178</v>
      </c>
      <c r="M618" s="103"/>
    </row>
    <row r="619" spans="1:13" s="95" customFormat="1" ht="9" customHeight="1">
      <c r="A619" s="89" t="s">
        <v>92</v>
      </c>
      <c r="B619" s="116">
        <f t="shared" si="33"/>
        <v>327165</v>
      </c>
      <c r="C619" s="116">
        <v>5822</v>
      </c>
      <c r="D619" s="116">
        <v>9965</v>
      </c>
      <c r="E619" s="116">
        <v>54363</v>
      </c>
      <c r="F619" s="116">
        <v>144837</v>
      </c>
      <c r="G619" s="116">
        <v>69800</v>
      </c>
      <c r="H619" s="116">
        <v>28840</v>
      </c>
      <c r="I619" s="116">
        <v>13538</v>
      </c>
      <c r="M619" s="103"/>
    </row>
    <row r="620" spans="1:13" s="95" customFormat="1" ht="9" customHeight="1">
      <c r="A620" s="100" t="s">
        <v>93</v>
      </c>
      <c r="B620" s="117">
        <f t="shared" si="33"/>
        <v>111362</v>
      </c>
      <c r="C620" s="117">
        <v>3605</v>
      </c>
      <c r="D620" s="117">
        <v>10393</v>
      </c>
      <c r="E620" s="117">
        <v>28589</v>
      </c>
      <c r="F620" s="117">
        <v>35447</v>
      </c>
      <c r="G620" s="117">
        <v>14778</v>
      </c>
      <c r="H620" s="117">
        <v>7530</v>
      </c>
      <c r="I620" s="117">
        <v>11020</v>
      </c>
      <c r="M620" s="103"/>
    </row>
    <row r="621" spans="1:13" s="95" customFormat="1" ht="9" customHeight="1">
      <c r="A621" s="89" t="s">
        <v>94</v>
      </c>
      <c r="B621" s="116">
        <f t="shared" si="33"/>
        <v>40230</v>
      </c>
      <c r="C621" s="116">
        <v>995</v>
      </c>
      <c r="D621" s="116">
        <v>667</v>
      </c>
      <c r="E621" s="116">
        <v>6300</v>
      </c>
      <c r="F621" s="116">
        <v>13760</v>
      </c>
      <c r="G621" s="116">
        <v>7833</v>
      </c>
      <c r="H621" s="116">
        <v>4191</v>
      </c>
      <c r="I621" s="116">
        <v>6484</v>
      </c>
      <c r="M621" s="103"/>
    </row>
    <row r="622" spans="1:13" s="95" customFormat="1" ht="9" customHeight="1">
      <c r="A622" s="89" t="s">
        <v>95</v>
      </c>
      <c r="B622" s="116">
        <f t="shared" si="33"/>
        <v>24949</v>
      </c>
      <c r="C622" s="116">
        <v>377</v>
      </c>
      <c r="D622" s="116">
        <v>832</v>
      </c>
      <c r="E622" s="116">
        <v>2938</v>
      </c>
      <c r="F622" s="116">
        <v>8870</v>
      </c>
      <c r="G622" s="116">
        <v>4692</v>
      </c>
      <c r="H622" s="116">
        <v>2798</v>
      </c>
      <c r="I622" s="116">
        <v>4442</v>
      </c>
      <c r="M622" s="103"/>
    </row>
    <row r="623" spans="1:13" s="95" customFormat="1" ht="9" customHeight="1">
      <c r="A623" s="89" t="s">
        <v>96</v>
      </c>
      <c r="B623" s="116">
        <f t="shared" si="33"/>
        <v>93747</v>
      </c>
      <c r="C623" s="116">
        <v>220</v>
      </c>
      <c r="D623" s="116">
        <v>782</v>
      </c>
      <c r="E623" s="116">
        <v>8959</v>
      </c>
      <c r="F623" s="116">
        <v>38805</v>
      </c>
      <c r="G623" s="116">
        <v>17192</v>
      </c>
      <c r="H623" s="116">
        <v>11069</v>
      </c>
      <c r="I623" s="116">
        <v>16720</v>
      </c>
      <c r="M623" s="103"/>
    </row>
    <row r="624" spans="1:13" s="95" customFormat="1" ht="9" customHeight="1">
      <c r="A624" s="100" t="s">
        <v>97</v>
      </c>
      <c r="B624" s="117">
        <f t="shared" si="33"/>
        <v>98888</v>
      </c>
      <c r="C624" s="117">
        <v>4920</v>
      </c>
      <c r="D624" s="117">
        <v>11521</v>
      </c>
      <c r="E624" s="117">
        <v>25786</v>
      </c>
      <c r="F624" s="117">
        <v>25432</v>
      </c>
      <c r="G624" s="117">
        <v>13702</v>
      </c>
      <c r="H624" s="117">
        <v>7967</v>
      </c>
      <c r="I624" s="117">
        <v>9560</v>
      </c>
      <c r="M624" s="103"/>
    </row>
    <row r="625" spans="1:13" s="95" customFormat="1" ht="9" customHeight="1">
      <c r="A625" s="89" t="s">
        <v>98</v>
      </c>
      <c r="B625" s="116">
        <f t="shared" si="33"/>
        <v>146865</v>
      </c>
      <c r="C625" s="116">
        <v>7714</v>
      </c>
      <c r="D625" s="116">
        <v>11488</v>
      </c>
      <c r="E625" s="116">
        <v>36211</v>
      </c>
      <c r="F625" s="116">
        <v>42024</v>
      </c>
      <c r="G625" s="116">
        <v>23471</v>
      </c>
      <c r="H625" s="116">
        <v>13462</v>
      </c>
      <c r="I625" s="116">
        <v>12495</v>
      </c>
      <c r="M625" s="103"/>
    </row>
    <row r="626" spans="1:13" s="95" customFormat="1" ht="9" customHeight="1">
      <c r="A626" s="89" t="s">
        <v>99</v>
      </c>
      <c r="B626" s="116">
        <f t="shared" si="33"/>
        <v>41714</v>
      </c>
      <c r="C626" s="116">
        <v>736</v>
      </c>
      <c r="D626" s="116">
        <v>1434</v>
      </c>
      <c r="E626" s="116">
        <v>8437</v>
      </c>
      <c r="F626" s="116">
        <v>16292</v>
      </c>
      <c r="G626" s="116">
        <v>8027</v>
      </c>
      <c r="H626" s="116">
        <v>5123</v>
      </c>
      <c r="I626" s="116">
        <v>1665</v>
      </c>
      <c r="M626" s="103"/>
    </row>
    <row r="627" spans="1:13" s="95" customFormat="1" ht="9" customHeight="1">
      <c r="A627" s="89" t="s">
        <v>100</v>
      </c>
      <c r="B627" s="116">
        <f t="shared" si="33"/>
        <v>28848</v>
      </c>
      <c r="C627" s="116">
        <v>723</v>
      </c>
      <c r="D627" s="116">
        <v>1139</v>
      </c>
      <c r="E627" s="116">
        <v>4886</v>
      </c>
      <c r="F627" s="116">
        <v>10560</v>
      </c>
      <c r="G627" s="116">
        <v>6147</v>
      </c>
      <c r="H627" s="116">
        <v>2614</v>
      </c>
      <c r="I627" s="116">
        <v>2779</v>
      </c>
      <c r="M627" s="103"/>
    </row>
    <row r="628" spans="1:13" s="95" customFormat="1" ht="9" customHeight="1">
      <c r="A628" s="100" t="s">
        <v>101</v>
      </c>
      <c r="B628" s="117">
        <f t="shared" si="33"/>
        <v>57549</v>
      </c>
      <c r="C628" s="117">
        <v>4113</v>
      </c>
      <c r="D628" s="117">
        <v>2713</v>
      </c>
      <c r="E628" s="117">
        <v>9975</v>
      </c>
      <c r="F628" s="117">
        <v>21647</v>
      </c>
      <c r="G628" s="117">
        <v>10807</v>
      </c>
      <c r="H628" s="117">
        <v>5426</v>
      </c>
      <c r="I628" s="117">
        <v>2868</v>
      </c>
      <c r="M628" s="103"/>
    </row>
    <row r="629" spans="1:13" s="95" customFormat="1" ht="9" customHeight="1">
      <c r="A629" s="89" t="s">
        <v>102</v>
      </c>
      <c r="B629" s="116">
        <f t="shared" si="33"/>
        <v>60208</v>
      </c>
      <c r="C629" s="116">
        <v>7926</v>
      </c>
      <c r="D629" s="116">
        <v>2252</v>
      </c>
      <c r="E629" s="116">
        <v>7416</v>
      </c>
      <c r="F629" s="116">
        <v>17917</v>
      </c>
      <c r="G629" s="116">
        <v>13537</v>
      </c>
      <c r="H629" s="116">
        <v>8712</v>
      </c>
      <c r="I629" s="116">
        <v>2448</v>
      </c>
      <c r="M629" s="103"/>
    </row>
    <row r="630" spans="1:13" s="95" customFormat="1" ht="9" customHeight="1">
      <c r="A630" s="89" t="s">
        <v>103</v>
      </c>
      <c r="B630" s="116">
        <f t="shared" si="33"/>
        <v>54756</v>
      </c>
      <c r="C630" s="116">
        <v>701</v>
      </c>
      <c r="D630" s="116">
        <v>1293</v>
      </c>
      <c r="E630" s="116">
        <v>5654</v>
      </c>
      <c r="F630" s="116">
        <v>23002</v>
      </c>
      <c r="G630" s="116">
        <v>12634</v>
      </c>
      <c r="H630" s="116">
        <v>8048</v>
      </c>
      <c r="I630" s="116">
        <v>3424</v>
      </c>
      <c r="M630" s="103"/>
    </row>
    <row r="631" spans="1:13" s="95" customFormat="1" ht="9" customHeight="1">
      <c r="A631" s="89" t="s">
        <v>104</v>
      </c>
      <c r="B631" s="116">
        <f t="shared" si="33"/>
        <v>49575</v>
      </c>
      <c r="C631" s="116">
        <v>300</v>
      </c>
      <c r="D631" s="116">
        <v>2492</v>
      </c>
      <c r="E631" s="116">
        <v>6398</v>
      </c>
      <c r="F631" s="116">
        <v>15593</v>
      </c>
      <c r="G631" s="116">
        <v>10461</v>
      </c>
      <c r="H631" s="116">
        <v>5178</v>
      </c>
      <c r="I631" s="116">
        <v>9153</v>
      </c>
      <c r="M631" s="103"/>
    </row>
    <row r="632" spans="1:13" s="95" customFormat="1" ht="9" customHeight="1">
      <c r="A632" s="100" t="s">
        <v>105</v>
      </c>
      <c r="B632" s="117">
        <f t="shared" si="33"/>
        <v>66892</v>
      </c>
      <c r="C632" s="117">
        <v>1859</v>
      </c>
      <c r="D632" s="117">
        <v>3058</v>
      </c>
      <c r="E632" s="117">
        <v>13331</v>
      </c>
      <c r="F632" s="117">
        <v>25842</v>
      </c>
      <c r="G632" s="117">
        <v>13494</v>
      </c>
      <c r="H632" s="117">
        <v>8399</v>
      </c>
      <c r="I632" s="117">
        <v>909</v>
      </c>
      <c r="M632" s="103"/>
    </row>
    <row r="633" spans="1:13" s="95" customFormat="1" ht="9" customHeight="1">
      <c r="A633" s="89" t="s">
        <v>106</v>
      </c>
      <c r="B633" s="116">
        <f t="shared" si="33"/>
        <v>27867</v>
      </c>
      <c r="C633" s="116">
        <v>611</v>
      </c>
      <c r="D633" s="116">
        <v>623</v>
      </c>
      <c r="E633" s="116">
        <v>5113</v>
      </c>
      <c r="F633" s="116">
        <v>11095</v>
      </c>
      <c r="G633" s="116">
        <v>6137</v>
      </c>
      <c r="H633" s="116">
        <v>3548</v>
      </c>
      <c r="I633" s="116">
        <v>740</v>
      </c>
      <c r="M633" s="103"/>
    </row>
    <row r="634" spans="1:13" s="95" customFormat="1" ht="9" customHeight="1">
      <c r="A634" s="89" t="s">
        <v>107</v>
      </c>
      <c r="B634" s="116">
        <f t="shared" si="33"/>
        <v>171417</v>
      </c>
      <c r="C634" s="116">
        <v>7038</v>
      </c>
      <c r="D634" s="116">
        <v>15695</v>
      </c>
      <c r="E634" s="116">
        <v>36005</v>
      </c>
      <c r="F634" s="116">
        <v>46683</v>
      </c>
      <c r="G634" s="116">
        <v>32887</v>
      </c>
      <c r="H634" s="116">
        <v>17527</v>
      </c>
      <c r="I634" s="116">
        <v>15582</v>
      </c>
      <c r="M634" s="103"/>
    </row>
    <row r="635" spans="1:13" s="95" customFormat="1" ht="9" customHeight="1">
      <c r="A635" s="89" t="s">
        <v>108</v>
      </c>
      <c r="B635" s="116">
        <f t="shared" si="33"/>
        <v>36860</v>
      </c>
      <c r="C635" s="116">
        <v>807</v>
      </c>
      <c r="D635" s="116">
        <v>3018</v>
      </c>
      <c r="E635" s="116">
        <v>8057</v>
      </c>
      <c r="F635" s="116">
        <v>13132</v>
      </c>
      <c r="G635" s="116">
        <v>6305</v>
      </c>
      <c r="H635" s="116">
        <v>4151</v>
      </c>
      <c r="I635" s="116">
        <v>1390</v>
      </c>
      <c r="M635" s="103"/>
    </row>
    <row r="636" spans="1:13" s="95" customFormat="1" ht="9" customHeight="1">
      <c r="A636" s="100" t="s">
        <v>109</v>
      </c>
      <c r="B636" s="117">
        <f t="shared" si="33"/>
        <v>36629</v>
      </c>
      <c r="C636" s="117">
        <v>300</v>
      </c>
      <c r="D636" s="117">
        <v>1469</v>
      </c>
      <c r="E636" s="117">
        <v>6640</v>
      </c>
      <c r="F636" s="117">
        <v>16001</v>
      </c>
      <c r="G636" s="117">
        <v>5719</v>
      </c>
      <c r="H636" s="117">
        <v>3501</v>
      </c>
      <c r="I636" s="117">
        <v>2999</v>
      </c>
      <c r="M636" s="103"/>
    </row>
    <row r="637" spans="1:13" s="95" customFormat="1" ht="9" customHeight="1">
      <c r="A637" s="89" t="s">
        <v>110</v>
      </c>
      <c r="B637" s="116">
        <f t="shared" si="33"/>
        <v>8921</v>
      </c>
      <c r="C637" s="116">
        <v>43</v>
      </c>
      <c r="D637" s="116">
        <v>55</v>
      </c>
      <c r="E637" s="116">
        <v>271</v>
      </c>
      <c r="F637" s="116">
        <v>618</v>
      </c>
      <c r="G637" s="116">
        <v>285</v>
      </c>
      <c r="H637" s="116">
        <v>164</v>
      </c>
      <c r="I637" s="116">
        <v>7485</v>
      </c>
      <c r="M637" s="103"/>
    </row>
    <row r="638" spans="1:13" s="95" customFormat="1" ht="9" customHeight="1">
      <c r="A638" s="89"/>
      <c r="B638" s="116"/>
      <c r="C638" s="116"/>
      <c r="D638" s="116"/>
      <c r="E638" s="116"/>
      <c r="F638" s="116"/>
      <c r="G638" s="116"/>
      <c r="H638" s="116"/>
      <c r="I638" s="116"/>
    </row>
    <row r="639" spans="1:13" s="95" customFormat="1" ht="9" customHeight="1">
      <c r="A639" s="93" t="s">
        <v>118</v>
      </c>
      <c r="B639" s="147"/>
      <c r="C639" s="147"/>
      <c r="D639" s="147"/>
      <c r="E639" s="147"/>
      <c r="F639" s="147"/>
      <c r="G639" s="147"/>
      <c r="H639" s="147"/>
      <c r="I639" s="147"/>
    </row>
    <row r="640" spans="1:13" s="94" customFormat="1" ht="9" customHeight="1">
      <c r="A640" s="96" t="s">
        <v>78</v>
      </c>
      <c r="B640" s="147">
        <f t="shared" ref="B640:I640" si="34">SUM(B642:B674)</f>
        <v>2498880</v>
      </c>
      <c r="C640" s="147">
        <f t="shared" si="34"/>
        <v>80573</v>
      </c>
      <c r="D640" s="147">
        <f t="shared" si="34"/>
        <v>131163</v>
      </c>
      <c r="E640" s="147">
        <f t="shared" si="34"/>
        <v>445153</v>
      </c>
      <c r="F640" s="147">
        <f t="shared" si="34"/>
        <v>871780</v>
      </c>
      <c r="G640" s="147">
        <f t="shared" si="34"/>
        <v>472959</v>
      </c>
      <c r="H640" s="147">
        <f t="shared" si="34"/>
        <v>262262</v>
      </c>
      <c r="I640" s="147">
        <f t="shared" si="34"/>
        <v>234990</v>
      </c>
    </row>
    <row r="641" spans="1:12" s="95" customFormat="1" ht="3.95" customHeight="1">
      <c r="A641" s="89" t="s">
        <v>148</v>
      </c>
      <c r="B641" s="116"/>
      <c r="C641" s="116"/>
      <c r="D641" s="116"/>
      <c r="E641" s="116"/>
      <c r="F641" s="116"/>
      <c r="G641" s="116"/>
      <c r="H641" s="116"/>
      <c r="I641" s="116"/>
    </row>
    <row r="642" spans="1:12" s="95" customFormat="1" ht="9" customHeight="1">
      <c r="A642" s="89" t="s">
        <v>79</v>
      </c>
      <c r="B642" s="116">
        <f t="shared" ref="B642:B674" si="35">SUM(C642:I642)</f>
        <v>26933</v>
      </c>
      <c r="C642" s="116">
        <v>144</v>
      </c>
      <c r="D642" s="116">
        <v>674</v>
      </c>
      <c r="E642" s="116">
        <v>4536</v>
      </c>
      <c r="F642" s="116">
        <v>12318</v>
      </c>
      <c r="G642" s="116">
        <v>5318</v>
      </c>
      <c r="H642" s="116">
        <v>3618</v>
      </c>
      <c r="I642" s="116">
        <v>325</v>
      </c>
      <c r="L642" s="103"/>
    </row>
    <row r="643" spans="1:12" s="95" customFormat="1" ht="9" customHeight="1">
      <c r="A643" s="89" t="s">
        <v>80</v>
      </c>
      <c r="B643" s="116">
        <f t="shared" si="35"/>
        <v>62871</v>
      </c>
      <c r="C643" s="116">
        <v>1215</v>
      </c>
      <c r="D643" s="116">
        <v>1802</v>
      </c>
      <c r="E643" s="116">
        <v>8437</v>
      </c>
      <c r="F643" s="116">
        <v>15733</v>
      </c>
      <c r="G643" s="116">
        <v>8745</v>
      </c>
      <c r="H643" s="116">
        <v>3586</v>
      </c>
      <c r="I643" s="116">
        <v>23353</v>
      </c>
      <c r="L643" s="103"/>
    </row>
    <row r="644" spans="1:12" s="95" customFormat="1" ht="9" customHeight="1">
      <c r="A644" s="89" t="s">
        <v>81</v>
      </c>
      <c r="B644" s="116">
        <f t="shared" si="35"/>
        <v>12864</v>
      </c>
      <c r="C644" s="116">
        <v>168</v>
      </c>
      <c r="D644" s="116">
        <v>385</v>
      </c>
      <c r="E644" s="116">
        <v>1243</v>
      </c>
      <c r="F644" s="116">
        <v>4574</v>
      </c>
      <c r="G644" s="116">
        <v>4154</v>
      </c>
      <c r="H644" s="116">
        <v>2243</v>
      </c>
      <c r="I644" s="116">
        <v>97</v>
      </c>
      <c r="L644" s="103"/>
    </row>
    <row r="645" spans="1:12" s="95" customFormat="1" ht="9" customHeight="1">
      <c r="A645" s="100" t="s">
        <v>82</v>
      </c>
      <c r="B645" s="117">
        <f t="shared" si="35"/>
        <v>18343</v>
      </c>
      <c r="C645" s="117">
        <v>235</v>
      </c>
      <c r="D645" s="117">
        <v>1648</v>
      </c>
      <c r="E645" s="117">
        <v>2608</v>
      </c>
      <c r="F645" s="117">
        <v>6479</v>
      </c>
      <c r="G645" s="117">
        <v>3367</v>
      </c>
      <c r="H645" s="117">
        <v>2439</v>
      </c>
      <c r="I645" s="117">
        <v>1567</v>
      </c>
      <c r="L645" s="103"/>
    </row>
    <row r="646" spans="1:12" s="95" customFormat="1" ht="9" customHeight="1">
      <c r="A646" s="89" t="s">
        <v>83</v>
      </c>
      <c r="B646" s="116">
        <f t="shared" si="35"/>
        <v>59966</v>
      </c>
      <c r="C646" s="116">
        <v>278</v>
      </c>
      <c r="D646" s="116">
        <v>561</v>
      </c>
      <c r="E646" s="116">
        <v>6190</v>
      </c>
      <c r="F646" s="116">
        <v>25663</v>
      </c>
      <c r="G646" s="116">
        <v>11245</v>
      </c>
      <c r="H646" s="116">
        <v>7441</v>
      </c>
      <c r="I646" s="116">
        <v>8588</v>
      </c>
      <c r="L646" s="103"/>
    </row>
    <row r="647" spans="1:12" s="95" customFormat="1" ht="9" customHeight="1">
      <c r="A647" s="89" t="s">
        <v>84</v>
      </c>
      <c r="B647" s="116">
        <f t="shared" si="35"/>
        <v>13422</v>
      </c>
      <c r="C647" s="116">
        <v>179</v>
      </c>
      <c r="D647" s="116">
        <v>712</v>
      </c>
      <c r="E647" s="116">
        <v>2083</v>
      </c>
      <c r="F647" s="116">
        <v>4899</v>
      </c>
      <c r="G647" s="116">
        <v>2895</v>
      </c>
      <c r="H647" s="116">
        <v>1812</v>
      </c>
      <c r="I647" s="116">
        <v>842</v>
      </c>
      <c r="L647" s="103"/>
    </row>
    <row r="648" spans="1:12" s="95" customFormat="1" ht="9" customHeight="1">
      <c r="A648" s="89" t="s">
        <v>85</v>
      </c>
      <c r="B648" s="116">
        <f t="shared" si="35"/>
        <v>144423</v>
      </c>
      <c r="C648" s="116">
        <v>20174</v>
      </c>
      <c r="D648" s="116">
        <v>23251</v>
      </c>
      <c r="E648" s="116">
        <v>39637</v>
      </c>
      <c r="F648" s="116">
        <v>27873</v>
      </c>
      <c r="G648" s="116">
        <v>13783</v>
      </c>
      <c r="H648" s="116">
        <v>6524</v>
      </c>
      <c r="I648" s="116">
        <v>13181</v>
      </c>
      <c r="L648" s="103"/>
    </row>
    <row r="649" spans="1:12" s="95" customFormat="1" ht="9" customHeight="1">
      <c r="A649" s="100" t="s">
        <v>86</v>
      </c>
      <c r="B649" s="117">
        <f t="shared" si="35"/>
        <v>69735</v>
      </c>
      <c r="C649" s="117">
        <v>1614</v>
      </c>
      <c r="D649" s="117">
        <v>1696</v>
      </c>
      <c r="E649" s="117">
        <v>14095</v>
      </c>
      <c r="F649" s="117">
        <v>23961</v>
      </c>
      <c r="G649" s="117">
        <v>12260</v>
      </c>
      <c r="H649" s="117">
        <v>6617</v>
      </c>
      <c r="I649" s="117">
        <v>9492</v>
      </c>
      <c r="L649" s="103"/>
    </row>
    <row r="650" spans="1:12" s="95" customFormat="1" ht="9" customHeight="1">
      <c r="A650" s="140" t="s">
        <v>24</v>
      </c>
      <c r="B650" s="116">
        <f t="shared" si="35"/>
        <v>153631</v>
      </c>
      <c r="C650" s="116">
        <v>571</v>
      </c>
      <c r="D650" s="116">
        <v>4920</v>
      </c>
      <c r="E650" s="116">
        <v>12290</v>
      </c>
      <c r="F650" s="116">
        <v>58265</v>
      </c>
      <c r="G650" s="116">
        <v>43016</v>
      </c>
      <c r="H650" s="116">
        <v>28830</v>
      </c>
      <c r="I650" s="116">
        <v>5739</v>
      </c>
      <c r="L650" s="103"/>
    </row>
    <row r="651" spans="1:12" s="95" customFormat="1" ht="9" customHeight="1">
      <c r="A651" s="89" t="s">
        <v>87</v>
      </c>
      <c r="B651" s="116">
        <f t="shared" si="35"/>
        <v>40269</v>
      </c>
      <c r="C651" s="116">
        <v>919</v>
      </c>
      <c r="D651" s="116">
        <v>1362</v>
      </c>
      <c r="E651" s="116">
        <v>5637</v>
      </c>
      <c r="F651" s="116">
        <v>17398</v>
      </c>
      <c r="G651" s="116">
        <v>7213</v>
      </c>
      <c r="H651" s="116">
        <v>4052</v>
      </c>
      <c r="I651" s="116">
        <v>3688</v>
      </c>
      <c r="L651" s="103"/>
    </row>
    <row r="652" spans="1:12" s="95" customFormat="1" ht="9" customHeight="1">
      <c r="A652" s="89" t="s">
        <v>88</v>
      </c>
      <c r="B652" s="116">
        <f t="shared" si="35"/>
        <v>122412</v>
      </c>
      <c r="C652" s="116">
        <v>1460</v>
      </c>
      <c r="D652" s="116">
        <v>6376</v>
      </c>
      <c r="E652" s="116">
        <v>28054</v>
      </c>
      <c r="F652" s="116">
        <v>44839</v>
      </c>
      <c r="G652" s="116">
        <v>17373</v>
      </c>
      <c r="H652" s="116">
        <v>8463</v>
      </c>
      <c r="I652" s="116">
        <v>15847</v>
      </c>
      <c r="L652" s="103"/>
    </row>
    <row r="653" spans="1:12" s="95" customFormat="1" ht="9" customHeight="1">
      <c r="A653" s="100" t="s">
        <v>89</v>
      </c>
      <c r="B653" s="117">
        <f t="shared" si="35"/>
        <v>98285</v>
      </c>
      <c r="C653" s="117">
        <v>8512</v>
      </c>
      <c r="D653" s="117">
        <v>8106</v>
      </c>
      <c r="E653" s="117">
        <v>20214</v>
      </c>
      <c r="F653" s="117">
        <v>24164</v>
      </c>
      <c r="G653" s="117">
        <v>13065</v>
      </c>
      <c r="H653" s="117">
        <v>7506</v>
      </c>
      <c r="I653" s="117">
        <v>16718</v>
      </c>
      <c r="L653" s="103"/>
    </row>
    <row r="654" spans="1:12" s="95" customFormat="1" ht="9" customHeight="1">
      <c r="A654" s="89" t="s">
        <v>90</v>
      </c>
      <c r="B654" s="116">
        <f t="shared" si="35"/>
        <v>59924</v>
      </c>
      <c r="C654" s="116">
        <v>1188</v>
      </c>
      <c r="D654" s="116">
        <v>1411</v>
      </c>
      <c r="E654" s="116">
        <v>8965</v>
      </c>
      <c r="F654" s="116">
        <v>22201</v>
      </c>
      <c r="G654" s="116">
        <v>11759</v>
      </c>
      <c r="H654" s="116">
        <v>5816</v>
      </c>
      <c r="I654" s="116">
        <v>8584</v>
      </c>
      <c r="L654" s="103"/>
    </row>
    <row r="655" spans="1:12" s="95" customFormat="1" ht="9" customHeight="1">
      <c r="A655" s="89" t="s">
        <v>91</v>
      </c>
      <c r="B655" s="116">
        <f t="shared" si="35"/>
        <v>161217</v>
      </c>
      <c r="C655" s="116">
        <v>1250</v>
      </c>
      <c r="D655" s="116">
        <v>6112</v>
      </c>
      <c r="E655" s="116">
        <v>30298</v>
      </c>
      <c r="F655" s="116">
        <v>57666</v>
      </c>
      <c r="G655" s="116">
        <v>30730</v>
      </c>
      <c r="H655" s="116">
        <v>19482</v>
      </c>
      <c r="I655" s="116">
        <v>15679</v>
      </c>
      <c r="L655" s="103"/>
    </row>
    <row r="656" spans="1:12" s="95" customFormat="1" ht="9" customHeight="1">
      <c r="A656" s="89" t="s">
        <v>92</v>
      </c>
      <c r="B656" s="116">
        <f t="shared" si="35"/>
        <v>326412</v>
      </c>
      <c r="C656" s="116">
        <v>4992</v>
      </c>
      <c r="D656" s="116">
        <v>9288</v>
      </c>
      <c r="E656" s="116">
        <v>53398</v>
      </c>
      <c r="F656" s="116">
        <v>142553</v>
      </c>
      <c r="G656" s="116">
        <v>73566</v>
      </c>
      <c r="H656" s="116">
        <v>30973</v>
      </c>
      <c r="I656" s="116">
        <v>11642</v>
      </c>
      <c r="L656" s="103"/>
    </row>
    <row r="657" spans="1:12" s="95" customFormat="1" ht="9" customHeight="1">
      <c r="A657" s="100" t="s">
        <v>93</v>
      </c>
      <c r="B657" s="117">
        <f t="shared" si="35"/>
        <v>104885</v>
      </c>
      <c r="C657" s="117">
        <v>2931</v>
      </c>
      <c r="D657" s="117">
        <v>8862</v>
      </c>
      <c r="E657" s="117">
        <v>26195</v>
      </c>
      <c r="F657" s="117">
        <v>34733</v>
      </c>
      <c r="G657" s="117">
        <v>14339</v>
      </c>
      <c r="H657" s="117">
        <v>7465</v>
      </c>
      <c r="I657" s="117">
        <v>10360</v>
      </c>
      <c r="L657" s="103"/>
    </row>
    <row r="658" spans="1:12" s="95" customFormat="1" ht="9" customHeight="1">
      <c r="A658" s="89" t="s">
        <v>94</v>
      </c>
      <c r="B658" s="116">
        <f t="shared" si="35"/>
        <v>37446</v>
      </c>
      <c r="C658" s="116">
        <v>806</v>
      </c>
      <c r="D658" s="116">
        <v>452</v>
      </c>
      <c r="E658" s="116">
        <v>5276</v>
      </c>
      <c r="F658" s="116">
        <v>12552</v>
      </c>
      <c r="G658" s="116">
        <v>7260</v>
      </c>
      <c r="H658" s="116">
        <v>3875</v>
      </c>
      <c r="I658" s="116">
        <v>7225</v>
      </c>
      <c r="L658" s="103"/>
    </row>
    <row r="659" spans="1:12" s="95" customFormat="1" ht="9" customHeight="1">
      <c r="A659" s="89" t="s">
        <v>95</v>
      </c>
      <c r="B659" s="116">
        <f t="shared" si="35"/>
        <v>25731</v>
      </c>
      <c r="C659" s="116">
        <v>726</v>
      </c>
      <c r="D659" s="116">
        <v>937</v>
      </c>
      <c r="E659" s="116">
        <v>2793</v>
      </c>
      <c r="F659" s="116">
        <v>8607</v>
      </c>
      <c r="G659" s="116">
        <v>4745</v>
      </c>
      <c r="H659" s="116">
        <v>2680</v>
      </c>
      <c r="I659" s="116">
        <v>5243</v>
      </c>
      <c r="L659" s="103"/>
    </row>
    <row r="660" spans="1:12" s="95" customFormat="1" ht="9" customHeight="1">
      <c r="A660" s="89" t="s">
        <v>96</v>
      </c>
      <c r="B660" s="116">
        <f t="shared" si="35"/>
        <v>94440</v>
      </c>
      <c r="C660" s="116">
        <v>203</v>
      </c>
      <c r="D660" s="116">
        <v>720</v>
      </c>
      <c r="E660" s="116">
        <v>9253</v>
      </c>
      <c r="F660" s="116">
        <v>39372</v>
      </c>
      <c r="G660" s="116">
        <v>17093</v>
      </c>
      <c r="H660" s="116">
        <v>12168</v>
      </c>
      <c r="I660" s="116">
        <v>15631</v>
      </c>
      <c r="L660" s="103"/>
    </row>
    <row r="661" spans="1:12" s="95" customFormat="1" ht="9" customHeight="1">
      <c r="A661" s="100" t="s">
        <v>97</v>
      </c>
      <c r="B661" s="117">
        <f t="shared" si="35"/>
        <v>95505</v>
      </c>
      <c r="C661" s="117">
        <v>4658</v>
      </c>
      <c r="D661" s="117">
        <v>10107</v>
      </c>
      <c r="E661" s="117">
        <v>24049</v>
      </c>
      <c r="F661" s="117">
        <v>26205</v>
      </c>
      <c r="G661" s="117">
        <v>14480</v>
      </c>
      <c r="H661" s="117">
        <v>8068</v>
      </c>
      <c r="I661" s="117">
        <v>7938</v>
      </c>
      <c r="L661" s="103"/>
    </row>
    <row r="662" spans="1:12" s="95" customFormat="1" ht="9" customHeight="1">
      <c r="A662" s="89" t="s">
        <v>98</v>
      </c>
      <c r="B662" s="116">
        <f t="shared" si="35"/>
        <v>147296</v>
      </c>
      <c r="C662" s="116">
        <v>6332</v>
      </c>
      <c r="D662" s="116">
        <v>10819</v>
      </c>
      <c r="E662" s="116">
        <v>35991</v>
      </c>
      <c r="F662" s="116">
        <v>44266</v>
      </c>
      <c r="G662" s="116">
        <v>25895</v>
      </c>
      <c r="H662" s="116">
        <v>14077</v>
      </c>
      <c r="I662" s="116">
        <v>9916</v>
      </c>
      <c r="L662" s="103"/>
    </row>
    <row r="663" spans="1:12" s="95" customFormat="1" ht="9" customHeight="1">
      <c r="A663" s="89" t="s">
        <v>99</v>
      </c>
      <c r="B663" s="116">
        <f t="shared" si="35"/>
        <v>41567</v>
      </c>
      <c r="C663" s="116">
        <v>613</v>
      </c>
      <c r="D663" s="116">
        <v>1264</v>
      </c>
      <c r="E663" s="116">
        <v>7792</v>
      </c>
      <c r="F663" s="116">
        <v>16661</v>
      </c>
      <c r="G663" s="116">
        <v>8365</v>
      </c>
      <c r="H663" s="116">
        <v>5455</v>
      </c>
      <c r="I663" s="116">
        <v>1417</v>
      </c>
      <c r="L663" s="103"/>
    </row>
    <row r="664" spans="1:12" s="95" customFormat="1" ht="9" customHeight="1">
      <c r="A664" s="89" t="s">
        <v>100</v>
      </c>
      <c r="B664" s="116">
        <f t="shared" si="35"/>
        <v>28736</v>
      </c>
      <c r="C664" s="116">
        <v>695</v>
      </c>
      <c r="D664" s="116">
        <v>969</v>
      </c>
      <c r="E664" s="116">
        <v>4513</v>
      </c>
      <c r="F664" s="116">
        <v>11031</v>
      </c>
      <c r="G664" s="116">
        <v>6465</v>
      </c>
      <c r="H664" s="116">
        <v>2900</v>
      </c>
      <c r="I664" s="116">
        <v>2163</v>
      </c>
      <c r="L664" s="103"/>
    </row>
    <row r="665" spans="1:12" s="95" customFormat="1" ht="9" customHeight="1">
      <c r="A665" s="100" t="s">
        <v>101</v>
      </c>
      <c r="B665" s="117">
        <f t="shared" si="35"/>
        <v>55847</v>
      </c>
      <c r="C665" s="117">
        <v>4798</v>
      </c>
      <c r="D665" s="117">
        <v>2456</v>
      </c>
      <c r="E665" s="117">
        <v>9284</v>
      </c>
      <c r="F665" s="117">
        <v>20619</v>
      </c>
      <c r="G665" s="117">
        <v>10675</v>
      </c>
      <c r="H665" s="117">
        <v>4926</v>
      </c>
      <c r="I665" s="117">
        <v>3089</v>
      </c>
      <c r="L665" s="103"/>
    </row>
    <row r="666" spans="1:12" s="95" customFormat="1" ht="9" customHeight="1">
      <c r="A666" s="89" t="s">
        <v>102</v>
      </c>
      <c r="B666" s="116">
        <f t="shared" si="35"/>
        <v>57543</v>
      </c>
      <c r="C666" s="116">
        <v>5634</v>
      </c>
      <c r="D666" s="116">
        <v>1926</v>
      </c>
      <c r="E666" s="116">
        <v>6867</v>
      </c>
      <c r="F666" s="116">
        <v>17926</v>
      </c>
      <c r="G666" s="116">
        <v>13930</v>
      </c>
      <c r="H666" s="116">
        <v>9662</v>
      </c>
      <c r="I666" s="116">
        <v>1598</v>
      </c>
      <c r="L666" s="103"/>
    </row>
    <row r="667" spans="1:12" s="95" customFormat="1" ht="9" customHeight="1">
      <c r="A667" s="89" t="s">
        <v>103</v>
      </c>
      <c r="B667" s="116">
        <f t="shared" si="35"/>
        <v>53768</v>
      </c>
      <c r="C667" s="116">
        <v>474</v>
      </c>
      <c r="D667" s="116">
        <v>1103</v>
      </c>
      <c r="E667" s="116">
        <v>4942</v>
      </c>
      <c r="F667" s="116">
        <v>22735</v>
      </c>
      <c r="G667" s="116">
        <v>13119</v>
      </c>
      <c r="H667" s="116">
        <v>8264</v>
      </c>
      <c r="I667" s="116">
        <v>3131</v>
      </c>
      <c r="L667" s="103"/>
    </row>
    <row r="668" spans="1:12" s="95" customFormat="1" ht="9" customHeight="1">
      <c r="A668" s="89" t="s">
        <v>104</v>
      </c>
      <c r="B668" s="116">
        <f t="shared" si="35"/>
        <v>48806</v>
      </c>
      <c r="C668" s="116">
        <v>286</v>
      </c>
      <c r="D668" s="116">
        <v>2278</v>
      </c>
      <c r="E668" s="116">
        <v>6089</v>
      </c>
      <c r="F668" s="116">
        <v>16964</v>
      </c>
      <c r="G668" s="116">
        <v>12004</v>
      </c>
      <c r="H668" s="116">
        <v>5756</v>
      </c>
      <c r="I668" s="116">
        <v>5429</v>
      </c>
      <c r="L668" s="103"/>
    </row>
    <row r="669" spans="1:12" s="95" customFormat="1" ht="9" customHeight="1">
      <c r="A669" s="100" t="s">
        <v>105</v>
      </c>
      <c r="B669" s="117">
        <f t="shared" si="35"/>
        <v>63263</v>
      </c>
      <c r="C669" s="117">
        <v>2254</v>
      </c>
      <c r="D669" s="117">
        <v>2794</v>
      </c>
      <c r="E669" s="117">
        <v>11824</v>
      </c>
      <c r="F669" s="117">
        <v>24194</v>
      </c>
      <c r="G669" s="117">
        <v>13085</v>
      </c>
      <c r="H669" s="117">
        <v>8389</v>
      </c>
      <c r="I669" s="117">
        <v>723</v>
      </c>
      <c r="L669" s="103"/>
    </row>
    <row r="670" spans="1:12" s="95" customFormat="1" ht="9" customHeight="1">
      <c r="A670" s="89" t="s">
        <v>106</v>
      </c>
      <c r="B670" s="116">
        <f t="shared" si="35"/>
        <v>28203</v>
      </c>
      <c r="C670" s="116">
        <v>619</v>
      </c>
      <c r="D670" s="116">
        <v>573</v>
      </c>
      <c r="E670" s="116">
        <v>4815</v>
      </c>
      <c r="F670" s="116">
        <v>11404</v>
      </c>
      <c r="G670" s="116">
        <v>6357</v>
      </c>
      <c r="H670" s="116">
        <v>3621</v>
      </c>
      <c r="I670" s="116">
        <v>814</v>
      </c>
      <c r="L670" s="103"/>
    </row>
    <row r="671" spans="1:12" s="95" customFormat="1" ht="9" customHeight="1">
      <c r="A671" s="89" t="s">
        <v>107</v>
      </c>
      <c r="B671" s="116">
        <f t="shared" si="35"/>
        <v>164174</v>
      </c>
      <c r="C671" s="116">
        <v>5731</v>
      </c>
      <c r="D671" s="116">
        <v>13584</v>
      </c>
      <c r="E671" s="116">
        <v>34175</v>
      </c>
      <c r="F671" s="116">
        <v>45969</v>
      </c>
      <c r="G671" s="116">
        <v>34323</v>
      </c>
      <c r="H671" s="116">
        <v>17376</v>
      </c>
      <c r="I671" s="116">
        <v>13016</v>
      </c>
      <c r="L671" s="103"/>
    </row>
    <row r="672" spans="1:12" s="95" customFormat="1" ht="9" customHeight="1">
      <c r="A672" s="89" t="s">
        <v>108</v>
      </c>
      <c r="B672" s="116">
        <f t="shared" si="35"/>
        <v>36427</v>
      </c>
      <c r="C672" s="116">
        <v>635</v>
      </c>
      <c r="D672" s="116">
        <v>2781</v>
      </c>
      <c r="E672" s="116">
        <v>7761</v>
      </c>
      <c r="F672" s="116">
        <v>13613</v>
      </c>
      <c r="G672" s="116">
        <v>6144</v>
      </c>
      <c r="H672" s="116">
        <v>4355</v>
      </c>
      <c r="I672" s="116">
        <v>1138</v>
      </c>
      <c r="L672" s="103"/>
    </row>
    <row r="673" spans="1:12" s="95" customFormat="1" ht="9" customHeight="1">
      <c r="A673" s="100" t="s">
        <v>109</v>
      </c>
      <c r="B673" s="117">
        <f t="shared" si="35"/>
        <v>35625</v>
      </c>
      <c r="C673" s="117">
        <v>257</v>
      </c>
      <c r="D673" s="117">
        <v>1137</v>
      </c>
      <c r="E673" s="117">
        <v>5546</v>
      </c>
      <c r="F673" s="117">
        <v>15648</v>
      </c>
      <c r="G673" s="117">
        <v>5834</v>
      </c>
      <c r="H673" s="117">
        <v>3637</v>
      </c>
      <c r="I673" s="117">
        <v>3566</v>
      </c>
      <c r="L673" s="103"/>
    </row>
    <row r="674" spans="1:12" s="95" customFormat="1" ht="9" customHeight="1">
      <c r="A674" s="89" t="s">
        <v>110</v>
      </c>
      <c r="B674" s="116">
        <f t="shared" si="35"/>
        <v>8911</v>
      </c>
      <c r="C674" s="116">
        <v>22</v>
      </c>
      <c r="D674" s="116">
        <v>97</v>
      </c>
      <c r="E674" s="116">
        <v>303</v>
      </c>
      <c r="F674" s="116">
        <v>695</v>
      </c>
      <c r="G674" s="116">
        <v>357</v>
      </c>
      <c r="H674" s="116">
        <v>186</v>
      </c>
      <c r="I674" s="116">
        <v>7251</v>
      </c>
      <c r="L674" s="103"/>
    </row>
    <row r="675" spans="1:12" s="95" customFormat="1" ht="9" customHeight="1">
      <c r="A675" s="89"/>
      <c r="B675" s="116"/>
      <c r="C675" s="116"/>
      <c r="D675" s="116"/>
      <c r="E675" s="116"/>
      <c r="F675" s="116"/>
      <c r="G675" s="116"/>
      <c r="H675" s="116"/>
      <c r="I675" s="116"/>
      <c r="L675" s="103"/>
    </row>
    <row r="676" spans="1:12" s="95" customFormat="1" ht="9" customHeight="1">
      <c r="A676" s="93" t="s">
        <v>119</v>
      </c>
      <c r="B676" s="147"/>
      <c r="C676" s="147"/>
      <c r="D676" s="147"/>
      <c r="E676" s="147"/>
      <c r="F676" s="147"/>
      <c r="G676" s="147"/>
      <c r="H676" s="147"/>
      <c r="I676" s="147"/>
      <c r="L676" s="103"/>
    </row>
    <row r="677" spans="1:12" s="95" customFormat="1" ht="9" customHeight="1">
      <c r="A677" s="96" t="s">
        <v>78</v>
      </c>
      <c r="B677" s="147">
        <f t="shared" ref="B677:I677" si="36">SUM(B679:B711)</f>
        <v>2478889</v>
      </c>
      <c r="C677" s="147">
        <f t="shared" si="36"/>
        <v>77959</v>
      </c>
      <c r="D677" s="147">
        <f t="shared" si="36"/>
        <v>122139</v>
      </c>
      <c r="E677" s="147">
        <f t="shared" si="36"/>
        <v>419715</v>
      </c>
      <c r="F677" s="147">
        <f t="shared" si="36"/>
        <v>875111</v>
      </c>
      <c r="G677" s="147">
        <f t="shared" si="36"/>
        <v>488350</v>
      </c>
      <c r="H677" s="147">
        <f t="shared" si="36"/>
        <v>267754</v>
      </c>
      <c r="I677" s="147">
        <f t="shared" si="36"/>
        <v>227861</v>
      </c>
      <c r="L677" s="103"/>
    </row>
    <row r="678" spans="1:12" s="95" customFormat="1" ht="3.95" customHeight="1">
      <c r="A678" s="89" t="s">
        <v>148</v>
      </c>
      <c r="B678" s="116"/>
      <c r="C678" s="116"/>
      <c r="D678" s="116"/>
      <c r="E678" s="116"/>
      <c r="F678" s="116"/>
      <c r="G678" s="116"/>
      <c r="H678" s="116"/>
      <c r="I678" s="116"/>
      <c r="L678" s="103"/>
    </row>
    <row r="679" spans="1:12" s="95" customFormat="1" ht="9" customHeight="1">
      <c r="A679" s="89" t="s">
        <v>79</v>
      </c>
      <c r="B679" s="116">
        <f t="shared" ref="B679:B711" si="37">SUM(C679:I679)</f>
        <v>26434</v>
      </c>
      <c r="C679" s="116">
        <v>136</v>
      </c>
      <c r="D679" s="116">
        <v>697</v>
      </c>
      <c r="E679" s="116">
        <v>4207</v>
      </c>
      <c r="F679" s="116">
        <v>12170</v>
      </c>
      <c r="G679" s="116">
        <v>5355</v>
      </c>
      <c r="H679" s="116">
        <v>3594</v>
      </c>
      <c r="I679" s="116">
        <v>275</v>
      </c>
      <c r="L679" s="103"/>
    </row>
    <row r="680" spans="1:12" s="95" customFormat="1" ht="9" customHeight="1">
      <c r="A680" s="89" t="s">
        <v>80</v>
      </c>
      <c r="B680" s="116">
        <f t="shared" si="37"/>
        <v>61840</v>
      </c>
      <c r="C680" s="116">
        <v>1475</v>
      </c>
      <c r="D680" s="116">
        <v>1520</v>
      </c>
      <c r="E680" s="116">
        <v>7860</v>
      </c>
      <c r="F680" s="116">
        <v>15500</v>
      </c>
      <c r="G680" s="116">
        <v>8994</v>
      </c>
      <c r="H680" s="116">
        <v>3636</v>
      </c>
      <c r="I680" s="116">
        <v>22855</v>
      </c>
      <c r="L680" s="103"/>
    </row>
    <row r="681" spans="1:12" s="95" customFormat="1" ht="9" customHeight="1">
      <c r="A681" s="89" t="s">
        <v>81</v>
      </c>
      <c r="B681" s="116">
        <f t="shared" si="37"/>
        <v>12489</v>
      </c>
      <c r="C681" s="116">
        <v>182</v>
      </c>
      <c r="D681" s="116">
        <v>395</v>
      </c>
      <c r="E681" s="116">
        <v>1113</v>
      </c>
      <c r="F681" s="116">
        <v>4151</v>
      </c>
      <c r="G681" s="116">
        <v>4267</v>
      </c>
      <c r="H681" s="116">
        <v>2277</v>
      </c>
      <c r="I681" s="116">
        <v>104</v>
      </c>
      <c r="L681" s="103"/>
    </row>
    <row r="682" spans="1:12" s="95" customFormat="1" ht="9" customHeight="1">
      <c r="A682" s="100" t="s">
        <v>82</v>
      </c>
      <c r="B682" s="117">
        <f t="shared" si="37"/>
        <v>18998</v>
      </c>
      <c r="C682" s="117">
        <v>234</v>
      </c>
      <c r="D682" s="117">
        <v>2127</v>
      </c>
      <c r="E682" s="117">
        <v>2698</v>
      </c>
      <c r="F682" s="117">
        <v>6941</v>
      </c>
      <c r="G682" s="117">
        <v>3681</v>
      </c>
      <c r="H682" s="117">
        <v>2621</v>
      </c>
      <c r="I682" s="117">
        <v>696</v>
      </c>
      <c r="L682" s="103"/>
    </row>
    <row r="683" spans="1:12" s="95" customFormat="1" ht="9" customHeight="1">
      <c r="A683" s="89" t="s">
        <v>83</v>
      </c>
      <c r="B683" s="116">
        <f t="shared" si="37"/>
        <v>62490</v>
      </c>
      <c r="C683" s="116">
        <v>254</v>
      </c>
      <c r="D683" s="116">
        <v>503</v>
      </c>
      <c r="E683" s="116">
        <v>6088</v>
      </c>
      <c r="F683" s="116">
        <v>25048</v>
      </c>
      <c r="G683" s="116">
        <v>10877</v>
      </c>
      <c r="H683" s="116">
        <v>7254</v>
      </c>
      <c r="I683" s="116">
        <v>12466</v>
      </c>
      <c r="L683" s="103"/>
    </row>
    <row r="684" spans="1:12" s="95" customFormat="1" ht="9" customHeight="1">
      <c r="A684" s="89" t="s">
        <v>84</v>
      </c>
      <c r="B684" s="116">
        <f t="shared" si="37"/>
        <v>13287</v>
      </c>
      <c r="C684" s="116">
        <v>186</v>
      </c>
      <c r="D684" s="116">
        <v>624</v>
      </c>
      <c r="E684" s="116">
        <v>1962</v>
      </c>
      <c r="F684" s="116">
        <v>4840</v>
      </c>
      <c r="G684" s="116">
        <v>2950</v>
      </c>
      <c r="H684" s="116">
        <v>1869</v>
      </c>
      <c r="I684" s="116">
        <v>856</v>
      </c>
      <c r="L684" s="103"/>
    </row>
    <row r="685" spans="1:12" s="95" customFormat="1" ht="9" customHeight="1">
      <c r="A685" s="89" t="s">
        <v>85</v>
      </c>
      <c r="B685" s="116">
        <f t="shared" si="37"/>
        <v>164102</v>
      </c>
      <c r="C685" s="116">
        <v>20737</v>
      </c>
      <c r="D685" s="116">
        <v>23067</v>
      </c>
      <c r="E685" s="116">
        <v>40883</v>
      </c>
      <c r="F685" s="116">
        <v>30958</v>
      </c>
      <c r="G685" s="116">
        <v>16084</v>
      </c>
      <c r="H685" s="116">
        <v>7656</v>
      </c>
      <c r="I685" s="116">
        <v>24717</v>
      </c>
      <c r="L685" s="103"/>
    </row>
    <row r="686" spans="1:12" s="95" customFormat="1" ht="9" customHeight="1">
      <c r="A686" s="100" t="s">
        <v>86</v>
      </c>
      <c r="B686" s="117">
        <f t="shared" si="37"/>
        <v>66516</v>
      </c>
      <c r="C686" s="117">
        <v>1218</v>
      </c>
      <c r="D686" s="117">
        <v>1267</v>
      </c>
      <c r="E686" s="117">
        <v>10763</v>
      </c>
      <c r="F686" s="117">
        <v>24490</v>
      </c>
      <c r="G686" s="117">
        <v>11947</v>
      </c>
      <c r="H686" s="117">
        <v>6397</v>
      </c>
      <c r="I686" s="117">
        <v>10434</v>
      </c>
      <c r="L686" s="103"/>
    </row>
    <row r="687" spans="1:12" s="95" customFormat="1" ht="9" customHeight="1">
      <c r="A687" s="140" t="s">
        <v>24</v>
      </c>
      <c r="B687" s="116">
        <f t="shared" si="37"/>
        <v>145302</v>
      </c>
      <c r="C687" s="116">
        <v>592</v>
      </c>
      <c r="D687" s="116">
        <v>5509</v>
      </c>
      <c r="E687" s="116">
        <v>10720</v>
      </c>
      <c r="F687" s="116">
        <v>54021</v>
      </c>
      <c r="G687" s="116">
        <v>42096</v>
      </c>
      <c r="H687" s="116">
        <v>28731</v>
      </c>
      <c r="I687" s="116">
        <v>3633</v>
      </c>
      <c r="L687" s="103"/>
    </row>
    <row r="688" spans="1:12" s="95" customFormat="1" ht="9" customHeight="1">
      <c r="A688" s="89" t="s">
        <v>87</v>
      </c>
      <c r="B688" s="116">
        <f t="shared" si="37"/>
        <v>39298</v>
      </c>
      <c r="C688" s="116">
        <v>1010</v>
      </c>
      <c r="D688" s="116">
        <v>1144</v>
      </c>
      <c r="E688" s="116">
        <v>5063</v>
      </c>
      <c r="F688" s="116">
        <v>17143</v>
      </c>
      <c r="G688" s="116">
        <v>7381</v>
      </c>
      <c r="H688" s="116">
        <v>4056</v>
      </c>
      <c r="I688" s="116">
        <v>3501</v>
      </c>
      <c r="L688" s="103"/>
    </row>
    <row r="689" spans="1:12" s="95" customFormat="1" ht="9" customHeight="1">
      <c r="A689" s="89" t="s">
        <v>88</v>
      </c>
      <c r="B689" s="116">
        <f t="shared" si="37"/>
        <v>119083</v>
      </c>
      <c r="C689" s="116">
        <v>1269</v>
      </c>
      <c r="D689" s="116">
        <v>5385</v>
      </c>
      <c r="E689" s="116">
        <v>25486</v>
      </c>
      <c r="F689" s="116">
        <v>44813</v>
      </c>
      <c r="G689" s="116">
        <v>17985</v>
      </c>
      <c r="H689" s="116">
        <v>8419</v>
      </c>
      <c r="I689" s="116">
        <v>15726</v>
      </c>
      <c r="L689" s="103"/>
    </row>
    <row r="690" spans="1:12" s="95" customFormat="1" ht="9" customHeight="1">
      <c r="A690" s="100" t="s">
        <v>89</v>
      </c>
      <c r="B690" s="117">
        <f t="shared" si="37"/>
        <v>102077</v>
      </c>
      <c r="C690" s="117">
        <v>8413</v>
      </c>
      <c r="D690" s="117">
        <v>8548</v>
      </c>
      <c r="E690" s="117">
        <v>21391</v>
      </c>
      <c r="F690" s="117">
        <v>25530</v>
      </c>
      <c r="G690" s="117">
        <v>14380</v>
      </c>
      <c r="H690" s="117">
        <v>7587</v>
      </c>
      <c r="I690" s="117">
        <v>16228</v>
      </c>
      <c r="L690" s="103"/>
    </row>
    <row r="691" spans="1:12" s="95" customFormat="1" ht="9" customHeight="1">
      <c r="A691" s="89" t="s">
        <v>90</v>
      </c>
      <c r="B691" s="116">
        <f t="shared" si="37"/>
        <v>59045</v>
      </c>
      <c r="C691" s="116">
        <v>1061</v>
      </c>
      <c r="D691" s="116">
        <v>1137</v>
      </c>
      <c r="E691" s="116">
        <v>8116</v>
      </c>
      <c r="F691" s="116">
        <v>21329</v>
      </c>
      <c r="G691" s="116">
        <v>11876</v>
      </c>
      <c r="H691" s="116">
        <v>5903</v>
      </c>
      <c r="I691" s="116">
        <v>9623</v>
      </c>
      <c r="L691" s="103"/>
    </row>
    <row r="692" spans="1:12" s="95" customFormat="1" ht="9" customHeight="1">
      <c r="A692" s="89" t="s">
        <v>91</v>
      </c>
      <c r="B692" s="116">
        <f t="shared" si="37"/>
        <v>159748</v>
      </c>
      <c r="C692" s="116">
        <v>1402</v>
      </c>
      <c r="D692" s="116">
        <v>6082</v>
      </c>
      <c r="E692" s="116">
        <v>30368</v>
      </c>
      <c r="F692" s="116">
        <v>59949</v>
      </c>
      <c r="G692" s="116">
        <v>33328</v>
      </c>
      <c r="H692" s="116">
        <v>20358</v>
      </c>
      <c r="I692" s="116">
        <v>8261</v>
      </c>
      <c r="L692" s="103"/>
    </row>
    <row r="693" spans="1:12" s="95" customFormat="1" ht="9" customHeight="1">
      <c r="A693" s="89" t="s">
        <v>92</v>
      </c>
      <c r="B693" s="116">
        <f t="shared" si="37"/>
        <v>317834</v>
      </c>
      <c r="C693" s="116">
        <v>4982</v>
      </c>
      <c r="D693" s="116">
        <v>8628</v>
      </c>
      <c r="E693" s="116">
        <v>48471</v>
      </c>
      <c r="F693" s="116">
        <v>144552</v>
      </c>
      <c r="G693" s="116">
        <v>74487</v>
      </c>
      <c r="H693" s="116">
        <v>31345</v>
      </c>
      <c r="I693" s="116">
        <v>5369</v>
      </c>
      <c r="L693" s="103"/>
    </row>
    <row r="694" spans="1:12" s="95" customFormat="1" ht="9" customHeight="1">
      <c r="A694" s="100" t="s">
        <v>93</v>
      </c>
      <c r="B694" s="117">
        <f t="shared" si="37"/>
        <v>105158</v>
      </c>
      <c r="C694" s="117">
        <v>2583</v>
      </c>
      <c r="D694" s="117">
        <v>7954</v>
      </c>
      <c r="E694" s="117">
        <v>25684</v>
      </c>
      <c r="F694" s="117">
        <v>36497</v>
      </c>
      <c r="G694" s="117">
        <v>15845</v>
      </c>
      <c r="H694" s="117">
        <v>8506</v>
      </c>
      <c r="I694" s="117">
        <v>8089</v>
      </c>
      <c r="L694" s="103"/>
    </row>
    <row r="695" spans="1:12" s="95" customFormat="1" ht="9" customHeight="1">
      <c r="A695" s="89" t="s">
        <v>94</v>
      </c>
      <c r="B695" s="116">
        <f t="shared" si="37"/>
        <v>37335</v>
      </c>
      <c r="C695" s="116">
        <v>765</v>
      </c>
      <c r="D695" s="116">
        <v>361</v>
      </c>
      <c r="E695" s="116">
        <v>4778</v>
      </c>
      <c r="F695" s="116">
        <v>12868</v>
      </c>
      <c r="G695" s="116">
        <v>7519</v>
      </c>
      <c r="H695" s="116">
        <v>3767</v>
      </c>
      <c r="I695" s="116">
        <v>7277</v>
      </c>
      <c r="L695" s="103"/>
    </row>
    <row r="696" spans="1:12" s="95" customFormat="1" ht="9" customHeight="1">
      <c r="A696" s="89" t="s">
        <v>95</v>
      </c>
      <c r="B696" s="116">
        <f t="shared" si="37"/>
        <v>24163</v>
      </c>
      <c r="C696" s="116">
        <v>586</v>
      </c>
      <c r="D696" s="116">
        <v>672</v>
      </c>
      <c r="E696" s="116">
        <v>2331</v>
      </c>
      <c r="F696" s="116">
        <v>7803</v>
      </c>
      <c r="G696" s="116">
        <v>4533</v>
      </c>
      <c r="H696" s="116">
        <v>2419</v>
      </c>
      <c r="I696" s="116">
        <v>5819</v>
      </c>
      <c r="L696" s="103"/>
    </row>
    <row r="697" spans="1:12" s="95" customFormat="1" ht="9" customHeight="1">
      <c r="A697" s="89" t="s">
        <v>96</v>
      </c>
      <c r="B697" s="116">
        <f t="shared" si="37"/>
        <v>93710</v>
      </c>
      <c r="C697" s="116">
        <v>235</v>
      </c>
      <c r="D697" s="116">
        <v>605</v>
      </c>
      <c r="E697" s="116">
        <v>9033</v>
      </c>
      <c r="F697" s="116">
        <v>40218</v>
      </c>
      <c r="G697" s="116">
        <v>17608</v>
      </c>
      <c r="H697" s="116">
        <v>12311</v>
      </c>
      <c r="I697" s="116">
        <v>13700</v>
      </c>
      <c r="L697" s="103"/>
    </row>
    <row r="698" spans="1:12" s="95" customFormat="1" ht="9" customHeight="1">
      <c r="A698" s="100" t="s">
        <v>97</v>
      </c>
      <c r="B698" s="117">
        <f t="shared" si="37"/>
        <v>92503</v>
      </c>
      <c r="C698" s="117">
        <v>3935</v>
      </c>
      <c r="D698" s="117">
        <v>9358</v>
      </c>
      <c r="E698" s="117">
        <v>22916</v>
      </c>
      <c r="F698" s="117">
        <v>25383</v>
      </c>
      <c r="G698" s="117">
        <v>14399</v>
      </c>
      <c r="H698" s="117">
        <v>7872</v>
      </c>
      <c r="I698" s="117">
        <v>8640</v>
      </c>
      <c r="L698" s="103"/>
    </row>
    <row r="699" spans="1:12" s="95" customFormat="1" ht="9" customHeight="1">
      <c r="A699" s="89" t="s">
        <v>98</v>
      </c>
      <c r="B699" s="116">
        <f t="shared" si="37"/>
        <v>140507</v>
      </c>
      <c r="C699" s="116">
        <v>5290</v>
      </c>
      <c r="D699" s="116">
        <v>9057</v>
      </c>
      <c r="E699" s="116">
        <v>32561</v>
      </c>
      <c r="F699" s="116">
        <v>43235</v>
      </c>
      <c r="G699" s="116">
        <v>27653</v>
      </c>
      <c r="H699" s="116">
        <v>14384</v>
      </c>
      <c r="I699" s="116">
        <v>8327</v>
      </c>
      <c r="L699" s="103"/>
    </row>
    <row r="700" spans="1:12" s="95" customFormat="1" ht="9" customHeight="1">
      <c r="A700" s="89" t="s">
        <v>99</v>
      </c>
      <c r="B700" s="116">
        <f t="shared" si="37"/>
        <v>41817</v>
      </c>
      <c r="C700" s="116">
        <v>467</v>
      </c>
      <c r="D700" s="116">
        <v>1104</v>
      </c>
      <c r="E700" s="116">
        <v>7262</v>
      </c>
      <c r="F700" s="116">
        <v>17147</v>
      </c>
      <c r="G700" s="116">
        <v>8797</v>
      </c>
      <c r="H700" s="116">
        <v>5672</v>
      </c>
      <c r="I700" s="116">
        <v>1368</v>
      </c>
      <c r="L700" s="103"/>
    </row>
    <row r="701" spans="1:12" s="95" customFormat="1" ht="9" customHeight="1">
      <c r="A701" s="89" t="s">
        <v>100</v>
      </c>
      <c r="B701" s="116">
        <f t="shared" si="37"/>
        <v>28103</v>
      </c>
      <c r="C701" s="116">
        <v>548</v>
      </c>
      <c r="D701" s="116">
        <v>869</v>
      </c>
      <c r="E701" s="116">
        <v>4266</v>
      </c>
      <c r="F701" s="116">
        <v>10430</v>
      </c>
      <c r="G701" s="116">
        <v>6308</v>
      </c>
      <c r="H701" s="116">
        <v>2964</v>
      </c>
      <c r="I701" s="116">
        <v>2718</v>
      </c>
      <c r="L701" s="103"/>
    </row>
    <row r="702" spans="1:12" s="95" customFormat="1" ht="9" customHeight="1">
      <c r="A702" s="100" t="s">
        <v>101</v>
      </c>
      <c r="B702" s="117">
        <f t="shared" si="37"/>
        <v>54488</v>
      </c>
      <c r="C702" s="117">
        <v>4313</v>
      </c>
      <c r="D702" s="117">
        <v>1777</v>
      </c>
      <c r="E702" s="117">
        <v>7833</v>
      </c>
      <c r="F702" s="117">
        <v>21163</v>
      </c>
      <c r="G702" s="117">
        <v>11426</v>
      </c>
      <c r="H702" s="117">
        <v>5387</v>
      </c>
      <c r="I702" s="117">
        <v>2589</v>
      </c>
      <c r="L702" s="103"/>
    </row>
    <row r="703" spans="1:12" s="95" customFormat="1" ht="9" customHeight="1">
      <c r="A703" s="89" t="s">
        <v>102</v>
      </c>
      <c r="B703" s="116">
        <f t="shared" si="37"/>
        <v>56267</v>
      </c>
      <c r="C703" s="116">
        <v>7258</v>
      </c>
      <c r="D703" s="116">
        <v>1589</v>
      </c>
      <c r="E703" s="116">
        <v>6007</v>
      </c>
      <c r="F703" s="116">
        <v>16599</v>
      </c>
      <c r="G703" s="116">
        <v>13271</v>
      </c>
      <c r="H703" s="116">
        <v>9294</v>
      </c>
      <c r="I703" s="116">
        <v>2249</v>
      </c>
      <c r="L703" s="103"/>
    </row>
    <row r="704" spans="1:12" s="95" customFormat="1" ht="9" customHeight="1">
      <c r="A704" s="89" t="s">
        <v>103</v>
      </c>
      <c r="B704" s="116">
        <f t="shared" si="37"/>
        <v>52825</v>
      </c>
      <c r="C704" s="116">
        <v>531</v>
      </c>
      <c r="D704" s="116">
        <v>1084</v>
      </c>
      <c r="E704" s="116">
        <v>4737</v>
      </c>
      <c r="F704" s="116">
        <v>22209</v>
      </c>
      <c r="G704" s="116">
        <v>13436</v>
      </c>
      <c r="H704" s="116">
        <v>8556</v>
      </c>
      <c r="I704" s="116">
        <v>2272</v>
      </c>
      <c r="L704" s="103"/>
    </row>
    <row r="705" spans="1:12" s="95" customFormat="1" ht="9" customHeight="1">
      <c r="A705" s="89" t="s">
        <v>104</v>
      </c>
      <c r="B705" s="116">
        <f t="shared" si="37"/>
        <v>52478</v>
      </c>
      <c r="C705" s="116">
        <v>296</v>
      </c>
      <c r="D705" s="116">
        <v>1808</v>
      </c>
      <c r="E705" s="116">
        <v>7137</v>
      </c>
      <c r="F705" s="116">
        <v>18600</v>
      </c>
      <c r="G705" s="116">
        <v>13010</v>
      </c>
      <c r="H705" s="116">
        <v>6186</v>
      </c>
      <c r="I705" s="116">
        <v>5441</v>
      </c>
      <c r="L705" s="103"/>
    </row>
    <row r="706" spans="1:12" s="95" customFormat="1" ht="9" customHeight="1">
      <c r="A706" s="100" t="s">
        <v>105</v>
      </c>
      <c r="B706" s="117">
        <f t="shared" si="37"/>
        <v>59933</v>
      </c>
      <c r="C706" s="117">
        <v>1205</v>
      </c>
      <c r="D706" s="117">
        <v>2730</v>
      </c>
      <c r="E706" s="117">
        <v>10329</v>
      </c>
      <c r="F706" s="117">
        <v>23378</v>
      </c>
      <c r="G706" s="117">
        <v>13447</v>
      </c>
      <c r="H706" s="117">
        <v>8401</v>
      </c>
      <c r="I706" s="117">
        <v>443</v>
      </c>
      <c r="L706" s="103"/>
    </row>
    <row r="707" spans="1:12" s="95" customFormat="1" ht="9" customHeight="1">
      <c r="A707" s="89" t="s">
        <v>106</v>
      </c>
      <c r="B707" s="116">
        <f t="shared" si="37"/>
        <v>27060</v>
      </c>
      <c r="C707" s="116">
        <v>425</v>
      </c>
      <c r="D707" s="116">
        <v>430</v>
      </c>
      <c r="E707" s="116">
        <v>4305</v>
      </c>
      <c r="F707" s="116">
        <v>11049</v>
      </c>
      <c r="G707" s="116">
        <v>6247</v>
      </c>
      <c r="H707" s="116">
        <v>3410</v>
      </c>
      <c r="I707" s="116">
        <v>1194</v>
      </c>
      <c r="L707" s="103"/>
    </row>
    <row r="708" spans="1:12" s="95" customFormat="1" ht="9" customHeight="1">
      <c r="A708" s="89" t="s">
        <v>107</v>
      </c>
      <c r="B708" s="116">
        <f t="shared" si="37"/>
        <v>161019</v>
      </c>
      <c r="C708" s="116">
        <v>5075</v>
      </c>
      <c r="D708" s="116">
        <v>12758</v>
      </c>
      <c r="E708" s="116">
        <v>32318</v>
      </c>
      <c r="F708" s="116">
        <v>46302</v>
      </c>
      <c r="G708" s="116">
        <v>35711</v>
      </c>
      <c r="H708" s="116">
        <v>18092</v>
      </c>
      <c r="I708" s="116">
        <v>10763</v>
      </c>
      <c r="L708" s="103"/>
    </row>
    <row r="709" spans="1:12" s="95" customFormat="1" ht="9" customHeight="1">
      <c r="A709" s="89" t="s">
        <v>108</v>
      </c>
      <c r="B709" s="116">
        <f t="shared" si="37"/>
        <v>38588</v>
      </c>
      <c r="C709" s="116">
        <v>606</v>
      </c>
      <c r="D709" s="116">
        <v>2412</v>
      </c>
      <c r="E709" s="116">
        <v>7673</v>
      </c>
      <c r="F709" s="116">
        <v>14625</v>
      </c>
      <c r="G709" s="116">
        <v>6912</v>
      </c>
      <c r="H709" s="116">
        <v>4890</v>
      </c>
      <c r="I709" s="116">
        <v>1470</v>
      </c>
      <c r="L709" s="103"/>
    </row>
    <row r="710" spans="1:12" s="95" customFormat="1" ht="9" customHeight="1">
      <c r="A710" s="100" t="s">
        <v>109</v>
      </c>
      <c r="B710" s="117">
        <f t="shared" si="37"/>
        <v>35089</v>
      </c>
      <c r="C710" s="117">
        <v>213</v>
      </c>
      <c r="D710" s="117">
        <v>876</v>
      </c>
      <c r="E710" s="117">
        <v>5091</v>
      </c>
      <c r="F710" s="117">
        <v>15623</v>
      </c>
      <c r="G710" s="117">
        <v>6246</v>
      </c>
      <c r="H710" s="117">
        <v>3784</v>
      </c>
      <c r="I710" s="117">
        <v>3256</v>
      </c>
      <c r="L710" s="103"/>
    </row>
    <row r="711" spans="1:12" s="95" customFormat="1" ht="9" customHeight="1">
      <c r="A711" s="89" t="s">
        <v>110</v>
      </c>
      <c r="B711" s="116">
        <f t="shared" si="37"/>
        <v>9303</v>
      </c>
      <c r="C711" s="116">
        <v>477</v>
      </c>
      <c r="D711" s="116">
        <v>62</v>
      </c>
      <c r="E711" s="116">
        <v>265</v>
      </c>
      <c r="F711" s="116">
        <v>547</v>
      </c>
      <c r="G711" s="116">
        <v>294</v>
      </c>
      <c r="H711" s="116">
        <v>156</v>
      </c>
      <c r="I711" s="116">
        <v>7502</v>
      </c>
      <c r="L711" s="103"/>
    </row>
    <row r="712" spans="1:12" s="95" customFormat="1" ht="9" customHeight="1">
      <c r="A712" s="89"/>
      <c r="B712" s="116"/>
      <c r="C712" s="116"/>
      <c r="D712" s="116"/>
      <c r="E712" s="116"/>
      <c r="F712" s="116"/>
      <c r="G712" s="116"/>
      <c r="H712" s="116"/>
      <c r="I712" s="116"/>
    </row>
    <row r="713" spans="1:12" s="95" customFormat="1" ht="9" customHeight="1">
      <c r="A713" s="93" t="s">
        <v>120</v>
      </c>
      <c r="B713" s="147"/>
      <c r="C713" s="147"/>
      <c r="D713" s="147"/>
      <c r="E713" s="147"/>
      <c r="F713" s="147"/>
      <c r="G713" s="147"/>
      <c r="H713" s="147"/>
      <c r="I713" s="147"/>
    </row>
    <row r="714" spans="1:12" s="94" customFormat="1" ht="9" customHeight="1">
      <c r="A714" s="96" t="s">
        <v>78</v>
      </c>
      <c r="B714" s="147">
        <f>SUM(B716:B748)</f>
        <v>2463420</v>
      </c>
      <c r="C714" s="147">
        <f>SUM(C716:C748)</f>
        <v>72614</v>
      </c>
      <c r="D714" s="147">
        <f t="shared" ref="D714:H714" si="38">SUM(D716:D748)</f>
        <v>111616</v>
      </c>
      <c r="E714" s="147">
        <f t="shared" si="38"/>
        <v>392929</v>
      </c>
      <c r="F714" s="147">
        <f t="shared" si="38"/>
        <v>867814</v>
      </c>
      <c r="G714" s="147">
        <f t="shared" si="38"/>
        <v>503481</v>
      </c>
      <c r="H714" s="147">
        <f t="shared" si="38"/>
        <v>278002</v>
      </c>
      <c r="I714" s="147">
        <f>SUM(I716:I748)</f>
        <v>236964</v>
      </c>
    </row>
    <row r="715" spans="1:12" s="95" customFormat="1" ht="3.95" customHeight="1">
      <c r="A715" s="89" t="s">
        <v>148</v>
      </c>
      <c r="B715" s="116"/>
      <c r="C715" s="116"/>
      <c r="D715" s="116"/>
      <c r="E715" s="116"/>
      <c r="F715" s="116"/>
      <c r="G715" s="116"/>
      <c r="H715" s="116"/>
      <c r="I715" s="116"/>
    </row>
    <row r="716" spans="1:12" s="95" customFormat="1" ht="9" customHeight="1">
      <c r="A716" s="89" t="s">
        <v>79</v>
      </c>
      <c r="B716" s="116">
        <f t="shared" ref="B716:B748" si="39">SUM(C716:I716)</f>
        <v>27080</v>
      </c>
      <c r="C716" s="116">
        <v>120</v>
      </c>
      <c r="D716" s="116">
        <v>670</v>
      </c>
      <c r="E716" s="116">
        <v>3964</v>
      </c>
      <c r="F716" s="116">
        <v>12593</v>
      </c>
      <c r="G716" s="116">
        <v>5607</v>
      </c>
      <c r="H716" s="116">
        <v>3824</v>
      </c>
      <c r="I716" s="116">
        <v>302</v>
      </c>
      <c r="L716" s="103"/>
    </row>
    <row r="717" spans="1:12" s="95" customFormat="1" ht="9" customHeight="1">
      <c r="A717" s="89" t="s">
        <v>80</v>
      </c>
      <c r="B717" s="116">
        <f t="shared" si="39"/>
        <v>63183</v>
      </c>
      <c r="C717" s="116">
        <v>946</v>
      </c>
      <c r="D717" s="116">
        <v>1435</v>
      </c>
      <c r="E717" s="116">
        <v>7524</v>
      </c>
      <c r="F717" s="116">
        <v>15611</v>
      </c>
      <c r="G717" s="116">
        <v>9847</v>
      </c>
      <c r="H717" s="116">
        <v>4059</v>
      </c>
      <c r="I717" s="116">
        <v>23761</v>
      </c>
      <c r="L717" s="103"/>
    </row>
    <row r="718" spans="1:12" s="95" customFormat="1" ht="9" customHeight="1">
      <c r="A718" s="89" t="s">
        <v>81</v>
      </c>
      <c r="B718" s="116">
        <f t="shared" si="39"/>
        <v>12667</v>
      </c>
      <c r="C718" s="116">
        <v>126</v>
      </c>
      <c r="D718" s="116">
        <v>368</v>
      </c>
      <c r="E718" s="116">
        <v>1019</v>
      </c>
      <c r="F718" s="116">
        <v>4224</v>
      </c>
      <c r="G718" s="116">
        <v>4366</v>
      </c>
      <c r="H718" s="116">
        <v>2541</v>
      </c>
      <c r="I718" s="116">
        <v>23</v>
      </c>
      <c r="L718" s="103"/>
    </row>
    <row r="719" spans="1:12" s="95" customFormat="1" ht="9" customHeight="1">
      <c r="A719" s="100" t="s">
        <v>82</v>
      </c>
      <c r="B719" s="117">
        <f t="shared" si="39"/>
        <v>19304</v>
      </c>
      <c r="C719" s="117">
        <v>243</v>
      </c>
      <c r="D719" s="117">
        <v>2798</v>
      </c>
      <c r="E719" s="117">
        <v>2589</v>
      </c>
      <c r="F719" s="117">
        <v>6963</v>
      </c>
      <c r="G719" s="117">
        <v>3515</v>
      </c>
      <c r="H719" s="117">
        <v>2442</v>
      </c>
      <c r="I719" s="117">
        <v>754</v>
      </c>
      <c r="L719" s="103"/>
    </row>
    <row r="720" spans="1:12" s="95" customFormat="1" ht="9" customHeight="1">
      <c r="A720" s="89" t="s">
        <v>83</v>
      </c>
      <c r="B720" s="116">
        <f t="shared" si="39"/>
        <v>62966</v>
      </c>
      <c r="C720" s="116">
        <v>233</v>
      </c>
      <c r="D720" s="116">
        <v>465</v>
      </c>
      <c r="E720" s="116">
        <v>5969</v>
      </c>
      <c r="F720" s="116">
        <v>25946</v>
      </c>
      <c r="G720" s="116">
        <v>11307</v>
      </c>
      <c r="H720" s="116">
        <v>7731</v>
      </c>
      <c r="I720" s="116">
        <v>11315</v>
      </c>
      <c r="L720" s="103"/>
    </row>
    <row r="721" spans="1:12" s="95" customFormat="1" ht="9" customHeight="1">
      <c r="A721" s="89" t="s">
        <v>84</v>
      </c>
      <c r="B721" s="116">
        <f t="shared" si="39"/>
        <v>13303</v>
      </c>
      <c r="C721" s="116">
        <v>136</v>
      </c>
      <c r="D721" s="116">
        <v>553</v>
      </c>
      <c r="E721" s="116">
        <v>1860</v>
      </c>
      <c r="F721" s="116">
        <v>4859</v>
      </c>
      <c r="G721" s="116">
        <v>3118</v>
      </c>
      <c r="H721" s="116">
        <v>2076</v>
      </c>
      <c r="I721" s="116">
        <v>701</v>
      </c>
      <c r="L721" s="103"/>
    </row>
    <row r="722" spans="1:12" s="95" customFormat="1" ht="9" customHeight="1">
      <c r="A722" s="89" t="s">
        <v>85</v>
      </c>
      <c r="B722" s="116">
        <f t="shared" si="39"/>
        <v>164912</v>
      </c>
      <c r="C722" s="116">
        <v>17926</v>
      </c>
      <c r="D722" s="116">
        <v>22275</v>
      </c>
      <c r="E722" s="116">
        <v>39775</v>
      </c>
      <c r="F722" s="116">
        <v>31926</v>
      </c>
      <c r="G722" s="116">
        <v>16819</v>
      </c>
      <c r="H722" s="116">
        <v>8052</v>
      </c>
      <c r="I722" s="116">
        <v>28139</v>
      </c>
      <c r="L722" s="103"/>
    </row>
    <row r="723" spans="1:12" s="95" customFormat="1" ht="9" customHeight="1">
      <c r="A723" s="100" t="s">
        <v>86</v>
      </c>
      <c r="B723" s="117">
        <f t="shared" si="39"/>
        <v>66110</v>
      </c>
      <c r="C723" s="117">
        <v>1343</v>
      </c>
      <c r="D723" s="117">
        <v>1243</v>
      </c>
      <c r="E723" s="117">
        <v>8781</v>
      </c>
      <c r="F723" s="117">
        <v>23749</v>
      </c>
      <c r="G723" s="117">
        <v>11748</v>
      </c>
      <c r="H723" s="117">
        <v>6528</v>
      </c>
      <c r="I723" s="117">
        <v>12718</v>
      </c>
      <c r="L723" s="103"/>
    </row>
    <row r="724" spans="1:12" s="95" customFormat="1" ht="9" customHeight="1">
      <c r="A724" s="140" t="s">
        <v>24</v>
      </c>
      <c r="B724" s="116">
        <f t="shared" si="39"/>
        <v>145609</v>
      </c>
      <c r="C724" s="116">
        <v>515</v>
      </c>
      <c r="D724" s="116">
        <v>2804</v>
      </c>
      <c r="E724" s="116">
        <v>10754</v>
      </c>
      <c r="F724" s="116">
        <v>53979</v>
      </c>
      <c r="G724" s="116">
        <v>42921</v>
      </c>
      <c r="H724" s="116">
        <v>30812</v>
      </c>
      <c r="I724" s="116">
        <v>3824</v>
      </c>
      <c r="L724" s="103"/>
    </row>
    <row r="725" spans="1:12" s="95" customFormat="1" ht="9" customHeight="1">
      <c r="A725" s="89" t="s">
        <v>87</v>
      </c>
      <c r="B725" s="116">
        <f t="shared" si="39"/>
        <v>40337</v>
      </c>
      <c r="C725" s="116">
        <v>1320</v>
      </c>
      <c r="D725" s="116">
        <v>1186</v>
      </c>
      <c r="E725" s="116">
        <v>4656</v>
      </c>
      <c r="F725" s="116">
        <v>17300</v>
      </c>
      <c r="G725" s="116">
        <v>7842</v>
      </c>
      <c r="H725" s="116">
        <v>4199</v>
      </c>
      <c r="I725" s="116">
        <v>3834</v>
      </c>
      <c r="L725" s="103"/>
    </row>
    <row r="726" spans="1:12" s="95" customFormat="1" ht="9" customHeight="1">
      <c r="A726" s="89" t="s">
        <v>88</v>
      </c>
      <c r="B726" s="116">
        <f t="shared" si="39"/>
        <v>114890</v>
      </c>
      <c r="C726" s="116">
        <v>1080</v>
      </c>
      <c r="D726" s="116">
        <v>4463</v>
      </c>
      <c r="E726" s="116">
        <v>22581</v>
      </c>
      <c r="F726" s="116">
        <v>44413</v>
      </c>
      <c r="G726" s="116">
        <v>18004</v>
      </c>
      <c r="H726" s="116">
        <v>8714</v>
      </c>
      <c r="I726" s="116">
        <v>15635</v>
      </c>
      <c r="L726" s="103"/>
    </row>
    <row r="727" spans="1:12" s="95" customFormat="1" ht="9" customHeight="1">
      <c r="A727" s="100" t="s">
        <v>89</v>
      </c>
      <c r="B727" s="117">
        <f t="shared" si="39"/>
        <v>90352</v>
      </c>
      <c r="C727" s="117">
        <v>7357</v>
      </c>
      <c r="D727" s="117">
        <v>7189</v>
      </c>
      <c r="E727" s="117">
        <v>16967</v>
      </c>
      <c r="F727" s="117">
        <v>22175</v>
      </c>
      <c r="G727" s="117">
        <v>13787</v>
      </c>
      <c r="H727" s="117">
        <v>7316</v>
      </c>
      <c r="I727" s="117">
        <v>15561</v>
      </c>
      <c r="L727" s="103"/>
    </row>
    <row r="728" spans="1:12" s="95" customFormat="1" ht="9" customHeight="1">
      <c r="A728" s="89" t="s">
        <v>90</v>
      </c>
      <c r="B728" s="116">
        <f t="shared" si="39"/>
        <v>54108</v>
      </c>
      <c r="C728" s="116">
        <v>839</v>
      </c>
      <c r="D728" s="116">
        <v>870</v>
      </c>
      <c r="E728" s="116">
        <v>7231</v>
      </c>
      <c r="F728" s="116">
        <v>20010</v>
      </c>
      <c r="G728" s="116">
        <v>11692</v>
      </c>
      <c r="H728" s="116">
        <v>6077</v>
      </c>
      <c r="I728" s="116">
        <v>7389</v>
      </c>
      <c r="L728" s="103"/>
    </row>
    <row r="729" spans="1:12" s="95" customFormat="1" ht="9" customHeight="1">
      <c r="A729" s="89" t="s">
        <v>91</v>
      </c>
      <c r="B729" s="116">
        <f t="shared" si="39"/>
        <v>158592</v>
      </c>
      <c r="C729" s="116">
        <v>1205</v>
      </c>
      <c r="D729" s="116">
        <v>5128</v>
      </c>
      <c r="E729" s="116">
        <v>28011</v>
      </c>
      <c r="F729" s="116">
        <v>60399</v>
      </c>
      <c r="G729" s="116">
        <v>34294</v>
      </c>
      <c r="H729" s="116">
        <v>21339</v>
      </c>
      <c r="I729" s="116">
        <v>8216</v>
      </c>
      <c r="L729" s="103"/>
    </row>
    <row r="730" spans="1:12" s="95" customFormat="1" ht="9" customHeight="1">
      <c r="A730" s="89" t="s">
        <v>92</v>
      </c>
      <c r="B730" s="116">
        <f t="shared" si="39"/>
        <v>316088</v>
      </c>
      <c r="C730" s="116">
        <v>5782</v>
      </c>
      <c r="D730" s="116">
        <v>7327</v>
      </c>
      <c r="E730" s="116">
        <v>43266</v>
      </c>
      <c r="F730" s="116">
        <v>137264</v>
      </c>
      <c r="G730" s="116">
        <v>78618</v>
      </c>
      <c r="H730" s="116">
        <v>32555</v>
      </c>
      <c r="I730" s="116">
        <v>11276</v>
      </c>
      <c r="L730" s="103"/>
    </row>
    <row r="731" spans="1:12" s="95" customFormat="1" ht="9" customHeight="1">
      <c r="A731" s="100" t="s">
        <v>93</v>
      </c>
      <c r="B731" s="117">
        <f t="shared" si="39"/>
        <v>104370</v>
      </c>
      <c r="C731" s="117">
        <v>2459</v>
      </c>
      <c r="D731" s="117">
        <v>7426</v>
      </c>
      <c r="E731" s="117">
        <v>24102</v>
      </c>
      <c r="F731" s="117">
        <v>36831</v>
      </c>
      <c r="G731" s="117">
        <v>16847</v>
      </c>
      <c r="H731" s="117">
        <v>9285</v>
      </c>
      <c r="I731" s="117">
        <v>7420</v>
      </c>
      <c r="L731" s="103"/>
    </row>
    <row r="732" spans="1:12" s="95" customFormat="1" ht="9" customHeight="1">
      <c r="A732" s="89" t="s">
        <v>94</v>
      </c>
      <c r="B732" s="116">
        <f t="shared" si="39"/>
        <v>36666</v>
      </c>
      <c r="C732" s="116">
        <v>666</v>
      </c>
      <c r="D732" s="116">
        <v>349</v>
      </c>
      <c r="E732" s="116">
        <v>4784</v>
      </c>
      <c r="F732" s="116">
        <v>12297</v>
      </c>
      <c r="G732" s="116">
        <v>7640</v>
      </c>
      <c r="H732" s="116">
        <v>3787</v>
      </c>
      <c r="I732" s="116">
        <v>7143</v>
      </c>
      <c r="L732" s="103"/>
    </row>
    <row r="733" spans="1:12" s="95" customFormat="1" ht="9" customHeight="1">
      <c r="A733" s="89" t="s">
        <v>95</v>
      </c>
      <c r="B733" s="116">
        <f t="shared" si="39"/>
        <v>22930</v>
      </c>
      <c r="C733" s="116">
        <v>508</v>
      </c>
      <c r="D733" s="116">
        <v>693</v>
      </c>
      <c r="E733" s="116">
        <v>2167</v>
      </c>
      <c r="F733" s="116">
        <v>7356</v>
      </c>
      <c r="G733" s="116">
        <v>4421</v>
      </c>
      <c r="H733" s="116">
        <v>2353</v>
      </c>
      <c r="I733" s="116">
        <v>5432</v>
      </c>
      <c r="L733" s="103"/>
    </row>
    <row r="734" spans="1:12" s="95" customFormat="1" ht="9" customHeight="1">
      <c r="A734" s="89" t="s">
        <v>96</v>
      </c>
      <c r="B734" s="116">
        <f t="shared" si="39"/>
        <v>93225</v>
      </c>
      <c r="C734" s="116">
        <v>198</v>
      </c>
      <c r="D734" s="116">
        <v>538</v>
      </c>
      <c r="E734" s="116">
        <v>9824</v>
      </c>
      <c r="F734" s="116">
        <v>39826</v>
      </c>
      <c r="G734" s="116">
        <v>18168</v>
      </c>
      <c r="H734" s="116">
        <v>12411</v>
      </c>
      <c r="I734" s="116">
        <v>12260</v>
      </c>
      <c r="L734" s="103"/>
    </row>
    <row r="735" spans="1:12" s="95" customFormat="1" ht="9" customHeight="1">
      <c r="A735" s="100" t="s">
        <v>97</v>
      </c>
      <c r="B735" s="117">
        <f t="shared" si="39"/>
        <v>88364</v>
      </c>
      <c r="C735" s="117">
        <v>4266</v>
      </c>
      <c r="D735" s="117">
        <v>9160</v>
      </c>
      <c r="E735" s="117">
        <v>22056</v>
      </c>
      <c r="F735" s="117">
        <v>24107</v>
      </c>
      <c r="G735" s="117">
        <v>12819</v>
      </c>
      <c r="H735" s="117">
        <v>7209</v>
      </c>
      <c r="I735" s="117">
        <v>8747</v>
      </c>
      <c r="L735" s="103"/>
    </row>
    <row r="736" spans="1:12" s="95" customFormat="1" ht="9" customHeight="1">
      <c r="A736" s="89" t="s">
        <v>98</v>
      </c>
      <c r="B736" s="116">
        <f t="shared" si="39"/>
        <v>150633</v>
      </c>
      <c r="C736" s="116">
        <v>5391</v>
      </c>
      <c r="D736" s="116">
        <v>9029</v>
      </c>
      <c r="E736" s="116">
        <v>33529</v>
      </c>
      <c r="F736" s="116">
        <v>46521</v>
      </c>
      <c r="G736" s="116">
        <v>30390</v>
      </c>
      <c r="H736" s="116">
        <v>15542</v>
      </c>
      <c r="I736" s="116">
        <v>10231</v>
      </c>
      <c r="L736" s="103"/>
    </row>
    <row r="737" spans="1:12" s="95" customFormat="1" ht="9" customHeight="1">
      <c r="A737" s="89" t="s">
        <v>99</v>
      </c>
      <c r="B737" s="116">
        <f t="shared" si="39"/>
        <v>42231</v>
      </c>
      <c r="C737" s="116">
        <v>408</v>
      </c>
      <c r="D737" s="116">
        <v>852</v>
      </c>
      <c r="E737" s="116">
        <v>6791</v>
      </c>
      <c r="F737" s="116">
        <v>17268</v>
      </c>
      <c r="G737" s="116">
        <v>9102</v>
      </c>
      <c r="H737" s="116">
        <v>6196</v>
      </c>
      <c r="I737" s="116">
        <v>1614</v>
      </c>
      <c r="L737" s="103"/>
    </row>
    <row r="738" spans="1:12" s="95" customFormat="1" ht="9" customHeight="1">
      <c r="A738" s="89" t="s">
        <v>100</v>
      </c>
      <c r="B738" s="116">
        <f t="shared" si="39"/>
        <v>30563</v>
      </c>
      <c r="C738" s="116">
        <v>687</v>
      </c>
      <c r="D738" s="116">
        <v>748</v>
      </c>
      <c r="E738" s="116">
        <v>4233</v>
      </c>
      <c r="F738" s="116">
        <v>12668</v>
      </c>
      <c r="G738" s="116">
        <v>6943</v>
      </c>
      <c r="H738" s="116">
        <v>3250</v>
      </c>
      <c r="I738" s="116">
        <v>2034</v>
      </c>
      <c r="L738" s="103"/>
    </row>
    <row r="739" spans="1:12" s="95" customFormat="1" ht="9" customHeight="1">
      <c r="A739" s="100" t="s">
        <v>101</v>
      </c>
      <c r="B739" s="117">
        <f t="shared" si="39"/>
        <v>54112</v>
      </c>
      <c r="C739" s="117">
        <v>1786</v>
      </c>
      <c r="D739" s="117">
        <v>1595</v>
      </c>
      <c r="E739" s="117">
        <v>7833</v>
      </c>
      <c r="F739" s="117">
        <v>21684</v>
      </c>
      <c r="G739" s="117">
        <v>12655</v>
      </c>
      <c r="H739" s="117">
        <v>6165</v>
      </c>
      <c r="I739" s="117">
        <v>2394</v>
      </c>
      <c r="L739" s="103"/>
    </row>
    <row r="740" spans="1:12" s="95" customFormat="1" ht="9" customHeight="1">
      <c r="A740" s="89" t="s">
        <v>102</v>
      </c>
      <c r="B740" s="116">
        <f t="shared" si="39"/>
        <v>55371</v>
      </c>
      <c r="C740" s="116">
        <v>9397</v>
      </c>
      <c r="D740" s="116">
        <v>1370</v>
      </c>
      <c r="E740" s="116">
        <v>5553</v>
      </c>
      <c r="F740" s="116">
        <v>15682</v>
      </c>
      <c r="G740" s="116">
        <v>13008</v>
      </c>
      <c r="H740" s="116">
        <v>9066</v>
      </c>
      <c r="I740" s="116">
        <v>1295</v>
      </c>
      <c r="L740" s="103"/>
    </row>
    <row r="741" spans="1:12" s="95" customFormat="1" ht="9" customHeight="1">
      <c r="A741" s="89" t="s">
        <v>103</v>
      </c>
      <c r="B741" s="116">
        <f t="shared" si="39"/>
        <v>51894</v>
      </c>
      <c r="C741" s="116">
        <v>431</v>
      </c>
      <c r="D741" s="116">
        <v>856</v>
      </c>
      <c r="E741" s="116">
        <v>4310</v>
      </c>
      <c r="F741" s="116">
        <v>21851</v>
      </c>
      <c r="G741" s="116">
        <v>13282</v>
      </c>
      <c r="H741" s="116">
        <v>8466</v>
      </c>
      <c r="I741" s="116">
        <v>2698</v>
      </c>
      <c r="L741" s="103"/>
    </row>
    <row r="742" spans="1:12" s="95" customFormat="1" ht="9" customHeight="1">
      <c r="A742" s="89" t="s">
        <v>104</v>
      </c>
      <c r="B742" s="116">
        <f t="shared" si="39"/>
        <v>52508</v>
      </c>
      <c r="C742" s="116">
        <v>184</v>
      </c>
      <c r="D742" s="116">
        <v>1773</v>
      </c>
      <c r="E742" s="116">
        <v>6634</v>
      </c>
      <c r="F742" s="116">
        <v>18724</v>
      </c>
      <c r="G742" s="116">
        <v>13285</v>
      </c>
      <c r="H742" s="116">
        <v>6178</v>
      </c>
      <c r="I742" s="116">
        <v>5730</v>
      </c>
      <c r="L742" s="103"/>
    </row>
    <row r="743" spans="1:12" s="95" customFormat="1" ht="9" customHeight="1">
      <c r="A743" s="100" t="s">
        <v>105</v>
      </c>
      <c r="B743" s="117">
        <f t="shared" si="39"/>
        <v>62358</v>
      </c>
      <c r="C743" s="117">
        <v>981</v>
      </c>
      <c r="D743" s="117">
        <v>3632</v>
      </c>
      <c r="E743" s="117">
        <v>10139</v>
      </c>
      <c r="F743" s="117">
        <v>24045</v>
      </c>
      <c r="G743" s="117">
        <v>14085</v>
      </c>
      <c r="H743" s="117">
        <v>8486</v>
      </c>
      <c r="I743" s="117">
        <v>990</v>
      </c>
      <c r="L743" s="103"/>
    </row>
    <row r="744" spans="1:12" s="95" customFormat="1" ht="9" customHeight="1">
      <c r="A744" s="89" t="s">
        <v>106</v>
      </c>
      <c r="B744" s="116">
        <f t="shared" si="39"/>
        <v>25832</v>
      </c>
      <c r="C744" s="116">
        <v>313</v>
      </c>
      <c r="D744" s="116">
        <v>387</v>
      </c>
      <c r="E744" s="116">
        <v>3512</v>
      </c>
      <c r="F744" s="116">
        <v>10500</v>
      </c>
      <c r="G744" s="116">
        <v>6341</v>
      </c>
      <c r="H744" s="116">
        <v>3468</v>
      </c>
      <c r="I744" s="116">
        <v>1311</v>
      </c>
      <c r="L744" s="103"/>
    </row>
    <row r="745" spans="1:12" s="95" customFormat="1" ht="9" customHeight="1">
      <c r="A745" s="89" t="s">
        <v>107</v>
      </c>
      <c r="B745" s="116">
        <f t="shared" si="39"/>
        <v>162156</v>
      </c>
      <c r="C745" s="116">
        <v>5031</v>
      </c>
      <c r="D745" s="116">
        <v>11545</v>
      </c>
      <c r="E745" s="116">
        <v>30875</v>
      </c>
      <c r="F745" s="116">
        <v>46835</v>
      </c>
      <c r="G745" s="116">
        <v>37601</v>
      </c>
      <c r="H745" s="116">
        <v>19030</v>
      </c>
      <c r="I745" s="116">
        <v>11239</v>
      </c>
      <c r="L745" s="103"/>
    </row>
    <row r="746" spans="1:12" s="95" customFormat="1" ht="9" customHeight="1">
      <c r="A746" s="89" t="s">
        <v>108</v>
      </c>
      <c r="B746" s="116">
        <f t="shared" si="39"/>
        <v>37579</v>
      </c>
      <c r="C746" s="116">
        <v>489</v>
      </c>
      <c r="D746" s="116">
        <v>1951</v>
      </c>
      <c r="E746" s="116">
        <v>6922</v>
      </c>
      <c r="F746" s="116">
        <v>14366</v>
      </c>
      <c r="G746" s="116">
        <v>6916</v>
      </c>
      <c r="H746" s="116">
        <v>4671</v>
      </c>
      <c r="I746" s="116">
        <v>2264</v>
      </c>
      <c r="L746" s="103"/>
    </row>
    <row r="747" spans="1:12" s="95" customFormat="1" ht="9" customHeight="1">
      <c r="A747" s="100" t="s">
        <v>109</v>
      </c>
      <c r="B747" s="117">
        <f t="shared" si="39"/>
        <v>34031</v>
      </c>
      <c r="C747" s="117">
        <v>187</v>
      </c>
      <c r="D747" s="117">
        <v>756</v>
      </c>
      <c r="E747" s="117">
        <v>4496</v>
      </c>
      <c r="F747" s="117">
        <v>15366</v>
      </c>
      <c r="G747" s="117">
        <v>6254</v>
      </c>
      <c r="H747" s="117">
        <v>4001</v>
      </c>
      <c r="I747" s="117">
        <v>2971</v>
      </c>
      <c r="L747" s="103"/>
    </row>
    <row r="748" spans="1:12" s="95" customFormat="1" ht="9" customHeight="1">
      <c r="A748" s="89" t="s">
        <v>110</v>
      </c>
      <c r="B748" s="116">
        <f t="shared" si="39"/>
        <v>9096</v>
      </c>
      <c r="C748" s="116">
        <v>61</v>
      </c>
      <c r="D748" s="116">
        <v>182</v>
      </c>
      <c r="E748" s="116">
        <v>222</v>
      </c>
      <c r="F748" s="116">
        <v>476</v>
      </c>
      <c r="G748" s="116">
        <v>239</v>
      </c>
      <c r="H748" s="116">
        <v>173</v>
      </c>
      <c r="I748" s="116">
        <v>7743</v>
      </c>
      <c r="L748" s="103"/>
    </row>
    <row r="749" spans="1:12" s="95" customFormat="1" ht="9" customHeight="1">
      <c r="A749" s="89"/>
      <c r="B749" s="116"/>
      <c r="C749" s="116"/>
      <c r="D749" s="116"/>
      <c r="E749" s="116"/>
      <c r="F749" s="116"/>
      <c r="G749" s="116"/>
      <c r="H749" s="116"/>
      <c r="I749" s="116"/>
    </row>
    <row r="750" spans="1:12" s="95" customFormat="1" ht="9" customHeight="1">
      <c r="A750" s="93" t="s">
        <v>121</v>
      </c>
      <c r="B750" s="147"/>
      <c r="C750" s="147"/>
      <c r="D750" s="147"/>
      <c r="E750" s="147"/>
      <c r="F750" s="147"/>
      <c r="G750" s="147"/>
      <c r="H750" s="147"/>
      <c r="I750" s="147"/>
    </row>
    <row r="751" spans="1:12" s="94" customFormat="1" ht="9" customHeight="1">
      <c r="A751" s="96" t="s">
        <v>78</v>
      </c>
      <c r="B751" s="147">
        <f>SUM(B753:B785)</f>
        <v>2353596</v>
      </c>
      <c r="C751" s="147">
        <f t="shared" ref="C751:I751" si="40">SUM(C753:C785)</f>
        <v>63713</v>
      </c>
      <c r="D751" s="147">
        <f t="shared" si="40"/>
        <v>94695</v>
      </c>
      <c r="E751" s="147">
        <f t="shared" si="40"/>
        <v>351923</v>
      </c>
      <c r="F751" s="147">
        <f t="shared" si="40"/>
        <v>818884</v>
      </c>
      <c r="G751" s="147">
        <f t="shared" si="40"/>
        <v>498339</v>
      </c>
      <c r="H751" s="147">
        <f t="shared" si="40"/>
        <v>280016</v>
      </c>
      <c r="I751" s="147">
        <f t="shared" si="40"/>
        <v>246026</v>
      </c>
      <c r="L751" s="102"/>
    </row>
    <row r="752" spans="1:12" s="95" customFormat="1" ht="3.95" customHeight="1">
      <c r="A752" s="89" t="s">
        <v>148</v>
      </c>
      <c r="B752" s="148"/>
      <c r="C752" s="148"/>
      <c r="D752" s="148"/>
      <c r="E752" s="148"/>
      <c r="F752" s="148"/>
      <c r="G752" s="148"/>
      <c r="H752" s="148"/>
      <c r="I752" s="148"/>
    </row>
    <row r="753" spans="1:12" s="95" customFormat="1" ht="9" customHeight="1">
      <c r="A753" s="89" t="s">
        <v>79</v>
      </c>
      <c r="B753" s="148">
        <f>SUM(C753:I753)</f>
        <v>26486</v>
      </c>
      <c r="C753" s="148">
        <v>114</v>
      </c>
      <c r="D753" s="148">
        <v>501</v>
      </c>
      <c r="E753" s="148">
        <v>3234</v>
      </c>
      <c r="F753" s="148">
        <v>12422</v>
      </c>
      <c r="G753" s="148">
        <v>5782</v>
      </c>
      <c r="H753" s="148">
        <v>4171</v>
      </c>
      <c r="I753" s="148">
        <v>262</v>
      </c>
      <c r="L753" s="102"/>
    </row>
    <row r="754" spans="1:12" s="95" customFormat="1" ht="9" customHeight="1">
      <c r="A754" s="89" t="s">
        <v>80</v>
      </c>
      <c r="B754" s="148">
        <f t="shared" ref="B754:B785" si="41">SUM(C754:I754)</f>
        <v>63805</v>
      </c>
      <c r="C754" s="148">
        <v>1142</v>
      </c>
      <c r="D754" s="148">
        <v>1351</v>
      </c>
      <c r="E754" s="148">
        <v>6702</v>
      </c>
      <c r="F754" s="148">
        <v>15370</v>
      </c>
      <c r="G754" s="148">
        <v>9793</v>
      </c>
      <c r="H754" s="148">
        <v>4077</v>
      </c>
      <c r="I754" s="148">
        <v>25370</v>
      </c>
      <c r="L754" s="102"/>
    </row>
    <row r="755" spans="1:12" s="95" customFormat="1" ht="9" customHeight="1">
      <c r="A755" s="89" t="s">
        <v>81</v>
      </c>
      <c r="B755" s="148">
        <f t="shared" si="41"/>
        <v>12526</v>
      </c>
      <c r="C755" s="148">
        <v>127</v>
      </c>
      <c r="D755" s="148">
        <v>306</v>
      </c>
      <c r="E755" s="148">
        <v>988</v>
      </c>
      <c r="F755" s="148">
        <v>4018</v>
      </c>
      <c r="G755" s="148">
        <v>4538</v>
      </c>
      <c r="H755" s="148">
        <v>2524</v>
      </c>
      <c r="I755" s="148">
        <v>25</v>
      </c>
      <c r="L755" s="102"/>
    </row>
    <row r="756" spans="1:12" s="95" customFormat="1" ht="9" customHeight="1">
      <c r="A756" s="100" t="s">
        <v>82</v>
      </c>
      <c r="B756" s="149">
        <f t="shared" si="41"/>
        <v>17862</v>
      </c>
      <c r="C756" s="149">
        <v>178</v>
      </c>
      <c r="D756" s="149">
        <v>2756</v>
      </c>
      <c r="E756" s="149">
        <v>2077</v>
      </c>
      <c r="F756" s="149">
        <v>5855</v>
      </c>
      <c r="G756" s="149">
        <v>3440</v>
      </c>
      <c r="H756" s="149">
        <v>2086</v>
      </c>
      <c r="I756" s="149">
        <v>1470</v>
      </c>
      <c r="L756" s="102"/>
    </row>
    <row r="757" spans="1:12" s="95" customFormat="1" ht="9" customHeight="1">
      <c r="A757" s="89" t="s">
        <v>83</v>
      </c>
      <c r="B757" s="148">
        <f t="shared" si="41"/>
        <v>62807</v>
      </c>
      <c r="C757" s="148">
        <v>204</v>
      </c>
      <c r="D757" s="148">
        <v>436</v>
      </c>
      <c r="E757" s="148">
        <v>5776</v>
      </c>
      <c r="F757" s="148">
        <v>26919</v>
      </c>
      <c r="G757" s="148">
        <v>11782</v>
      </c>
      <c r="H757" s="148">
        <v>8007</v>
      </c>
      <c r="I757" s="148">
        <v>9683</v>
      </c>
      <c r="L757" s="102"/>
    </row>
    <row r="758" spans="1:12" s="95" customFormat="1" ht="9" customHeight="1">
      <c r="A758" s="89" t="s">
        <v>84</v>
      </c>
      <c r="B758" s="148">
        <f t="shared" si="41"/>
        <v>12344</v>
      </c>
      <c r="C758" s="148">
        <v>127</v>
      </c>
      <c r="D758" s="148">
        <v>389</v>
      </c>
      <c r="E758" s="148">
        <v>1551</v>
      </c>
      <c r="F758" s="148">
        <v>4428</v>
      </c>
      <c r="G758" s="148">
        <v>3111</v>
      </c>
      <c r="H758" s="148">
        <v>2201</v>
      </c>
      <c r="I758" s="148">
        <v>537</v>
      </c>
      <c r="L758" s="102"/>
    </row>
    <row r="759" spans="1:12" s="95" customFormat="1" ht="9" customHeight="1">
      <c r="A759" s="89" t="s">
        <v>85</v>
      </c>
      <c r="B759" s="148">
        <f t="shared" si="41"/>
        <v>145526</v>
      </c>
      <c r="C759" s="148">
        <v>15507</v>
      </c>
      <c r="D759" s="148">
        <v>20113</v>
      </c>
      <c r="E759" s="148">
        <v>38313</v>
      </c>
      <c r="F759" s="148">
        <v>31925</v>
      </c>
      <c r="G759" s="148">
        <v>17765</v>
      </c>
      <c r="H759" s="148">
        <v>9202</v>
      </c>
      <c r="I759" s="148">
        <v>12701</v>
      </c>
      <c r="L759" s="102"/>
    </row>
    <row r="760" spans="1:12" s="95" customFormat="1" ht="9" customHeight="1">
      <c r="A760" s="100" t="s">
        <v>86</v>
      </c>
      <c r="B760" s="149">
        <f t="shared" si="41"/>
        <v>63395</v>
      </c>
      <c r="C760" s="149">
        <v>1081</v>
      </c>
      <c r="D760" s="149">
        <v>1010</v>
      </c>
      <c r="E760" s="149">
        <v>9527</v>
      </c>
      <c r="F760" s="149">
        <v>23772</v>
      </c>
      <c r="G760" s="149">
        <v>12042</v>
      </c>
      <c r="H760" s="149">
        <v>6737</v>
      </c>
      <c r="I760" s="149">
        <v>9226</v>
      </c>
      <c r="L760" s="102"/>
    </row>
    <row r="761" spans="1:12" s="95" customFormat="1" ht="9" customHeight="1">
      <c r="A761" s="140" t="s">
        <v>24</v>
      </c>
      <c r="B761" s="148">
        <f t="shared" si="41"/>
        <v>135828</v>
      </c>
      <c r="C761" s="148">
        <v>405</v>
      </c>
      <c r="D761" s="148">
        <v>1506</v>
      </c>
      <c r="E761" s="148">
        <v>9547</v>
      </c>
      <c r="F761" s="148">
        <v>48517</v>
      </c>
      <c r="G761" s="148">
        <v>42601</v>
      </c>
      <c r="H761" s="148">
        <v>29865</v>
      </c>
      <c r="I761" s="148">
        <v>3387</v>
      </c>
      <c r="L761" s="102"/>
    </row>
    <row r="762" spans="1:12" s="95" customFormat="1" ht="9" customHeight="1">
      <c r="A762" s="89" t="s">
        <v>87</v>
      </c>
      <c r="B762" s="148">
        <f t="shared" si="41"/>
        <v>39738</v>
      </c>
      <c r="C762" s="148">
        <v>844</v>
      </c>
      <c r="D762" s="148">
        <v>860</v>
      </c>
      <c r="E762" s="148">
        <v>4155</v>
      </c>
      <c r="F762" s="148">
        <v>17533</v>
      </c>
      <c r="G762" s="148">
        <v>7794</v>
      </c>
      <c r="H762" s="148">
        <v>4276</v>
      </c>
      <c r="I762" s="148">
        <v>4276</v>
      </c>
      <c r="L762" s="102"/>
    </row>
    <row r="763" spans="1:12" s="95" customFormat="1" ht="9" customHeight="1">
      <c r="A763" s="89" t="s">
        <v>88</v>
      </c>
      <c r="B763" s="148">
        <f t="shared" si="41"/>
        <v>114269</v>
      </c>
      <c r="C763" s="148">
        <v>984</v>
      </c>
      <c r="D763" s="148">
        <v>3677</v>
      </c>
      <c r="E763" s="148">
        <v>20449</v>
      </c>
      <c r="F763" s="148">
        <v>44206</v>
      </c>
      <c r="G763" s="148">
        <v>18812</v>
      </c>
      <c r="H763" s="148">
        <v>9116</v>
      </c>
      <c r="I763" s="148">
        <v>17025</v>
      </c>
      <c r="L763" s="102"/>
    </row>
    <row r="764" spans="1:12" s="95" customFormat="1" ht="9" customHeight="1">
      <c r="A764" s="100" t="s">
        <v>89</v>
      </c>
      <c r="B764" s="149">
        <f t="shared" si="41"/>
        <v>80336</v>
      </c>
      <c r="C764" s="149">
        <v>4775</v>
      </c>
      <c r="D764" s="149">
        <v>5995</v>
      </c>
      <c r="E764" s="149">
        <v>15003</v>
      </c>
      <c r="F764" s="149">
        <v>20967</v>
      </c>
      <c r="G764" s="149">
        <v>12579</v>
      </c>
      <c r="H764" s="149">
        <v>6838</v>
      </c>
      <c r="I764" s="149">
        <v>14179</v>
      </c>
      <c r="L764" s="102"/>
    </row>
    <row r="765" spans="1:12" s="95" customFormat="1" ht="9" customHeight="1">
      <c r="A765" s="89" t="s">
        <v>90</v>
      </c>
      <c r="B765" s="148">
        <f t="shared" si="41"/>
        <v>54124</v>
      </c>
      <c r="C765" s="148">
        <v>753</v>
      </c>
      <c r="D765" s="148">
        <v>805</v>
      </c>
      <c r="E765" s="148">
        <v>6100</v>
      </c>
      <c r="F765" s="148">
        <v>20191</v>
      </c>
      <c r="G765" s="148">
        <v>12296</v>
      </c>
      <c r="H765" s="148">
        <v>6462</v>
      </c>
      <c r="I765" s="148">
        <v>7517</v>
      </c>
      <c r="L765" s="102"/>
    </row>
    <row r="766" spans="1:12" s="95" customFormat="1" ht="9" customHeight="1">
      <c r="A766" s="89" t="s">
        <v>91</v>
      </c>
      <c r="B766" s="148">
        <f t="shared" si="41"/>
        <v>151578</v>
      </c>
      <c r="C766" s="148">
        <v>944</v>
      </c>
      <c r="D766" s="148">
        <v>4443</v>
      </c>
      <c r="E766" s="148">
        <v>25755</v>
      </c>
      <c r="F766" s="148">
        <v>58506</v>
      </c>
      <c r="G766" s="148">
        <v>34665</v>
      </c>
      <c r="H766" s="148">
        <v>22235</v>
      </c>
      <c r="I766" s="148">
        <v>5030</v>
      </c>
      <c r="L766" s="102"/>
    </row>
    <row r="767" spans="1:12" s="95" customFormat="1" ht="9" customHeight="1">
      <c r="A767" s="89" t="s">
        <v>92</v>
      </c>
      <c r="B767" s="148">
        <f t="shared" si="41"/>
        <v>303778</v>
      </c>
      <c r="C767" s="148">
        <v>4249</v>
      </c>
      <c r="D767" s="148">
        <v>5470</v>
      </c>
      <c r="E767" s="148">
        <v>35768</v>
      </c>
      <c r="F767" s="148">
        <v>113696</v>
      </c>
      <c r="G767" s="148">
        <v>70275</v>
      </c>
      <c r="H767" s="148">
        <v>29603</v>
      </c>
      <c r="I767" s="148">
        <v>44717</v>
      </c>
      <c r="L767" s="102"/>
    </row>
    <row r="768" spans="1:12" s="95" customFormat="1" ht="9" customHeight="1">
      <c r="A768" s="100" t="s">
        <v>93</v>
      </c>
      <c r="B768" s="149">
        <f t="shared" si="41"/>
        <v>98543</v>
      </c>
      <c r="C768" s="149">
        <v>1904</v>
      </c>
      <c r="D768" s="149">
        <v>6058</v>
      </c>
      <c r="E768" s="149">
        <v>21624</v>
      </c>
      <c r="F768" s="149">
        <v>33866</v>
      </c>
      <c r="G768" s="149">
        <v>16585</v>
      </c>
      <c r="H768" s="149">
        <v>9338</v>
      </c>
      <c r="I768" s="149">
        <v>9168</v>
      </c>
      <c r="L768" s="102"/>
    </row>
    <row r="769" spans="1:12" s="95" customFormat="1" ht="9" customHeight="1">
      <c r="A769" s="89" t="s">
        <v>94</v>
      </c>
      <c r="B769" s="148">
        <f t="shared" si="41"/>
        <v>37089</v>
      </c>
      <c r="C769" s="148">
        <v>625</v>
      </c>
      <c r="D769" s="148">
        <v>296</v>
      </c>
      <c r="E769" s="148">
        <v>5129</v>
      </c>
      <c r="F769" s="148">
        <v>14392</v>
      </c>
      <c r="G769" s="148">
        <v>8586</v>
      </c>
      <c r="H769" s="148">
        <v>4465</v>
      </c>
      <c r="I769" s="148">
        <v>3596</v>
      </c>
      <c r="L769" s="102"/>
    </row>
    <row r="770" spans="1:12" s="95" customFormat="1" ht="9" customHeight="1">
      <c r="A770" s="89" t="s">
        <v>95</v>
      </c>
      <c r="B770" s="148">
        <f t="shared" si="41"/>
        <v>23663</v>
      </c>
      <c r="C770" s="148">
        <v>639</v>
      </c>
      <c r="D770" s="148">
        <v>1107</v>
      </c>
      <c r="E770" s="148">
        <v>2295</v>
      </c>
      <c r="F770" s="148">
        <v>7627</v>
      </c>
      <c r="G770" s="148">
        <v>4258</v>
      </c>
      <c r="H770" s="148">
        <v>2359</v>
      </c>
      <c r="I770" s="148">
        <v>5378</v>
      </c>
      <c r="L770" s="102"/>
    </row>
    <row r="771" spans="1:12" s="95" customFormat="1" ht="9" customHeight="1">
      <c r="A771" s="89" t="s">
        <v>96</v>
      </c>
      <c r="B771" s="148">
        <f t="shared" si="41"/>
        <v>93123</v>
      </c>
      <c r="C771" s="148">
        <v>281</v>
      </c>
      <c r="D771" s="148">
        <v>424</v>
      </c>
      <c r="E771" s="148">
        <v>7589</v>
      </c>
      <c r="F771" s="148">
        <v>39004</v>
      </c>
      <c r="G771" s="148">
        <v>18819</v>
      </c>
      <c r="H771" s="148">
        <v>12260</v>
      </c>
      <c r="I771" s="148">
        <v>14746</v>
      </c>
      <c r="L771" s="102"/>
    </row>
    <row r="772" spans="1:12" s="95" customFormat="1" ht="9" customHeight="1">
      <c r="A772" s="100" t="s">
        <v>97</v>
      </c>
      <c r="B772" s="149">
        <f t="shared" si="41"/>
        <v>85492</v>
      </c>
      <c r="C772" s="149">
        <v>4440</v>
      </c>
      <c r="D772" s="149">
        <v>9032</v>
      </c>
      <c r="E772" s="149">
        <v>21379</v>
      </c>
      <c r="F772" s="149">
        <v>23252</v>
      </c>
      <c r="G772" s="149">
        <v>13356</v>
      </c>
      <c r="H772" s="149">
        <v>7380</v>
      </c>
      <c r="I772" s="149">
        <v>6653</v>
      </c>
      <c r="L772" s="102"/>
    </row>
    <row r="773" spans="1:12" s="95" customFormat="1" ht="9" customHeight="1">
      <c r="A773" s="89" t="s">
        <v>98</v>
      </c>
      <c r="B773" s="148">
        <f t="shared" si="41"/>
        <v>141121</v>
      </c>
      <c r="C773" s="148">
        <v>5194</v>
      </c>
      <c r="D773" s="148">
        <v>6972</v>
      </c>
      <c r="E773" s="148">
        <v>29681</v>
      </c>
      <c r="F773" s="148">
        <v>44711</v>
      </c>
      <c r="G773" s="148">
        <v>30936</v>
      </c>
      <c r="H773" s="148">
        <v>16057</v>
      </c>
      <c r="I773" s="148">
        <v>7570</v>
      </c>
      <c r="L773" s="102"/>
    </row>
    <row r="774" spans="1:12" s="95" customFormat="1" ht="9" customHeight="1">
      <c r="A774" s="89" t="s">
        <v>99</v>
      </c>
      <c r="B774" s="148">
        <f t="shared" si="41"/>
        <v>41904</v>
      </c>
      <c r="C774" s="148">
        <v>373</v>
      </c>
      <c r="D774" s="148">
        <v>677</v>
      </c>
      <c r="E774" s="148">
        <v>5900</v>
      </c>
      <c r="F774" s="148">
        <v>17459</v>
      </c>
      <c r="G774" s="148">
        <v>9573</v>
      </c>
      <c r="H774" s="148">
        <v>6612</v>
      </c>
      <c r="I774" s="148">
        <v>1310</v>
      </c>
      <c r="L774" s="102"/>
    </row>
    <row r="775" spans="1:12" s="95" customFormat="1" ht="9" customHeight="1">
      <c r="A775" s="89" t="s">
        <v>100</v>
      </c>
      <c r="B775" s="148">
        <f t="shared" si="41"/>
        <v>30841</v>
      </c>
      <c r="C775" s="148">
        <v>672</v>
      </c>
      <c r="D775" s="148">
        <v>598</v>
      </c>
      <c r="E775" s="148">
        <v>4095</v>
      </c>
      <c r="F775" s="148">
        <v>11954</v>
      </c>
      <c r="G775" s="148">
        <v>7473</v>
      </c>
      <c r="H775" s="148">
        <v>3421</v>
      </c>
      <c r="I775" s="148">
        <v>2628</v>
      </c>
      <c r="L775" s="102"/>
    </row>
    <row r="776" spans="1:12" s="95" customFormat="1" ht="9" customHeight="1">
      <c r="A776" s="100" t="s">
        <v>101</v>
      </c>
      <c r="B776" s="149">
        <f t="shared" si="41"/>
        <v>52250</v>
      </c>
      <c r="C776" s="149">
        <v>1928</v>
      </c>
      <c r="D776" s="149">
        <v>1293</v>
      </c>
      <c r="E776" s="149">
        <v>6698</v>
      </c>
      <c r="F776" s="149">
        <v>20861</v>
      </c>
      <c r="G776" s="149">
        <v>12653</v>
      </c>
      <c r="H776" s="149">
        <v>6207</v>
      </c>
      <c r="I776" s="149">
        <v>2610</v>
      </c>
      <c r="L776" s="102"/>
    </row>
    <row r="777" spans="1:12" s="95" customFormat="1" ht="9" customHeight="1">
      <c r="A777" s="89" t="s">
        <v>102</v>
      </c>
      <c r="B777" s="148">
        <f t="shared" si="41"/>
        <v>53461</v>
      </c>
      <c r="C777" s="148">
        <v>9529</v>
      </c>
      <c r="D777" s="148">
        <v>1050</v>
      </c>
      <c r="E777" s="148">
        <v>4339</v>
      </c>
      <c r="F777" s="148">
        <v>13963</v>
      </c>
      <c r="G777" s="148">
        <v>12612</v>
      </c>
      <c r="H777" s="148">
        <v>9599</v>
      </c>
      <c r="I777" s="148">
        <v>2369</v>
      </c>
      <c r="L777" s="102"/>
    </row>
    <row r="778" spans="1:12" s="95" customFormat="1" ht="9" customHeight="1">
      <c r="A778" s="89" t="s">
        <v>103</v>
      </c>
      <c r="B778" s="148">
        <f t="shared" si="41"/>
        <v>48925</v>
      </c>
      <c r="C778" s="148">
        <v>364</v>
      </c>
      <c r="D778" s="148">
        <v>684</v>
      </c>
      <c r="E778" s="148">
        <v>3550</v>
      </c>
      <c r="F778" s="148">
        <v>19749</v>
      </c>
      <c r="G778" s="148">
        <v>13250</v>
      </c>
      <c r="H778" s="148">
        <v>8679</v>
      </c>
      <c r="I778" s="148">
        <v>2649</v>
      </c>
      <c r="L778" s="102"/>
    </row>
    <row r="779" spans="1:12" s="95" customFormat="1" ht="9" customHeight="1">
      <c r="A779" s="89" t="s">
        <v>104</v>
      </c>
      <c r="B779" s="148">
        <f t="shared" si="41"/>
        <v>49785</v>
      </c>
      <c r="C779" s="148">
        <v>121</v>
      </c>
      <c r="D779" s="148">
        <v>1463</v>
      </c>
      <c r="E779" s="148">
        <v>5800</v>
      </c>
      <c r="F779" s="148">
        <v>17737</v>
      </c>
      <c r="G779" s="148">
        <v>13245</v>
      </c>
      <c r="H779" s="148">
        <v>6332</v>
      </c>
      <c r="I779" s="148">
        <v>5087</v>
      </c>
      <c r="L779" s="102"/>
    </row>
    <row r="780" spans="1:12" s="95" customFormat="1" ht="9" customHeight="1">
      <c r="A780" s="100" t="s">
        <v>105</v>
      </c>
      <c r="B780" s="149">
        <f t="shared" si="41"/>
        <v>60263</v>
      </c>
      <c r="C780" s="149">
        <v>1265</v>
      </c>
      <c r="D780" s="149">
        <v>4208</v>
      </c>
      <c r="E780" s="149">
        <v>8909</v>
      </c>
      <c r="F780" s="149">
        <v>22847</v>
      </c>
      <c r="G780" s="149">
        <v>13511</v>
      </c>
      <c r="H780" s="149">
        <v>8218</v>
      </c>
      <c r="I780" s="149">
        <v>1305</v>
      </c>
      <c r="L780" s="102"/>
    </row>
    <row r="781" spans="1:12" s="95" customFormat="1" ht="9" customHeight="1">
      <c r="A781" s="89" t="s">
        <v>106</v>
      </c>
      <c r="B781" s="148">
        <f t="shared" si="41"/>
        <v>26166</v>
      </c>
      <c r="C781" s="148">
        <v>210</v>
      </c>
      <c r="D781" s="148">
        <v>308</v>
      </c>
      <c r="E781" s="148">
        <v>3127</v>
      </c>
      <c r="F781" s="148">
        <v>10342</v>
      </c>
      <c r="G781" s="148">
        <v>6363</v>
      </c>
      <c r="H781" s="148">
        <v>3648</v>
      </c>
      <c r="I781" s="148">
        <v>2168</v>
      </c>
      <c r="L781" s="102"/>
    </row>
    <row r="782" spans="1:12" s="95" customFormat="1" ht="9" customHeight="1">
      <c r="A782" s="89" t="s">
        <v>107</v>
      </c>
      <c r="B782" s="148">
        <f t="shared" si="41"/>
        <v>144842</v>
      </c>
      <c r="C782" s="148">
        <v>3875</v>
      </c>
      <c r="D782" s="148">
        <v>8569</v>
      </c>
      <c r="E782" s="148">
        <v>26308</v>
      </c>
      <c r="F782" s="148">
        <v>42005</v>
      </c>
      <c r="G782" s="148">
        <v>35518</v>
      </c>
      <c r="H782" s="148">
        <v>18905</v>
      </c>
      <c r="I782" s="148">
        <v>9662</v>
      </c>
      <c r="L782" s="102"/>
    </row>
    <row r="783" spans="1:12" s="95" customFormat="1" ht="9" customHeight="1">
      <c r="A783" s="89" t="s">
        <v>108</v>
      </c>
      <c r="B783" s="148">
        <f t="shared" si="41"/>
        <v>37117</v>
      </c>
      <c r="C783" s="148">
        <v>456</v>
      </c>
      <c r="D783" s="148">
        <v>1535</v>
      </c>
      <c r="E783" s="148">
        <v>6119</v>
      </c>
      <c r="F783" s="148">
        <v>14513</v>
      </c>
      <c r="G783" s="148">
        <v>7559</v>
      </c>
      <c r="H783" s="148">
        <v>5000</v>
      </c>
      <c r="I783" s="148">
        <v>1935</v>
      </c>
      <c r="L783" s="102"/>
    </row>
    <row r="784" spans="1:12" s="95" customFormat="1" ht="9" customHeight="1">
      <c r="A784" s="100" t="s">
        <v>109</v>
      </c>
      <c r="B784" s="149">
        <f t="shared" si="41"/>
        <v>33833</v>
      </c>
      <c r="C784" s="149">
        <v>266</v>
      </c>
      <c r="D784" s="149">
        <v>709</v>
      </c>
      <c r="E784" s="149">
        <v>4116</v>
      </c>
      <c r="F784" s="149">
        <v>15846</v>
      </c>
      <c r="G784" s="149">
        <v>6535</v>
      </c>
      <c r="H784" s="149">
        <v>4000</v>
      </c>
      <c r="I784" s="149">
        <v>2361</v>
      </c>
      <c r="L784" s="102"/>
    </row>
    <row r="785" spans="1:12" s="95" customFormat="1" ht="9" customHeight="1">
      <c r="A785" s="89" t="s">
        <v>110</v>
      </c>
      <c r="B785" s="148">
        <f t="shared" si="41"/>
        <v>10776</v>
      </c>
      <c r="C785" s="148">
        <v>137</v>
      </c>
      <c r="D785" s="148">
        <v>94</v>
      </c>
      <c r="E785" s="148">
        <v>320</v>
      </c>
      <c r="F785" s="148">
        <v>431</v>
      </c>
      <c r="G785" s="148">
        <v>232</v>
      </c>
      <c r="H785" s="148">
        <v>136</v>
      </c>
      <c r="I785" s="148">
        <v>9426</v>
      </c>
      <c r="L785" s="102"/>
    </row>
    <row r="786" spans="1:12" s="95" customFormat="1" ht="9" customHeight="1">
      <c r="A786" s="89"/>
      <c r="B786" s="116"/>
      <c r="C786" s="116"/>
      <c r="D786" s="116"/>
      <c r="E786" s="116"/>
      <c r="F786" s="116"/>
      <c r="G786" s="116"/>
      <c r="H786" s="116"/>
      <c r="I786" s="116"/>
    </row>
    <row r="787" spans="1:12" s="95" customFormat="1" ht="9" customHeight="1">
      <c r="A787" s="93" t="s">
        <v>122</v>
      </c>
      <c r="B787" s="147"/>
      <c r="C787" s="147"/>
      <c r="D787" s="147"/>
      <c r="E787" s="147"/>
      <c r="F787" s="147"/>
      <c r="G787" s="147"/>
      <c r="H787" s="147"/>
      <c r="I787" s="147"/>
    </row>
    <row r="788" spans="1:12" s="94" customFormat="1" ht="9" customHeight="1">
      <c r="A788" s="96" t="s">
        <v>78</v>
      </c>
      <c r="B788" s="147">
        <f>SUM(B790:B822)</f>
        <v>2293708</v>
      </c>
      <c r="C788" s="147">
        <f t="shared" ref="C788:I788" si="42">SUM(C790:C822)</f>
        <v>63658</v>
      </c>
      <c r="D788" s="147">
        <f t="shared" si="42"/>
        <v>80645</v>
      </c>
      <c r="E788" s="147">
        <f t="shared" si="42"/>
        <v>327614</v>
      </c>
      <c r="F788" s="147">
        <f t="shared" si="42"/>
        <v>803517</v>
      </c>
      <c r="G788" s="147">
        <f t="shared" si="42"/>
        <v>497222</v>
      </c>
      <c r="H788" s="147">
        <f t="shared" si="42"/>
        <v>285570</v>
      </c>
      <c r="I788" s="147">
        <f t="shared" si="42"/>
        <v>235482</v>
      </c>
      <c r="L788" s="102"/>
    </row>
    <row r="789" spans="1:12" s="95" customFormat="1" ht="3.95" customHeight="1">
      <c r="A789" s="89" t="s">
        <v>148</v>
      </c>
      <c r="B789" s="148"/>
      <c r="C789" s="148"/>
      <c r="D789" s="148"/>
      <c r="E789" s="148"/>
      <c r="F789" s="148"/>
      <c r="G789" s="148"/>
      <c r="H789" s="148"/>
      <c r="I789" s="148"/>
      <c r="L789" s="102"/>
    </row>
    <row r="790" spans="1:12" s="95" customFormat="1" ht="9" customHeight="1">
      <c r="A790" s="89" t="s">
        <v>79</v>
      </c>
      <c r="B790" s="148">
        <f>SUM(C790:I790)</f>
        <v>26388</v>
      </c>
      <c r="C790" s="148">
        <v>97</v>
      </c>
      <c r="D790" s="148">
        <v>369</v>
      </c>
      <c r="E790" s="148">
        <v>2970</v>
      </c>
      <c r="F790" s="148">
        <v>12477</v>
      </c>
      <c r="G790" s="148">
        <v>6000</v>
      </c>
      <c r="H790" s="148">
        <v>4229</v>
      </c>
      <c r="I790" s="148">
        <v>246</v>
      </c>
      <c r="L790" s="102"/>
    </row>
    <row r="791" spans="1:12" s="95" customFormat="1" ht="9" customHeight="1">
      <c r="A791" s="89" t="s">
        <v>80</v>
      </c>
      <c r="B791" s="148">
        <f t="shared" ref="B791:B822" si="43">SUM(C791:I791)</f>
        <v>62608</v>
      </c>
      <c r="C791" s="148">
        <v>808</v>
      </c>
      <c r="D791" s="148">
        <v>733</v>
      </c>
      <c r="E791" s="148">
        <v>6039</v>
      </c>
      <c r="F791" s="148">
        <v>13961</v>
      </c>
      <c r="G791" s="148">
        <v>9986</v>
      </c>
      <c r="H791" s="148">
        <v>4182</v>
      </c>
      <c r="I791" s="148">
        <v>26899</v>
      </c>
      <c r="L791" s="102"/>
    </row>
    <row r="792" spans="1:12" s="95" customFormat="1" ht="9" customHeight="1">
      <c r="A792" s="89" t="s">
        <v>81</v>
      </c>
      <c r="B792" s="148">
        <f t="shared" si="43"/>
        <v>12545</v>
      </c>
      <c r="C792" s="148">
        <v>185</v>
      </c>
      <c r="D792" s="148">
        <v>247</v>
      </c>
      <c r="E792" s="148">
        <v>1059</v>
      </c>
      <c r="F792" s="148">
        <v>3779</v>
      </c>
      <c r="G792" s="148">
        <v>4608</v>
      </c>
      <c r="H792" s="148">
        <v>2636</v>
      </c>
      <c r="I792" s="148">
        <v>31</v>
      </c>
      <c r="L792" s="102"/>
    </row>
    <row r="793" spans="1:12" s="95" customFormat="1" ht="9" customHeight="1">
      <c r="A793" s="100" t="s">
        <v>82</v>
      </c>
      <c r="B793" s="149">
        <f t="shared" si="43"/>
        <v>17361</v>
      </c>
      <c r="C793" s="149">
        <v>217</v>
      </c>
      <c r="D793" s="149">
        <v>2358</v>
      </c>
      <c r="E793" s="149">
        <v>2125</v>
      </c>
      <c r="F793" s="149">
        <v>6107</v>
      </c>
      <c r="G793" s="149">
        <v>3524</v>
      </c>
      <c r="H793" s="149">
        <v>2520</v>
      </c>
      <c r="I793" s="149">
        <v>510</v>
      </c>
      <c r="L793" s="102"/>
    </row>
    <row r="794" spans="1:12" s="95" customFormat="1" ht="9" customHeight="1">
      <c r="A794" s="89" t="s">
        <v>83</v>
      </c>
      <c r="B794" s="148">
        <f t="shared" si="43"/>
        <v>62011</v>
      </c>
      <c r="C794" s="148">
        <v>323</v>
      </c>
      <c r="D794" s="148">
        <v>539</v>
      </c>
      <c r="E794" s="148">
        <v>5653</v>
      </c>
      <c r="F794" s="148">
        <v>26938</v>
      </c>
      <c r="G794" s="148">
        <v>11892</v>
      </c>
      <c r="H794" s="148">
        <v>8258</v>
      </c>
      <c r="I794" s="148">
        <v>8408</v>
      </c>
      <c r="L794" s="102"/>
    </row>
    <row r="795" spans="1:12" s="95" customFormat="1" ht="9" customHeight="1">
      <c r="A795" s="89" t="s">
        <v>84</v>
      </c>
      <c r="B795" s="148">
        <f t="shared" si="43"/>
        <v>11867</v>
      </c>
      <c r="C795" s="148">
        <v>117</v>
      </c>
      <c r="D795" s="148">
        <v>332</v>
      </c>
      <c r="E795" s="148">
        <v>1251</v>
      </c>
      <c r="F795" s="148">
        <v>4296</v>
      </c>
      <c r="G795" s="148">
        <v>3032</v>
      </c>
      <c r="H795" s="148">
        <v>2317</v>
      </c>
      <c r="I795" s="148">
        <v>522</v>
      </c>
      <c r="L795" s="102"/>
    </row>
    <row r="796" spans="1:12" s="95" customFormat="1" ht="9" customHeight="1">
      <c r="A796" s="89" t="s">
        <v>85</v>
      </c>
      <c r="B796" s="148">
        <f t="shared" si="43"/>
        <v>140356</v>
      </c>
      <c r="C796" s="148">
        <v>12779</v>
      </c>
      <c r="D796" s="148">
        <v>16843</v>
      </c>
      <c r="E796" s="148">
        <v>35965</v>
      </c>
      <c r="F796" s="148">
        <v>31129</v>
      </c>
      <c r="G796" s="148">
        <v>17049</v>
      </c>
      <c r="H796" s="148">
        <v>8913</v>
      </c>
      <c r="I796" s="148">
        <v>17678</v>
      </c>
      <c r="L796" s="102"/>
    </row>
    <row r="797" spans="1:12" s="95" customFormat="1" ht="9" customHeight="1">
      <c r="A797" s="100" t="s">
        <v>86</v>
      </c>
      <c r="B797" s="149">
        <f t="shared" si="43"/>
        <v>62313</v>
      </c>
      <c r="C797" s="149">
        <v>903</v>
      </c>
      <c r="D797" s="149">
        <v>1183</v>
      </c>
      <c r="E797" s="149">
        <v>7544</v>
      </c>
      <c r="F797" s="149">
        <v>22335</v>
      </c>
      <c r="G797" s="149">
        <v>10950</v>
      </c>
      <c r="H797" s="149">
        <v>6453</v>
      </c>
      <c r="I797" s="149">
        <v>12945</v>
      </c>
      <c r="L797" s="102"/>
    </row>
    <row r="798" spans="1:12" s="95" customFormat="1" ht="9" customHeight="1">
      <c r="A798" s="140" t="s">
        <v>24</v>
      </c>
      <c r="B798" s="148">
        <f t="shared" si="43"/>
        <v>128227</v>
      </c>
      <c r="C798" s="148">
        <v>477</v>
      </c>
      <c r="D798" s="148">
        <v>2085</v>
      </c>
      <c r="E798" s="148">
        <v>8640</v>
      </c>
      <c r="F798" s="148">
        <v>45752</v>
      </c>
      <c r="G798" s="148">
        <v>40529</v>
      </c>
      <c r="H798" s="148">
        <v>29390</v>
      </c>
      <c r="I798" s="148">
        <v>1354</v>
      </c>
      <c r="L798" s="102"/>
    </row>
    <row r="799" spans="1:12" s="95" customFormat="1" ht="9" customHeight="1">
      <c r="A799" s="89" t="s">
        <v>87</v>
      </c>
      <c r="B799" s="148">
        <f t="shared" si="43"/>
        <v>37801</v>
      </c>
      <c r="C799" s="148">
        <v>569</v>
      </c>
      <c r="D799" s="148">
        <v>641</v>
      </c>
      <c r="E799" s="148">
        <v>3547</v>
      </c>
      <c r="F799" s="148">
        <v>16660</v>
      </c>
      <c r="G799" s="148">
        <v>7889</v>
      </c>
      <c r="H799" s="148">
        <v>4302</v>
      </c>
      <c r="I799" s="148">
        <v>4193</v>
      </c>
      <c r="L799" s="102"/>
    </row>
    <row r="800" spans="1:12" s="95" customFormat="1" ht="9" customHeight="1">
      <c r="A800" s="89" t="s">
        <v>88</v>
      </c>
      <c r="B800" s="148">
        <f t="shared" si="43"/>
        <v>117281</v>
      </c>
      <c r="C800" s="148">
        <v>858</v>
      </c>
      <c r="D800" s="148">
        <v>3053</v>
      </c>
      <c r="E800" s="148">
        <v>19353</v>
      </c>
      <c r="F800" s="148">
        <v>46308</v>
      </c>
      <c r="G800" s="148">
        <v>19905</v>
      </c>
      <c r="H800" s="148">
        <v>9518</v>
      </c>
      <c r="I800" s="148">
        <v>18286</v>
      </c>
      <c r="L800" s="102"/>
    </row>
    <row r="801" spans="1:12" s="95" customFormat="1" ht="9" customHeight="1">
      <c r="A801" s="100" t="s">
        <v>89</v>
      </c>
      <c r="B801" s="149">
        <f t="shared" si="43"/>
        <v>87127</v>
      </c>
      <c r="C801" s="149">
        <v>5939</v>
      </c>
      <c r="D801" s="149">
        <v>5339</v>
      </c>
      <c r="E801" s="149">
        <v>16193</v>
      </c>
      <c r="F801" s="149">
        <v>22159</v>
      </c>
      <c r="G801" s="149">
        <v>13192</v>
      </c>
      <c r="H801" s="149">
        <v>6600</v>
      </c>
      <c r="I801" s="149">
        <v>17705</v>
      </c>
      <c r="L801" s="102"/>
    </row>
    <row r="802" spans="1:12" s="95" customFormat="1" ht="9" customHeight="1">
      <c r="A802" s="89" t="s">
        <v>90</v>
      </c>
      <c r="B802" s="148">
        <f t="shared" si="43"/>
        <v>52629</v>
      </c>
      <c r="C802" s="148">
        <v>658</v>
      </c>
      <c r="D802" s="148">
        <v>617</v>
      </c>
      <c r="E802" s="148">
        <v>5133</v>
      </c>
      <c r="F802" s="148">
        <v>19386</v>
      </c>
      <c r="G802" s="148">
        <v>12012</v>
      </c>
      <c r="H802" s="148">
        <v>6658</v>
      </c>
      <c r="I802" s="148">
        <v>8165</v>
      </c>
      <c r="L802" s="102"/>
    </row>
    <row r="803" spans="1:12" s="95" customFormat="1" ht="9" customHeight="1">
      <c r="A803" s="89" t="s">
        <v>91</v>
      </c>
      <c r="B803" s="148">
        <f t="shared" si="43"/>
        <v>148377</v>
      </c>
      <c r="C803" s="148">
        <v>913</v>
      </c>
      <c r="D803" s="148">
        <v>3855</v>
      </c>
      <c r="E803" s="148">
        <v>23520</v>
      </c>
      <c r="F803" s="148">
        <v>56298</v>
      </c>
      <c r="G803" s="148">
        <v>34496</v>
      </c>
      <c r="H803" s="148">
        <v>22472</v>
      </c>
      <c r="I803" s="148">
        <v>6823</v>
      </c>
      <c r="L803" s="102"/>
    </row>
    <row r="804" spans="1:12" s="95" customFormat="1" ht="9" customHeight="1">
      <c r="A804" s="89" t="s">
        <v>92</v>
      </c>
      <c r="B804" s="148">
        <f t="shared" si="43"/>
        <v>295635</v>
      </c>
      <c r="C804" s="148">
        <v>3764</v>
      </c>
      <c r="D804" s="148">
        <v>4447</v>
      </c>
      <c r="E804" s="148">
        <v>34183</v>
      </c>
      <c r="F804" s="148">
        <v>115864</v>
      </c>
      <c r="G804" s="148">
        <v>72605</v>
      </c>
      <c r="H804" s="148">
        <v>33342</v>
      </c>
      <c r="I804" s="148">
        <v>31430</v>
      </c>
      <c r="L804" s="102"/>
    </row>
    <row r="805" spans="1:12" s="95" customFormat="1" ht="9" customHeight="1">
      <c r="A805" s="100" t="s">
        <v>93</v>
      </c>
      <c r="B805" s="149">
        <f t="shared" si="43"/>
        <v>96217</v>
      </c>
      <c r="C805" s="149">
        <v>1904</v>
      </c>
      <c r="D805" s="149">
        <v>6253</v>
      </c>
      <c r="E805" s="149">
        <v>21220</v>
      </c>
      <c r="F805" s="149">
        <v>34328</v>
      </c>
      <c r="G805" s="149">
        <v>17661</v>
      </c>
      <c r="H805" s="149">
        <v>9091</v>
      </c>
      <c r="I805" s="149">
        <v>5760</v>
      </c>
      <c r="L805" s="102"/>
    </row>
    <row r="806" spans="1:12" s="95" customFormat="1" ht="9" customHeight="1">
      <c r="A806" s="89" t="s">
        <v>94</v>
      </c>
      <c r="B806" s="148">
        <f t="shared" si="43"/>
        <v>35632</v>
      </c>
      <c r="C806" s="148">
        <v>656</v>
      </c>
      <c r="D806" s="148">
        <v>271</v>
      </c>
      <c r="E806" s="148">
        <v>4275</v>
      </c>
      <c r="F806" s="148">
        <v>13784</v>
      </c>
      <c r="G806" s="148">
        <v>8145</v>
      </c>
      <c r="H806" s="148">
        <v>4360</v>
      </c>
      <c r="I806" s="148">
        <v>4141</v>
      </c>
      <c r="L806" s="102"/>
    </row>
    <row r="807" spans="1:12" s="95" customFormat="1" ht="9" customHeight="1">
      <c r="A807" s="89" t="s">
        <v>95</v>
      </c>
      <c r="B807" s="148">
        <f t="shared" si="43"/>
        <v>21714</v>
      </c>
      <c r="C807" s="148">
        <v>368</v>
      </c>
      <c r="D807" s="148">
        <v>1354</v>
      </c>
      <c r="E807" s="148">
        <v>1826</v>
      </c>
      <c r="F807" s="148">
        <v>7225</v>
      </c>
      <c r="G807" s="148">
        <v>4200</v>
      </c>
      <c r="H807" s="148">
        <v>2659</v>
      </c>
      <c r="I807" s="148">
        <v>4082</v>
      </c>
      <c r="L807" s="102"/>
    </row>
    <row r="808" spans="1:12" s="95" customFormat="1" ht="9" customHeight="1">
      <c r="A808" s="89" t="s">
        <v>96</v>
      </c>
      <c r="B808" s="148">
        <f t="shared" si="43"/>
        <v>92978</v>
      </c>
      <c r="C808" s="148">
        <v>220</v>
      </c>
      <c r="D808" s="148">
        <v>440</v>
      </c>
      <c r="E808" s="148">
        <v>7415</v>
      </c>
      <c r="F808" s="148">
        <v>40489</v>
      </c>
      <c r="G808" s="148">
        <v>18854</v>
      </c>
      <c r="H808" s="148">
        <v>12666</v>
      </c>
      <c r="I808" s="148">
        <v>12894</v>
      </c>
      <c r="L808" s="102"/>
    </row>
    <row r="809" spans="1:12" s="95" customFormat="1" ht="9" customHeight="1">
      <c r="A809" s="100" t="s">
        <v>97</v>
      </c>
      <c r="B809" s="149">
        <f t="shared" si="43"/>
        <v>83564</v>
      </c>
      <c r="C809" s="149">
        <v>3794</v>
      </c>
      <c r="D809" s="149">
        <v>8143</v>
      </c>
      <c r="E809" s="149">
        <v>19985</v>
      </c>
      <c r="F809" s="149">
        <v>21841</v>
      </c>
      <c r="G809" s="149">
        <v>14590</v>
      </c>
      <c r="H809" s="149">
        <v>7979</v>
      </c>
      <c r="I809" s="149">
        <v>7232</v>
      </c>
      <c r="L809" s="102"/>
    </row>
    <row r="810" spans="1:12" s="95" customFormat="1" ht="9" customHeight="1">
      <c r="A810" s="89" t="s">
        <v>98</v>
      </c>
      <c r="B810" s="148">
        <f t="shared" si="43"/>
        <v>132823</v>
      </c>
      <c r="C810" s="148">
        <v>4385</v>
      </c>
      <c r="D810" s="148">
        <v>5440</v>
      </c>
      <c r="E810" s="148">
        <v>26581</v>
      </c>
      <c r="F810" s="148">
        <v>41614</v>
      </c>
      <c r="G810" s="148">
        <v>30104</v>
      </c>
      <c r="H810" s="148">
        <v>15863</v>
      </c>
      <c r="I810" s="148">
        <v>8836</v>
      </c>
      <c r="L810" s="102"/>
    </row>
    <row r="811" spans="1:12" s="95" customFormat="1" ht="9" customHeight="1">
      <c r="A811" s="89" t="s">
        <v>99</v>
      </c>
      <c r="B811" s="148">
        <f t="shared" si="43"/>
        <v>39634</v>
      </c>
      <c r="C811" s="148">
        <v>311</v>
      </c>
      <c r="D811" s="148">
        <v>673</v>
      </c>
      <c r="E811" s="148">
        <v>5304</v>
      </c>
      <c r="F811" s="148">
        <v>16452</v>
      </c>
      <c r="G811" s="148">
        <v>9336</v>
      </c>
      <c r="H811" s="148">
        <v>6650</v>
      </c>
      <c r="I811" s="148">
        <v>908</v>
      </c>
      <c r="L811" s="102"/>
    </row>
    <row r="812" spans="1:12" s="95" customFormat="1" ht="9" customHeight="1">
      <c r="A812" s="89" t="s">
        <v>100</v>
      </c>
      <c r="B812" s="148">
        <f t="shared" si="43"/>
        <v>30367</v>
      </c>
      <c r="C812" s="148">
        <v>486</v>
      </c>
      <c r="D812" s="148">
        <v>457</v>
      </c>
      <c r="E812" s="148">
        <v>3589</v>
      </c>
      <c r="F812" s="148">
        <v>11013</v>
      </c>
      <c r="G812" s="148">
        <v>6871</v>
      </c>
      <c r="H812" s="148">
        <v>3486</v>
      </c>
      <c r="I812" s="148">
        <v>4465</v>
      </c>
      <c r="L812" s="102"/>
    </row>
    <row r="813" spans="1:12" s="95" customFormat="1" ht="9" customHeight="1">
      <c r="A813" s="100" t="s">
        <v>101</v>
      </c>
      <c r="B813" s="149">
        <f t="shared" si="43"/>
        <v>49688</v>
      </c>
      <c r="C813" s="149">
        <v>3558</v>
      </c>
      <c r="D813" s="149">
        <v>958</v>
      </c>
      <c r="E813" s="149">
        <v>5626</v>
      </c>
      <c r="F813" s="149">
        <v>18952</v>
      </c>
      <c r="G813" s="149">
        <v>11718</v>
      </c>
      <c r="H813" s="149">
        <v>6211</v>
      </c>
      <c r="I813" s="149">
        <v>2665</v>
      </c>
      <c r="L813" s="102"/>
    </row>
    <row r="814" spans="1:12" s="95" customFormat="1" ht="9" customHeight="1">
      <c r="A814" s="89" t="s">
        <v>102</v>
      </c>
      <c r="B814" s="148">
        <f t="shared" si="43"/>
        <v>53247</v>
      </c>
      <c r="C814" s="148">
        <v>13966</v>
      </c>
      <c r="D814" s="148">
        <v>869</v>
      </c>
      <c r="E814" s="148">
        <v>3855</v>
      </c>
      <c r="F814" s="148">
        <v>12519</v>
      </c>
      <c r="G814" s="148">
        <v>11628</v>
      </c>
      <c r="H814" s="148">
        <v>9168</v>
      </c>
      <c r="I814" s="148">
        <v>1242</v>
      </c>
      <c r="L814" s="102"/>
    </row>
    <row r="815" spans="1:12" s="95" customFormat="1" ht="9" customHeight="1">
      <c r="A815" s="89" t="s">
        <v>103</v>
      </c>
      <c r="B815" s="148">
        <f t="shared" si="43"/>
        <v>46785</v>
      </c>
      <c r="C815" s="148">
        <v>330</v>
      </c>
      <c r="D815" s="148">
        <v>529</v>
      </c>
      <c r="E815" s="148">
        <v>3173</v>
      </c>
      <c r="F815" s="148">
        <v>18899</v>
      </c>
      <c r="G815" s="148">
        <v>12933</v>
      </c>
      <c r="H815" s="148">
        <v>8889</v>
      </c>
      <c r="I815" s="148">
        <v>2032</v>
      </c>
      <c r="L815" s="102"/>
    </row>
    <row r="816" spans="1:12" s="95" customFormat="1" ht="9" customHeight="1">
      <c r="A816" s="89" t="s">
        <v>104</v>
      </c>
      <c r="B816" s="148">
        <f t="shared" si="43"/>
        <v>50310</v>
      </c>
      <c r="C816" s="148">
        <v>97</v>
      </c>
      <c r="D816" s="148">
        <v>1038</v>
      </c>
      <c r="E816" s="148">
        <v>5934</v>
      </c>
      <c r="F816" s="148">
        <v>17752</v>
      </c>
      <c r="G816" s="148">
        <v>14012</v>
      </c>
      <c r="H816" s="148">
        <v>7764</v>
      </c>
      <c r="I816" s="148">
        <v>3713</v>
      </c>
      <c r="L816" s="102"/>
    </row>
    <row r="817" spans="1:12" s="95" customFormat="1" ht="9" customHeight="1">
      <c r="A817" s="100" t="s">
        <v>105</v>
      </c>
      <c r="B817" s="149">
        <f t="shared" si="43"/>
        <v>58914</v>
      </c>
      <c r="C817" s="149">
        <v>581</v>
      </c>
      <c r="D817" s="149">
        <v>2319</v>
      </c>
      <c r="E817" s="149">
        <v>8311</v>
      </c>
      <c r="F817" s="149">
        <v>24446</v>
      </c>
      <c r="G817" s="149">
        <v>13543</v>
      </c>
      <c r="H817" s="149">
        <v>8065</v>
      </c>
      <c r="I817" s="149">
        <v>1649</v>
      </c>
      <c r="L817" s="102"/>
    </row>
    <row r="818" spans="1:12" s="95" customFormat="1" ht="9" customHeight="1">
      <c r="A818" s="89" t="s">
        <v>106</v>
      </c>
      <c r="B818" s="148">
        <f t="shared" si="43"/>
        <v>25057</v>
      </c>
      <c r="C818" s="148">
        <v>256</v>
      </c>
      <c r="D818" s="148">
        <v>225</v>
      </c>
      <c r="E818" s="148">
        <v>2923</v>
      </c>
      <c r="F818" s="148">
        <v>10260</v>
      </c>
      <c r="G818" s="148">
        <v>7036</v>
      </c>
      <c r="H818" s="148">
        <v>3708</v>
      </c>
      <c r="I818" s="148">
        <v>649</v>
      </c>
      <c r="L818" s="102"/>
    </row>
    <row r="819" spans="1:12" s="95" customFormat="1" ht="9" customHeight="1">
      <c r="A819" s="89" t="s">
        <v>107</v>
      </c>
      <c r="B819" s="148">
        <f t="shared" si="43"/>
        <v>137338</v>
      </c>
      <c r="C819" s="148">
        <v>3300</v>
      </c>
      <c r="D819" s="148">
        <v>7096</v>
      </c>
      <c r="E819" s="148">
        <v>24854</v>
      </c>
      <c r="F819" s="148">
        <v>40068</v>
      </c>
      <c r="G819" s="148">
        <v>34664</v>
      </c>
      <c r="H819" s="148">
        <v>17780</v>
      </c>
      <c r="I819" s="148">
        <v>9576</v>
      </c>
      <c r="L819" s="102"/>
    </row>
    <row r="820" spans="1:12" s="95" customFormat="1" ht="9" customHeight="1">
      <c r="A820" s="89" t="s">
        <v>108</v>
      </c>
      <c r="B820" s="148">
        <f t="shared" si="43"/>
        <v>35381</v>
      </c>
      <c r="C820" s="148">
        <v>387</v>
      </c>
      <c r="D820" s="148">
        <v>1232</v>
      </c>
      <c r="E820" s="148">
        <v>5470</v>
      </c>
      <c r="F820" s="148">
        <v>14365</v>
      </c>
      <c r="G820" s="148">
        <v>7289</v>
      </c>
      <c r="H820" s="148">
        <v>5071</v>
      </c>
      <c r="I820" s="148">
        <v>1567</v>
      </c>
      <c r="L820" s="102"/>
    </row>
    <row r="821" spans="1:12" s="95" customFormat="1" ht="9" customHeight="1">
      <c r="A821" s="100" t="s">
        <v>109</v>
      </c>
      <c r="B821" s="149">
        <f t="shared" si="43"/>
        <v>33677</v>
      </c>
      <c r="C821" s="149">
        <v>349</v>
      </c>
      <c r="D821" s="149">
        <v>624</v>
      </c>
      <c r="E821" s="149">
        <v>3899</v>
      </c>
      <c r="F821" s="149">
        <v>15841</v>
      </c>
      <c r="G821" s="149">
        <v>6814</v>
      </c>
      <c r="H821" s="149">
        <v>4219</v>
      </c>
      <c r="I821" s="149">
        <v>1931</v>
      </c>
      <c r="L821" s="102"/>
    </row>
    <row r="822" spans="1:12" s="95" customFormat="1" ht="9" customHeight="1">
      <c r="A822" s="89" t="s">
        <v>110</v>
      </c>
      <c r="B822" s="148">
        <f t="shared" si="43"/>
        <v>7856</v>
      </c>
      <c r="C822" s="148">
        <v>103</v>
      </c>
      <c r="D822" s="148">
        <v>83</v>
      </c>
      <c r="E822" s="148">
        <v>199</v>
      </c>
      <c r="F822" s="148">
        <v>220</v>
      </c>
      <c r="G822" s="148">
        <v>155</v>
      </c>
      <c r="H822" s="148">
        <v>151</v>
      </c>
      <c r="I822" s="148">
        <v>6945</v>
      </c>
      <c r="L822" s="102"/>
    </row>
    <row r="823" spans="1:12" s="95" customFormat="1" ht="9" customHeight="1">
      <c r="A823" s="89"/>
      <c r="B823" s="116"/>
      <c r="C823" s="116"/>
      <c r="D823" s="116"/>
      <c r="E823" s="116"/>
      <c r="F823" s="116"/>
      <c r="G823" s="116"/>
      <c r="H823" s="116"/>
      <c r="I823" s="116"/>
    </row>
    <row r="824" spans="1:12" s="95" customFormat="1" ht="9" customHeight="1">
      <c r="A824" s="93" t="s">
        <v>123</v>
      </c>
      <c r="B824" s="147"/>
      <c r="C824" s="147"/>
      <c r="D824" s="147"/>
      <c r="E824" s="147"/>
      <c r="F824" s="147"/>
      <c r="G824" s="147"/>
      <c r="H824" s="147"/>
      <c r="I824" s="147"/>
    </row>
    <row r="825" spans="1:12" s="94" customFormat="1" ht="9" customHeight="1">
      <c r="A825" s="96" t="s">
        <v>78</v>
      </c>
      <c r="B825" s="147">
        <f>SUM(B827:B859)</f>
        <v>2234039</v>
      </c>
      <c r="C825" s="147">
        <f t="shared" ref="C825:I825" si="44">SUM(C827:C859)</f>
        <v>54298</v>
      </c>
      <c r="D825" s="147">
        <f t="shared" si="44"/>
        <v>69511</v>
      </c>
      <c r="E825" s="147">
        <f t="shared" si="44"/>
        <v>301763</v>
      </c>
      <c r="F825" s="147">
        <f t="shared" si="44"/>
        <v>790530</v>
      </c>
      <c r="G825" s="147">
        <f t="shared" si="44"/>
        <v>498427</v>
      </c>
      <c r="H825" s="147">
        <f t="shared" si="44"/>
        <v>287498</v>
      </c>
      <c r="I825" s="147">
        <f t="shared" si="44"/>
        <v>232012</v>
      </c>
      <c r="L825" s="102"/>
    </row>
    <row r="826" spans="1:12" s="95" customFormat="1" ht="3.95" customHeight="1">
      <c r="A826" s="89" t="s">
        <v>148</v>
      </c>
      <c r="B826" s="148"/>
      <c r="C826" s="148"/>
      <c r="D826" s="148"/>
      <c r="E826" s="148"/>
      <c r="F826" s="148"/>
      <c r="G826" s="148"/>
      <c r="H826" s="148"/>
      <c r="I826" s="148"/>
      <c r="L826" s="102"/>
    </row>
    <row r="827" spans="1:12" s="95" customFormat="1" ht="9" customHeight="1">
      <c r="A827" s="89" t="s">
        <v>79</v>
      </c>
      <c r="B827" s="148">
        <f>SUM(C827:I827)</f>
        <v>26955</v>
      </c>
      <c r="C827" s="148">
        <v>85</v>
      </c>
      <c r="D827" s="148">
        <v>339</v>
      </c>
      <c r="E827" s="148">
        <v>3015</v>
      </c>
      <c r="F827" s="148">
        <v>12855</v>
      </c>
      <c r="G827" s="148">
        <v>6135</v>
      </c>
      <c r="H827" s="148">
        <v>4256</v>
      </c>
      <c r="I827" s="148">
        <v>270</v>
      </c>
      <c r="L827" s="102"/>
    </row>
    <row r="828" spans="1:12" s="95" customFormat="1" ht="9" customHeight="1">
      <c r="A828" s="89" t="s">
        <v>80</v>
      </c>
      <c r="B828" s="148">
        <f t="shared" ref="B828:B859" si="45">SUM(C828:I828)</f>
        <v>61840</v>
      </c>
      <c r="C828" s="148">
        <v>561</v>
      </c>
      <c r="D828" s="148">
        <v>468</v>
      </c>
      <c r="E828" s="148">
        <v>5045</v>
      </c>
      <c r="F828" s="148">
        <v>12489</v>
      </c>
      <c r="G828" s="148">
        <v>9421</v>
      </c>
      <c r="H828" s="148">
        <v>4247</v>
      </c>
      <c r="I828" s="148">
        <v>29609</v>
      </c>
      <c r="L828" s="102"/>
    </row>
    <row r="829" spans="1:12" s="95" customFormat="1" ht="9" customHeight="1">
      <c r="A829" s="89" t="s">
        <v>81</v>
      </c>
      <c r="B829" s="148">
        <f t="shared" si="45"/>
        <v>12573</v>
      </c>
      <c r="C829" s="148">
        <v>176</v>
      </c>
      <c r="D829" s="148">
        <v>166</v>
      </c>
      <c r="E829" s="148">
        <v>1080</v>
      </c>
      <c r="F829" s="148">
        <v>4075</v>
      </c>
      <c r="G829" s="148">
        <v>4147</v>
      </c>
      <c r="H829" s="148">
        <v>2675</v>
      </c>
      <c r="I829" s="148">
        <v>254</v>
      </c>
      <c r="L829" s="102"/>
    </row>
    <row r="830" spans="1:12" s="95" customFormat="1" ht="9" customHeight="1">
      <c r="A830" s="100" t="s">
        <v>82</v>
      </c>
      <c r="B830" s="149">
        <f t="shared" si="45"/>
        <v>17034</v>
      </c>
      <c r="C830" s="149">
        <v>170</v>
      </c>
      <c r="D830" s="149">
        <v>3349</v>
      </c>
      <c r="E830" s="149">
        <v>1882</v>
      </c>
      <c r="F830" s="149">
        <v>5685</v>
      </c>
      <c r="G830" s="149">
        <v>3212</v>
      </c>
      <c r="H830" s="149">
        <v>2284</v>
      </c>
      <c r="I830" s="149">
        <v>452</v>
      </c>
      <c r="L830" s="102"/>
    </row>
    <row r="831" spans="1:12" s="95" customFormat="1" ht="9" customHeight="1">
      <c r="A831" s="89" t="s">
        <v>83</v>
      </c>
      <c r="B831" s="148">
        <f t="shared" si="45"/>
        <v>58393</v>
      </c>
      <c r="C831" s="148">
        <v>466</v>
      </c>
      <c r="D831" s="148">
        <v>318</v>
      </c>
      <c r="E831" s="148">
        <v>4591</v>
      </c>
      <c r="F831" s="148">
        <v>25790</v>
      </c>
      <c r="G831" s="148">
        <v>11226</v>
      </c>
      <c r="H831" s="148">
        <v>8279</v>
      </c>
      <c r="I831" s="148">
        <v>7723</v>
      </c>
      <c r="L831" s="102"/>
    </row>
    <row r="832" spans="1:12" s="95" customFormat="1" ht="9" customHeight="1">
      <c r="A832" s="89" t="s">
        <v>84</v>
      </c>
      <c r="B832" s="148">
        <f t="shared" si="45"/>
        <v>11756</v>
      </c>
      <c r="C832" s="148">
        <v>88</v>
      </c>
      <c r="D832" s="148">
        <v>268</v>
      </c>
      <c r="E832" s="148">
        <v>1198</v>
      </c>
      <c r="F832" s="148">
        <v>4232</v>
      </c>
      <c r="G832" s="148">
        <v>3046</v>
      </c>
      <c r="H832" s="148">
        <v>2374</v>
      </c>
      <c r="I832" s="148">
        <v>550</v>
      </c>
      <c r="L832" s="102"/>
    </row>
    <row r="833" spans="1:12" s="95" customFormat="1" ht="9" customHeight="1">
      <c r="A833" s="89" t="s">
        <v>85</v>
      </c>
      <c r="B833" s="148">
        <f t="shared" si="45"/>
        <v>131638</v>
      </c>
      <c r="C833" s="148">
        <v>9764</v>
      </c>
      <c r="D833" s="148">
        <v>13147</v>
      </c>
      <c r="E833" s="148">
        <v>32218</v>
      </c>
      <c r="F833" s="148">
        <v>28298</v>
      </c>
      <c r="G833" s="148">
        <v>16316</v>
      </c>
      <c r="H833" s="148">
        <v>8735</v>
      </c>
      <c r="I833" s="148">
        <v>23160</v>
      </c>
      <c r="L833" s="102"/>
    </row>
    <row r="834" spans="1:12" s="95" customFormat="1" ht="9" customHeight="1">
      <c r="A834" s="100" t="s">
        <v>86</v>
      </c>
      <c r="B834" s="149">
        <f t="shared" si="45"/>
        <v>63475</v>
      </c>
      <c r="C834" s="149">
        <v>1110</v>
      </c>
      <c r="D834" s="149">
        <v>1019</v>
      </c>
      <c r="E834" s="149">
        <v>6914</v>
      </c>
      <c r="F834" s="149">
        <v>22086</v>
      </c>
      <c r="G834" s="149">
        <v>10767</v>
      </c>
      <c r="H834" s="149">
        <v>6090</v>
      </c>
      <c r="I834" s="149">
        <v>15489</v>
      </c>
      <c r="L834" s="102"/>
    </row>
    <row r="835" spans="1:12" s="95" customFormat="1" ht="9" customHeight="1">
      <c r="A835" s="140" t="s">
        <v>24</v>
      </c>
      <c r="B835" s="148">
        <f t="shared" si="45"/>
        <v>119227</v>
      </c>
      <c r="C835" s="148">
        <v>348</v>
      </c>
      <c r="D835" s="148">
        <v>1412</v>
      </c>
      <c r="E835" s="148">
        <v>7953</v>
      </c>
      <c r="F835" s="148">
        <v>42459</v>
      </c>
      <c r="G835" s="148">
        <v>37864</v>
      </c>
      <c r="H835" s="148">
        <v>28222</v>
      </c>
      <c r="I835" s="148">
        <v>969</v>
      </c>
      <c r="L835" s="102"/>
    </row>
    <row r="836" spans="1:12" s="95" customFormat="1" ht="9" customHeight="1">
      <c r="A836" s="89" t="s">
        <v>87</v>
      </c>
      <c r="B836" s="148">
        <f t="shared" si="45"/>
        <v>37897</v>
      </c>
      <c r="C836" s="148">
        <v>631</v>
      </c>
      <c r="D836" s="148">
        <v>764</v>
      </c>
      <c r="E836" s="148">
        <v>3352</v>
      </c>
      <c r="F836" s="148">
        <v>16199</v>
      </c>
      <c r="G836" s="148">
        <v>7693</v>
      </c>
      <c r="H836" s="148">
        <v>4259</v>
      </c>
      <c r="I836" s="148">
        <v>4999</v>
      </c>
      <c r="L836" s="102"/>
    </row>
    <row r="837" spans="1:12" s="95" customFormat="1" ht="9" customHeight="1">
      <c r="A837" s="89" t="s">
        <v>88</v>
      </c>
      <c r="B837" s="148">
        <f t="shared" si="45"/>
        <v>116531</v>
      </c>
      <c r="C837" s="148">
        <v>831</v>
      </c>
      <c r="D837" s="148">
        <v>2753</v>
      </c>
      <c r="E837" s="148">
        <v>18178</v>
      </c>
      <c r="F837" s="148">
        <v>48828</v>
      </c>
      <c r="G837" s="148">
        <v>21218</v>
      </c>
      <c r="H837" s="148">
        <v>10230</v>
      </c>
      <c r="I837" s="148">
        <v>14493</v>
      </c>
      <c r="L837" s="102"/>
    </row>
    <row r="838" spans="1:12" s="95" customFormat="1" ht="9" customHeight="1">
      <c r="A838" s="100" t="s">
        <v>89</v>
      </c>
      <c r="B838" s="149">
        <f t="shared" si="45"/>
        <v>79244</v>
      </c>
      <c r="C838" s="149">
        <v>4307</v>
      </c>
      <c r="D838" s="149">
        <v>4409</v>
      </c>
      <c r="E838" s="149">
        <v>14039</v>
      </c>
      <c r="F838" s="149">
        <v>20124</v>
      </c>
      <c r="G838" s="149">
        <v>11932</v>
      </c>
      <c r="H838" s="149">
        <v>6052</v>
      </c>
      <c r="I838" s="149">
        <v>18381</v>
      </c>
      <c r="L838" s="102"/>
    </row>
    <row r="839" spans="1:12" s="95" customFormat="1" ht="9" customHeight="1">
      <c r="A839" s="89" t="s">
        <v>90</v>
      </c>
      <c r="B839" s="148">
        <f t="shared" si="45"/>
        <v>50255</v>
      </c>
      <c r="C839" s="148">
        <v>576</v>
      </c>
      <c r="D839" s="148">
        <v>636</v>
      </c>
      <c r="E839" s="148">
        <v>5003</v>
      </c>
      <c r="F839" s="148">
        <v>19458</v>
      </c>
      <c r="G839" s="148">
        <v>12297</v>
      </c>
      <c r="H839" s="148">
        <v>6695</v>
      </c>
      <c r="I839" s="148">
        <v>5590</v>
      </c>
      <c r="L839" s="102"/>
    </row>
    <row r="840" spans="1:12" s="95" customFormat="1" ht="9" customHeight="1">
      <c r="A840" s="89" t="s">
        <v>91</v>
      </c>
      <c r="B840" s="148">
        <f t="shared" si="45"/>
        <v>151950</v>
      </c>
      <c r="C840" s="148">
        <v>789</v>
      </c>
      <c r="D840" s="148">
        <v>3147</v>
      </c>
      <c r="E840" s="148">
        <v>22085</v>
      </c>
      <c r="F840" s="148">
        <v>55922</v>
      </c>
      <c r="G840" s="148">
        <v>35367</v>
      </c>
      <c r="H840" s="148">
        <v>23071</v>
      </c>
      <c r="I840" s="148">
        <v>11569</v>
      </c>
      <c r="L840" s="102"/>
    </row>
    <row r="841" spans="1:12" s="95" customFormat="1" ht="9" customHeight="1">
      <c r="A841" s="89" t="s">
        <v>92</v>
      </c>
      <c r="B841" s="148">
        <f t="shared" si="45"/>
        <v>286204</v>
      </c>
      <c r="C841" s="148">
        <v>3749</v>
      </c>
      <c r="D841" s="148">
        <v>3706</v>
      </c>
      <c r="E841" s="148">
        <v>32161</v>
      </c>
      <c r="F841" s="148">
        <v>116106</v>
      </c>
      <c r="G841" s="148">
        <v>77482</v>
      </c>
      <c r="H841" s="148">
        <v>35866</v>
      </c>
      <c r="I841" s="148">
        <v>17134</v>
      </c>
      <c r="L841" s="102"/>
    </row>
    <row r="842" spans="1:12" s="95" customFormat="1" ht="9" customHeight="1">
      <c r="A842" s="100" t="s">
        <v>93</v>
      </c>
      <c r="B842" s="149">
        <f t="shared" si="45"/>
        <v>95287</v>
      </c>
      <c r="C842" s="149">
        <v>1360</v>
      </c>
      <c r="D842" s="149">
        <v>4939</v>
      </c>
      <c r="E842" s="149">
        <v>17332</v>
      </c>
      <c r="F842" s="149">
        <v>30814</v>
      </c>
      <c r="G842" s="149">
        <v>16499</v>
      </c>
      <c r="H842" s="149">
        <v>8485</v>
      </c>
      <c r="I842" s="149">
        <v>15858</v>
      </c>
      <c r="L842" s="102"/>
    </row>
    <row r="843" spans="1:12" s="95" customFormat="1" ht="9" customHeight="1">
      <c r="A843" s="89" t="s">
        <v>94</v>
      </c>
      <c r="B843" s="148">
        <f t="shared" si="45"/>
        <v>33159</v>
      </c>
      <c r="C843" s="148">
        <v>548</v>
      </c>
      <c r="D843" s="148">
        <v>222</v>
      </c>
      <c r="E843" s="148">
        <v>3797</v>
      </c>
      <c r="F843" s="148">
        <v>12785</v>
      </c>
      <c r="G843" s="148">
        <v>8148</v>
      </c>
      <c r="H843" s="148">
        <v>4602</v>
      </c>
      <c r="I843" s="148">
        <v>3057</v>
      </c>
      <c r="L843" s="102"/>
    </row>
    <row r="844" spans="1:12" s="95" customFormat="1" ht="9" customHeight="1">
      <c r="A844" s="89" t="s">
        <v>95</v>
      </c>
      <c r="B844" s="148">
        <f t="shared" si="45"/>
        <v>21688</v>
      </c>
      <c r="C844" s="148">
        <v>463</v>
      </c>
      <c r="D844" s="148">
        <v>673</v>
      </c>
      <c r="E844" s="148">
        <v>1748</v>
      </c>
      <c r="F844" s="148">
        <v>7456</v>
      </c>
      <c r="G844" s="148">
        <v>4553</v>
      </c>
      <c r="H844" s="148">
        <v>2720</v>
      </c>
      <c r="I844" s="148">
        <v>4075</v>
      </c>
      <c r="L844" s="102"/>
    </row>
    <row r="845" spans="1:12" s="95" customFormat="1" ht="9" customHeight="1">
      <c r="A845" s="89" t="s">
        <v>96</v>
      </c>
      <c r="B845" s="148">
        <f t="shared" si="45"/>
        <v>89115</v>
      </c>
      <c r="C845" s="148">
        <v>172</v>
      </c>
      <c r="D845" s="148">
        <v>338</v>
      </c>
      <c r="E845" s="148">
        <v>6772</v>
      </c>
      <c r="F845" s="148">
        <v>37928</v>
      </c>
      <c r="G845" s="148">
        <v>18045</v>
      </c>
      <c r="H845" s="148">
        <v>12601</v>
      </c>
      <c r="I845" s="148">
        <v>13259</v>
      </c>
      <c r="L845" s="102"/>
    </row>
    <row r="846" spans="1:12" s="95" customFormat="1" ht="9" customHeight="1">
      <c r="A846" s="100" t="s">
        <v>97</v>
      </c>
      <c r="B846" s="149">
        <f t="shared" si="45"/>
        <v>78673</v>
      </c>
      <c r="C846" s="149">
        <v>3940</v>
      </c>
      <c r="D846" s="149">
        <v>8315</v>
      </c>
      <c r="E846" s="149">
        <v>19396</v>
      </c>
      <c r="F846" s="149">
        <v>21665</v>
      </c>
      <c r="G846" s="149">
        <v>14138</v>
      </c>
      <c r="H846" s="149">
        <v>7759</v>
      </c>
      <c r="I846" s="149">
        <v>3460</v>
      </c>
      <c r="L846" s="102"/>
    </row>
    <row r="847" spans="1:12" s="95" customFormat="1" ht="9" customHeight="1">
      <c r="A847" s="89" t="s">
        <v>98</v>
      </c>
      <c r="B847" s="148">
        <f t="shared" si="45"/>
        <v>136271</v>
      </c>
      <c r="C847" s="148">
        <v>4625</v>
      </c>
      <c r="D847" s="148">
        <v>5153</v>
      </c>
      <c r="E847" s="148">
        <v>26701</v>
      </c>
      <c r="F847" s="148">
        <v>45517</v>
      </c>
      <c r="G847" s="148">
        <v>31480</v>
      </c>
      <c r="H847" s="148">
        <v>17104</v>
      </c>
      <c r="I847" s="148">
        <v>5691</v>
      </c>
      <c r="L847" s="102"/>
    </row>
    <row r="848" spans="1:12" s="95" customFormat="1" ht="9" customHeight="1">
      <c r="A848" s="89" t="s">
        <v>99</v>
      </c>
      <c r="B848" s="148">
        <f t="shared" si="45"/>
        <v>39400</v>
      </c>
      <c r="C848" s="148">
        <v>263</v>
      </c>
      <c r="D848" s="148">
        <v>471</v>
      </c>
      <c r="E848" s="148">
        <v>4794</v>
      </c>
      <c r="F848" s="148">
        <v>16017</v>
      </c>
      <c r="G848" s="148">
        <v>10332</v>
      </c>
      <c r="H848" s="148">
        <v>6680</v>
      </c>
      <c r="I848" s="148">
        <v>843</v>
      </c>
      <c r="L848" s="102"/>
    </row>
    <row r="849" spans="1:12" s="95" customFormat="1" ht="9" customHeight="1">
      <c r="A849" s="89" t="s">
        <v>100</v>
      </c>
      <c r="B849" s="148">
        <f t="shared" si="45"/>
        <v>29442</v>
      </c>
      <c r="C849" s="148">
        <v>449</v>
      </c>
      <c r="D849" s="148">
        <v>357</v>
      </c>
      <c r="E849" s="148">
        <v>2971</v>
      </c>
      <c r="F849" s="148">
        <v>10390</v>
      </c>
      <c r="G849" s="148">
        <v>6522</v>
      </c>
      <c r="H849" s="148">
        <v>3184</v>
      </c>
      <c r="I849" s="148">
        <v>5569</v>
      </c>
      <c r="L849" s="102"/>
    </row>
    <row r="850" spans="1:12" s="95" customFormat="1" ht="9" customHeight="1">
      <c r="A850" s="100" t="s">
        <v>101</v>
      </c>
      <c r="B850" s="149">
        <f t="shared" si="45"/>
        <v>48693</v>
      </c>
      <c r="C850" s="149">
        <v>2289</v>
      </c>
      <c r="D850" s="149">
        <v>1068</v>
      </c>
      <c r="E850" s="149">
        <v>5896</v>
      </c>
      <c r="F850" s="149">
        <v>19104</v>
      </c>
      <c r="G850" s="149">
        <v>12119</v>
      </c>
      <c r="H850" s="149">
        <v>6078</v>
      </c>
      <c r="I850" s="149">
        <v>2139</v>
      </c>
      <c r="L850" s="102"/>
    </row>
    <row r="851" spans="1:12" s="95" customFormat="1" ht="9" customHeight="1">
      <c r="A851" s="89" t="s">
        <v>102</v>
      </c>
      <c r="B851" s="148">
        <f t="shared" si="45"/>
        <v>51850</v>
      </c>
      <c r="C851" s="148">
        <v>11462</v>
      </c>
      <c r="D851" s="148">
        <v>763</v>
      </c>
      <c r="E851" s="148">
        <v>3742</v>
      </c>
      <c r="F851" s="148">
        <v>13292</v>
      </c>
      <c r="G851" s="148">
        <v>12216</v>
      </c>
      <c r="H851" s="148">
        <v>9672</v>
      </c>
      <c r="I851" s="148">
        <v>703</v>
      </c>
      <c r="L851" s="102"/>
    </row>
    <row r="852" spans="1:12" s="95" customFormat="1" ht="9" customHeight="1">
      <c r="A852" s="89" t="s">
        <v>103</v>
      </c>
      <c r="B852" s="148">
        <f t="shared" si="45"/>
        <v>45951</v>
      </c>
      <c r="C852" s="148">
        <v>364</v>
      </c>
      <c r="D852" s="148">
        <v>442</v>
      </c>
      <c r="E852" s="148">
        <v>2906</v>
      </c>
      <c r="F852" s="148">
        <v>18361</v>
      </c>
      <c r="G852" s="148">
        <v>13116</v>
      </c>
      <c r="H852" s="148">
        <v>8864</v>
      </c>
      <c r="I852" s="148">
        <v>1898</v>
      </c>
      <c r="L852" s="102"/>
    </row>
    <row r="853" spans="1:12" s="95" customFormat="1" ht="9" customHeight="1">
      <c r="A853" s="89" t="s">
        <v>104</v>
      </c>
      <c r="B853" s="148">
        <f t="shared" si="45"/>
        <v>48725</v>
      </c>
      <c r="C853" s="148">
        <v>95</v>
      </c>
      <c r="D853" s="148">
        <v>1126</v>
      </c>
      <c r="E853" s="148">
        <v>5640</v>
      </c>
      <c r="F853" s="148">
        <v>17460</v>
      </c>
      <c r="G853" s="148">
        <v>13554</v>
      </c>
      <c r="H853" s="148">
        <v>7943</v>
      </c>
      <c r="I853" s="148">
        <v>2907</v>
      </c>
      <c r="L853" s="102"/>
    </row>
    <row r="854" spans="1:12" s="95" customFormat="1" ht="9" customHeight="1">
      <c r="A854" s="100" t="s">
        <v>105</v>
      </c>
      <c r="B854" s="149">
        <f t="shared" si="45"/>
        <v>57282</v>
      </c>
      <c r="C854" s="149">
        <v>498</v>
      </c>
      <c r="D854" s="149">
        <v>1458</v>
      </c>
      <c r="E854" s="149">
        <v>7255</v>
      </c>
      <c r="F854" s="149">
        <v>25407</v>
      </c>
      <c r="G854" s="149">
        <v>14364</v>
      </c>
      <c r="H854" s="149">
        <v>8012</v>
      </c>
      <c r="I854" s="149">
        <v>288</v>
      </c>
      <c r="L854" s="102"/>
    </row>
    <row r="855" spans="1:12" s="95" customFormat="1" ht="9" customHeight="1">
      <c r="A855" s="89" t="s">
        <v>106</v>
      </c>
      <c r="B855" s="148">
        <f t="shared" si="45"/>
        <v>26589</v>
      </c>
      <c r="C855" s="148">
        <v>230</v>
      </c>
      <c r="D855" s="148">
        <v>223</v>
      </c>
      <c r="E855" s="148">
        <v>3021</v>
      </c>
      <c r="F855" s="148">
        <v>10817</v>
      </c>
      <c r="G855" s="148">
        <v>7700</v>
      </c>
      <c r="H855" s="148">
        <v>3953</v>
      </c>
      <c r="I855" s="148">
        <v>645</v>
      </c>
      <c r="L855" s="102"/>
    </row>
    <row r="856" spans="1:12" s="95" customFormat="1" ht="9" customHeight="1">
      <c r="A856" s="89" t="s">
        <v>107</v>
      </c>
      <c r="B856" s="148">
        <f t="shared" si="45"/>
        <v>126623</v>
      </c>
      <c r="C856" s="148">
        <v>2922</v>
      </c>
      <c r="D856" s="148">
        <v>6211</v>
      </c>
      <c r="E856" s="148">
        <v>21967</v>
      </c>
      <c r="F856" s="148">
        <v>38317</v>
      </c>
      <c r="G856" s="148">
        <v>33239</v>
      </c>
      <c r="H856" s="148">
        <v>17085</v>
      </c>
      <c r="I856" s="148">
        <v>6882</v>
      </c>
      <c r="L856" s="102"/>
    </row>
    <row r="857" spans="1:12" s="95" customFormat="1" ht="9" customHeight="1">
      <c r="A857" s="89" t="s">
        <v>108</v>
      </c>
      <c r="B857" s="148">
        <f t="shared" si="45"/>
        <v>35017</v>
      </c>
      <c r="C857" s="148">
        <v>374</v>
      </c>
      <c r="D857" s="148">
        <v>1132</v>
      </c>
      <c r="E857" s="148">
        <v>4993</v>
      </c>
      <c r="F857" s="148">
        <v>14317</v>
      </c>
      <c r="G857" s="148">
        <v>7306</v>
      </c>
      <c r="H857" s="148">
        <v>5020</v>
      </c>
      <c r="I857" s="148">
        <v>1875</v>
      </c>
      <c r="L857" s="102"/>
    </row>
    <row r="858" spans="1:12" s="95" customFormat="1" ht="9" customHeight="1">
      <c r="A858" s="100" t="s">
        <v>109</v>
      </c>
      <c r="B858" s="149">
        <f t="shared" si="45"/>
        <v>34460</v>
      </c>
      <c r="C858" s="149">
        <v>561</v>
      </c>
      <c r="D858" s="149">
        <v>671</v>
      </c>
      <c r="E858" s="149">
        <v>3562</v>
      </c>
      <c r="F858" s="149">
        <v>16049</v>
      </c>
      <c r="G858" s="149">
        <v>6772</v>
      </c>
      <c r="H858" s="149">
        <v>4267</v>
      </c>
      <c r="I858" s="149">
        <v>2578</v>
      </c>
      <c r="L858" s="102"/>
    </row>
    <row r="859" spans="1:12" s="95" customFormat="1" ht="9" customHeight="1">
      <c r="A859" s="89" t="s">
        <v>110</v>
      </c>
      <c r="B859" s="148">
        <f t="shared" si="45"/>
        <v>10842</v>
      </c>
      <c r="C859" s="148">
        <v>32</v>
      </c>
      <c r="D859" s="148">
        <v>48</v>
      </c>
      <c r="E859" s="148">
        <v>556</v>
      </c>
      <c r="F859" s="148">
        <v>228</v>
      </c>
      <c r="G859" s="148">
        <v>201</v>
      </c>
      <c r="H859" s="148">
        <v>134</v>
      </c>
      <c r="I859" s="148">
        <v>9643</v>
      </c>
      <c r="L859" s="102"/>
    </row>
    <row r="860" spans="1:12" s="95" customFormat="1" ht="6.75" customHeight="1">
      <c r="A860" s="89"/>
      <c r="B860" s="116"/>
      <c r="C860" s="116"/>
      <c r="D860" s="116"/>
      <c r="E860" s="116"/>
      <c r="F860" s="116"/>
      <c r="G860" s="116"/>
      <c r="H860" s="116"/>
      <c r="I860" s="116"/>
    </row>
    <row r="861" spans="1:12" s="95" customFormat="1" ht="9" customHeight="1">
      <c r="A861" s="93" t="s">
        <v>124</v>
      </c>
      <c r="B861" s="147"/>
      <c r="C861" s="147"/>
      <c r="D861" s="147"/>
      <c r="E861" s="147"/>
      <c r="F861" s="147"/>
      <c r="G861" s="147"/>
      <c r="H861" s="147"/>
      <c r="I861" s="147"/>
    </row>
    <row r="862" spans="1:12" s="94" customFormat="1" ht="9" customHeight="1">
      <c r="A862" s="96" t="s">
        <v>78</v>
      </c>
      <c r="B862" s="147">
        <f>SUM(B864:B896)</f>
        <v>2162535</v>
      </c>
      <c r="C862" s="147">
        <f t="shared" ref="C862:I862" si="46">SUM(C864:C896)</f>
        <v>45001</v>
      </c>
      <c r="D862" s="147">
        <f t="shared" si="46"/>
        <v>61710</v>
      </c>
      <c r="E862" s="147">
        <f t="shared" si="46"/>
        <v>285644</v>
      </c>
      <c r="F862" s="147">
        <f t="shared" si="46"/>
        <v>774973</v>
      </c>
      <c r="G862" s="147">
        <f t="shared" si="46"/>
        <v>497386</v>
      </c>
      <c r="H862" s="147">
        <f t="shared" si="46"/>
        <v>283993</v>
      </c>
      <c r="I862" s="147">
        <f t="shared" si="46"/>
        <v>213828</v>
      </c>
      <c r="L862" s="102"/>
    </row>
    <row r="863" spans="1:12" s="95" customFormat="1" ht="3.95" customHeight="1">
      <c r="A863" s="89" t="s">
        <v>148</v>
      </c>
      <c r="B863" s="148"/>
      <c r="C863" s="148"/>
      <c r="D863" s="148"/>
      <c r="E863" s="148"/>
      <c r="F863" s="148"/>
      <c r="G863" s="148"/>
      <c r="H863" s="148"/>
      <c r="I863" s="148"/>
      <c r="L863" s="102"/>
    </row>
    <row r="864" spans="1:12" s="95" customFormat="1" ht="9" customHeight="1">
      <c r="A864" s="89" t="s">
        <v>79</v>
      </c>
      <c r="B864" s="148">
        <f>SUM(C864:I864)</f>
        <v>25938</v>
      </c>
      <c r="C864" s="148">
        <v>75</v>
      </c>
      <c r="D864" s="148">
        <v>320</v>
      </c>
      <c r="E864" s="148">
        <v>2746</v>
      </c>
      <c r="F864" s="148">
        <v>11980</v>
      </c>
      <c r="G864" s="148">
        <v>6233</v>
      </c>
      <c r="H864" s="148">
        <v>4325</v>
      </c>
      <c r="I864" s="148">
        <v>259</v>
      </c>
      <c r="L864" s="102"/>
    </row>
    <row r="865" spans="1:12" s="95" customFormat="1" ht="9" customHeight="1">
      <c r="A865" s="89" t="s">
        <v>80</v>
      </c>
      <c r="B865" s="148">
        <f t="shared" ref="B865:B896" si="47">SUM(C865:I865)</f>
        <v>60174</v>
      </c>
      <c r="C865" s="148">
        <v>750</v>
      </c>
      <c r="D865" s="148">
        <v>484</v>
      </c>
      <c r="E865" s="148">
        <v>4281</v>
      </c>
      <c r="F865" s="148">
        <v>10903</v>
      </c>
      <c r="G865" s="148">
        <v>8769</v>
      </c>
      <c r="H865" s="148">
        <v>3724</v>
      </c>
      <c r="I865" s="148">
        <v>31263</v>
      </c>
      <c r="L865" s="102"/>
    </row>
    <row r="866" spans="1:12" s="95" customFormat="1" ht="9" customHeight="1">
      <c r="A866" s="89" t="s">
        <v>81</v>
      </c>
      <c r="B866" s="148">
        <f t="shared" si="47"/>
        <v>11917</v>
      </c>
      <c r="C866" s="148">
        <v>143</v>
      </c>
      <c r="D866" s="148">
        <v>152</v>
      </c>
      <c r="E866" s="148">
        <v>840</v>
      </c>
      <c r="F866" s="148">
        <v>4264</v>
      </c>
      <c r="G866" s="148">
        <v>3935</v>
      </c>
      <c r="H866" s="148">
        <v>2552</v>
      </c>
      <c r="I866" s="148">
        <v>31</v>
      </c>
      <c r="L866" s="102"/>
    </row>
    <row r="867" spans="1:12" s="95" customFormat="1" ht="9" customHeight="1">
      <c r="A867" s="100" t="s">
        <v>82</v>
      </c>
      <c r="B867" s="149">
        <f t="shared" si="47"/>
        <v>16247</v>
      </c>
      <c r="C867" s="149">
        <v>169</v>
      </c>
      <c r="D867" s="149">
        <v>2536</v>
      </c>
      <c r="E867" s="149">
        <v>1670</v>
      </c>
      <c r="F867" s="149">
        <v>5890</v>
      </c>
      <c r="G867" s="149">
        <v>3279</v>
      </c>
      <c r="H867" s="149">
        <v>2250</v>
      </c>
      <c r="I867" s="149">
        <v>453</v>
      </c>
      <c r="L867" s="102"/>
    </row>
    <row r="868" spans="1:12" s="95" customFormat="1" ht="9" customHeight="1">
      <c r="A868" s="89" t="s">
        <v>83</v>
      </c>
      <c r="B868" s="148">
        <f t="shared" si="47"/>
        <v>56718</v>
      </c>
      <c r="C868" s="148">
        <v>223</v>
      </c>
      <c r="D868" s="148">
        <v>276</v>
      </c>
      <c r="E868" s="148">
        <v>4209</v>
      </c>
      <c r="F868" s="148">
        <v>23226</v>
      </c>
      <c r="G868" s="148">
        <v>11372</v>
      </c>
      <c r="H868" s="148">
        <v>8435</v>
      </c>
      <c r="I868" s="148">
        <v>8977</v>
      </c>
      <c r="L868" s="102"/>
    </row>
    <row r="869" spans="1:12" s="95" customFormat="1" ht="9" customHeight="1">
      <c r="A869" s="89" t="s">
        <v>84</v>
      </c>
      <c r="B869" s="148">
        <f t="shared" si="47"/>
        <v>11375</v>
      </c>
      <c r="C869" s="148">
        <v>89</v>
      </c>
      <c r="D869" s="148">
        <v>246</v>
      </c>
      <c r="E869" s="148">
        <v>1110</v>
      </c>
      <c r="F869" s="148">
        <v>4237</v>
      </c>
      <c r="G869" s="148">
        <v>2983</v>
      </c>
      <c r="H869" s="148">
        <v>2328</v>
      </c>
      <c r="I869" s="148">
        <v>382</v>
      </c>
      <c r="L869" s="102"/>
    </row>
    <row r="870" spans="1:12" s="95" customFormat="1" ht="9" customHeight="1">
      <c r="A870" s="89" t="s">
        <v>85</v>
      </c>
      <c r="B870" s="148">
        <f t="shared" si="47"/>
        <v>130200</v>
      </c>
      <c r="C870" s="148">
        <v>9521</v>
      </c>
      <c r="D870" s="148">
        <v>12108</v>
      </c>
      <c r="E870" s="148">
        <v>32480</v>
      </c>
      <c r="F870" s="148">
        <v>29883</v>
      </c>
      <c r="G870" s="148">
        <v>17034</v>
      </c>
      <c r="H870" s="148">
        <v>9020</v>
      </c>
      <c r="I870" s="148">
        <v>20154</v>
      </c>
      <c r="L870" s="102"/>
    </row>
    <row r="871" spans="1:12" s="95" customFormat="1" ht="9" customHeight="1">
      <c r="A871" s="100" t="s">
        <v>86</v>
      </c>
      <c r="B871" s="149">
        <f t="shared" si="47"/>
        <v>58617</v>
      </c>
      <c r="C871" s="149">
        <v>977</v>
      </c>
      <c r="D871" s="149">
        <v>761</v>
      </c>
      <c r="E871" s="149">
        <v>6635</v>
      </c>
      <c r="F871" s="149">
        <v>21802</v>
      </c>
      <c r="G871" s="149">
        <v>10773</v>
      </c>
      <c r="H871" s="149">
        <v>6274</v>
      </c>
      <c r="I871" s="149">
        <v>11395</v>
      </c>
      <c r="L871" s="102"/>
    </row>
    <row r="872" spans="1:12" s="95" customFormat="1" ht="9" customHeight="1">
      <c r="A872" s="140" t="s">
        <v>24</v>
      </c>
      <c r="B872" s="148">
        <f t="shared" si="47"/>
        <v>111130</v>
      </c>
      <c r="C872" s="148">
        <v>295</v>
      </c>
      <c r="D872" s="148">
        <v>762</v>
      </c>
      <c r="E872" s="148">
        <v>7432</v>
      </c>
      <c r="F872" s="148">
        <v>39970</v>
      </c>
      <c r="G872" s="148">
        <v>35255</v>
      </c>
      <c r="H872" s="148">
        <v>26419</v>
      </c>
      <c r="I872" s="148">
        <v>997</v>
      </c>
      <c r="L872" s="102"/>
    </row>
    <row r="873" spans="1:12" s="95" customFormat="1" ht="9" customHeight="1">
      <c r="A873" s="89" t="s">
        <v>87</v>
      </c>
      <c r="B873" s="148">
        <f t="shared" si="47"/>
        <v>36157</v>
      </c>
      <c r="C873" s="148">
        <v>533</v>
      </c>
      <c r="D873" s="148">
        <v>659</v>
      </c>
      <c r="E873" s="148">
        <v>3111</v>
      </c>
      <c r="F873" s="148">
        <v>15480</v>
      </c>
      <c r="G873" s="148">
        <v>7795</v>
      </c>
      <c r="H873" s="148">
        <v>4367</v>
      </c>
      <c r="I873" s="148">
        <v>4212</v>
      </c>
      <c r="L873" s="102"/>
    </row>
    <row r="874" spans="1:12" s="95" customFormat="1" ht="9" customHeight="1">
      <c r="A874" s="89" t="s">
        <v>88</v>
      </c>
      <c r="B874" s="148">
        <f t="shared" si="47"/>
        <v>116207</v>
      </c>
      <c r="C874" s="148">
        <v>751</v>
      </c>
      <c r="D874" s="148">
        <v>2200</v>
      </c>
      <c r="E874" s="148">
        <v>16897</v>
      </c>
      <c r="F874" s="148">
        <v>49488</v>
      </c>
      <c r="G874" s="148">
        <v>21751</v>
      </c>
      <c r="H874" s="148">
        <v>10625</v>
      </c>
      <c r="I874" s="148">
        <v>14495</v>
      </c>
      <c r="L874" s="102"/>
    </row>
    <row r="875" spans="1:12" s="95" customFormat="1" ht="9" customHeight="1">
      <c r="A875" s="100" t="s">
        <v>89</v>
      </c>
      <c r="B875" s="149">
        <f t="shared" si="47"/>
        <v>73750</v>
      </c>
      <c r="C875" s="149">
        <v>3226</v>
      </c>
      <c r="D875" s="149">
        <v>3500</v>
      </c>
      <c r="E875" s="149">
        <v>12292</v>
      </c>
      <c r="F875" s="149">
        <v>19454</v>
      </c>
      <c r="G875" s="149">
        <v>11785</v>
      </c>
      <c r="H875" s="149">
        <v>5821</v>
      </c>
      <c r="I875" s="149">
        <v>17672</v>
      </c>
      <c r="L875" s="102"/>
    </row>
    <row r="876" spans="1:12" s="95" customFormat="1" ht="9" customHeight="1">
      <c r="A876" s="89" t="s">
        <v>90</v>
      </c>
      <c r="B876" s="148">
        <f t="shared" si="47"/>
        <v>48096</v>
      </c>
      <c r="C876" s="148">
        <v>783</v>
      </c>
      <c r="D876" s="148">
        <v>543</v>
      </c>
      <c r="E876" s="148">
        <v>4594</v>
      </c>
      <c r="F876" s="148">
        <v>17361</v>
      </c>
      <c r="G876" s="148">
        <v>12062</v>
      </c>
      <c r="H876" s="148">
        <v>6899</v>
      </c>
      <c r="I876" s="148">
        <v>5854</v>
      </c>
      <c r="L876" s="102"/>
    </row>
    <row r="877" spans="1:12" s="95" customFormat="1" ht="9" customHeight="1">
      <c r="A877" s="89" t="s">
        <v>91</v>
      </c>
      <c r="B877" s="148">
        <f t="shared" si="47"/>
        <v>146960</v>
      </c>
      <c r="C877" s="148">
        <v>690</v>
      </c>
      <c r="D877" s="148">
        <v>2765</v>
      </c>
      <c r="E877" s="148">
        <v>19565</v>
      </c>
      <c r="F877" s="148">
        <v>51873</v>
      </c>
      <c r="G877" s="148">
        <v>33748</v>
      </c>
      <c r="H877" s="148">
        <v>21480</v>
      </c>
      <c r="I877" s="148">
        <v>16839</v>
      </c>
      <c r="L877" s="102"/>
    </row>
    <row r="878" spans="1:12" s="95" customFormat="1" ht="9" customHeight="1">
      <c r="A878" s="89" t="s">
        <v>92</v>
      </c>
      <c r="B878" s="148">
        <f t="shared" si="47"/>
        <v>271684</v>
      </c>
      <c r="C878" s="148">
        <v>2748</v>
      </c>
      <c r="D878" s="148">
        <v>3527</v>
      </c>
      <c r="E878" s="148">
        <v>30778</v>
      </c>
      <c r="F878" s="148">
        <v>111587</v>
      </c>
      <c r="G878" s="148">
        <v>75587</v>
      </c>
      <c r="H878" s="148">
        <v>35210</v>
      </c>
      <c r="I878" s="148">
        <v>12247</v>
      </c>
      <c r="L878" s="102"/>
    </row>
    <row r="879" spans="1:12" s="95" customFormat="1" ht="9" customHeight="1">
      <c r="A879" s="100" t="s">
        <v>93</v>
      </c>
      <c r="B879" s="149">
        <f t="shared" si="47"/>
        <v>91526</v>
      </c>
      <c r="C879" s="149">
        <v>1161</v>
      </c>
      <c r="D879" s="149">
        <v>4889</v>
      </c>
      <c r="E879" s="149">
        <v>17797</v>
      </c>
      <c r="F879" s="149">
        <v>33412</v>
      </c>
      <c r="G879" s="149">
        <v>18073</v>
      </c>
      <c r="H879" s="149">
        <v>9556</v>
      </c>
      <c r="I879" s="149">
        <v>6638</v>
      </c>
      <c r="L879" s="102"/>
    </row>
    <row r="880" spans="1:12" s="95" customFormat="1" ht="9" customHeight="1">
      <c r="A880" s="89" t="s">
        <v>94</v>
      </c>
      <c r="B880" s="148">
        <f t="shared" si="47"/>
        <v>30225</v>
      </c>
      <c r="C880" s="148">
        <v>437</v>
      </c>
      <c r="D880" s="148">
        <v>187</v>
      </c>
      <c r="E880" s="148">
        <v>3416</v>
      </c>
      <c r="F880" s="148">
        <v>11761</v>
      </c>
      <c r="G880" s="148">
        <v>7681</v>
      </c>
      <c r="H880" s="148">
        <v>4508</v>
      </c>
      <c r="I880" s="148">
        <v>2235</v>
      </c>
      <c r="L880" s="102"/>
    </row>
    <row r="881" spans="1:12" s="95" customFormat="1" ht="9" customHeight="1">
      <c r="A881" s="89" t="s">
        <v>95</v>
      </c>
      <c r="B881" s="148">
        <f t="shared" si="47"/>
        <v>20273</v>
      </c>
      <c r="C881" s="148">
        <v>461</v>
      </c>
      <c r="D881" s="148">
        <v>549</v>
      </c>
      <c r="E881" s="148">
        <v>1596</v>
      </c>
      <c r="F881" s="148">
        <v>6493</v>
      </c>
      <c r="G881" s="148">
        <v>4442</v>
      </c>
      <c r="H881" s="148">
        <v>2528</v>
      </c>
      <c r="I881" s="148">
        <v>4204</v>
      </c>
      <c r="L881" s="102"/>
    </row>
    <row r="882" spans="1:12" s="95" customFormat="1" ht="9" customHeight="1">
      <c r="A882" s="89" t="s">
        <v>96</v>
      </c>
      <c r="B882" s="148">
        <f t="shared" si="47"/>
        <v>93886</v>
      </c>
      <c r="C882" s="148">
        <v>181</v>
      </c>
      <c r="D882" s="148">
        <v>270</v>
      </c>
      <c r="E882" s="148">
        <v>7780</v>
      </c>
      <c r="F882" s="148">
        <v>41593</v>
      </c>
      <c r="G882" s="148">
        <v>18828</v>
      </c>
      <c r="H882" s="148">
        <v>13281</v>
      </c>
      <c r="I882" s="148">
        <v>11953</v>
      </c>
      <c r="L882" s="102"/>
    </row>
    <row r="883" spans="1:12" s="95" customFormat="1" ht="9" customHeight="1">
      <c r="A883" s="100" t="s">
        <v>97</v>
      </c>
      <c r="B883" s="149">
        <f t="shared" si="47"/>
        <v>79436</v>
      </c>
      <c r="C883" s="149">
        <v>3812</v>
      </c>
      <c r="D883" s="149">
        <v>8378</v>
      </c>
      <c r="E883" s="149">
        <v>18031</v>
      </c>
      <c r="F883" s="149">
        <v>23200</v>
      </c>
      <c r="G883" s="149">
        <v>15098</v>
      </c>
      <c r="H883" s="149">
        <v>7939</v>
      </c>
      <c r="I883" s="149">
        <v>2978</v>
      </c>
      <c r="L883" s="102"/>
    </row>
    <row r="884" spans="1:12" s="95" customFormat="1" ht="9" customHeight="1">
      <c r="A884" s="89" t="s">
        <v>98</v>
      </c>
      <c r="B884" s="148">
        <f t="shared" si="47"/>
        <v>127695</v>
      </c>
      <c r="C884" s="148">
        <v>3322</v>
      </c>
      <c r="D884" s="148">
        <v>4140</v>
      </c>
      <c r="E884" s="148">
        <v>24712</v>
      </c>
      <c r="F884" s="148">
        <v>44987</v>
      </c>
      <c r="G884" s="148">
        <v>31504</v>
      </c>
      <c r="H884" s="148">
        <v>16214</v>
      </c>
      <c r="I884" s="148">
        <v>2816</v>
      </c>
      <c r="L884" s="102"/>
    </row>
    <row r="885" spans="1:12" s="95" customFormat="1" ht="9" customHeight="1">
      <c r="A885" s="89" t="s">
        <v>99</v>
      </c>
      <c r="B885" s="148">
        <f t="shared" si="47"/>
        <v>38559</v>
      </c>
      <c r="C885" s="148">
        <v>255</v>
      </c>
      <c r="D885" s="148">
        <v>472</v>
      </c>
      <c r="E885" s="148">
        <v>4325</v>
      </c>
      <c r="F885" s="148">
        <v>15825</v>
      </c>
      <c r="G885" s="148">
        <v>9904</v>
      </c>
      <c r="H885" s="148">
        <v>6925</v>
      </c>
      <c r="I885" s="148">
        <v>853</v>
      </c>
      <c r="L885" s="102"/>
    </row>
    <row r="886" spans="1:12" s="95" customFormat="1" ht="9" customHeight="1">
      <c r="A886" s="89" t="s">
        <v>100</v>
      </c>
      <c r="B886" s="148">
        <f t="shared" si="47"/>
        <v>29306</v>
      </c>
      <c r="C886" s="148">
        <v>401</v>
      </c>
      <c r="D886" s="148">
        <v>343</v>
      </c>
      <c r="E886" s="148">
        <v>2697</v>
      </c>
      <c r="F886" s="148">
        <v>9912</v>
      </c>
      <c r="G886" s="148">
        <v>6622</v>
      </c>
      <c r="H886" s="148">
        <v>3047</v>
      </c>
      <c r="I886" s="148">
        <v>6284</v>
      </c>
      <c r="L886" s="102"/>
    </row>
    <row r="887" spans="1:12" s="95" customFormat="1" ht="9" customHeight="1">
      <c r="A887" s="100" t="s">
        <v>101</v>
      </c>
      <c r="B887" s="149">
        <f t="shared" si="47"/>
        <v>47738</v>
      </c>
      <c r="C887" s="149">
        <v>2101</v>
      </c>
      <c r="D887" s="149">
        <v>861</v>
      </c>
      <c r="E887" s="149">
        <v>5437</v>
      </c>
      <c r="F887" s="149">
        <v>19116</v>
      </c>
      <c r="G887" s="149">
        <v>12172</v>
      </c>
      <c r="H887" s="149">
        <v>6289</v>
      </c>
      <c r="I887" s="149">
        <v>1762</v>
      </c>
      <c r="L887" s="102"/>
    </row>
    <row r="888" spans="1:12" s="95" customFormat="1" ht="9" customHeight="1">
      <c r="A888" s="89" t="s">
        <v>102</v>
      </c>
      <c r="B888" s="148">
        <f t="shared" si="47"/>
        <v>51523</v>
      </c>
      <c r="C888" s="148">
        <v>6926</v>
      </c>
      <c r="D888" s="148">
        <v>739</v>
      </c>
      <c r="E888" s="148">
        <v>4060</v>
      </c>
      <c r="F888" s="148">
        <v>15170</v>
      </c>
      <c r="G888" s="148">
        <v>13157</v>
      </c>
      <c r="H888" s="148">
        <v>10427</v>
      </c>
      <c r="I888" s="148">
        <v>1044</v>
      </c>
      <c r="L888" s="102"/>
    </row>
    <row r="889" spans="1:12" s="95" customFormat="1" ht="9" customHeight="1">
      <c r="A889" s="89" t="s">
        <v>103</v>
      </c>
      <c r="B889" s="148">
        <f t="shared" si="47"/>
        <v>43729</v>
      </c>
      <c r="C889" s="148">
        <v>293</v>
      </c>
      <c r="D889" s="148">
        <v>403</v>
      </c>
      <c r="E889" s="148">
        <v>2701</v>
      </c>
      <c r="F889" s="148">
        <v>17758</v>
      </c>
      <c r="G889" s="148">
        <v>12462</v>
      </c>
      <c r="H889" s="148">
        <v>8331</v>
      </c>
      <c r="I889" s="148">
        <v>1781</v>
      </c>
      <c r="L889" s="102"/>
    </row>
    <row r="890" spans="1:12" s="95" customFormat="1" ht="9" customHeight="1">
      <c r="A890" s="89" t="s">
        <v>104</v>
      </c>
      <c r="B890" s="148">
        <f t="shared" si="47"/>
        <v>43911</v>
      </c>
      <c r="C890" s="148">
        <v>90</v>
      </c>
      <c r="D890" s="148">
        <v>793</v>
      </c>
      <c r="E890" s="148">
        <v>4883</v>
      </c>
      <c r="F890" s="148">
        <v>15296</v>
      </c>
      <c r="G890" s="148">
        <v>13085</v>
      </c>
      <c r="H890" s="148">
        <v>7134</v>
      </c>
      <c r="I890" s="148">
        <v>2630</v>
      </c>
      <c r="L890" s="102"/>
    </row>
    <row r="891" spans="1:12" s="95" customFormat="1" ht="9" customHeight="1">
      <c r="A891" s="100" t="s">
        <v>105</v>
      </c>
      <c r="B891" s="149">
        <f t="shared" si="47"/>
        <v>56944</v>
      </c>
      <c r="C891" s="149">
        <v>369</v>
      </c>
      <c r="D891" s="149">
        <v>1083</v>
      </c>
      <c r="E891" s="149">
        <v>6769</v>
      </c>
      <c r="F891" s="149">
        <v>24236</v>
      </c>
      <c r="G891" s="149">
        <v>16194</v>
      </c>
      <c r="H891" s="149">
        <v>8009</v>
      </c>
      <c r="I891" s="149">
        <v>284</v>
      </c>
      <c r="L891" s="102"/>
    </row>
    <row r="892" spans="1:12" s="95" customFormat="1" ht="9" customHeight="1">
      <c r="A892" s="89" t="s">
        <v>106</v>
      </c>
      <c r="B892" s="148">
        <f t="shared" si="47"/>
        <v>24842</v>
      </c>
      <c r="C892" s="148">
        <v>198</v>
      </c>
      <c r="D892" s="148">
        <v>188</v>
      </c>
      <c r="E892" s="148">
        <v>2574</v>
      </c>
      <c r="F892" s="148">
        <v>10300</v>
      </c>
      <c r="G892" s="148">
        <v>7292</v>
      </c>
      <c r="H892" s="148">
        <v>3707</v>
      </c>
      <c r="I892" s="148">
        <v>583</v>
      </c>
      <c r="L892" s="102"/>
    </row>
    <row r="893" spans="1:12" s="95" customFormat="1" ht="9" customHeight="1">
      <c r="A893" s="89" t="s">
        <v>107</v>
      </c>
      <c r="B893" s="148">
        <f t="shared" si="47"/>
        <v>124673</v>
      </c>
      <c r="C893" s="148">
        <v>3115</v>
      </c>
      <c r="D893" s="148">
        <v>5810</v>
      </c>
      <c r="E893" s="148">
        <v>20761</v>
      </c>
      <c r="F893" s="148">
        <v>38452</v>
      </c>
      <c r="G893" s="148">
        <v>33813</v>
      </c>
      <c r="H893" s="148">
        <v>16771</v>
      </c>
      <c r="I893" s="148">
        <v>5951</v>
      </c>
      <c r="L893" s="102"/>
    </row>
    <row r="894" spans="1:12" s="95" customFormat="1" ht="9" customHeight="1">
      <c r="A894" s="89" t="s">
        <v>108</v>
      </c>
      <c r="B894" s="148">
        <f t="shared" si="47"/>
        <v>35158</v>
      </c>
      <c r="C894" s="148">
        <v>370</v>
      </c>
      <c r="D894" s="148">
        <v>999</v>
      </c>
      <c r="E894" s="148">
        <v>4854</v>
      </c>
      <c r="F894" s="148">
        <v>13665</v>
      </c>
      <c r="G894" s="148">
        <v>7172</v>
      </c>
      <c r="H894" s="148">
        <v>5040</v>
      </c>
      <c r="I894" s="148">
        <v>3058</v>
      </c>
      <c r="L894" s="102"/>
    </row>
    <row r="895" spans="1:12" s="95" customFormat="1" ht="9" customHeight="1">
      <c r="A895" s="100" t="s">
        <v>109</v>
      </c>
      <c r="B895" s="149">
        <f t="shared" si="47"/>
        <v>33098</v>
      </c>
      <c r="C895" s="149">
        <v>367</v>
      </c>
      <c r="D895" s="149">
        <v>540</v>
      </c>
      <c r="E895" s="149">
        <v>3320</v>
      </c>
      <c r="F895" s="149">
        <v>15392</v>
      </c>
      <c r="G895" s="149">
        <v>6951</v>
      </c>
      <c r="H895" s="149">
        <v>4229</v>
      </c>
      <c r="I895" s="149">
        <v>2299</v>
      </c>
      <c r="L895" s="102"/>
    </row>
    <row r="896" spans="1:12" s="95" customFormat="1" ht="9" customHeight="1">
      <c r="A896" s="89" t="s">
        <v>110</v>
      </c>
      <c r="B896" s="148">
        <f t="shared" si="47"/>
        <v>14843</v>
      </c>
      <c r="C896" s="148">
        <v>169</v>
      </c>
      <c r="D896" s="148">
        <v>227</v>
      </c>
      <c r="E896" s="148">
        <v>1291</v>
      </c>
      <c r="F896" s="148">
        <v>1007</v>
      </c>
      <c r="G896" s="148">
        <v>575</v>
      </c>
      <c r="H896" s="148">
        <v>329</v>
      </c>
      <c r="I896" s="148">
        <v>11245</v>
      </c>
      <c r="L896" s="102"/>
    </row>
    <row r="897" spans="1:10" ht="3" customHeight="1">
      <c r="A897" s="76"/>
      <c r="B897" s="129"/>
      <c r="C897" s="150"/>
      <c r="D897" s="150"/>
      <c r="E897" s="150"/>
      <c r="F897" s="150"/>
      <c r="G897" s="150"/>
      <c r="H897" s="150"/>
      <c r="I897" s="150"/>
    </row>
    <row r="898" spans="1:10" ht="3" customHeight="1">
      <c r="A898" s="78"/>
      <c r="B898" s="130"/>
      <c r="C898" s="151"/>
      <c r="D898" s="151"/>
      <c r="E898" s="151"/>
      <c r="F898" s="151"/>
      <c r="G898" s="151"/>
      <c r="H898" s="151"/>
      <c r="I898" s="151"/>
    </row>
    <row r="899" spans="1:10" ht="9" customHeight="1">
      <c r="A899" s="152" t="s">
        <v>149</v>
      </c>
      <c r="B899" s="130"/>
      <c r="C899" s="151"/>
      <c r="D899" s="151"/>
      <c r="E899" s="151"/>
      <c r="F899" s="151"/>
      <c r="G899" s="151"/>
      <c r="H899" s="151"/>
      <c r="I899" s="151"/>
    </row>
    <row r="900" spans="1:10" s="79" customFormat="1" ht="9" customHeight="1">
      <c r="A900" s="371" t="s">
        <v>125</v>
      </c>
      <c r="B900" s="108"/>
      <c r="C900" s="153"/>
      <c r="D900" s="153"/>
      <c r="E900" s="153"/>
      <c r="F900" s="153"/>
      <c r="G900" s="153"/>
      <c r="H900" s="153"/>
      <c r="I900" s="153"/>
    </row>
    <row r="901" spans="1:10" ht="11.25" hidden="1" customHeight="1">
      <c r="B901" s="130"/>
      <c r="C901" s="151"/>
      <c r="D901" s="151"/>
      <c r="E901" s="151"/>
      <c r="F901" s="151"/>
      <c r="G901" s="151"/>
      <c r="H901" s="151"/>
      <c r="I901" s="151"/>
      <c r="J901" s="77" t="s">
        <v>126</v>
      </c>
    </row>
    <row r="902" spans="1:10" ht="11.25" hidden="1" customHeight="1">
      <c r="B902" s="130"/>
      <c r="C902" s="151"/>
      <c r="D902" s="151"/>
      <c r="E902" s="151"/>
      <c r="F902" s="151"/>
      <c r="G902" s="151"/>
      <c r="H902" s="151"/>
      <c r="I902" s="151"/>
    </row>
    <row r="903" spans="1:10" ht="11.25" hidden="1" customHeight="1">
      <c r="B903" s="130"/>
      <c r="C903" s="151"/>
      <c r="D903" s="151"/>
      <c r="E903" s="151"/>
      <c r="F903" s="151"/>
      <c r="G903" s="151"/>
      <c r="H903" s="151"/>
      <c r="I903" s="151"/>
    </row>
    <row r="904" spans="1:10" ht="11.25" hidden="1" customHeight="1">
      <c r="B904" s="130"/>
      <c r="C904" s="151"/>
      <c r="D904" s="151"/>
      <c r="E904" s="151"/>
      <c r="F904" s="151"/>
      <c r="G904" s="151"/>
      <c r="H904" s="151"/>
      <c r="I904" s="151"/>
    </row>
    <row r="905" spans="1:10" ht="11.25" hidden="1" customHeight="1">
      <c r="B905" s="130"/>
      <c r="C905" s="151"/>
      <c r="D905" s="151"/>
      <c r="E905" s="151"/>
      <c r="F905" s="151"/>
      <c r="G905" s="151"/>
      <c r="H905" s="151"/>
      <c r="I905" s="151"/>
    </row>
    <row r="906" spans="1:10" ht="11.25" hidden="1" customHeight="1">
      <c r="B906" s="130"/>
      <c r="C906" s="151"/>
      <c r="D906" s="151"/>
      <c r="E906" s="151"/>
      <c r="F906" s="151"/>
      <c r="G906" s="151"/>
      <c r="H906" s="151"/>
      <c r="I906" s="151"/>
    </row>
    <row r="907" spans="1:10" ht="11.25" hidden="1" customHeight="1">
      <c r="B907" s="130"/>
      <c r="C907" s="151"/>
      <c r="D907" s="151"/>
      <c r="E907" s="151"/>
      <c r="F907" s="151"/>
      <c r="G907" s="151"/>
      <c r="H907" s="151"/>
      <c r="I907" s="151"/>
    </row>
    <row r="908" spans="1:10" ht="11.25" hidden="1" customHeight="1">
      <c r="B908" s="130"/>
      <c r="C908" s="151"/>
      <c r="D908" s="151"/>
      <c r="E908" s="151"/>
      <c r="F908" s="151"/>
      <c r="G908" s="151"/>
      <c r="H908" s="151"/>
      <c r="I908" s="151"/>
    </row>
    <row r="909" spans="1:10" ht="11.25" hidden="1" customHeight="1">
      <c r="B909" s="130"/>
      <c r="C909" s="151"/>
      <c r="D909" s="151"/>
      <c r="E909" s="151"/>
      <c r="F909" s="151"/>
      <c r="G909" s="151"/>
      <c r="H909" s="151"/>
      <c r="I909" s="151"/>
    </row>
    <row r="910" spans="1:10" ht="11.25" hidden="1" customHeight="1">
      <c r="B910" s="130"/>
      <c r="C910" s="151"/>
      <c r="D910" s="151"/>
      <c r="E910" s="151"/>
      <c r="F910" s="151"/>
      <c r="G910" s="151"/>
      <c r="H910" s="151"/>
      <c r="I910" s="151"/>
    </row>
    <row r="911" spans="1:10" ht="11.25" hidden="1" customHeight="1">
      <c r="B911" s="130"/>
      <c r="C911" s="151"/>
      <c r="D911" s="151"/>
      <c r="E911" s="151"/>
      <c r="F911" s="151"/>
      <c r="G911" s="151"/>
      <c r="H911" s="151"/>
      <c r="I911" s="151"/>
    </row>
    <row r="912" spans="1:10" ht="11.25" hidden="1" customHeight="1">
      <c r="B912" s="130"/>
      <c r="C912" s="151"/>
      <c r="D912" s="151"/>
      <c r="E912" s="151"/>
      <c r="F912" s="151"/>
      <c r="G912" s="151"/>
      <c r="H912" s="151"/>
      <c r="I912" s="151"/>
    </row>
    <row r="913" spans="2:9" ht="11.25" hidden="1" customHeight="1">
      <c r="B913" s="130"/>
      <c r="C913" s="151"/>
      <c r="D913" s="151"/>
      <c r="E913" s="151"/>
      <c r="F913" s="151"/>
      <c r="G913" s="151"/>
      <c r="H913" s="151"/>
      <c r="I913" s="151"/>
    </row>
    <row r="914" spans="2:9" ht="11.25" hidden="1" customHeight="1">
      <c r="B914" s="130"/>
      <c r="C914" s="151"/>
      <c r="D914" s="151"/>
      <c r="E914" s="151"/>
      <c r="F914" s="151"/>
      <c r="G914" s="151"/>
      <c r="H914" s="151"/>
      <c r="I914" s="151"/>
    </row>
    <row r="915" spans="2:9" ht="11.25" hidden="1" customHeight="1">
      <c r="B915" s="130"/>
      <c r="C915" s="151"/>
      <c r="D915" s="151"/>
      <c r="E915" s="151"/>
      <c r="F915" s="151"/>
      <c r="G915" s="151"/>
      <c r="H915" s="151"/>
      <c r="I915" s="151"/>
    </row>
    <row r="916" spans="2:9" ht="11.25" hidden="1" customHeight="1">
      <c r="B916" s="130"/>
      <c r="C916" s="151"/>
      <c r="D916" s="151"/>
      <c r="E916" s="151"/>
      <c r="F916" s="151"/>
      <c r="G916" s="151"/>
      <c r="H916" s="151"/>
      <c r="I916" s="151"/>
    </row>
    <row r="917" spans="2:9" ht="11.25" hidden="1" customHeight="1">
      <c r="B917" s="130"/>
      <c r="C917" s="151"/>
      <c r="D917" s="151"/>
      <c r="E917" s="151"/>
      <c r="F917" s="151"/>
      <c r="G917" s="151"/>
      <c r="H917" s="151"/>
      <c r="I917" s="151"/>
    </row>
    <row r="918" spans="2:9" ht="11.25" hidden="1" customHeight="1">
      <c r="B918" s="130"/>
      <c r="C918" s="151"/>
      <c r="D918" s="151"/>
      <c r="E918" s="151"/>
      <c r="F918" s="151"/>
      <c r="G918" s="151"/>
      <c r="H918" s="151"/>
      <c r="I918" s="151"/>
    </row>
    <row r="919" spans="2:9" ht="11.25" hidden="1" customHeight="1">
      <c r="B919" s="130"/>
      <c r="C919" s="151"/>
      <c r="D919" s="151"/>
      <c r="E919" s="151"/>
      <c r="F919" s="151"/>
      <c r="G919" s="151"/>
      <c r="H919" s="151"/>
      <c r="I919" s="151"/>
    </row>
    <row r="920" spans="2:9" ht="11.25" hidden="1" customHeight="1">
      <c r="B920" s="130"/>
      <c r="C920" s="151"/>
      <c r="D920" s="151"/>
      <c r="E920" s="151"/>
      <c r="F920" s="151"/>
      <c r="G920" s="151"/>
      <c r="H920" s="151"/>
      <c r="I920" s="151"/>
    </row>
    <row r="921" spans="2:9" ht="11.25" hidden="1" customHeight="1">
      <c r="B921" s="130"/>
      <c r="C921" s="151"/>
      <c r="D921" s="151"/>
      <c r="E921" s="151"/>
      <c r="F921" s="151"/>
      <c r="G921" s="151"/>
      <c r="H921" s="151"/>
      <c r="I921" s="151"/>
    </row>
    <row r="922" spans="2:9" ht="11.25" hidden="1" customHeight="1">
      <c r="B922" s="130"/>
      <c r="C922" s="151"/>
      <c r="D922" s="151"/>
      <c r="E922" s="151"/>
      <c r="F922" s="151"/>
      <c r="G922" s="151"/>
      <c r="H922" s="151"/>
      <c r="I922" s="151"/>
    </row>
    <row r="923" spans="2:9" ht="11.25" hidden="1" customHeight="1">
      <c r="B923" s="130"/>
      <c r="C923" s="151"/>
      <c r="D923" s="151"/>
      <c r="E923" s="151"/>
      <c r="F923" s="151"/>
      <c r="G923" s="151"/>
      <c r="H923" s="151"/>
      <c r="I923" s="151"/>
    </row>
    <row r="924" spans="2:9" ht="11.25" hidden="1" customHeight="1">
      <c r="B924" s="130"/>
      <c r="C924" s="151"/>
      <c r="D924" s="151"/>
      <c r="E924" s="151"/>
      <c r="F924" s="151"/>
      <c r="G924" s="151"/>
      <c r="H924" s="151"/>
      <c r="I924" s="151"/>
    </row>
    <row r="925" spans="2:9" ht="11.25" hidden="1" customHeight="1">
      <c r="B925" s="130"/>
      <c r="C925" s="151"/>
      <c r="D925" s="151"/>
      <c r="E925" s="151"/>
      <c r="F925" s="151"/>
      <c r="G925" s="151"/>
      <c r="H925" s="151"/>
      <c r="I925" s="151"/>
    </row>
    <row r="926" spans="2:9" ht="11.25" hidden="1" customHeight="1">
      <c r="B926" s="130"/>
      <c r="C926" s="151"/>
      <c r="D926" s="151"/>
      <c r="E926" s="151"/>
      <c r="F926" s="151"/>
      <c r="G926" s="151"/>
      <c r="H926" s="151"/>
      <c r="I926" s="151"/>
    </row>
    <row r="927" spans="2:9" ht="11.25" hidden="1" customHeight="1">
      <c r="B927" s="130"/>
      <c r="C927" s="151"/>
      <c r="D927" s="151"/>
      <c r="E927" s="151"/>
      <c r="F927" s="151"/>
      <c r="G927" s="151"/>
      <c r="H927" s="151"/>
      <c r="I927" s="151"/>
    </row>
    <row r="928" spans="2:9" ht="11.25" hidden="1" customHeight="1">
      <c r="B928" s="130"/>
      <c r="C928" s="151"/>
      <c r="D928" s="151"/>
      <c r="E928" s="151"/>
      <c r="F928" s="151"/>
      <c r="G928" s="151"/>
      <c r="H928" s="151"/>
      <c r="I928" s="151"/>
    </row>
    <row r="929" spans="2:9" ht="11.25" hidden="1" customHeight="1">
      <c r="B929" s="130"/>
      <c r="C929" s="151"/>
      <c r="D929" s="151"/>
      <c r="E929" s="151"/>
      <c r="F929" s="151"/>
      <c r="G929" s="151"/>
      <c r="H929" s="151"/>
      <c r="I929" s="151"/>
    </row>
    <row r="930" spans="2:9" ht="11.25" hidden="1" customHeight="1">
      <c r="B930" s="130"/>
      <c r="C930" s="151"/>
      <c r="D930" s="151"/>
      <c r="E930" s="151"/>
      <c r="F930" s="151"/>
      <c r="G930" s="151"/>
      <c r="H930" s="151"/>
      <c r="I930" s="151"/>
    </row>
    <row r="931" spans="2:9" ht="11.25" hidden="1" customHeight="1">
      <c r="B931" s="130"/>
      <c r="C931" s="151"/>
      <c r="D931" s="151"/>
      <c r="E931" s="151"/>
      <c r="F931" s="151"/>
      <c r="G931" s="151"/>
      <c r="H931" s="151"/>
      <c r="I931" s="151"/>
    </row>
    <row r="932" spans="2:9" ht="11.25" hidden="1" customHeight="1">
      <c r="B932" s="130"/>
      <c r="C932" s="151"/>
      <c r="D932" s="151"/>
      <c r="E932" s="151"/>
      <c r="F932" s="151"/>
      <c r="G932" s="151"/>
      <c r="H932" s="151"/>
      <c r="I932" s="151"/>
    </row>
    <row r="933" spans="2:9" ht="11.25" hidden="1" customHeight="1">
      <c r="B933" s="130"/>
      <c r="C933" s="151"/>
      <c r="D933" s="151"/>
      <c r="E933" s="151"/>
      <c r="F933" s="151"/>
      <c r="G933" s="151"/>
      <c r="H933" s="151"/>
      <c r="I933" s="151"/>
    </row>
    <row r="934" spans="2:9" ht="11.25" hidden="1" customHeight="1">
      <c r="B934" s="130"/>
      <c r="C934" s="151"/>
      <c r="D934" s="151"/>
      <c r="E934" s="151"/>
      <c r="F934" s="151"/>
      <c r="G934" s="151"/>
      <c r="H934" s="151"/>
      <c r="I934" s="151"/>
    </row>
    <row r="935" spans="2:9" ht="11.25" hidden="1" customHeight="1"/>
  </sheetData>
  <sheetProtection sheet="1" objects="1" scenarios="1"/>
  <mergeCells count="9">
    <mergeCell ref="H1:I1"/>
    <mergeCell ref="A6:A7"/>
    <mergeCell ref="C6:C7"/>
    <mergeCell ref="D6:D7"/>
    <mergeCell ref="E6:E7"/>
    <mergeCell ref="F6:F7"/>
    <mergeCell ref="G6:G7"/>
    <mergeCell ref="H6:H7"/>
    <mergeCell ref="I6:I7"/>
  </mergeCells>
  <hyperlinks>
    <hyperlink ref="H1" location="Índice!A1" display="Índice!A1"/>
    <hyperlink ref="A900:B900" r:id="rId1" display="Fuente: INEGI. Estadísticas de Natalidad."/>
    <hyperlink ref="H1:I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3" max="8" man="1"/>
    <brk id="157" max="8" man="1"/>
    <brk id="231" max="8" man="1"/>
    <brk id="305" max="8" man="1"/>
    <brk id="379" max="8" man="1"/>
    <brk id="453" max="8" man="1"/>
    <brk id="527" max="9" man="1"/>
    <brk id="601" max="8" man="1"/>
    <brk id="675" max="8" man="1"/>
    <brk id="749" max="8" man="1"/>
    <brk id="823" max="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0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1.5" style="77" customWidth="1"/>
    <col min="2" max="2" width="12.1640625" style="154" customWidth="1"/>
    <col min="3" max="3" width="10.83203125" style="154" customWidth="1"/>
    <col min="4" max="4" width="11.33203125" style="154" customWidth="1"/>
    <col min="5" max="5" width="10.6640625" style="154" customWidth="1"/>
    <col min="6" max="6" width="10.5" style="154" customWidth="1"/>
    <col min="7" max="7" width="10.6640625" style="154" customWidth="1"/>
    <col min="8" max="8" width="10.1640625" style="154" customWidth="1"/>
    <col min="9" max="9" width="10.83203125" style="154" customWidth="1"/>
    <col min="10" max="10" width="1" style="77" customWidth="1"/>
    <col min="11" max="12" width="0" style="77" hidden="1" customWidth="1"/>
    <col min="13" max="16384" width="13.33203125" style="77" hidden="1"/>
  </cols>
  <sheetData>
    <row r="1" spans="1:11" s="72" customFormat="1" ht="12" customHeight="1">
      <c r="A1" s="133" t="s">
        <v>138</v>
      </c>
      <c r="B1" s="134"/>
      <c r="C1" s="134"/>
      <c r="D1" s="134"/>
      <c r="E1" s="134"/>
      <c r="F1" s="134"/>
      <c r="G1" s="134"/>
      <c r="H1" s="134"/>
      <c r="I1" s="368" t="s">
        <v>150</v>
      </c>
      <c r="K1" s="155"/>
    </row>
    <row r="2" spans="1:11" s="72" customFormat="1" ht="12" customHeight="1">
      <c r="A2" s="133" t="s">
        <v>151</v>
      </c>
      <c r="B2" s="134"/>
      <c r="C2" s="134"/>
      <c r="D2" s="134"/>
      <c r="E2" s="134"/>
      <c r="F2" s="134"/>
      <c r="G2" s="134"/>
      <c r="H2" s="134"/>
      <c r="I2" s="136"/>
      <c r="K2" s="155"/>
    </row>
    <row r="3" spans="1:11" s="72" customFormat="1" ht="12" customHeight="1">
      <c r="A3" s="74" t="s">
        <v>71</v>
      </c>
      <c r="B3" s="134"/>
      <c r="C3" s="134"/>
      <c r="D3" s="134"/>
      <c r="E3" s="134"/>
      <c r="F3" s="134"/>
      <c r="G3" s="134"/>
      <c r="H3" s="134"/>
      <c r="I3" s="134"/>
      <c r="K3" s="75"/>
    </row>
    <row r="4" spans="1:11" ht="3" customHeight="1">
      <c r="A4" s="76"/>
      <c r="B4" s="137"/>
      <c r="C4" s="137"/>
      <c r="D4" s="137"/>
      <c r="E4" s="137"/>
      <c r="F4" s="137"/>
      <c r="G4" s="137"/>
      <c r="H4" s="137"/>
      <c r="I4" s="137"/>
      <c r="J4" s="78"/>
      <c r="K4" s="78"/>
    </row>
    <row r="5" spans="1:11" ht="3" customHeight="1">
      <c r="A5" s="78"/>
      <c r="B5" s="138"/>
      <c r="C5" s="138"/>
      <c r="D5" s="138"/>
      <c r="E5" s="138"/>
      <c r="F5" s="138"/>
      <c r="G5" s="138"/>
      <c r="H5" s="138"/>
      <c r="I5" s="138"/>
    </row>
    <row r="6" spans="1:11" s="79" customFormat="1" ht="9" customHeight="1">
      <c r="A6" s="442" t="s">
        <v>72</v>
      </c>
      <c r="B6" s="370" t="s">
        <v>7</v>
      </c>
      <c r="C6" s="370" t="s">
        <v>152</v>
      </c>
      <c r="D6" s="370" t="s">
        <v>153</v>
      </c>
      <c r="E6" s="444" t="s">
        <v>154</v>
      </c>
      <c r="F6" s="370" t="s">
        <v>155</v>
      </c>
      <c r="G6" s="370" t="s">
        <v>156</v>
      </c>
      <c r="H6" s="370" t="s">
        <v>157</v>
      </c>
      <c r="I6" s="444" t="s">
        <v>129</v>
      </c>
    </row>
    <row r="7" spans="1:11" s="79" customFormat="1" ht="9" customHeight="1">
      <c r="A7" s="443"/>
      <c r="B7" s="370"/>
      <c r="C7" s="370"/>
      <c r="D7" s="370"/>
      <c r="E7" s="444"/>
      <c r="F7" s="370"/>
      <c r="G7" s="370"/>
      <c r="H7" s="370"/>
      <c r="I7" s="444"/>
    </row>
    <row r="8" spans="1:11" ht="3" customHeight="1">
      <c r="A8" s="76"/>
      <c r="B8" s="137"/>
      <c r="C8" s="137"/>
      <c r="D8" s="137"/>
      <c r="E8" s="137"/>
      <c r="F8" s="137"/>
      <c r="G8" s="137"/>
      <c r="H8" s="137"/>
      <c r="I8" s="137"/>
    </row>
    <row r="9" spans="1:11" ht="3" customHeight="1">
      <c r="A9" s="78"/>
      <c r="B9" s="138"/>
      <c r="C9" s="138"/>
      <c r="D9" s="138"/>
      <c r="E9" s="138"/>
      <c r="F9" s="138"/>
      <c r="G9" s="138"/>
      <c r="H9" s="138"/>
      <c r="I9" s="138"/>
    </row>
    <row r="10" spans="1:11" s="86" customFormat="1" ht="9" customHeight="1">
      <c r="A10" s="80">
        <v>1995</v>
      </c>
      <c r="B10" s="90"/>
      <c r="C10" s="90"/>
      <c r="D10" s="90"/>
      <c r="E10" s="90"/>
      <c r="F10" s="90"/>
      <c r="G10" s="90"/>
      <c r="H10" s="90"/>
      <c r="I10" s="90"/>
    </row>
    <row r="11" spans="1:11" s="82" customFormat="1" ht="9" customHeight="1">
      <c r="A11" s="83" t="s">
        <v>7</v>
      </c>
      <c r="B11" s="91">
        <f t="shared" ref="B11:I11" si="0">SUM(B13:B45)</f>
        <v>2750444</v>
      </c>
      <c r="C11" s="91">
        <f t="shared" si="0"/>
        <v>195297</v>
      </c>
      <c r="D11" s="91">
        <f t="shared" si="0"/>
        <v>1616211</v>
      </c>
      <c r="E11" s="91">
        <f t="shared" si="0"/>
        <v>742370</v>
      </c>
      <c r="F11" s="91">
        <f t="shared" si="0"/>
        <v>5858</v>
      </c>
      <c r="G11" s="91">
        <f t="shared" si="0"/>
        <v>866</v>
      </c>
      <c r="H11" s="91">
        <f t="shared" si="0"/>
        <v>10566</v>
      </c>
      <c r="I11" s="91">
        <f t="shared" si="0"/>
        <v>179276</v>
      </c>
    </row>
    <row r="12" spans="1:11" s="82" customFormat="1" ht="3.95" customHeight="1">
      <c r="A12" s="83"/>
      <c r="B12" s="91"/>
      <c r="C12" s="91"/>
      <c r="D12" s="91"/>
      <c r="E12" s="91"/>
      <c r="F12" s="91"/>
      <c r="G12" s="91"/>
      <c r="H12" s="91"/>
      <c r="I12" s="91"/>
    </row>
    <row r="13" spans="1:11" s="86" customFormat="1" ht="9" customHeight="1">
      <c r="A13" s="84" t="s">
        <v>16</v>
      </c>
      <c r="B13" s="90">
        <f t="shared" ref="B13:B45" si="1">SUM(C13:I13)</f>
        <v>25870</v>
      </c>
      <c r="C13" s="90">
        <v>1617</v>
      </c>
      <c r="D13" s="90">
        <v>20847</v>
      </c>
      <c r="E13" s="90">
        <v>2944</v>
      </c>
      <c r="F13" s="90">
        <v>33</v>
      </c>
      <c r="G13" s="90">
        <v>16</v>
      </c>
      <c r="H13" s="90">
        <v>26</v>
      </c>
      <c r="I13" s="90">
        <v>387</v>
      </c>
    </row>
    <row r="14" spans="1:11" s="86" customFormat="1" ht="9" customHeight="1">
      <c r="A14" s="84" t="s">
        <v>17</v>
      </c>
      <c r="B14" s="90">
        <f t="shared" si="1"/>
        <v>55702</v>
      </c>
      <c r="C14" s="90">
        <v>3927</v>
      </c>
      <c r="D14" s="90">
        <v>28456</v>
      </c>
      <c r="E14" s="90">
        <v>18598</v>
      </c>
      <c r="F14" s="90">
        <v>115</v>
      </c>
      <c r="G14" s="90">
        <v>26</v>
      </c>
      <c r="H14" s="90">
        <v>88</v>
      </c>
      <c r="I14" s="90">
        <v>4492</v>
      </c>
    </row>
    <row r="15" spans="1:11" s="86" customFormat="1" ht="9" customHeight="1">
      <c r="A15" s="84" t="s">
        <v>18</v>
      </c>
      <c r="B15" s="90">
        <f t="shared" si="1"/>
        <v>9735</v>
      </c>
      <c r="C15" s="90">
        <v>839</v>
      </c>
      <c r="D15" s="90">
        <v>5389</v>
      </c>
      <c r="E15" s="90">
        <v>2945</v>
      </c>
      <c r="F15" s="90">
        <v>8</v>
      </c>
      <c r="G15" s="90">
        <v>11</v>
      </c>
      <c r="H15" s="90">
        <v>4</v>
      </c>
      <c r="I15" s="90">
        <v>539</v>
      </c>
    </row>
    <row r="16" spans="1:11" s="86" customFormat="1" ht="9" customHeight="1">
      <c r="A16" s="87" t="s">
        <v>19</v>
      </c>
      <c r="B16" s="92">
        <f t="shared" si="1"/>
        <v>17534</v>
      </c>
      <c r="C16" s="92">
        <v>1143</v>
      </c>
      <c r="D16" s="92">
        <v>12606</v>
      </c>
      <c r="E16" s="92">
        <v>3162</v>
      </c>
      <c r="F16" s="92">
        <v>14</v>
      </c>
      <c r="G16" s="92">
        <v>9</v>
      </c>
      <c r="H16" s="92">
        <v>87</v>
      </c>
      <c r="I16" s="92">
        <v>513</v>
      </c>
    </row>
    <row r="17" spans="1:9" s="86" customFormat="1" ht="9" customHeight="1">
      <c r="A17" s="84" t="s">
        <v>20</v>
      </c>
      <c r="B17" s="90">
        <f t="shared" si="1"/>
        <v>57147</v>
      </c>
      <c r="C17" s="90">
        <v>3648</v>
      </c>
      <c r="D17" s="90">
        <v>42447</v>
      </c>
      <c r="E17" s="90">
        <v>7543</v>
      </c>
      <c r="F17" s="90">
        <v>47</v>
      </c>
      <c r="G17" s="90">
        <v>20</v>
      </c>
      <c r="H17" s="90">
        <v>107</v>
      </c>
      <c r="I17" s="90">
        <v>3335</v>
      </c>
    </row>
    <row r="18" spans="1:9" s="86" customFormat="1" ht="9" customHeight="1">
      <c r="A18" s="84" t="s">
        <v>21</v>
      </c>
      <c r="B18" s="90">
        <f t="shared" si="1"/>
        <v>12858</v>
      </c>
      <c r="C18" s="90">
        <v>1102</v>
      </c>
      <c r="D18" s="90">
        <v>7664</v>
      </c>
      <c r="E18" s="90">
        <v>3754</v>
      </c>
      <c r="F18" s="90">
        <v>73</v>
      </c>
      <c r="G18" s="90">
        <v>1</v>
      </c>
      <c r="H18" s="90">
        <v>42</v>
      </c>
      <c r="I18" s="90">
        <v>222</v>
      </c>
    </row>
    <row r="19" spans="1:9" s="86" customFormat="1" ht="9" customHeight="1">
      <c r="A19" s="84" t="s">
        <v>22</v>
      </c>
      <c r="B19" s="90">
        <f t="shared" si="1"/>
        <v>143290</v>
      </c>
      <c r="C19" s="90">
        <v>6949</v>
      </c>
      <c r="D19" s="90">
        <v>42684</v>
      </c>
      <c r="E19" s="90">
        <v>67168</v>
      </c>
      <c r="F19" s="90">
        <v>273</v>
      </c>
      <c r="G19" s="90">
        <v>18</v>
      </c>
      <c r="H19" s="90">
        <v>533</v>
      </c>
      <c r="I19" s="90">
        <v>25665</v>
      </c>
    </row>
    <row r="20" spans="1:9" s="86" customFormat="1" ht="9" customHeight="1">
      <c r="A20" s="87" t="s">
        <v>23</v>
      </c>
      <c r="B20" s="92">
        <f t="shared" si="1"/>
        <v>72275</v>
      </c>
      <c r="C20" s="92">
        <v>8014</v>
      </c>
      <c r="D20" s="92">
        <v>42635</v>
      </c>
      <c r="E20" s="92">
        <v>18054</v>
      </c>
      <c r="F20" s="92">
        <v>133</v>
      </c>
      <c r="G20" s="92">
        <v>38</v>
      </c>
      <c r="H20" s="92">
        <v>355</v>
      </c>
      <c r="I20" s="92">
        <v>3046</v>
      </c>
    </row>
    <row r="21" spans="1:9" s="86" customFormat="1" ht="9" customHeight="1">
      <c r="A21" s="140" t="s">
        <v>158</v>
      </c>
      <c r="B21" s="90">
        <f t="shared" si="1"/>
        <v>196252</v>
      </c>
      <c r="C21" s="90">
        <v>15405</v>
      </c>
      <c r="D21" s="90">
        <v>117366</v>
      </c>
      <c r="E21" s="90">
        <v>60154</v>
      </c>
      <c r="F21" s="90">
        <v>98</v>
      </c>
      <c r="G21" s="90">
        <v>46</v>
      </c>
      <c r="H21" s="90">
        <v>189</v>
      </c>
      <c r="I21" s="90">
        <v>2994</v>
      </c>
    </row>
    <row r="22" spans="1:9" s="86" customFormat="1" ht="9" customHeight="1">
      <c r="A22" s="84" t="s">
        <v>25</v>
      </c>
      <c r="B22" s="90">
        <f t="shared" si="1"/>
        <v>49703</v>
      </c>
      <c r="C22" s="90">
        <v>3444</v>
      </c>
      <c r="D22" s="90">
        <v>27527</v>
      </c>
      <c r="E22" s="90">
        <v>10510</v>
      </c>
      <c r="F22" s="90">
        <v>191</v>
      </c>
      <c r="G22" s="90">
        <v>12</v>
      </c>
      <c r="H22" s="90">
        <v>365</v>
      </c>
      <c r="I22" s="90">
        <v>7654</v>
      </c>
    </row>
    <row r="23" spans="1:9" s="86" customFormat="1" ht="9" customHeight="1">
      <c r="A23" s="84" t="s">
        <v>26</v>
      </c>
      <c r="B23" s="90">
        <f t="shared" si="1"/>
        <v>139199</v>
      </c>
      <c r="C23" s="90">
        <v>8385</v>
      </c>
      <c r="D23" s="90">
        <v>111077</v>
      </c>
      <c r="E23" s="113">
        <v>9816</v>
      </c>
      <c r="F23" s="90">
        <v>145</v>
      </c>
      <c r="G23" s="90">
        <v>48</v>
      </c>
      <c r="H23" s="90">
        <v>413</v>
      </c>
      <c r="I23" s="90">
        <v>9315</v>
      </c>
    </row>
    <row r="24" spans="1:9" s="86" customFormat="1" ht="9" customHeight="1">
      <c r="A24" s="87" t="s">
        <v>27</v>
      </c>
      <c r="B24" s="92">
        <f t="shared" si="1"/>
        <v>144271</v>
      </c>
      <c r="C24" s="92">
        <v>4294</v>
      </c>
      <c r="D24" s="92">
        <v>99919</v>
      </c>
      <c r="E24" s="92">
        <v>28479</v>
      </c>
      <c r="F24" s="92">
        <v>695</v>
      </c>
      <c r="G24" s="92">
        <v>75</v>
      </c>
      <c r="H24" s="92">
        <v>2691</v>
      </c>
      <c r="I24" s="92">
        <v>8118</v>
      </c>
    </row>
    <row r="25" spans="1:9" s="86" customFormat="1" ht="9" customHeight="1">
      <c r="A25" s="84" t="s">
        <v>28</v>
      </c>
      <c r="B25" s="90">
        <f t="shared" si="1"/>
        <v>68528</v>
      </c>
      <c r="C25" s="90">
        <v>4217</v>
      </c>
      <c r="D25" s="90">
        <v>32154</v>
      </c>
      <c r="E25" s="90">
        <v>26405</v>
      </c>
      <c r="F25" s="90">
        <v>303</v>
      </c>
      <c r="G25" s="90">
        <v>23</v>
      </c>
      <c r="H25" s="90">
        <v>1001</v>
      </c>
      <c r="I25" s="90">
        <v>4425</v>
      </c>
    </row>
    <row r="26" spans="1:9" s="86" customFormat="1" ht="9" customHeight="1">
      <c r="A26" s="84" t="s">
        <v>29</v>
      </c>
      <c r="B26" s="90">
        <f t="shared" si="1"/>
        <v>169970</v>
      </c>
      <c r="C26" s="90">
        <v>10463</v>
      </c>
      <c r="D26" s="90">
        <v>127320</v>
      </c>
      <c r="E26" s="90">
        <v>22981</v>
      </c>
      <c r="F26" s="90">
        <v>262</v>
      </c>
      <c r="G26" s="90">
        <v>49</v>
      </c>
      <c r="H26" s="90">
        <v>241</v>
      </c>
      <c r="I26" s="90">
        <v>8654</v>
      </c>
    </row>
    <row r="27" spans="1:9" s="86" customFormat="1" ht="9" customHeight="1">
      <c r="A27" s="84" t="s">
        <v>30</v>
      </c>
      <c r="B27" s="90">
        <f t="shared" si="1"/>
        <v>316785</v>
      </c>
      <c r="C27" s="90">
        <v>28273</v>
      </c>
      <c r="D27" s="90">
        <v>174105</v>
      </c>
      <c r="E27" s="90">
        <v>103945</v>
      </c>
      <c r="F27" s="90">
        <v>396</v>
      </c>
      <c r="G27" s="90">
        <v>59</v>
      </c>
      <c r="H27" s="90">
        <v>688</v>
      </c>
      <c r="I27" s="90">
        <v>9319</v>
      </c>
    </row>
    <row r="28" spans="1:9" s="86" customFormat="1" ht="9" customHeight="1">
      <c r="A28" s="87" t="s">
        <v>31</v>
      </c>
      <c r="B28" s="92">
        <f t="shared" si="1"/>
        <v>134998</v>
      </c>
      <c r="C28" s="92">
        <v>6748</v>
      </c>
      <c r="D28" s="92">
        <v>99489</v>
      </c>
      <c r="E28" s="92">
        <v>18361</v>
      </c>
      <c r="F28" s="92">
        <v>309</v>
      </c>
      <c r="G28" s="92">
        <v>46</v>
      </c>
      <c r="H28" s="92">
        <v>900</v>
      </c>
      <c r="I28" s="92">
        <v>9145</v>
      </c>
    </row>
    <row r="29" spans="1:9" s="86" customFormat="1" ht="9" customHeight="1">
      <c r="A29" s="84" t="s">
        <v>32</v>
      </c>
      <c r="B29" s="90">
        <f t="shared" si="1"/>
        <v>34124</v>
      </c>
      <c r="C29" s="90">
        <v>2684</v>
      </c>
      <c r="D29" s="90">
        <v>19147</v>
      </c>
      <c r="E29" s="90">
        <v>11169</v>
      </c>
      <c r="F29" s="90">
        <v>65</v>
      </c>
      <c r="G29" s="90">
        <v>5</v>
      </c>
      <c r="H29" s="90">
        <v>142</v>
      </c>
      <c r="I29" s="90">
        <v>912</v>
      </c>
    </row>
    <row r="30" spans="1:9" s="86" customFormat="1" ht="9" customHeight="1">
      <c r="A30" s="84" t="s">
        <v>33</v>
      </c>
      <c r="B30" s="90">
        <f t="shared" si="1"/>
        <v>27546</v>
      </c>
      <c r="C30" s="90">
        <v>2116</v>
      </c>
      <c r="D30" s="90">
        <v>12196</v>
      </c>
      <c r="E30" s="90">
        <v>9176</v>
      </c>
      <c r="F30" s="90">
        <v>96</v>
      </c>
      <c r="G30" s="90">
        <v>6</v>
      </c>
      <c r="H30" s="90">
        <v>96</v>
      </c>
      <c r="I30" s="90">
        <v>3860</v>
      </c>
    </row>
    <row r="31" spans="1:9" s="86" customFormat="1" ht="9" customHeight="1">
      <c r="A31" s="84" t="s">
        <v>34</v>
      </c>
      <c r="B31" s="90">
        <f t="shared" si="1"/>
        <v>85766</v>
      </c>
      <c r="C31" s="90">
        <v>3818</v>
      </c>
      <c r="D31" s="90">
        <v>68211</v>
      </c>
      <c r="E31" s="90">
        <v>9680</v>
      </c>
      <c r="F31" s="90">
        <v>64</v>
      </c>
      <c r="G31" s="90">
        <v>34</v>
      </c>
      <c r="H31" s="90">
        <v>66</v>
      </c>
      <c r="I31" s="90">
        <v>3893</v>
      </c>
    </row>
    <row r="32" spans="1:9" s="86" customFormat="1" ht="9" customHeight="1">
      <c r="A32" s="87" t="s">
        <v>35</v>
      </c>
      <c r="B32" s="92">
        <f t="shared" si="1"/>
        <v>113702</v>
      </c>
      <c r="C32" s="92">
        <v>15149</v>
      </c>
      <c r="D32" s="92">
        <v>55933</v>
      </c>
      <c r="E32" s="92">
        <v>35063</v>
      </c>
      <c r="F32" s="92">
        <v>113</v>
      </c>
      <c r="G32" s="92">
        <v>7</v>
      </c>
      <c r="H32" s="92">
        <v>412</v>
      </c>
      <c r="I32" s="92">
        <v>7025</v>
      </c>
    </row>
    <row r="33" spans="1:9" s="86" customFormat="1" ht="9" customHeight="1">
      <c r="A33" s="84" t="s">
        <v>36</v>
      </c>
      <c r="B33" s="90">
        <f t="shared" si="1"/>
        <v>141249</v>
      </c>
      <c r="C33" s="90">
        <v>11878</v>
      </c>
      <c r="D33" s="90">
        <v>69950</v>
      </c>
      <c r="E33" s="90">
        <v>55774</v>
      </c>
      <c r="F33" s="90">
        <v>504</v>
      </c>
      <c r="G33" s="90">
        <v>16</v>
      </c>
      <c r="H33" s="90">
        <v>207</v>
      </c>
      <c r="I33" s="90">
        <v>2920</v>
      </c>
    </row>
    <row r="34" spans="1:9" s="86" customFormat="1" ht="9" customHeight="1">
      <c r="A34" s="84" t="s">
        <v>37</v>
      </c>
      <c r="B34" s="90">
        <f t="shared" si="1"/>
        <v>41620</v>
      </c>
      <c r="C34" s="90">
        <v>3454</v>
      </c>
      <c r="D34" s="90">
        <v>27503</v>
      </c>
      <c r="E34" s="90">
        <v>5835</v>
      </c>
      <c r="F34" s="90">
        <v>131</v>
      </c>
      <c r="G34" s="90">
        <v>19</v>
      </c>
      <c r="H34" s="90">
        <v>179</v>
      </c>
      <c r="I34" s="90">
        <v>4499</v>
      </c>
    </row>
    <row r="35" spans="1:9" s="86" customFormat="1" ht="9" customHeight="1">
      <c r="A35" s="84" t="s">
        <v>38</v>
      </c>
      <c r="B35" s="90">
        <f t="shared" si="1"/>
        <v>19733</v>
      </c>
      <c r="C35" s="90">
        <v>1209</v>
      </c>
      <c r="D35" s="90">
        <v>11975</v>
      </c>
      <c r="E35" s="90">
        <v>5660</v>
      </c>
      <c r="F35" s="90">
        <v>46</v>
      </c>
      <c r="G35" s="90">
        <v>7</v>
      </c>
      <c r="H35" s="90">
        <v>71</v>
      </c>
      <c r="I35" s="90">
        <v>765</v>
      </c>
    </row>
    <row r="36" spans="1:9" s="86" customFormat="1" ht="9" customHeight="1">
      <c r="A36" s="87" t="s">
        <v>39</v>
      </c>
      <c r="B36" s="92">
        <f t="shared" si="1"/>
        <v>68930</v>
      </c>
      <c r="C36" s="92">
        <v>5368</v>
      </c>
      <c r="D36" s="92">
        <v>45763</v>
      </c>
      <c r="E36" s="92">
        <v>12037</v>
      </c>
      <c r="F36" s="92">
        <v>110</v>
      </c>
      <c r="G36" s="92">
        <v>11</v>
      </c>
      <c r="H36" s="92">
        <v>145</v>
      </c>
      <c r="I36" s="92">
        <v>5496</v>
      </c>
    </row>
    <row r="37" spans="1:9" s="86" customFormat="1" ht="9" customHeight="1">
      <c r="A37" s="84" t="s">
        <v>40</v>
      </c>
      <c r="B37" s="90">
        <f t="shared" si="1"/>
        <v>74116</v>
      </c>
      <c r="C37" s="90">
        <v>5209</v>
      </c>
      <c r="D37" s="90">
        <v>39959</v>
      </c>
      <c r="E37" s="90">
        <v>22579</v>
      </c>
      <c r="F37" s="90">
        <v>209</v>
      </c>
      <c r="G37" s="90">
        <v>48</v>
      </c>
      <c r="H37" s="90">
        <v>258</v>
      </c>
      <c r="I37" s="90">
        <v>5854</v>
      </c>
    </row>
    <row r="38" spans="1:9" s="86" customFormat="1" ht="9" customHeight="1">
      <c r="A38" s="84" t="s">
        <v>41</v>
      </c>
      <c r="B38" s="90">
        <f t="shared" si="1"/>
        <v>55786</v>
      </c>
      <c r="C38" s="90">
        <v>5693</v>
      </c>
      <c r="D38" s="90">
        <v>30114</v>
      </c>
      <c r="E38" s="90">
        <v>18506</v>
      </c>
      <c r="F38" s="90">
        <v>274</v>
      </c>
      <c r="G38" s="90">
        <v>59</v>
      </c>
      <c r="H38" s="90">
        <v>88</v>
      </c>
      <c r="I38" s="90">
        <v>1052</v>
      </c>
    </row>
    <row r="39" spans="1:9" s="86" customFormat="1" ht="9" customHeight="1">
      <c r="A39" s="84" t="s">
        <v>42</v>
      </c>
      <c r="B39" s="90">
        <f t="shared" si="1"/>
        <v>57131</v>
      </c>
      <c r="C39" s="90">
        <v>3803</v>
      </c>
      <c r="D39" s="90">
        <v>28164</v>
      </c>
      <c r="E39" s="90">
        <v>15060</v>
      </c>
      <c r="F39" s="90">
        <v>101</v>
      </c>
      <c r="G39" s="90">
        <v>19</v>
      </c>
      <c r="H39" s="90">
        <v>130</v>
      </c>
      <c r="I39" s="90">
        <v>9854</v>
      </c>
    </row>
    <row r="40" spans="1:9" s="86" customFormat="1" ht="9" customHeight="1">
      <c r="A40" s="87" t="s">
        <v>43</v>
      </c>
      <c r="B40" s="92">
        <f t="shared" si="1"/>
        <v>75272</v>
      </c>
      <c r="C40" s="92">
        <v>4311</v>
      </c>
      <c r="D40" s="92">
        <v>42789</v>
      </c>
      <c r="E40" s="92">
        <v>16315</v>
      </c>
      <c r="F40" s="92">
        <v>121</v>
      </c>
      <c r="G40" s="92">
        <v>7</v>
      </c>
      <c r="H40" s="92">
        <v>236</v>
      </c>
      <c r="I40" s="92">
        <v>11493</v>
      </c>
    </row>
    <row r="41" spans="1:9" s="86" customFormat="1" ht="9" customHeight="1">
      <c r="A41" s="84" t="s">
        <v>44</v>
      </c>
      <c r="B41" s="90">
        <f t="shared" si="1"/>
        <v>27959</v>
      </c>
      <c r="C41" s="90">
        <v>1992</v>
      </c>
      <c r="D41" s="90">
        <v>17942</v>
      </c>
      <c r="E41" s="90">
        <v>7639</v>
      </c>
      <c r="F41" s="90">
        <v>74</v>
      </c>
      <c r="G41" s="90">
        <v>5</v>
      </c>
      <c r="H41" s="90">
        <v>38</v>
      </c>
      <c r="I41" s="90">
        <v>269</v>
      </c>
    </row>
    <row r="42" spans="1:9" s="86" customFormat="1" ht="9" customHeight="1">
      <c r="A42" s="84" t="s">
        <v>45</v>
      </c>
      <c r="B42" s="90">
        <f t="shared" si="1"/>
        <v>230081</v>
      </c>
      <c r="C42" s="90">
        <v>16196</v>
      </c>
      <c r="D42" s="90">
        <v>86842</v>
      </c>
      <c r="E42" s="90">
        <v>104982</v>
      </c>
      <c r="F42" s="90">
        <v>682</v>
      </c>
      <c r="G42" s="90">
        <v>48</v>
      </c>
      <c r="H42" s="90">
        <v>677</v>
      </c>
      <c r="I42" s="90">
        <v>20654</v>
      </c>
    </row>
    <row r="43" spans="1:9" s="86" customFormat="1" ht="9" customHeight="1">
      <c r="A43" s="84" t="s">
        <v>46</v>
      </c>
      <c r="B43" s="90">
        <f t="shared" si="1"/>
        <v>40329</v>
      </c>
      <c r="C43" s="90">
        <v>1980</v>
      </c>
      <c r="D43" s="90">
        <v>33987</v>
      </c>
      <c r="E43" s="90">
        <v>3856</v>
      </c>
      <c r="F43" s="90">
        <v>39</v>
      </c>
      <c r="G43" s="90">
        <v>33</v>
      </c>
      <c r="H43" s="90">
        <v>47</v>
      </c>
      <c r="I43" s="90">
        <v>387</v>
      </c>
    </row>
    <row r="44" spans="1:9" s="86" customFormat="1" ht="9" customHeight="1">
      <c r="A44" s="87" t="s">
        <v>47</v>
      </c>
      <c r="B44" s="92">
        <f t="shared" si="1"/>
        <v>40311</v>
      </c>
      <c r="C44" s="92">
        <v>1904</v>
      </c>
      <c r="D44" s="92">
        <v>31914</v>
      </c>
      <c r="E44" s="92">
        <v>3935</v>
      </c>
      <c r="F44" s="92">
        <v>122</v>
      </c>
      <c r="G44" s="92">
        <v>25</v>
      </c>
      <c r="H44" s="92">
        <v>41</v>
      </c>
      <c r="I44" s="92">
        <v>2370</v>
      </c>
    </row>
    <row r="45" spans="1:9" s="86" customFormat="1" ht="9" customHeight="1">
      <c r="A45" s="84" t="s">
        <v>76</v>
      </c>
      <c r="B45" s="90">
        <f t="shared" si="1"/>
        <v>2672</v>
      </c>
      <c r="C45" s="90">
        <v>65</v>
      </c>
      <c r="D45" s="90">
        <v>2137</v>
      </c>
      <c r="E45" s="90">
        <v>285</v>
      </c>
      <c r="F45" s="90">
        <v>12</v>
      </c>
      <c r="G45" s="90">
        <v>20</v>
      </c>
      <c r="H45" s="90">
        <v>3</v>
      </c>
      <c r="I45" s="113">
        <v>150</v>
      </c>
    </row>
    <row r="46" spans="1:9" s="86" customFormat="1" ht="9" customHeight="1">
      <c r="A46" s="84"/>
      <c r="B46" s="90"/>
      <c r="C46" s="90"/>
      <c r="D46" s="90"/>
      <c r="E46" s="90"/>
      <c r="F46" s="90"/>
      <c r="G46" s="90"/>
      <c r="H46" s="90"/>
      <c r="I46" s="113"/>
    </row>
    <row r="47" spans="1:9" s="86" customFormat="1" ht="9" customHeight="1">
      <c r="A47" s="80">
        <v>1996</v>
      </c>
      <c r="B47" s="90"/>
      <c r="C47" s="90"/>
      <c r="D47" s="90"/>
      <c r="E47" s="90"/>
      <c r="F47" s="90"/>
      <c r="G47" s="90"/>
      <c r="H47" s="90"/>
      <c r="I47" s="90"/>
    </row>
    <row r="48" spans="1:9" s="86" customFormat="1" ht="9" customHeight="1">
      <c r="A48" s="83" t="s">
        <v>7</v>
      </c>
      <c r="B48" s="91">
        <f t="shared" ref="B48:I48" si="2">SUM(B50:B82)</f>
        <v>2707718</v>
      </c>
      <c r="C48" s="91">
        <f t="shared" si="2"/>
        <v>206280</v>
      </c>
      <c r="D48" s="91">
        <f t="shared" si="2"/>
        <v>1578544</v>
      </c>
      <c r="E48" s="91">
        <f t="shared" si="2"/>
        <v>751557</v>
      </c>
      <c r="F48" s="91">
        <f t="shared" si="2"/>
        <v>5808</v>
      </c>
      <c r="G48" s="91">
        <f t="shared" si="2"/>
        <v>783</v>
      </c>
      <c r="H48" s="91">
        <f t="shared" si="2"/>
        <v>9162</v>
      </c>
      <c r="I48" s="91">
        <f t="shared" si="2"/>
        <v>155584</v>
      </c>
    </row>
    <row r="49" spans="1:9" s="86" customFormat="1" ht="3.95" customHeight="1">
      <c r="A49" s="83"/>
      <c r="B49" s="91"/>
      <c r="C49" s="91"/>
      <c r="D49" s="91"/>
      <c r="E49" s="91"/>
      <c r="F49" s="91"/>
      <c r="G49" s="91"/>
      <c r="H49" s="91"/>
      <c r="I49" s="91"/>
    </row>
    <row r="50" spans="1:9" s="86" customFormat="1" ht="9" customHeight="1">
      <c r="A50" s="84" t="s">
        <v>16</v>
      </c>
      <c r="B50" s="90">
        <f t="shared" ref="B50:B82" si="3">SUM(C50:I50)</f>
        <v>25115</v>
      </c>
      <c r="C50" s="90">
        <v>1565</v>
      </c>
      <c r="D50" s="90">
        <v>20179</v>
      </c>
      <c r="E50" s="90">
        <v>3071</v>
      </c>
      <c r="F50" s="90">
        <v>38</v>
      </c>
      <c r="G50" s="90">
        <v>14</v>
      </c>
      <c r="H50" s="90">
        <v>31</v>
      </c>
      <c r="I50" s="90">
        <v>217</v>
      </c>
    </row>
    <row r="51" spans="1:9" s="86" customFormat="1" ht="9" customHeight="1">
      <c r="A51" s="84" t="s">
        <v>17</v>
      </c>
      <c r="B51" s="90">
        <f t="shared" si="3"/>
        <v>51631</v>
      </c>
      <c r="C51" s="90">
        <v>3952</v>
      </c>
      <c r="D51" s="90">
        <v>26662</v>
      </c>
      <c r="E51" s="90">
        <v>17357</v>
      </c>
      <c r="F51" s="90">
        <v>134</v>
      </c>
      <c r="G51" s="90">
        <v>16</v>
      </c>
      <c r="H51" s="90">
        <v>61</v>
      </c>
      <c r="I51" s="90">
        <v>3449</v>
      </c>
    </row>
    <row r="52" spans="1:9" s="86" customFormat="1" ht="9" customHeight="1">
      <c r="A52" s="84" t="s">
        <v>18</v>
      </c>
      <c r="B52" s="90">
        <f t="shared" si="3"/>
        <v>9677</v>
      </c>
      <c r="C52" s="90">
        <v>807</v>
      </c>
      <c r="D52" s="90">
        <v>5486</v>
      </c>
      <c r="E52" s="90">
        <v>2829</v>
      </c>
      <c r="F52" s="90">
        <v>14</v>
      </c>
      <c r="G52" s="90">
        <v>4</v>
      </c>
      <c r="H52" s="90">
        <v>5</v>
      </c>
      <c r="I52" s="90">
        <v>532</v>
      </c>
    </row>
    <row r="53" spans="1:9" s="86" customFormat="1" ht="9" customHeight="1">
      <c r="A53" s="87" t="s">
        <v>19</v>
      </c>
      <c r="B53" s="92">
        <f t="shared" si="3"/>
        <v>19967</v>
      </c>
      <c r="C53" s="92">
        <v>1264</v>
      </c>
      <c r="D53" s="92">
        <v>14314</v>
      </c>
      <c r="E53" s="92">
        <v>4031</v>
      </c>
      <c r="F53" s="92">
        <v>26</v>
      </c>
      <c r="G53" s="92">
        <v>6</v>
      </c>
      <c r="H53" s="92">
        <v>125</v>
      </c>
      <c r="I53" s="92">
        <v>201</v>
      </c>
    </row>
    <row r="54" spans="1:9" s="86" customFormat="1" ht="9" customHeight="1">
      <c r="A54" s="84" t="s">
        <v>20</v>
      </c>
      <c r="B54" s="90">
        <f t="shared" si="3"/>
        <v>57308</v>
      </c>
      <c r="C54" s="90">
        <v>3813</v>
      </c>
      <c r="D54" s="90">
        <v>42520</v>
      </c>
      <c r="E54" s="90">
        <v>8082</v>
      </c>
      <c r="F54" s="90">
        <v>63</v>
      </c>
      <c r="G54" s="90">
        <v>19</v>
      </c>
      <c r="H54" s="90">
        <v>84</v>
      </c>
      <c r="I54" s="90">
        <v>2727</v>
      </c>
    </row>
    <row r="55" spans="1:9" s="86" customFormat="1" ht="9" customHeight="1">
      <c r="A55" s="84" t="s">
        <v>21</v>
      </c>
      <c r="B55" s="90">
        <f t="shared" si="3"/>
        <v>12687</v>
      </c>
      <c r="C55" s="90">
        <v>1141</v>
      </c>
      <c r="D55" s="90">
        <v>7368</v>
      </c>
      <c r="E55" s="90">
        <v>3807</v>
      </c>
      <c r="F55" s="90">
        <v>59</v>
      </c>
      <c r="G55" s="90">
        <v>8</v>
      </c>
      <c r="H55" s="90">
        <v>53</v>
      </c>
      <c r="I55" s="90">
        <v>251</v>
      </c>
    </row>
    <row r="56" spans="1:9" s="86" customFormat="1" ht="9" customHeight="1">
      <c r="A56" s="84" t="s">
        <v>22</v>
      </c>
      <c r="B56" s="90">
        <f t="shared" si="3"/>
        <v>116950</v>
      </c>
      <c r="C56" s="90">
        <v>6441</v>
      </c>
      <c r="D56" s="90">
        <v>40112</v>
      </c>
      <c r="E56" s="90">
        <v>58528</v>
      </c>
      <c r="F56" s="90">
        <v>187</v>
      </c>
      <c r="G56" s="90">
        <v>8</v>
      </c>
      <c r="H56" s="90">
        <v>319</v>
      </c>
      <c r="I56" s="90">
        <v>11355</v>
      </c>
    </row>
    <row r="57" spans="1:9" s="86" customFormat="1" ht="9" customHeight="1">
      <c r="A57" s="87" t="s">
        <v>23</v>
      </c>
      <c r="B57" s="92">
        <f t="shared" si="3"/>
        <v>76470</v>
      </c>
      <c r="C57" s="92">
        <v>8409</v>
      </c>
      <c r="D57" s="92">
        <v>42386</v>
      </c>
      <c r="E57" s="92">
        <v>20072</v>
      </c>
      <c r="F57" s="92">
        <v>151</v>
      </c>
      <c r="G57" s="92">
        <v>45</v>
      </c>
      <c r="H57" s="92">
        <v>381</v>
      </c>
      <c r="I57" s="92">
        <v>5026</v>
      </c>
    </row>
    <row r="58" spans="1:9" s="86" customFormat="1" ht="9" customHeight="1">
      <c r="A58" s="140" t="s">
        <v>158</v>
      </c>
      <c r="B58" s="90">
        <f t="shared" si="3"/>
        <v>186885</v>
      </c>
      <c r="C58" s="90">
        <v>14358</v>
      </c>
      <c r="D58" s="90">
        <v>110898</v>
      </c>
      <c r="E58" s="90">
        <v>58226</v>
      </c>
      <c r="F58" s="90">
        <v>84</v>
      </c>
      <c r="G58" s="90">
        <v>49</v>
      </c>
      <c r="H58" s="90">
        <v>129</v>
      </c>
      <c r="I58" s="90">
        <v>3141</v>
      </c>
    </row>
    <row r="59" spans="1:9" s="86" customFormat="1" ht="9" customHeight="1">
      <c r="A59" s="84" t="s">
        <v>25</v>
      </c>
      <c r="B59" s="90">
        <f t="shared" si="3"/>
        <v>49663</v>
      </c>
      <c r="C59" s="90">
        <v>3584</v>
      </c>
      <c r="D59" s="90">
        <v>27705</v>
      </c>
      <c r="E59" s="90">
        <v>11535</v>
      </c>
      <c r="F59" s="90">
        <v>138</v>
      </c>
      <c r="G59" s="90">
        <v>13</v>
      </c>
      <c r="H59" s="90">
        <v>377</v>
      </c>
      <c r="I59" s="90">
        <v>6311</v>
      </c>
    </row>
    <row r="60" spans="1:9" s="86" customFormat="1" ht="9" customHeight="1">
      <c r="A60" s="84" t="s">
        <v>26</v>
      </c>
      <c r="B60" s="90">
        <f t="shared" si="3"/>
        <v>138433</v>
      </c>
      <c r="C60" s="90">
        <v>8425</v>
      </c>
      <c r="D60" s="90">
        <v>109753</v>
      </c>
      <c r="E60" s="113">
        <v>11022</v>
      </c>
      <c r="F60" s="90">
        <v>144</v>
      </c>
      <c r="G60" s="90">
        <v>41</v>
      </c>
      <c r="H60" s="90">
        <v>431</v>
      </c>
      <c r="I60" s="90">
        <v>8617</v>
      </c>
    </row>
    <row r="61" spans="1:9" s="86" customFormat="1" ht="9" customHeight="1">
      <c r="A61" s="87" t="s">
        <v>27</v>
      </c>
      <c r="B61" s="92">
        <f t="shared" si="3"/>
        <v>128763</v>
      </c>
      <c r="C61" s="92">
        <v>4161</v>
      </c>
      <c r="D61" s="92">
        <v>88212</v>
      </c>
      <c r="E61" s="92">
        <v>26224</v>
      </c>
      <c r="F61" s="92">
        <v>663</v>
      </c>
      <c r="G61" s="92">
        <v>44</v>
      </c>
      <c r="H61" s="92">
        <v>1960</v>
      </c>
      <c r="I61" s="92">
        <v>7499</v>
      </c>
    </row>
    <row r="62" spans="1:9" s="86" customFormat="1" ht="9" customHeight="1">
      <c r="A62" s="84" t="s">
        <v>28</v>
      </c>
      <c r="B62" s="90">
        <f t="shared" si="3"/>
        <v>67313</v>
      </c>
      <c r="C62" s="90">
        <v>4436</v>
      </c>
      <c r="D62" s="90">
        <v>30521</v>
      </c>
      <c r="E62" s="90">
        <v>26282</v>
      </c>
      <c r="F62" s="90">
        <v>316</v>
      </c>
      <c r="G62" s="90">
        <v>29</v>
      </c>
      <c r="H62" s="90">
        <v>933</v>
      </c>
      <c r="I62" s="90">
        <v>4796</v>
      </c>
    </row>
    <row r="63" spans="1:9" s="86" customFormat="1" ht="9" customHeight="1">
      <c r="A63" s="84" t="s">
        <v>29</v>
      </c>
      <c r="B63" s="90">
        <f t="shared" si="3"/>
        <v>163621</v>
      </c>
      <c r="C63" s="90">
        <v>10254</v>
      </c>
      <c r="D63" s="90">
        <v>120884</v>
      </c>
      <c r="E63" s="90">
        <v>23975</v>
      </c>
      <c r="F63" s="90">
        <v>193</v>
      </c>
      <c r="G63" s="90">
        <v>45</v>
      </c>
      <c r="H63" s="90">
        <v>223</v>
      </c>
      <c r="I63" s="90">
        <v>8047</v>
      </c>
    </row>
    <row r="64" spans="1:9" s="86" customFormat="1" ht="9" customHeight="1">
      <c r="A64" s="84" t="s">
        <v>30</v>
      </c>
      <c r="B64" s="90">
        <f t="shared" si="3"/>
        <v>320546</v>
      </c>
      <c r="C64" s="90">
        <v>29670</v>
      </c>
      <c r="D64" s="90">
        <v>173773</v>
      </c>
      <c r="E64" s="90">
        <v>106149</v>
      </c>
      <c r="F64" s="90">
        <v>410</v>
      </c>
      <c r="G64" s="90">
        <v>41</v>
      </c>
      <c r="H64" s="90">
        <v>515</v>
      </c>
      <c r="I64" s="90">
        <v>9988</v>
      </c>
    </row>
    <row r="65" spans="1:9" s="86" customFormat="1" ht="9" customHeight="1">
      <c r="A65" s="87" t="s">
        <v>31</v>
      </c>
      <c r="B65" s="92">
        <f t="shared" si="3"/>
        <v>132105</v>
      </c>
      <c r="C65" s="92">
        <v>7183</v>
      </c>
      <c r="D65" s="92">
        <v>97019</v>
      </c>
      <c r="E65" s="92">
        <v>18523</v>
      </c>
      <c r="F65" s="92">
        <v>195</v>
      </c>
      <c r="G65" s="92">
        <v>30</v>
      </c>
      <c r="H65" s="92">
        <v>1020</v>
      </c>
      <c r="I65" s="92">
        <v>8135</v>
      </c>
    </row>
    <row r="66" spans="1:9" s="86" customFormat="1" ht="9" customHeight="1">
      <c r="A66" s="84" t="s">
        <v>32</v>
      </c>
      <c r="B66" s="90">
        <f t="shared" si="3"/>
        <v>34063</v>
      </c>
      <c r="C66" s="90">
        <v>2863</v>
      </c>
      <c r="D66" s="90">
        <v>18248</v>
      </c>
      <c r="E66" s="90">
        <v>11688</v>
      </c>
      <c r="F66" s="90">
        <v>42</v>
      </c>
      <c r="G66" s="90">
        <v>5</v>
      </c>
      <c r="H66" s="90">
        <v>94</v>
      </c>
      <c r="I66" s="90">
        <v>1123</v>
      </c>
    </row>
    <row r="67" spans="1:9" s="86" customFormat="1" ht="9" customHeight="1">
      <c r="A67" s="84" t="s">
        <v>33</v>
      </c>
      <c r="B67" s="90">
        <f t="shared" si="3"/>
        <v>25483</v>
      </c>
      <c r="C67" s="90">
        <v>2156</v>
      </c>
      <c r="D67" s="90">
        <v>11283</v>
      </c>
      <c r="E67" s="90">
        <v>8461</v>
      </c>
      <c r="F67" s="90">
        <v>100</v>
      </c>
      <c r="G67" s="90">
        <v>7</v>
      </c>
      <c r="H67" s="90">
        <v>75</v>
      </c>
      <c r="I67" s="90">
        <v>3401</v>
      </c>
    </row>
    <row r="68" spans="1:9" s="86" customFormat="1" ht="9" customHeight="1">
      <c r="A68" s="84" t="s">
        <v>34</v>
      </c>
      <c r="B68" s="90">
        <f t="shared" si="3"/>
        <v>84064</v>
      </c>
      <c r="C68" s="90">
        <v>3989</v>
      </c>
      <c r="D68" s="90">
        <v>66677</v>
      </c>
      <c r="E68" s="90">
        <v>10396</v>
      </c>
      <c r="F68" s="90">
        <v>43</v>
      </c>
      <c r="G68" s="90">
        <v>22</v>
      </c>
      <c r="H68" s="90">
        <v>60</v>
      </c>
      <c r="I68" s="90">
        <v>2877</v>
      </c>
    </row>
    <row r="69" spans="1:9" s="86" customFormat="1" ht="9" customHeight="1">
      <c r="A69" s="87" t="s">
        <v>35</v>
      </c>
      <c r="B69" s="92">
        <f t="shared" si="3"/>
        <v>121203</v>
      </c>
      <c r="C69" s="92">
        <v>19910</v>
      </c>
      <c r="D69" s="92">
        <v>57989</v>
      </c>
      <c r="E69" s="92">
        <v>37699</v>
      </c>
      <c r="F69" s="92">
        <v>85</v>
      </c>
      <c r="G69" s="92">
        <v>5</v>
      </c>
      <c r="H69" s="92">
        <v>419</v>
      </c>
      <c r="I69" s="92">
        <v>5096</v>
      </c>
    </row>
    <row r="70" spans="1:9" s="86" customFormat="1" ht="9" customHeight="1">
      <c r="A70" s="84" t="s">
        <v>36</v>
      </c>
      <c r="B70" s="90">
        <f t="shared" si="3"/>
        <v>153585</v>
      </c>
      <c r="C70" s="90">
        <v>13058</v>
      </c>
      <c r="D70" s="90">
        <v>71423</v>
      </c>
      <c r="E70" s="90">
        <v>63943</v>
      </c>
      <c r="F70" s="90">
        <v>500</v>
      </c>
      <c r="G70" s="90">
        <v>43</v>
      </c>
      <c r="H70" s="90">
        <v>291</v>
      </c>
      <c r="I70" s="90">
        <v>4327</v>
      </c>
    </row>
    <row r="71" spans="1:9" s="86" customFormat="1" ht="9" customHeight="1">
      <c r="A71" s="84" t="s">
        <v>37</v>
      </c>
      <c r="B71" s="90">
        <f t="shared" si="3"/>
        <v>40225</v>
      </c>
      <c r="C71" s="90">
        <v>3375</v>
      </c>
      <c r="D71" s="90">
        <v>26706</v>
      </c>
      <c r="E71" s="90">
        <v>5866</v>
      </c>
      <c r="F71" s="90">
        <v>119</v>
      </c>
      <c r="G71" s="90">
        <v>14</v>
      </c>
      <c r="H71" s="90">
        <v>156</v>
      </c>
      <c r="I71" s="90">
        <v>3989</v>
      </c>
    </row>
    <row r="72" spans="1:9" s="86" customFormat="1" ht="9" customHeight="1">
      <c r="A72" s="84" t="s">
        <v>38</v>
      </c>
      <c r="B72" s="90">
        <f t="shared" si="3"/>
        <v>21337</v>
      </c>
      <c r="C72" s="90">
        <v>1326</v>
      </c>
      <c r="D72" s="90">
        <v>12748</v>
      </c>
      <c r="E72" s="90">
        <v>6218</v>
      </c>
      <c r="F72" s="90">
        <v>30</v>
      </c>
      <c r="G72" s="90">
        <v>3</v>
      </c>
      <c r="H72" s="90">
        <v>40</v>
      </c>
      <c r="I72" s="90">
        <v>972</v>
      </c>
    </row>
    <row r="73" spans="1:9" s="86" customFormat="1" ht="9" customHeight="1">
      <c r="A73" s="87" t="s">
        <v>39</v>
      </c>
      <c r="B73" s="92">
        <f t="shared" si="3"/>
        <v>66578</v>
      </c>
      <c r="C73" s="92">
        <v>5160</v>
      </c>
      <c r="D73" s="92">
        <v>43815</v>
      </c>
      <c r="E73" s="92">
        <v>12835</v>
      </c>
      <c r="F73" s="92">
        <v>88</v>
      </c>
      <c r="G73" s="92">
        <v>15</v>
      </c>
      <c r="H73" s="92">
        <v>121</v>
      </c>
      <c r="I73" s="92">
        <v>4544</v>
      </c>
    </row>
    <row r="74" spans="1:9" s="86" customFormat="1" ht="9" customHeight="1">
      <c r="A74" s="84" t="s">
        <v>40</v>
      </c>
      <c r="B74" s="90">
        <f t="shared" si="3"/>
        <v>77756</v>
      </c>
      <c r="C74" s="90">
        <v>5605</v>
      </c>
      <c r="D74" s="90">
        <v>41762</v>
      </c>
      <c r="E74" s="90">
        <v>23173</v>
      </c>
      <c r="F74" s="90">
        <v>208</v>
      </c>
      <c r="G74" s="90">
        <v>40</v>
      </c>
      <c r="H74" s="90">
        <v>256</v>
      </c>
      <c r="I74" s="90">
        <v>6712</v>
      </c>
    </row>
    <row r="75" spans="1:9" s="86" customFormat="1" ht="9" customHeight="1">
      <c r="A75" s="84" t="s">
        <v>41</v>
      </c>
      <c r="B75" s="90">
        <f t="shared" si="3"/>
        <v>56280</v>
      </c>
      <c r="C75" s="90">
        <v>5930</v>
      </c>
      <c r="D75" s="90">
        <v>30542</v>
      </c>
      <c r="E75" s="90">
        <v>18366</v>
      </c>
      <c r="F75" s="90">
        <v>227</v>
      </c>
      <c r="G75" s="90">
        <v>56</v>
      </c>
      <c r="H75" s="90">
        <v>73</v>
      </c>
      <c r="I75" s="90">
        <v>1086</v>
      </c>
    </row>
    <row r="76" spans="1:9" s="86" customFormat="1" ht="9" customHeight="1">
      <c r="A76" s="84" t="s">
        <v>42</v>
      </c>
      <c r="B76" s="90">
        <f t="shared" si="3"/>
        <v>65062</v>
      </c>
      <c r="C76" s="90">
        <v>4634</v>
      </c>
      <c r="D76" s="90">
        <v>32615</v>
      </c>
      <c r="E76" s="90">
        <v>18294</v>
      </c>
      <c r="F76" s="90">
        <v>113</v>
      </c>
      <c r="G76" s="90">
        <v>14</v>
      </c>
      <c r="H76" s="90">
        <v>118</v>
      </c>
      <c r="I76" s="90">
        <v>9274</v>
      </c>
    </row>
    <row r="77" spans="1:9" s="86" customFormat="1" ht="9" customHeight="1">
      <c r="A77" s="87" t="s">
        <v>43</v>
      </c>
      <c r="B77" s="92">
        <f t="shared" si="3"/>
        <v>62002</v>
      </c>
      <c r="C77" s="92">
        <v>3897</v>
      </c>
      <c r="D77" s="92">
        <v>39530</v>
      </c>
      <c r="E77" s="92">
        <v>14366</v>
      </c>
      <c r="F77" s="92">
        <v>72</v>
      </c>
      <c r="G77" s="92">
        <v>5</v>
      </c>
      <c r="H77" s="92">
        <v>59</v>
      </c>
      <c r="I77" s="92">
        <v>4073</v>
      </c>
    </row>
    <row r="78" spans="1:9" s="86" customFormat="1" ht="9" customHeight="1">
      <c r="A78" s="84" t="s">
        <v>44</v>
      </c>
      <c r="B78" s="90">
        <f t="shared" si="3"/>
        <v>27492</v>
      </c>
      <c r="C78" s="90">
        <v>2122</v>
      </c>
      <c r="D78" s="90">
        <v>17116</v>
      </c>
      <c r="E78" s="90">
        <v>7940</v>
      </c>
      <c r="F78" s="90">
        <v>89</v>
      </c>
      <c r="G78" s="90">
        <v>7</v>
      </c>
      <c r="H78" s="90">
        <v>50</v>
      </c>
      <c r="I78" s="90">
        <v>168</v>
      </c>
    </row>
    <row r="79" spans="1:9" s="86" customFormat="1" ht="9" customHeight="1">
      <c r="A79" s="84" t="s">
        <v>45</v>
      </c>
      <c r="B79" s="90">
        <f t="shared" si="3"/>
        <v>235073</v>
      </c>
      <c r="C79" s="90">
        <v>18567</v>
      </c>
      <c r="D79" s="90">
        <v>85377</v>
      </c>
      <c r="E79" s="90">
        <v>103424</v>
      </c>
      <c r="F79" s="90">
        <v>1177</v>
      </c>
      <c r="G79" s="90">
        <v>52</v>
      </c>
      <c r="H79" s="90">
        <v>608</v>
      </c>
      <c r="I79" s="90">
        <v>25868</v>
      </c>
    </row>
    <row r="80" spans="1:9" s="86" customFormat="1" ht="9" customHeight="1">
      <c r="A80" s="84" t="s">
        <v>46</v>
      </c>
      <c r="B80" s="90">
        <f t="shared" si="3"/>
        <v>39228</v>
      </c>
      <c r="C80" s="90">
        <v>1996</v>
      </c>
      <c r="D80" s="90">
        <v>32608</v>
      </c>
      <c r="E80" s="90">
        <v>4335</v>
      </c>
      <c r="F80" s="90">
        <v>23</v>
      </c>
      <c r="G80" s="90">
        <v>45</v>
      </c>
      <c r="H80" s="90">
        <v>34</v>
      </c>
      <c r="I80" s="90">
        <v>187</v>
      </c>
    </row>
    <row r="81" spans="1:9" s="86" customFormat="1" ht="9" customHeight="1">
      <c r="A81" s="87" t="s">
        <v>47</v>
      </c>
      <c r="B81" s="92">
        <f t="shared" si="3"/>
        <v>38605</v>
      </c>
      <c r="C81" s="92">
        <v>2117</v>
      </c>
      <c r="D81" s="92">
        <v>30387</v>
      </c>
      <c r="E81" s="92">
        <v>4505</v>
      </c>
      <c r="F81" s="92">
        <v>72</v>
      </c>
      <c r="G81" s="92">
        <v>24</v>
      </c>
      <c r="H81" s="92">
        <v>55</v>
      </c>
      <c r="I81" s="92">
        <v>1445</v>
      </c>
    </row>
    <row r="82" spans="1:9" s="86" customFormat="1" ht="9" customHeight="1">
      <c r="A82" s="84" t="s">
        <v>76</v>
      </c>
      <c r="B82" s="90">
        <f t="shared" si="3"/>
        <v>2548</v>
      </c>
      <c r="C82" s="90">
        <v>112</v>
      </c>
      <c r="D82" s="90">
        <v>1926</v>
      </c>
      <c r="E82" s="90">
        <v>335</v>
      </c>
      <c r="F82" s="90">
        <v>5</v>
      </c>
      <c r="G82" s="90">
        <v>14</v>
      </c>
      <c r="H82" s="90">
        <v>6</v>
      </c>
      <c r="I82" s="113">
        <v>150</v>
      </c>
    </row>
    <row r="83" spans="1:9" s="86" customFormat="1" ht="9" customHeight="1">
      <c r="A83" s="84"/>
      <c r="B83" s="90"/>
      <c r="C83" s="90"/>
      <c r="D83" s="90"/>
      <c r="E83" s="90"/>
      <c r="F83" s="90"/>
      <c r="G83" s="90"/>
      <c r="H83" s="90"/>
      <c r="I83" s="113"/>
    </row>
    <row r="84" spans="1:9" s="86" customFormat="1" ht="9" customHeight="1">
      <c r="A84" s="80">
        <v>1997</v>
      </c>
      <c r="B84" s="90"/>
      <c r="C84" s="90"/>
      <c r="D84" s="90"/>
      <c r="E84" s="90"/>
      <c r="F84" s="90"/>
      <c r="G84" s="90"/>
      <c r="H84" s="90"/>
      <c r="I84" s="90"/>
    </row>
    <row r="85" spans="1:9" s="86" customFormat="1" ht="9" customHeight="1">
      <c r="A85" s="83" t="s">
        <v>7</v>
      </c>
      <c r="B85" s="91">
        <f t="shared" ref="B85:I85" si="4">SUM(B87:B119)</f>
        <v>2698425</v>
      </c>
      <c r="C85" s="91">
        <f t="shared" si="4"/>
        <v>214240</v>
      </c>
      <c r="D85" s="91">
        <f t="shared" si="4"/>
        <v>1544169</v>
      </c>
      <c r="E85" s="91">
        <f t="shared" si="4"/>
        <v>770317</v>
      </c>
      <c r="F85" s="91">
        <f t="shared" si="4"/>
        <v>6056</v>
      </c>
      <c r="G85" s="91">
        <f t="shared" si="4"/>
        <v>649</v>
      </c>
      <c r="H85" s="91">
        <f t="shared" si="4"/>
        <v>8713</v>
      </c>
      <c r="I85" s="91">
        <f t="shared" si="4"/>
        <v>154281</v>
      </c>
    </row>
    <row r="86" spans="1:9" s="86" customFormat="1" ht="3.95" customHeight="1">
      <c r="A86" s="83"/>
      <c r="B86" s="91"/>
      <c r="C86" s="91"/>
      <c r="D86" s="91"/>
      <c r="E86" s="91"/>
      <c r="F86" s="91"/>
      <c r="G86" s="91"/>
      <c r="H86" s="91"/>
      <c r="I86" s="91"/>
    </row>
    <row r="87" spans="1:9" s="86" customFormat="1" ht="9" customHeight="1">
      <c r="A87" s="84" t="s">
        <v>16</v>
      </c>
      <c r="B87" s="90">
        <f t="shared" ref="B87:B119" si="5">SUM(C87:I87)</f>
        <v>24717</v>
      </c>
      <c r="C87" s="90">
        <v>1594</v>
      </c>
      <c r="D87" s="90">
        <v>19502</v>
      </c>
      <c r="E87" s="90">
        <v>3350</v>
      </c>
      <c r="F87" s="90">
        <v>45</v>
      </c>
      <c r="G87" s="90">
        <v>14</v>
      </c>
      <c r="H87" s="90">
        <v>24</v>
      </c>
      <c r="I87" s="90">
        <v>188</v>
      </c>
    </row>
    <row r="88" spans="1:9" s="86" customFormat="1" ht="9" customHeight="1">
      <c r="A88" s="84" t="s">
        <v>17</v>
      </c>
      <c r="B88" s="90">
        <f t="shared" si="5"/>
        <v>56831</v>
      </c>
      <c r="C88" s="90">
        <v>4823</v>
      </c>
      <c r="D88" s="90">
        <v>28867</v>
      </c>
      <c r="E88" s="90">
        <v>19655</v>
      </c>
      <c r="F88" s="90">
        <v>161</v>
      </c>
      <c r="G88" s="90">
        <v>21</v>
      </c>
      <c r="H88" s="90">
        <v>46</v>
      </c>
      <c r="I88" s="90">
        <v>3258</v>
      </c>
    </row>
    <row r="89" spans="1:9" s="86" customFormat="1" ht="9" customHeight="1">
      <c r="A89" s="84" t="s">
        <v>18</v>
      </c>
      <c r="B89" s="90">
        <f t="shared" si="5"/>
        <v>9780</v>
      </c>
      <c r="C89" s="90">
        <v>903</v>
      </c>
      <c r="D89" s="90">
        <v>5324</v>
      </c>
      <c r="E89" s="90">
        <v>3027</v>
      </c>
      <c r="F89" s="90">
        <v>14</v>
      </c>
      <c r="G89" s="90">
        <v>6</v>
      </c>
      <c r="H89" s="90">
        <v>10</v>
      </c>
      <c r="I89" s="90">
        <v>496</v>
      </c>
    </row>
    <row r="90" spans="1:9" s="86" customFormat="1" ht="9" customHeight="1">
      <c r="A90" s="87" t="s">
        <v>19</v>
      </c>
      <c r="B90" s="92">
        <f t="shared" si="5"/>
        <v>19140</v>
      </c>
      <c r="C90" s="92">
        <v>1645</v>
      </c>
      <c r="D90" s="92">
        <v>13320</v>
      </c>
      <c r="E90" s="92">
        <v>3707</v>
      </c>
      <c r="F90" s="92">
        <v>19</v>
      </c>
      <c r="G90" s="92">
        <v>9</v>
      </c>
      <c r="H90" s="92">
        <v>111</v>
      </c>
      <c r="I90" s="92">
        <v>329</v>
      </c>
    </row>
    <row r="91" spans="1:9" s="86" customFormat="1" ht="9" customHeight="1">
      <c r="A91" s="84" t="s">
        <v>20</v>
      </c>
      <c r="B91" s="90">
        <f t="shared" si="5"/>
        <v>56907</v>
      </c>
      <c r="C91" s="90">
        <v>3863</v>
      </c>
      <c r="D91" s="90">
        <v>42431</v>
      </c>
      <c r="E91" s="90">
        <v>8521</v>
      </c>
      <c r="F91" s="90">
        <v>67</v>
      </c>
      <c r="G91" s="90">
        <v>30</v>
      </c>
      <c r="H91" s="90">
        <v>90</v>
      </c>
      <c r="I91" s="90">
        <v>1905</v>
      </c>
    </row>
    <row r="92" spans="1:9" s="86" customFormat="1" ht="9" customHeight="1">
      <c r="A92" s="84" t="s">
        <v>21</v>
      </c>
      <c r="B92" s="90">
        <f t="shared" si="5"/>
        <v>12316</v>
      </c>
      <c r="C92" s="90">
        <v>1141</v>
      </c>
      <c r="D92" s="90">
        <v>7261</v>
      </c>
      <c r="E92" s="90">
        <v>3545</v>
      </c>
      <c r="F92" s="90">
        <v>57</v>
      </c>
      <c r="G92" s="90">
        <v>5</v>
      </c>
      <c r="H92" s="90">
        <v>42</v>
      </c>
      <c r="I92" s="90">
        <v>265</v>
      </c>
    </row>
    <row r="93" spans="1:9" s="86" customFormat="1" ht="9" customHeight="1">
      <c r="A93" s="84" t="s">
        <v>22</v>
      </c>
      <c r="B93" s="90">
        <f t="shared" si="5"/>
        <v>131882</v>
      </c>
      <c r="C93" s="90">
        <v>7832</v>
      </c>
      <c r="D93" s="90">
        <v>42029</v>
      </c>
      <c r="E93" s="90">
        <v>72765</v>
      </c>
      <c r="F93" s="90">
        <v>318</v>
      </c>
      <c r="G93" s="90">
        <v>8</v>
      </c>
      <c r="H93" s="90">
        <v>327</v>
      </c>
      <c r="I93" s="90">
        <v>8603</v>
      </c>
    </row>
    <row r="94" spans="1:9" s="86" customFormat="1" ht="9" customHeight="1">
      <c r="A94" s="87" t="s">
        <v>23</v>
      </c>
      <c r="B94" s="92">
        <f t="shared" si="5"/>
        <v>77309</v>
      </c>
      <c r="C94" s="92">
        <v>8579</v>
      </c>
      <c r="D94" s="92">
        <v>41087</v>
      </c>
      <c r="E94" s="92">
        <v>21468</v>
      </c>
      <c r="F94" s="92">
        <v>195</v>
      </c>
      <c r="G94" s="92">
        <v>64</v>
      </c>
      <c r="H94" s="92">
        <v>474</v>
      </c>
      <c r="I94" s="92">
        <v>5442</v>
      </c>
    </row>
    <row r="95" spans="1:9" s="86" customFormat="1" ht="9" customHeight="1">
      <c r="A95" s="140" t="s">
        <v>158</v>
      </c>
      <c r="B95" s="90">
        <f t="shared" si="5"/>
        <v>181803</v>
      </c>
      <c r="C95" s="90">
        <v>14370</v>
      </c>
      <c r="D95" s="90">
        <v>106821</v>
      </c>
      <c r="E95" s="90">
        <v>57268</v>
      </c>
      <c r="F95" s="90">
        <v>97</v>
      </c>
      <c r="G95" s="90">
        <v>53</v>
      </c>
      <c r="H95" s="90">
        <v>127</v>
      </c>
      <c r="I95" s="90">
        <v>3067</v>
      </c>
    </row>
    <row r="96" spans="1:9" s="86" customFormat="1" ht="9" customHeight="1">
      <c r="A96" s="84" t="s">
        <v>25</v>
      </c>
      <c r="B96" s="90">
        <f t="shared" si="5"/>
        <v>48023</v>
      </c>
      <c r="C96" s="90">
        <v>3398</v>
      </c>
      <c r="D96" s="90">
        <v>27148</v>
      </c>
      <c r="E96" s="90">
        <v>11238</v>
      </c>
      <c r="F96" s="90">
        <v>145</v>
      </c>
      <c r="G96" s="90">
        <v>19</v>
      </c>
      <c r="H96" s="90">
        <v>542</v>
      </c>
      <c r="I96" s="90">
        <v>5533</v>
      </c>
    </row>
    <row r="97" spans="1:9" s="86" customFormat="1" ht="9" customHeight="1">
      <c r="A97" s="84" t="s">
        <v>26</v>
      </c>
      <c r="B97" s="90">
        <f t="shared" si="5"/>
        <v>138450</v>
      </c>
      <c r="C97" s="90">
        <v>9137</v>
      </c>
      <c r="D97" s="90">
        <v>107132</v>
      </c>
      <c r="E97" s="113">
        <v>12111</v>
      </c>
      <c r="F97" s="90">
        <v>120</v>
      </c>
      <c r="G97" s="90">
        <v>28</v>
      </c>
      <c r="H97" s="90">
        <v>432</v>
      </c>
      <c r="I97" s="90">
        <v>9490</v>
      </c>
    </row>
    <row r="98" spans="1:9" s="86" customFormat="1" ht="9" customHeight="1">
      <c r="A98" s="87" t="s">
        <v>27</v>
      </c>
      <c r="B98" s="92">
        <f t="shared" si="5"/>
        <v>122069</v>
      </c>
      <c r="C98" s="92">
        <v>4136</v>
      </c>
      <c r="D98" s="92">
        <v>81415</v>
      </c>
      <c r="E98" s="92">
        <v>27625</v>
      </c>
      <c r="F98" s="92">
        <v>763</v>
      </c>
      <c r="G98" s="92">
        <v>29</v>
      </c>
      <c r="H98" s="92">
        <v>1431</v>
      </c>
      <c r="I98" s="92">
        <v>6670</v>
      </c>
    </row>
    <row r="99" spans="1:9" s="86" customFormat="1" ht="9" customHeight="1">
      <c r="A99" s="84" t="s">
        <v>28</v>
      </c>
      <c r="B99" s="90">
        <f t="shared" si="5"/>
        <v>71753</v>
      </c>
      <c r="C99" s="90">
        <v>4520</v>
      </c>
      <c r="D99" s="90">
        <v>31118</v>
      </c>
      <c r="E99" s="90">
        <v>27749</v>
      </c>
      <c r="F99" s="90">
        <v>360</v>
      </c>
      <c r="G99" s="90">
        <v>28</v>
      </c>
      <c r="H99" s="90">
        <v>1087</v>
      </c>
      <c r="I99" s="90">
        <v>6891</v>
      </c>
    </row>
    <row r="100" spans="1:9" s="86" customFormat="1" ht="9" customHeight="1">
      <c r="A100" s="84" t="s">
        <v>29</v>
      </c>
      <c r="B100" s="90">
        <f t="shared" si="5"/>
        <v>164066</v>
      </c>
      <c r="C100" s="90">
        <v>10905</v>
      </c>
      <c r="D100" s="90">
        <v>119630</v>
      </c>
      <c r="E100" s="90">
        <v>24628</v>
      </c>
      <c r="F100" s="90">
        <v>208</v>
      </c>
      <c r="G100" s="90">
        <v>43</v>
      </c>
      <c r="H100" s="90">
        <v>243</v>
      </c>
      <c r="I100" s="90">
        <v>8409</v>
      </c>
    </row>
    <row r="101" spans="1:9" s="86" customFormat="1" ht="9" customHeight="1">
      <c r="A101" s="84" t="s">
        <v>30</v>
      </c>
      <c r="B101" s="90">
        <f t="shared" si="5"/>
        <v>327782</v>
      </c>
      <c r="C101" s="90">
        <v>30807</v>
      </c>
      <c r="D101" s="90">
        <v>173705</v>
      </c>
      <c r="E101" s="90">
        <v>113016</v>
      </c>
      <c r="F101" s="90">
        <v>325</v>
      </c>
      <c r="G101" s="90">
        <v>22</v>
      </c>
      <c r="H101" s="90">
        <v>539</v>
      </c>
      <c r="I101" s="90">
        <v>9368</v>
      </c>
    </row>
    <row r="102" spans="1:9" s="86" customFormat="1" ht="9" customHeight="1">
      <c r="A102" s="87" t="s">
        <v>31</v>
      </c>
      <c r="B102" s="92">
        <f t="shared" si="5"/>
        <v>127726</v>
      </c>
      <c r="C102" s="92">
        <v>7264</v>
      </c>
      <c r="D102" s="92">
        <v>92977</v>
      </c>
      <c r="E102" s="92">
        <v>18282</v>
      </c>
      <c r="F102" s="92">
        <v>216</v>
      </c>
      <c r="G102" s="92">
        <v>14</v>
      </c>
      <c r="H102" s="92">
        <v>1014</v>
      </c>
      <c r="I102" s="92">
        <v>7959</v>
      </c>
    </row>
    <row r="103" spans="1:9" s="86" customFormat="1" ht="9" customHeight="1">
      <c r="A103" s="84" t="s">
        <v>32</v>
      </c>
      <c r="B103" s="90">
        <f t="shared" si="5"/>
        <v>38153</v>
      </c>
      <c r="C103" s="90">
        <v>3429</v>
      </c>
      <c r="D103" s="90">
        <v>19364</v>
      </c>
      <c r="E103" s="90">
        <v>14428</v>
      </c>
      <c r="F103" s="90">
        <v>73</v>
      </c>
      <c r="G103" s="90">
        <v>3</v>
      </c>
      <c r="H103" s="90">
        <v>106</v>
      </c>
      <c r="I103" s="90">
        <v>750</v>
      </c>
    </row>
    <row r="104" spans="1:9" s="86" customFormat="1" ht="9" customHeight="1">
      <c r="A104" s="84" t="s">
        <v>33</v>
      </c>
      <c r="B104" s="90">
        <f t="shared" si="5"/>
        <v>25809</v>
      </c>
      <c r="C104" s="90">
        <v>2293</v>
      </c>
      <c r="D104" s="90">
        <v>11280</v>
      </c>
      <c r="E104" s="90">
        <v>8291</v>
      </c>
      <c r="F104" s="90">
        <v>69</v>
      </c>
      <c r="G104" s="90">
        <v>7</v>
      </c>
      <c r="H104" s="90">
        <v>63</v>
      </c>
      <c r="I104" s="90">
        <v>3806</v>
      </c>
    </row>
    <row r="105" spans="1:9" s="86" customFormat="1" ht="9" customHeight="1">
      <c r="A105" s="84" t="s">
        <v>34</v>
      </c>
      <c r="B105" s="90">
        <f t="shared" si="5"/>
        <v>86893</v>
      </c>
      <c r="C105" s="90">
        <v>4141</v>
      </c>
      <c r="D105" s="90">
        <v>68417</v>
      </c>
      <c r="E105" s="90">
        <v>10254</v>
      </c>
      <c r="F105" s="90">
        <v>72</v>
      </c>
      <c r="G105" s="90">
        <v>17</v>
      </c>
      <c r="H105" s="90">
        <v>60</v>
      </c>
      <c r="I105" s="90">
        <v>3932</v>
      </c>
    </row>
    <row r="106" spans="1:9" s="86" customFormat="1" ht="9" customHeight="1">
      <c r="A106" s="87" t="s">
        <v>35</v>
      </c>
      <c r="B106" s="92">
        <f t="shared" si="5"/>
        <v>117195</v>
      </c>
      <c r="C106" s="92">
        <v>21892</v>
      </c>
      <c r="D106" s="92">
        <v>57504</v>
      </c>
      <c r="E106" s="92">
        <v>30778</v>
      </c>
      <c r="F106" s="92">
        <v>72</v>
      </c>
      <c r="G106" s="92">
        <v>4</v>
      </c>
      <c r="H106" s="92">
        <v>222</v>
      </c>
      <c r="I106" s="92">
        <v>6723</v>
      </c>
    </row>
    <row r="107" spans="1:9" s="86" customFormat="1" ht="9" customHeight="1">
      <c r="A107" s="84" t="s">
        <v>36</v>
      </c>
      <c r="B107" s="90">
        <f t="shared" si="5"/>
        <v>156943</v>
      </c>
      <c r="C107" s="90">
        <v>13887</v>
      </c>
      <c r="D107" s="90">
        <v>70311</v>
      </c>
      <c r="E107" s="90">
        <v>68370</v>
      </c>
      <c r="F107" s="90">
        <v>434</v>
      </c>
      <c r="G107" s="90">
        <v>27</v>
      </c>
      <c r="H107" s="90">
        <v>272</v>
      </c>
      <c r="I107" s="90">
        <v>3642</v>
      </c>
    </row>
    <row r="108" spans="1:9" s="86" customFormat="1" ht="9" customHeight="1">
      <c r="A108" s="84" t="s">
        <v>37</v>
      </c>
      <c r="B108" s="90">
        <f t="shared" si="5"/>
        <v>38223</v>
      </c>
      <c r="C108" s="90">
        <v>3210</v>
      </c>
      <c r="D108" s="90">
        <v>24862</v>
      </c>
      <c r="E108" s="90">
        <v>5827</v>
      </c>
      <c r="F108" s="90">
        <v>96</v>
      </c>
      <c r="G108" s="90">
        <v>14</v>
      </c>
      <c r="H108" s="90">
        <v>131</v>
      </c>
      <c r="I108" s="90">
        <v>4083</v>
      </c>
    </row>
    <row r="109" spans="1:9" s="86" customFormat="1" ht="9" customHeight="1">
      <c r="A109" s="84" t="s">
        <v>38</v>
      </c>
      <c r="B109" s="90">
        <f t="shared" si="5"/>
        <v>21599</v>
      </c>
      <c r="C109" s="90">
        <v>1370</v>
      </c>
      <c r="D109" s="90">
        <v>13177</v>
      </c>
      <c r="E109" s="90">
        <v>6259</v>
      </c>
      <c r="F109" s="90">
        <v>24</v>
      </c>
      <c r="G109" s="90">
        <v>0</v>
      </c>
      <c r="H109" s="90">
        <v>24</v>
      </c>
      <c r="I109" s="90">
        <v>745</v>
      </c>
    </row>
    <row r="110" spans="1:9" s="86" customFormat="1" ht="9" customHeight="1">
      <c r="A110" s="87" t="s">
        <v>39</v>
      </c>
      <c r="B110" s="92">
        <f t="shared" si="5"/>
        <v>65443</v>
      </c>
      <c r="C110" s="92">
        <v>5010</v>
      </c>
      <c r="D110" s="92">
        <v>42892</v>
      </c>
      <c r="E110" s="92">
        <v>13428</v>
      </c>
      <c r="F110" s="92">
        <v>75</v>
      </c>
      <c r="G110" s="92">
        <v>9</v>
      </c>
      <c r="H110" s="92">
        <v>125</v>
      </c>
      <c r="I110" s="92">
        <v>3904</v>
      </c>
    </row>
    <row r="111" spans="1:9" s="86" customFormat="1" ht="9" customHeight="1">
      <c r="A111" s="84" t="s">
        <v>40</v>
      </c>
      <c r="B111" s="90">
        <f t="shared" si="5"/>
        <v>79253</v>
      </c>
      <c r="C111" s="90">
        <v>5274</v>
      </c>
      <c r="D111" s="90">
        <v>41334</v>
      </c>
      <c r="E111" s="90">
        <v>23540</v>
      </c>
      <c r="F111" s="90">
        <v>263</v>
      </c>
      <c r="G111" s="90">
        <v>38</v>
      </c>
      <c r="H111" s="90">
        <v>345</v>
      </c>
      <c r="I111" s="90">
        <v>8459</v>
      </c>
    </row>
    <row r="112" spans="1:9" s="86" customFormat="1" ht="9" customHeight="1">
      <c r="A112" s="84" t="s">
        <v>41</v>
      </c>
      <c r="B112" s="90">
        <f t="shared" si="5"/>
        <v>55840</v>
      </c>
      <c r="C112" s="90">
        <v>6784</v>
      </c>
      <c r="D112" s="90">
        <v>29503</v>
      </c>
      <c r="E112" s="90">
        <v>18080</v>
      </c>
      <c r="F112" s="90">
        <v>233</v>
      </c>
      <c r="G112" s="90">
        <v>51</v>
      </c>
      <c r="H112" s="90">
        <v>75</v>
      </c>
      <c r="I112" s="90">
        <v>1114</v>
      </c>
    </row>
    <row r="113" spans="1:9" s="86" customFormat="1" ht="9" customHeight="1">
      <c r="A113" s="84" t="s">
        <v>42</v>
      </c>
      <c r="B113" s="90">
        <f t="shared" si="5"/>
        <v>58650</v>
      </c>
      <c r="C113" s="113">
        <v>4534</v>
      </c>
      <c r="D113" s="90">
        <v>29011</v>
      </c>
      <c r="E113" s="90">
        <v>18052</v>
      </c>
      <c r="F113" s="90">
        <v>68</v>
      </c>
      <c r="G113" s="90">
        <v>8</v>
      </c>
      <c r="H113" s="90">
        <v>121</v>
      </c>
      <c r="I113" s="90">
        <v>6856</v>
      </c>
    </row>
    <row r="114" spans="1:9" s="86" customFormat="1" ht="9" customHeight="1">
      <c r="A114" s="87" t="s">
        <v>43</v>
      </c>
      <c r="B114" s="92">
        <f t="shared" si="5"/>
        <v>66972</v>
      </c>
      <c r="C114" s="92">
        <v>4373</v>
      </c>
      <c r="D114" s="92">
        <v>41159</v>
      </c>
      <c r="E114" s="92">
        <v>16848</v>
      </c>
      <c r="F114" s="92">
        <v>108</v>
      </c>
      <c r="G114" s="92">
        <v>6</v>
      </c>
      <c r="H114" s="92">
        <v>94</v>
      </c>
      <c r="I114" s="92">
        <v>4384</v>
      </c>
    </row>
    <row r="115" spans="1:9" s="86" customFormat="1" ht="9" customHeight="1">
      <c r="A115" s="84" t="s">
        <v>44</v>
      </c>
      <c r="B115" s="90">
        <f t="shared" si="5"/>
        <v>26746</v>
      </c>
      <c r="C115" s="90">
        <v>2215</v>
      </c>
      <c r="D115" s="90">
        <v>16564</v>
      </c>
      <c r="E115" s="90">
        <v>7617</v>
      </c>
      <c r="F115" s="90">
        <v>125</v>
      </c>
      <c r="G115" s="90">
        <v>7</v>
      </c>
      <c r="H115" s="90">
        <v>44</v>
      </c>
      <c r="I115" s="90">
        <v>174</v>
      </c>
    </row>
    <row r="116" spans="1:9" s="86" customFormat="1" ht="9" customHeight="1">
      <c r="A116" s="84" t="s">
        <v>45</v>
      </c>
      <c r="B116" s="90">
        <f t="shared" si="5"/>
        <v>213098</v>
      </c>
      <c r="C116" s="90">
        <v>16882</v>
      </c>
      <c r="D116" s="90">
        <v>77137</v>
      </c>
      <c r="E116" s="90">
        <v>91928</v>
      </c>
      <c r="F116" s="90">
        <v>1158</v>
      </c>
      <c r="G116" s="90">
        <v>42</v>
      </c>
      <c r="H116" s="90">
        <v>418</v>
      </c>
      <c r="I116" s="90">
        <v>25533</v>
      </c>
    </row>
    <row r="117" spans="1:9" s="86" customFormat="1" ht="9" customHeight="1">
      <c r="A117" s="84" t="s">
        <v>46</v>
      </c>
      <c r="B117" s="90">
        <f t="shared" si="5"/>
        <v>37903</v>
      </c>
      <c r="C117" s="90">
        <v>2006</v>
      </c>
      <c r="D117" s="90">
        <v>31831</v>
      </c>
      <c r="E117" s="90">
        <v>4008</v>
      </c>
      <c r="F117" s="90">
        <v>5</v>
      </c>
      <c r="G117" s="90">
        <v>0</v>
      </c>
      <c r="H117" s="90">
        <v>8</v>
      </c>
      <c r="I117" s="90">
        <v>45</v>
      </c>
    </row>
    <row r="118" spans="1:9" s="86" customFormat="1" ht="9" customHeight="1">
      <c r="A118" s="87" t="s">
        <v>47</v>
      </c>
      <c r="B118" s="92">
        <f t="shared" si="5"/>
        <v>38131</v>
      </c>
      <c r="C118" s="92">
        <v>1967</v>
      </c>
      <c r="D118" s="92">
        <v>29335</v>
      </c>
      <c r="E118" s="92">
        <v>4502</v>
      </c>
      <c r="F118" s="92">
        <v>61</v>
      </c>
      <c r="G118" s="92">
        <v>19</v>
      </c>
      <c r="H118" s="92">
        <v>59</v>
      </c>
      <c r="I118" s="92">
        <v>2188</v>
      </c>
    </row>
    <row r="119" spans="1:9" s="86" customFormat="1" ht="9" customHeight="1">
      <c r="A119" s="84" t="s">
        <v>76</v>
      </c>
      <c r="B119" s="90">
        <f t="shared" si="5"/>
        <v>1020</v>
      </c>
      <c r="C119" s="90">
        <v>56</v>
      </c>
      <c r="D119" s="90">
        <v>721</v>
      </c>
      <c r="E119" s="90">
        <v>152</v>
      </c>
      <c r="F119" s="90">
        <v>10</v>
      </c>
      <c r="G119" s="90">
        <v>4</v>
      </c>
      <c r="H119" s="90">
        <v>7</v>
      </c>
      <c r="I119" s="113">
        <v>70</v>
      </c>
    </row>
    <row r="120" spans="1:9" s="86" customFormat="1" ht="9" customHeight="1">
      <c r="A120" s="84"/>
      <c r="B120" s="90"/>
      <c r="C120" s="90"/>
      <c r="D120" s="90"/>
      <c r="E120" s="90"/>
      <c r="F120" s="90"/>
      <c r="G120" s="90"/>
      <c r="H120" s="90"/>
      <c r="I120" s="113"/>
    </row>
    <row r="121" spans="1:9" s="86" customFormat="1" ht="9" customHeight="1">
      <c r="A121" s="80">
        <v>1998</v>
      </c>
      <c r="B121" s="90"/>
      <c r="C121" s="90"/>
      <c r="D121" s="90"/>
      <c r="E121" s="90"/>
      <c r="F121" s="90"/>
      <c r="G121" s="90"/>
      <c r="H121" s="90"/>
      <c r="I121" s="90"/>
    </row>
    <row r="122" spans="1:9" s="86" customFormat="1" ht="9" customHeight="1">
      <c r="A122" s="83" t="s">
        <v>7</v>
      </c>
      <c r="B122" s="91">
        <f t="shared" ref="B122:I122" si="6">SUM(B124:B156)</f>
        <v>2668428</v>
      </c>
      <c r="C122" s="91">
        <f t="shared" si="6"/>
        <v>219269</v>
      </c>
      <c r="D122" s="91">
        <f t="shared" si="6"/>
        <v>1517391</v>
      </c>
      <c r="E122" s="91">
        <f t="shared" si="6"/>
        <v>777252</v>
      </c>
      <c r="F122" s="91">
        <f t="shared" si="6"/>
        <v>5620</v>
      </c>
      <c r="G122" s="91">
        <f t="shared" si="6"/>
        <v>672</v>
      </c>
      <c r="H122" s="91">
        <f t="shared" si="6"/>
        <v>7985</v>
      </c>
      <c r="I122" s="91">
        <f t="shared" si="6"/>
        <v>140239</v>
      </c>
    </row>
    <row r="123" spans="1:9" s="86" customFormat="1" ht="3.95" customHeight="1">
      <c r="A123" s="83"/>
      <c r="B123" s="91"/>
      <c r="C123" s="91"/>
      <c r="D123" s="91"/>
      <c r="E123" s="91"/>
      <c r="F123" s="91"/>
      <c r="G123" s="91"/>
      <c r="H123" s="91"/>
      <c r="I123" s="91"/>
    </row>
    <row r="124" spans="1:9" s="86" customFormat="1" ht="9" customHeight="1">
      <c r="A124" s="84" t="s">
        <v>16</v>
      </c>
      <c r="B124" s="90">
        <f t="shared" ref="B124:B156" si="7">SUM(C124:I124)</f>
        <v>25537</v>
      </c>
      <c r="C124" s="90">
        <v>1711</v>
      </c>
      <c r="D124" s="90">
        <v>19942</v>
      </c>
      <c r="E124" s="90">
        <v>3557</v>
      </c>
      <c r="F124" s="90">
        <v>27</v>
      </c>
      <c r="G124" s="90">
        <v>8</v>
      </c>
      <c r="H124" s="90">
        <v>24</v>
      </c>
      <c r="I124" s="90">
        <v>268</v>
      </c>
    </row>
    <row r="125" spans="1:9" s="86" customFormat="1" ht="9" customHeight="1">
      <c r="A125" s="84" t="s">
        <v>17</v>
      </c>
      <c r="B125" s="90">
        <f t="shared" si="7"/>
        <v>58696</v>
      </c>
      <c r="C125" s="90">
        <v>4837</v>
      </c>
      <c r="D125" s="90">
        <v>30030</v>
      </c>
      <c r="E125" s="90">
        <v>20680</v>
      </c>
      <c r="F125" s="90">
        <v>220</v>
      </c>
      <c r="G125" s="90">
        <v>21</v>
      </c>
      <c r="H125" s="90">
        <v>58</v>
      </c>
      <c r="I125" s="90">
        <v>2850</v>
      </c>
    </row>
    <row r="126" spans="1:9" s="86" customFormat="1" ht="9" customHeight="1">
      <c r="A126" s="84" t="s">
        <v>18</v>
      </c>
      <c r="B126" s="90">
        <f t="shared" si="7"/>
        <v>10085</v>
      </c>
      <c r="C126" s="90">
        <v>953</v>
      </c>
      <c r="D126" s="90">
        <v>5662</v>
      </c>
      <c r="E126" s="90">
        <v>3046</v>
      </c>
      <c r="F126" s="90">
        <v>14</v>
      </c>
      <c r="G126" s="90">
        <v>10</v>
      </c>
      <c r="H126" s="90">
        <v>6</v>
      </c>
      <c r="I126" s="90">
        <v>394</v>
      </c>
    </row>
    <row r="127" spans="1:9" s="86" customFormat="1" ht="9" customHeight="1">
      <c r="A127" s="87" t="s">
        <v>19</v>
      </c>
      <c r="B127" s="92">
        <f t="shared" si="7"/>
        <v>18850</v>
      </c>
      <c r="C127" s="92">
        <v>1893</v>
      </c>
      <c r="D127" s="92">
        <v>13131</v>
      </c>
      <c r="E127" s="92">
        <v>3232</v>
      </c>
      <c r="F127" s="92">
        <v>29</v>
      </c>
      <c r="G127" s="92">
        <v>13</v>
      </c>
      <c r="H127" s="92">
        <v>111</v>
      </c>
      <c r="I127" s="92">
        <v>441</v>
      </c>
    </row>
    <row r="128" spans="1:9" s="86" customFormat="1" ht="9" customHeight="1">
      <c r="A128" s="84" t="s">
        <v>20</v>
      </c>
      <c r="B128" s="90">
        <f t="shared" si="7"/>
        <v>59185</v>
      </c>
      <c r="C128" s="90">
        <v>4079</v>
      </c>
      <c r="D128" s="90">
        <v>43355</v>
      </c>
      <c r="E128" s="90">
        <v>9364</v>
      </c>
      <c r="F128" s="90">
        <v>85</v>
      </c>
      <c r="G128" s="90">
        <v>12</v>
      </c>
      <c r="H128" s="90">
        <v>74</v>
      </c>
      <c r="I128" s="90">
        <v>2216</v>
      </c>
    </row>
    <row r="129" spans="1:9" s="86" customFormat="1" ht="9" customHeight="1">
      <c r="A129" s="84" t="s">
        <v>21</v>
      </c>
      <c r="B129" s="90">
        <f t="shared" si="7"/>
        <v>12708</v>
      </c>
      <c r="C129" s="90">
        <v>1175</v>
      </c>
      <c r="D129" s="90">
        <v>7227</v>
      </c>
      <c r="E129" s="90">
        <v>3834</v>
      </c>
      <c r="F129" s="90">
        <v>79</v>
      </c>
      <c r="G129" s="90">
        <v>5</v>
      </c>
      <c r="H129" s="90">
        <v>72</v>
      </c>
      <c r="I129" s="90">
        <v>316</v>
      </c>
    </row>
    <row r="130" spans="1:9" s="86" customFormat="1" ht="9" customHeight="1">
      <c r="A130" s="84" t="s">
        <v>22</v>
      </c>
      <c r="B130" s="90">
        <f t="shared" si="7"/>
        <v>133759</v>
      </c>
      <c r="C130" s="90">
        <v>8482</v>
      </c>
      <c r="D130" s="90">
        <v>40310</v>
      </c>
      <c r="E130" s="90">
        <v>73409</v>
      </c>
      <c r="F130" s="90">
        <v>299</v>
      </c>
      <c r="G130" s="90">
        <v>26</v>
      </c>
      <c r="H130" s="90">
        <v>402</v>
      </c>
      <c r="I130" s="90">
        <v>10831</v>
      </c>
    </row>
    <row r="131" spans="1:9" s="86" customFormat="1" ht="9" customHeight="1">
      <c r="A131" s="87" t="s">
        <v>23</v>
      </c>
      <c r="B131" s="92">
        <f t="shared" si="7"/>
        <v>79980</v>
      </c>
      <c r="C131" s="92">
        <v>9221</v>
      </c>
      <c r="D131" s="92">
        <v>42461</v>
      </c>
      <c r="E131" s="92">
        <v>24343</v>
      </c>
      <c r="F131" s="92">
        <v>232</v>
      </c>
      <c r="G131" s="92">
        <v>45</v>
      </c>
      <c r="H131" s="92">
        <v>462</v>
      </c>
      <c r="I131" s="92">
        <v>3216</v>
      </c>
    </row>
    <row r="132" spans="1:9" s="86" customFormat="1" ht="9" customHeight="1">
      <c r="A132" s="140" t="s">
        <v>158</v>
      </c>
      <c r="B132" s="90">
        <f t="shared" si="7"/>
        <v>182476</v>
      </c>
      <c r="C132" s="90">
        <v>14440</v>
      </c>
      <c r="D132" s="90">
        <v>105918</v>
      </c>
      <c r="E132" s="90">
        <v>59071</v>
      </c>
      <c r="F132" s="90">
        <v>114</v>
      </c>
      <c r="G132" s="90">
        <v>43</v>
      </c>
      <c r="H132" s="90">
        <v>142</v>
      </c>
      <c r="I132" s="90">
        <v>2748</v>
      </c>
    </row>
    <row r="133" spans="1:9" s="86" customFormat="1" ht="9" customHeight="1">
      <c r="A133" s="84" t="s">
        <v>25</v>
      </c>
      <c r="B133" s="90">
        <f t="shared" si="7"/>
        <v>45890</v>
      </c>
      <c r="C133" s="90">
        <v>3411</v>
      </c>
      <c r="D133" s="90">
        <v>26798</v>
      </c>
      <c r="E133" s="90">
        <v>10689</v>
      </c>
      <c r="F133" s="90">
        <v>147</v>
      </c>
      <c r="G133" s="90">
        <v>12</v>
      </c>
      <c r="H133" s="90">
        <v>286</v>
      </c>
      <c r="I133" s="90">
        <v>4547</v>
      </c>
    </row>
    <row r="134" spans="1:9" s="86" customFormat="1" ht="9" customHeight="1">
      <c r="A134" s="84" t="s">
        <v>26</v>
      </c>
      <c r="B134" s="90">
        <f t="shared" si="7"/>
        <v>135687</v>
      </c>
      <c r="C134" s="90">
        <v>11469</v>
      </c>
      <c r="D134" s="90">
        <v>103516</v>
      </c>
      <c r="E134" s="113">
        <v>12231</v>
      </c>
      <c r="F134" s="90">
        <v>166</v>
      </c>
      <c r="G134" s="90">
        <v>35</v>
      </c>
      <c r="H134" s="90">
        <v>262</v>
      </c>
      <c r="I134" s="90">
        <v>8008</v>
      </c>
    </row>
    <row r="135" spans="1:9" s="86" customFormat="1" ht="9" customHeight="1">
      <c r="A135" s="87" t="s">
        <v>27</v>
      </c>
      <c r="B135" s="92">
        <f t="shared" si="7"/>
        <v>98217</v>
      </c>
      <c r="C135" s="92">
        <v>3388</v>
      </c>
      <c r="D135" s="92">
        <v>65115</v>
      </c>
      <c r="E135" s="92">
        <v>24471</v>
      </c>
      <c r="F135" s="92">
        <v>517</v>
      </c>
      <c r="G135" s="92">
        <v>18</v>
      </c>
      <c r="H135" s="92">
        <v>1640</v>
      </c>
      <c r="I135" s="92">
        <v>3068</v>
      </c>
    </row>
    <row r="136" spans="1:9" s="86" customFormat="1" ht="9" customHeight="1">
      <c r="A136" s="84" t="s">
        <v>28</v>
      </c>
      <c r="B136" s="90">
        <f t="shared" si="7"/>
        <v>67376</v>
      </c>
      <c r="C136" s="90">
        <v>4532</v>
      </c>
      <c r="D136" s="90">
        <v>28919</v>
      </c>
      <c r="E136" s="90">
        <v>26033</v>
      </c>
      <c r="F136" s="90">
        <v>389</v>
      </c>
      <c r="G136" s="90">
        <v>27</v>
      </c>
      <c r="H136" s="90">
        <v>1171</v>
      </c>
      <c r="I136" s="90">
        <v>6305</v>
      </c>
    </row>
    <row r="137" spans="1:9" s="86" customFormat="1" ht="9" customHeight="1">
      <c r="A137" s="84" t="s">
        <v>29</v>
      </c>
      <c r="B137" s="90">
        <f t="shared" si="7"/>
        <v>165752</v>
      </c>
      <c r="C137" s="90">
        <v>11572</v>
      </c>
      <c r="D137" s="90">
        <v>122404</v>
      </c>
      <c r="E137" s="90">
        <v>25682</v>
      </c>
      <c r="F137" s="90">
        <v>212</v>
      </c>
      <c r="G137" s="90">
        <v>61</v>
      </c>
      <c r="H137" s="90">
        <v>223</v>
      </c>
      <c r="I137" s="90">
        <v>5598</v>
      </c>
    </row>
    <row r="138" spans="1:9" s="86" customFormat="1" ht="9" customHeight="1">
      <c r="A138" s="84" t="s">
        <v>30</v>
      </c>
      <c r="B138" s="90">
        <f t="shared" si="7"/>
        <v>337020</v>
      </c>
      <c r="C138" s="90">
        <v>31872</v>
      </c>
      <c r="D138" s="90">
        <v>175191</v>
      </c>
      <c r="E138" s="90">
        <v>119544</v>
      </c>
      <c r="F138" s="90">
        <v>283</v>
      </c>
      <c r="G138" s="90">
        <v>28</v>
      </c>
      <c r="H138" s="90">
        <v>512</v>
      </c>
      <c r="I138" s="90">
        <v>9590</v>
      </c>
    </row>
    <row r="139" spans="1:9" s="86" customFormat="1" ht="9" customHeight="1">
      <c r="A139" s="87" t="s">
        <v>31</v>
      </c>
      <c r="B139" s="92">
        <f t="shared" si="7"/>
        <v>123253</v>
      </c>
      <c r="C139" s="92">
        <v>7333</v>
      </c>
      <c r="D139" s="92">
        <v>89229</v>
      </c>
      <c r="E139" s="92">
        <v>17938</v>
      </c>
      <c r="F139" s="92">
        <v>186</v>
      </c>
      <c r="G139" s="92">
        <v>20</v>
      </c>
      <c r="H139" s="92">
        <v>659</v>
      </c>
      <c r="I139" s="92">
        <v>7888</v>
      </c>
    </row>
    <row r="140" spans="1:9" s="86" customFormat="1" ht="9" customHeight="1">
      <c r="A140" s="84" t="s">
        <v>32</v>
      </c>
      <c r="B140" s="90">
        <f t="shared" si="7"/>
        <v>34281</v>
      </c>
      <c r="C140" s="90">
        <v>3073</v>
      </c>
      <c r="D140" s="90">
        <v>17863</v>
      </c>
      <c r="E140" s="90">
        <v>12521</v>
      </c>
      <c r="F140" s="90">
        <v>86</v>
      </c>
      <c r="G140" s="90">
        <v>12</v>
      </c>
      <c r="H140" s="90">
        <v>118</v>
      </c>
      <c r="I140" s="90">
        <v>608</v>
      </c>
    </row>
    <row r="141" spans="1:9" s="86" customFormat="1" ht="9" customHeight="1">
      <c r="A141" s="84" t="s">
        <v>33</v>
      </c>
      <c r="B141" s="90">
        <f t="shared" si="7"/>
        <v>25296</v>
      </c>
      <c r="C141" s="90">
        <v>2147</v>
      </c>
      <c r="D141" s="90">
        <v>11324</v>
      </c>
      <c r="E141" s="90">
        <v>8247</v>
      </c>
      <c r="F141" s="90">
        <v>72</v>
      </c>
      <c r="G141" s="90">
        <v>1</v>
      </c>
      <c r="H141" s="90">
        <v>61</v>
      </c>
      <c r="I141" s="90">
        <v>3444</v>
      </c>
    </row>
    <row r="142" spans="1:9" s="86" customFormat="1" ht="9" customHeight="1">
      <c r="A142" s="84" t="s">
        <v>34</v>
      </c>
      <c r="B142" s="90">
        <f t="shared" si="7"/>
        <v>90683</v>
      </c>
      <c r="C142" s="90">
        <v>4529</v>
      </c>
      <c r="D142" s="90">
        <v>71742</v>
      </c>
      <c r="E142" s="90">
        <v>11754</v>
      </c>
      <c r="F142" s="90">
        <v>67</v>
      </c>
      <c r="G142" s="90">
        <v>23</v>
      </c>
      <c r="H142" s="90">
        <v>54</v>
      </c>
      <c r="I142" s="90">
        <v>2514</v>
      </c>
    </row>
    <row r="143" spans="1:9" s="86" customFormat="1" ht="9" customHeight="1">
      <c r="A143" s="87" t="s">
        <v>35</v>
      </c>
      <c r="B143" s="92">
        <f t="shared" si="7"/>
        <v>107094</v>
      </c>
      <c r="C143" s="92">
        <v>19881</v>
      </c>
      <c r="D143" s="92">
        <v>51462</v>
      </c>
      <c r="E143" s="92">
        <v>28845</v>
      </c>
      <c r="F143" s="92">
        <v>64</v>
      </c>
      <c r="G143" s="92">
        <v>4</v>
      </c>
      <c r="H143" s="92">
        <v>176</v>
      </c>
      <c r="I143" s="92">
        <v>6662</v>
      </c>
    </row>
    <row r="144" spans="1:9" s="86" customFormat="1" ht="9" customHeight="1">
      <c r="A144" s="84" t="s">
        <v>36</v>
      </c>
      <c r="B144" s="90">
        <f t="shared" si="7"/>
        <v>156383</v>
      </c>
      <c r="C144" s="90">
        <v>13434</v>
      </c>
      <c r="D144" s="90">
        <v>68076</v>
      </c>
      <c r="E144" s="90">
        <v>68568</v>
      </c>
      <c r="F144" s="90">
        <v>550</v>
      </c>
      <c r="G144" s="90">
        <v>27</v>
      </c>
      <c r="H144" s="90">
        <v>356</v>
      </c>
      <c r="I144" s="90">
        <v>5372</v>
      </c>
    </row>
    <row r="145" spans="1:10" s="86" customFormat="1" ht="9" customHeight="1">
      <c r="A145" s="84" t="s">
        <v>37</v>
      </c>
      <c r="B145" s="90">
        <f t="shared" si="7"/>
        <v>38994</v>
      </c>
      <c r="C145" s="90">
        <v>3203</v>
      </c>
      <c r="D145" s="90">
        <v>24960</v>
      </c>
      <c r="E145" s="90">
        <v>6398</v>
      </c>
      <c r="F145" s="90">
        <v>84</v>
      </c>
      <c r="G145" s="90">
        <v>9</v>
      </c>
      <c r="H145" s="90">
        <v>97</v>
      </c>
      <c r="I145" s="90">
        <v>4243</v>
      </c>
    </row>
    <row r="146" spans="1:10" s="86" customFormat="1" ht="9" customHeight="1">
      <c r="A146" s="84" t="s">
        <v>38</v>
      </c>
      <c r="B146" s="90">
        <f t="shared" si="7"/>
        <v>22361</v>
      </c>
      <c r="C146" s="90">
        <v>1516</v>
      </c>
      <c r="D146" s="90">
        <v>13522</v>
      </c>
      <c r="E146" s="90">
        <v>6315</v>
      </c>
      <c r="F146" s="90">
        <v>33</v>
      </c>
      <c r="G146" s="90">
        <v>2</v>
      </c>
      <c r="H146" s="90">
        <v>12</v>
      </c>
      <c r="I146" s="90">
        <v>961</v>
      </c>
    </row>
    <row r="147" spans="1:10" s="86" customFormat="1" ht="9" customHeight="1">
      <c r="A147" s="87" t="s">
        <v>39</v>
      </c>
      <c r="B147" s="92">
        <f t="shared" si="7"/>
        <v>66496</v>
      </c>
      <c r="C147" s="92">
        <v>5332</v>
      </c>
      <c r="D147" s="92">
        <v>43463</v>
      </c>
      <c r="E147" s="92">
        <v>13617</v>
      </c>
      <c r="F147" s="92">
        <v>74</v>
      </c>
      <c r="G147" s="92">
        <v>12</v>
      </c>
      <c r="H147" s="92">
        <v>68</v>
      </c>
      <c r="I147" s="92">
        <v>3930</v>
      </c>
    </row>
    <row r="148" spans="1:10" s="86" customFormat="1" ht="9" customHeight="1">
      <c r="A148" s="84" t="s">
        <v>40</v>
      </c>
      <c r="B148" s="90">
        <f t="shared" si="7"/>
        <v>73517</v>
      </c>
      <c r="C148" s="90">
        <v>4696</v>
      </c>
      <c r="D148" s="90">
        <v>39583</v>
      </c>
      <c r="E148" s="90">
        <v>21550</v>
      </c>
      <c r="F148" s="90">
        <v>311</v>
      </c>
      <c r="G148" s="90">
        <v>34</v>
      </c>
      <c r="H148" s="90">
        <v>258</v>
      </c>
      <c r="I148" s="90">
        <v>7085</v>
      </c>
    </row>
    <row r="149" spans="1:10" s="86" customFormat="1" ht="9" customHeight="1">
      <c r="A149" s="84" t="s">
        <v>41</v>
      </c>
      <c r="B149" s="90">
        <f t="shared" si="7"/>
        <v>56322</v>
      </c>
      <c r="C149" s="90">
        <v>7076</v>
      </c>
      <c r="D149" s="90">
        <v>28699</v>
      </c>
      <c r="E149" s="90">
        <v>18315</v>
      </c>
      <c r="F149" s="90">
        <v>205</v>
      </c>
      <c r="G149" s="90">
        <v>51</v>
      </c>
      <c r="H149" s="90">
        <v>48</v>
      </c>
      <c r="I149" s="90">
        <v>1928</v>
      </c>
    </row>
    <row r="150" spans="1:10" s="86" customFormat="1" ht="9" customHeight="1">
      <c r="A150" s="84" t="s">
        <v>42</v>
      </c>
      <c r="B150" s="90">
        <f t="shared" si="7"/>
        <v>50157</v>
      </c>
      <c r="C150" s="113">
        <v>3995</v>
      </c>
      <c r="D150" s="90">
        <v>27411</v>
      </c>
      <c r="E150" s="90">
        <v>15603</v>
      </c>
      <c r="F150" s="90">
        <v>82</v>
      </c>
      <c r="G150" s="90">
        <v>17</v>
      </c>
      <c r="H150" s="90">
        <v>58</v>
      </c>
      <c r="I150" s="90">
        <v>2991</v>
      </c>
    </row>
    <row r="151" spans="1:10" s="86" customFormat="1" ht="9" customHeight="1">
      <c r="A151" s="87" t="s">
        <v>43</v>
      </c>
      <c r="B151" s="92">
        <f t="shared" si="7"/>
        <v>63568</v>
      </c>
      <c r="C151" s="92">
        <v>4250</v>
      </c>
      <c r="D151" s="92">
        <v>41061</v>
      </c>
      <c r="E151" s="92">
        <v>16798</v>
      </c>
      <c r="F151" s="92">
        <v>117</v>
      </c>
      <c r="G151" s="92">
        <v>6</v>
      </c>
      <c r="H151" s="92">
        <v>92</v>
      </c>
      <c r="I151" s="92">
        <v>1244</v>
      </c>
    </row>
    <row r="152" spans="1:10" s="86" customFormat="1" ht="9" customHeight="1">
      <c r="A152" s="84" t="s">
        <v>44</v>
      </c>
      <c r="B152" s="90">
        <f t="shared" si="7"/>
        <v>28374</v>
      </c>
      <c r="C152" s="90">
        <v>2379</v>
      </c>
      <c r="D152" s="90">
        <v>17429</v>
      </c>
      <c r="E152" s="90">
        <v>8062</v>
      </c>
      <c r="F152" s="90">
        <v>174</v>
      </c>
      <c r="G152" s="90">
        <v>16</v>
      </c>
      <c r="H152" s="90">
        <v>61</v>
      </c>
      <c r="I152" s="90">
        <v>253</v>
      </c>
    </row>
    <row r="153" spans="1:10" s="86" customFormat="1" ht="9" customHeight="1">
      <c r="A153" s="84" t="s">
        <v>45</v>
      </c>
      <c r="B153" s="90">
        <f t="shared" si="7"/>
        <v>218849</v>
      </c>
      <c r="C153" s="90">
        <v>18998</v>
      </c>
      <c r="D153" s="90">
        <v>76723</v>
      </c>
      <c r="E153" s="90">
        <v>93724</v>
      </c>
      <c r="F153" s="90">
        <v>619</v>
      </c>
      <c r="G153" s="90">
        <v>37</v>
      </c>
      <c r="H153" s="90">
        <v>322</v>
      </c>
      <c r="I153" s="90">
        <v>28426</v>
      </c>
    </row>
    <row r="154" spans="1:10" s="86" customFormat="1" ht="9" customHeight="1">
      <c r="A154" s="84" t="s">
        <v>46</v>
      </c>
      <c r="B154" s="90">
        <f t="shared" si="7"/>
        <v>38099</v>
      </c>
      <c r="C154" s="90">
        <v>2105</v>
      </c>
      <c r="D154" s="90">
        <v>31709</v>
      </c>
      <c r="E154" s="90">
        <v>4227</v>
      </c>
      <c r="F154" s="90">
        <v>1</v>
      </c>
      <c r="G154" s="90">
        <v>1</v>
      </c>
      <c r="H154" s="90">
        <v>4</v>
      </c>
      <c r="I154" s="90">
        <v>52</v>
      </c>
    </row>
    <row r="155" spans="1:10" s="86" customFormat="1" ht="9" customHeight="1">
      <c r="A155" s="87" t="s">
        <v>47</v>
      </c>
      <c r="B155" s="92">
        <f t="shared" si="7"/>
        <v>38960</v>
      </c>
      <c r="C155" s="92">
        <v>2093</v>
      </c>
      <c r="D155" s="92">
        <v>29760</v>
      </c>
      <c r="E155" s="92">
        <v>4839</v>
      </c>
      <c r="F155" s="92">
        <v>60</v>
      </c>
      <c r="G155" s="92">
        <v>26</v>
      </c>
      <c r="H155" s="92">
        <v>85</v>
      </c>
      <c r="I155" s="92">
        <v>2097</v>
      </c>
    </row>
    <row r="156" spans="1:10" s="86" customFormat="1" ht="9" customHeight="1">
      <c r="A156" s="84" t="s">
        <v>76</v>
      </c>
      <c r="B156" s="90">
        <f t="shared" si="7"/>
        <v>4523</v>
      </c>
      <c r="C156" s="90">
        <v>194</v>
      </c>
      <c r="D156" s="90">
        <v>3396</v>
      </c>
      <c r="E156" s="90">
        <v>745</v>
      </c>
      <c r="F156" s="90">
        <v>22</v>
      </c>
      <c r="G156" s="90">
        <v>10</v>
      </c>
      <c r="H156" s="90">
        <v>11</v>
      </c>
      <c r="I156" s="113">
        <v>145</v>
      </c>
    </row>
    <row r="157" spans="1:10" s="86" customFormat="1" ht="9" customHeight="1">
      <c r="A157" s="84"/>
      <c r="B157" s="90"/>
      <c r="C157" s="90"/>
      <c r="D157" s="90"/>
      <c r="E157" s="90"/>
      <c r="F157" s="90"/>
      <c r="G157" s="90"/>
      <c r="H157" s="90"/>
      <c r="I157" s="113"/>
    </row>
    <row r="158" spans="1:10" s="86" customFormat="1" ht="9" customHeight="1">
      <c r="A158" s="80">
        <v>1999</v>
      </c>
      <c r="B158" s="139"/>
      <c r="C158" s="139"/>
      <c r="D158" s="139"/>
      <c r="E158" s="139"/>
      <c r="F158" s="139"/>
      <c r="G158" s="139"/>
      <c r="H158" s="139"/>
      <c r="I158" s="139"/>
    </row>
    <row r="159" spans="1:10" s="86" customFormat="1" ht="9" customHeight="1">
      <c r="A159" s="83" t="s">
        <v>7</v>
      </c>
      <c r="B159" s="91">
        <f t="shared" ref="B159:I159" si="8">SUM(B161:B193)</f>
        <v>2769089</v>
      </c>
      <c r="C159" s="91">
        <f t="shared" si="8"/>
        <v>240437</v>
      </c>
      <c r="D159" s="91">
        <f t="shared" si="8"/>
        <v>1531331</v>
      </c>
      <c r="E159" s="91">
        <f t="shared" si="8"/>
        <v>806077</v>
      </c>
      <c r="F159" s="91">
        <f t="shared" si="8"/>
        <v>5925</v>
      </c>
      <c r="G159" s="91">
        <f t="shared" si="8"/>
        <v>768</v>
      </c>
      <c r="H159" s="91">
        <f t="shared" si="8"/>
        <v>10300</v>
      </c>
      <c r="I159" s="91">
        <f t="shared" si="8"/>
        <v>174251</v>
      </c>
      <c r="J159" s="112"/>
    </row>
    <row r="160" spans="1:10" s="86" customFormat="1" ht="3" customHeight="1">
      <c r="A160" s="83"/>
      <c r="B160" s="91"/>
      <c r="C160" s="91"/>
      <c r="D160" s="91"/>
      <c r="E160" s="91"/>
      <c r="F160" s="91"/>
      <c r="G160" s="91"/>
      <c r="H160" s="91"/>
      <c r="I160" s="91"/>
      <c r="J160" s="112"/>
    </row>
    <row r="161" spans="1:9" s="86" customFormat="1" ht="9" customHeight="1">
      <c r="A161" s="84" t="s">
        <v>16</v>
      </c>
      <c r="B161" s="90">
        <f t="shared" ref="B161:B193" si="9">SUM(C161:I161)</f>
        <v>25424</v>
      </c>
      <c r="C161" s="90">
        <v>1776</v>
      </c>
      <c r="D161" s="90">
        <v>19369</v>
      </c>
      <c r="E161" s="90">
        <v>3656</v>
      </c>
      <c r="F161" s="90">
        <v>14</v>
      </c>
      <c r="G161" s="90">
        <v>5</v>
      </c>
      <c r="H161" s="90">
        <v>21</v>
      </c>
      <c r="I161" s="90">
        <v>583</v>
      </c>
    </row>
    <row r="162" spans="1:9" s="86" customFormat="1" ht="9" customHeight="1">
      <c r="A162" s="84" t="s">
        <v>17</v>
      </c>
      <c r="B162" s="90">
        <f t="shared" si="9"/>
        <v>60442</v>
      </c>
      <c r="C162" s="90">
        <v>5444</v>
      </c>
      <c r="D162" s="90">
        <v>30681</v>
      </c>
      <c r="E162" s="90">
        <v>21238</v>
      </c>
      <c r="F162" s="90">
        <v>184</v>
      </c>
      <c r="G162" s="90">
        <v>26</v>
      </c>
      <c r="H162" s="90">
        <v>49</v>
      </c>
      <c r="I162" s="90">
        <v>2820</v>
      </c>
    </row>
    <row r="163" spans="1:9" s="86" customFormat="1" ht="9" customHeight="1">
      <c r="A163" s="84" t="s">
        <v>18</v>
      </c>
      <c r="B163" s="90">
        <f t="shared" si="9"/>
        <v>10477</v>
      </c>
      <c r="C163" s="90">
        <v>895</v>
      </c>
      <c r="D163" s="90">
        <v>5726</v>
      </c>
      <c r="E163" s="90">
        <v>3358</v>
      </c>
      <c r="F163" s="90">
        <v>26</v>
      </c>
      <c r="G163" s="90">
        <v>7</v>
      </c>
      <c r="H163" s="90">
        <v>9</v>
      </c>
      <c r="I163" s="90">
        <v>456</v>
      </c>
    </row>
    <row r="164" spans="1:9" s="86" customFormat="1" ht="9" customHeight="1">
      <c r="A164" s="87" t="s">
        <v>19</v>
      </c>
      <c r="B164" s="92">
        <f t="shared" si="9"/>
        <v>19637</v>
      </c>
      <c r="C164" s="92">
        <v>1805</v>
      </c>
      <c r="D164" s="92">
        <v>13687</v>
      </c>
      <c r="E164" s="92">
        <v>3481</v>
      </c>
      <c r="F164" s="92">
        <v>22</v>
      </c>
      <c r="G164" s="92">
        <v>7</v>
      </c>
      <c r="H164" s="92">
        <v>137</v>
      </c>
      <c r="I164" s="92">
        <v>498</v>
      </c>
    </row>
    <row r="165" spans="1:9" s="86" customFormat="1" ht="9" customHeight="1">
      <c r="A165" s="84" t="s">
        <v>20</v>
      </c>
      <c r="B165" s="90">
        <f t="shared" si="9"/>
        <v>59686</v>
      </c>
      <c r="C165" s="90">
        <v>4232</v>
      </c>
      <c r="D165" s="90">
        <v>42806</v>
      </c>
      <c r="E165" s="90">
        <v>9946</v>
      </c>
      <c r="F165" s="90">
        <v>90</v>
      </c>
      <c r="G165" s="90">
        <v>15</v>
      </c>
      <c r="H165" s="90">
        <v>63</v>
      </c>
      <c r="I165" s="90">
        <v>2534</v>
      </c>
    </row>
    <row r="166" spans="1:9" s="86" customFormat="1" ht="9" customHeight="1">
      <c r="A166" s="84" t="s">
        <v>21</v>
      </c>
      <c r="B166" s="90">
        <f t="shared" si="9"/>
        <v>13049</v>
      </c>
      <c r="C166" s="90">
        <v>1202</v>
      </c>
      <c r="D166" s="90">
        <v>7343</v>
      </c>
      <c r="E166" s="90">
        <v>3906</v>
      </c>
      <c r="F166" s="90">
        <v>67</v>
      </c>
      <c r="G166" s="90">
        <v>1</v>
      </c>
      <c r="H166" s="90">
        <v>41</v>
      </c>
      <c r="I166" s="90">
        <v>489</v>
      </c>
    </row>
    <row r="167" spans="1:9" s="86" customFormat="1" ht="9" customHeight="1">
      <c r="A167" s="84" t="s">
        <v>22</v>
      </c>
      <c r="B167" s="90">
        <f t="shared" si="9"/>
        <v>132662</v>
      </c>
      <c r="C167" s="90">
        <v>7721</v>
      </c>
      <c r="D167" s="90">
        <v>37824</v>
      </c>
      <c r="E167" s="90">
        <v>68400</v>
      </c>
      <c r="F167" s="90">
        <v>379</v>
      </c>
      <c r="G167" s="90">
        <v>7</v>
      </c>
      <c r="H167" s="90">
        <v>286</v>
      </c>
      <c r="I167" s="90">
        <v>18045</v>
      </c>
    </row>
    <row r="168" spans="1:9" s="86" customFormat="1" ht="9" customHeight="1">
      <c r="A168" s="87" t="s">
        <v>23</v>
      </c>
      <c r="B168" s="92">
        <f t="shared" si="9"/>
        <v>91610</v>
      </c>
      <c r="C168" s="92">
        <v>19936</v>
      </c>
      <c r="D168" s="92">
        <v>43066</v>
      </c>
      <c r="E168" s="92">
        <v>20500</v>
      </c>
      <c r="F168" s="92">
        <v>289</v>
      </c>
      <c r="G168" s="92">
        <v>76</v>
      </c>
      <c r="H168" s="92">
        <v>835</v>
      </c>
      <c r="I168" s="92">
        <v>6908</v>
      </c>
    </row>
    <row r="169" spans="1:9" s="86" customFormat="1" ht="9" customHeight="1">
      <c r="A169" s="140" t="s">
        <v>158</v>
      </c>
      <c r="B169" s="90">
        <f t="shared" si="9"/>
        <v>180953</v>
      </c>
      <c r="C169" s="90">
        <v>14727</v>
      </c>
      <c r="D169" s="90">
        <v>100835</v>
      </c>
      <c r="E169" s="90">
        <v>60135</v>
      </c>
      <c r="F169" s="90">
        <v>91</v>
      </c>
      <c r="G169" s="90">
        <v>82</v>
      </c>
      <c r="H169" s="90">
        <v>160</v>
      </c>
      <c r="I169" s="90">
        <v>4923</v>
      </c>
    </row>
    <row r="170" spans="1:9" s="86" customFormat="1" ht="9" customHeight="1">
      <c r="A170" s="84" t="s">
        <v>25</v>
      </c>
      <c r="B170" s="90">
        <f t="shared" si="9"/>
        <v>48828</v>
      </c>
      <c r="C170" s="90">
        <v>3581</v>
      </c>
      <c r="D170" s="90">
        <v>26546</v>
      </c>
      <c r="E170" s="90">
        <v>11983</v>
      </c>
      <c r="F170" s="90">
        <v>143</v>
      </c>
      <c r="G170" s="90">
        <v>33</v>
      </c>
      <c r="H170" s="90">
        <v>335</v>
      </c>
      <c r="I170" s="90">
        <v>6207</v>
      </c>
    </row>
    <row r="171" spans="1:9" s="86" customFormat="1" ht="9" customHeight="1">
      <c r="A171" s="84" t="s">
        <v>26</v>
      </c>
      <c r="B171" s="90">
        <f t="shared" si="9"/>
        <v>139930</v>
      </c>
      <c r="C171" s="90">
        <v>14903</v>
      </c>
      <c r="D171" s="90">
        <v>103500</v>
      </c>
      <c r="E171" s="113">
        <v>12995</v>
      </c>
      <c r="F171" s="90">
        <v>150</v>
      </c>
      <c r="G171" s="90">
        <v>22</v>
      </c>
      <c r="H171" s="90">
        <v>205</v>
      </c>
      <c r="I171" s="90">
        <v>8155</v>
      </c>
    </row>
    <row r="172" spans="1:9" s="86" customFormat="1" ht="9" customHeight="1">
      <c r="A172" s="87" t="s">
        <v>27</v>
      </c>
      <c r="B172" s="92">
        <f t="shared" si="9"/>
        <v>116199</v>
      </c>
      <c r="C172" s="92">
        <v>4106</v>
      </c>
      <c r="D172" s="92">
        <v>78339</v>
      </c>
      <c r="E172" s="92">
        <v>25165</v>
      </c>
      <c r="F172" s="92">
        <v>672</v>
      </c>
      <c r="G172" s="92">
        <v>35</v>
      </c>
      <c r="H172" s="92">
        <v>2759</v>
      </c>
      <c r="I172" s="92">
        <v>5123</v>
      </c>
    </row>
    <row r="173" spans="1:9" s="86" customFormat="1" ht="9" customHeight="1">
      <c r="A173" s="84" t="s">
        <v>28</v>
      </c>
      <c r="B173" s="90">
        <f t="shared" si="9"/>
        <v>71839</v>
      </c>
      <c r="C173" s="90">
        <v>4663</v>
      </c>
      <c r="D173" s="90">
        <v>28875</v>
      </c>
      <c r="E173" s="90">
        <v>26097</v>
      </c>
      <c r="F173" s="90">
        <v>331</v>
      </c>
      <c r="G173" s="90">
        <v>18</v>
      </c>
      <c r="H173" s="90">
        <v>1875</v>
      </c>
      <c r="I173" s="90">
        <v>9980</v>
      </c>
    </row>
    <row r="174" spans="1:9" s="86" customFormat="1" ht="9" customHeight="1">
      <c r="A174" s="84" t="s">
        <v>29</v>
      </c>
      <c r="B174" s="90">
        <f t="shared" si="9"/>
        <v>166809</v>
      </c>
      <c r="C174" s="90">
        <v>11676</v>
      </c>
      <c r="D174" s="90">
        <v>120565</v>
      </c>
      <c r="E174" s="90">
        <v>28441</v>
      </c>
      <c r="F174" s="90">
        <v>277</v>
      </c>
      <c r="G174" s="90">
        <v>79</v>
      </c>
      <c r="H174" s="90">
        <v>208</v>
      </c>
      <c r="I174" s="90">
        <v>5563</v>
      </c>
    </row>
    <row r="175" spans="1:9" s="86" customFormat="1" ht="9" customHeight="1">
      <c r="A175" s="84" t="s">
        <v>30</v>
      </c>
      <c r="B175" s="90">
        <f t="shared" si="9"/>
        <v>343502</v>
      </c>
      <c r="C175" s="90">
        <v>32347</v>
      </c>
      <c r="D175" s="90">
        <v>176211</v>
      </c>
      <c r="E175" s="90">
        <v>122798</v>
      </c>
      <c r="F175" s="90">
        <v>247</v>
      </c>
      <c r="G175" s="90">
        <v>18</v>
      </c>
      <c r="H175" s="90">
        <v>553</v>
      </c>
      <c r="I175" s="90">
        <v>11328</v>
      </c>
    </row>
    <row r="176" spans="1:9" s="86" customFormat="1" ht="9" customHeight="1">
      <c r="A176" s="87" t="s">
        <v>31</v>
      </c>
      <c r="B176" s="92">
        <f t="shared" si="9"/>
        <v>131754</v>
      </c>
      <c r="C176" s="92">
        <v>7996</v>
      </c>
      <c r="D176" s="92">
        <v>90846</v>
      </c>
      <c r="E176" s="92">
        <v>19104</v>
      </c>
      <c r="F176" s="92">
        <v>268</v>
      </c>
      <c r="G176" s="92">
        <v>16</v>
      </c>
      <c r="H176" s="92">
        <v>614</v>
      </c>
      <c r="I176" s="92">
        <v>12910</v>
      </c>
    </row>
    <row r="177" spans="1:9" s="86" customFormat="1" ht="9" customHeight="1">
      <c r="A177" s="84" t="s">
        <v>32</v>
      </c>
      <c r="B177" s="90">
        <f t="shared" si="9"/>
        <v>37394</v>
      </c>
      <c r="C177" s="90">
        <v>3540</v>
      </c>
      <c r="D177" s="90">
        <v>18596</v>
      </c>
      <c r="E177" s="90">
        <v>14259</v>
      </c>
      <c r="F177" s="90">
        <v>74</v>
      </c>
      <c r="G177" s="90">
        <v>7</v>
      </c>
      <c r="H177" s="90">
        <v>184</v>
      </c>
      <c r="I177" s="90">
        <v>734</v>
      </c>
    </row>
    <row r="178" spans="1:9" s="86" customFormat="1" ht="9" customHeight="1">
      <c r="A178" s="84" t="s">
        <v>33</v>
      </c>
      <c r="B178" s="90">
        <f t="shared" si="9"/>
        <v>25308</v>
      </c>
      <c r="C178" s="90">
        <v>2162</v>
      </c>
      <c r="D178" s="90">
        <v>11401</v>
      </c>
      <c r="E178" s="90">
        <v>8623</v>
      </c>
      <c r="F178" s="90">
        <v>110</v>
      </c>
      <c r="G178" s="90">
        <v>12</v>
      </c>
      <c r="H178" s="90">
        <v>63</v>
      </c>
      <c r="I178" s="90">
        <v>2937</v>
      </c>
    </row>
    <row r="179" spans="1:9" s="86" customFormat="1" ht="9" customHeight="1">
      <c r="A179" s="84" t="s">
        <v>34</v>
      </c>
      <c r="B179" s="90">
        <f t="shared" si="9"/>
        <v>91500</v>
      </c>
      <c r="C179" s="90">
        <v>4728</v>
      </c>
      <c r="D179" s="90">
        <v>71165</v>
      </c>
      <c r="E179" s="90">
        <v>12249</v>
      </c>
      <c r="F179" s="90">
        <v>59</v>
      </c>
      <c r="G179" s="90">
        <v>18</v>
      </c>
      <c r="H179" s="90">
        <v>37</v>
      </c>
      <c r="I179" s="90">
        <v>3244</v>
      </c>
    </row>
    <row r="180" spans="1:9" s="86" customFormat="1" ht="9" customHeight="1">
      <c r="A180" s="87" t="s">
        <v>35</v>
      </c>
      <c r="B180" s="92">
        <f t="shared" si="9"/>
        <v>114538</v>
      </c>
      <c r="C180" s="92">
        <v>19056</v>
      </c>
      <c r="D180" s="92">
        <v>53743</v>
      </c>
      <c r="E180" s="92">
        <v>33089</v>
      </c>
      <c r="F180" s="92">
        <v>95</v>
      </c>
      <c r="G180" s="92">
        <v>6</v>
      </c>
      <c r="H180" s="92">
        <v>222</v>
      </c>
      <c r="I180" s="92">
        <v>8327</v>
      </c>
    </row>
    <row r="181" spans="1:9" s="86" customFormat="1" ht="9" customHeight="1">
      <c r="A181" s="84" t="s">
        <v>36</v>
      </c>
      <c r="B181" s="90">
        <f t="shared" si="9"/>
        <v>179718</v>
      </c>
      <c r="C181" s="90">
        <v>15887</v>
      </c>
      <c r="D181" s="90">
        <v>72107</v>
      </c>
      <c r="E181" s="90">
        <v>81325</v>
      </c>
      <c r="F181" s="90">
        <v>726</v>
      </c>
      <c r="G181" s="90">
        <v>32</v>
      </c>
      <c r="H181" s="90">
        <v>408</v>
      </c>
      <c r="I181" s="90">
        <v>9233</v>
      </c>
    </row>
    <row r="182" spans="1:9" s="86" customFormat="1" ht="9" customHeight="1">
      <c r="A182" s="84" t="s">
        <v>37</v>
      </c>
      <c r="B182" s="90">
        <f t="shared" si="9"/>
        <v>40843</v>
      </c>
      <c r="C182" s="90">
        <v>3581</v>
      </c>
      <c r="D182" s="90">
        <v>25952</v>
      </c>
      <c r="E182" s="90">
        <v>7135</v>
      </c>
      <c r="F182" s="90">
        <v>69</v>
      </c>
      <c r="G182" s="90">
        <v>11</v>
      </c>
      <c r="H182" s="90">
        <v>86</v>
      </c>
      <c r="I182" s="90">
        <v>4009</v>
      </c>
    </row>
    <row r="183" spans="1:9" s="86" customFormat="1" ht="9" customHeight="1">
      <c r="A183" s="84" t="s">
        <v>38</v>
      </c>
      <c r="B183" s="90">
        <f t="shared" si="9"/>
        <v>23361</v>
      </c>
      <c r="C183" s="90">
        <v>1662</v>
      </c>
      <c r="D183" s="90">
        <v>13895</v>
      </c>
      <c r="E183" s="90">
        <v>7242</v>
      </c>
      <c r="F183" s="90">
        <v>47</v>
      </c>
      <c r="G183" s="90">
        <v>5</v>
      </c>
      <c r="H183" s="90">
        <v>20</v>
      </c>
      <c r="I183" s="90">
        <v>490</v>
      </c>
    </row>
    <row r="184" spans="1:9" s="86" customFormat="1" ht="9" customHeight="1">
      <c r="A184" s="87" t="s">
        <v>39</v>
      </c>
      <c r="B184" s="92">
        <f t="shared" si="9"/>
        <v>69176</v>
      </c>
      <c r="C184" s="92">
        <v>5443</v>
      </c>
      <c r="D184" s="92">
        <v>42481</v>
      </c>
      <c r="E184" s="92">
        <v>14560</v>
      </c>
      <c r="F184" s="92">
        <v>56</v>
      </c>
      <c r="G184" s="92">
        <v>14</v>
      </c>
      <c r="H184" s="92">
        <v>100</v>
      </c>
      <c r="I184" s="92">
        <v>6522</v>
      </c>
    </row>
    <row r="185" spans="1:9" s="86" customFormat="1" ht="9" customHeight="1">
      <c r="A185" s="84" t="s">
        <v>40</v>
      </c>
      <c r="B185" s="90">
        <f t="shared" si="9"/>
        <v>75369</v>
      </c>
      <c r="C185" s="90">
        <v>4912</v>
      </c>
      <c r="D185" s="90">
        <v>39101</v>
      </c>
      <c r="E185" s="90">
        <v>22244</v>
      </c>
      <c r="F185" s="90">
        <v>322</v>
      </c>
      <c r="G185" s="90">
        <v>41</v>
      </c>
      <c r="H185" s="90">
        <v>300</v>
      </c>
      <c r="I185" s="90">
        <v>8449</v>
      </c>
    </row>
    <row r="186" spans="1:9" s="86" customFormat="1" ht="9" customHeight="1">
      <c r="A186" s="84" t="s">
        <v>41</v>
      </c>
      <c r="B186" s="90">
        <f t="shared" si="9"/>
        <v>57560</v>
      </c>
      <c r="C186" s="90">
        <v>6049</v>
      </c>
      <c r="D186" s="90">
        <v>30489</v>
      </c>
      <c r="E186" s="90">
        <v>18791</v>
      </c>
      <c r="F186" s="90">
        <v>142</v>
      </c>
      <c r="G186" s="90">
        <v>35</v>
      </c>
      <c r="H186" s="90">
        <v>50</v>
      </c>
      <c r="I186" s="90">
        <v>2004</v>
      </c>
    </row>
    <row r="187" spans="1:9" s="86" customFormat="1" ht="9" customHeight="1">
      <c r="A187" s="84" t="s">
        <v>42</v>
      </c>
      <c r="B187" s="90">
        <f t="shared" si="9"/>
        <v>51654</v>
      </c>
      <c r="C187" s="113">
        <v>4901</v>
      </c>
      <c r="D187" s="90">
        <v>27643</v>
      </c>
      <c r="E187" s="90">
        <v>16974</v>
      </c>
      <c r="F187" s="90">
        <v>88</v>
      </c>
      <c r="G187" s="90">
        <v>5</v>
      </c>
      <c r="H187" s="90">
        <v>78</v>
      </c>
      <c r="I187" s="90">
        <v>1965</v>
      </c>
    </row>
    <row r="188" spans="1:9" s="86" customFormat="1" ht="9" customHeight="1">
      <c r="A188" s="87" t="s">
        <v>43</v>
      </c>
      <c r="B188" s="92">
        <f t="shared" si="9"/>
        <v>66097</v>
      </c>
      <c r="C188" s="92">
        <v>5247</v>
      </c>
      <c r="D188" s="92">
        <v>40993</v>
      </c>
      <c r="E188" s="92">
        <v>18367</v>
      </c>
      <c r="F188" s="92">
        <v>108</v>
      </c>
      <c r="G188" s="92">
        <v>6</v>
      </c>
      <c r="H188" s="92">
        <v>61</v>
      </c>
      <c r="I188" s="92">
        <v>1315</v>
      </c>
    </row>
    <row r="189" spans="1:9" s="86" customFormat="1" ht="9" customHeight="1">
      <c r="A189" s="84" t="s">
        <v>44</v>
      </c>
      <c r="B189" s="90">
        <f t="shared" si="9"/>
        <v>27677</v>
      </c>
      <c r="C189" s="90">
        <v>2417</v>
      </c>
      <c r="D189" s="90">
        <v>16230</v>
      </c>
      <c r="E189" s="90">
        <v>8575</v>
      </c>
      <c r="F189" s="90">
        <v>126</v>
      </c>
      <c r="G189" s="90">
        <v>5</v>
      </c>
      <c r="H189" s="90">
        <v>97</v>
      </c>
      <c r="I189" s="90">
        <v>227</v>
      </c>
    </row>
    <row r="190" spans="1:9" s="86" customFormat="1" ht="9" customHeight="1">
      <c r="A190" s="84" t="s">
        <v>45</v>
      </c>
      <c r="B190" s="90">
        <f t="shared" si="9"/>
        <v>212348</v>
      </c>
      <c r="C190" s="90">
        <v>19504</v>
      </c>
      <c r="D190" s="90">
        <v>75593</v>
      </c>
      <c r="E190" s="90">
        <v>91120</v>
      </c>
      <c r="F190" s="90">
        <v>552</v>
      </c>
      <c r="G190" s="90">
        <v>29</v>
      </c>
      <c r="H190" s="90">
        <v>284</v>
      </c>
      <c r="I190" s="90">
        <v>25266</v>
      </c>
    </row>
    <row r="191" spans="1:9" s="86" customFormat="1" ht="9" customHeight="1">
      <c r="A191" s="84" t="s">
        <v>46</v>
      </c>
      <c r="B191" s="90">
        <f t="shared" si="9"/>
        <v>37195</v>
      </c>
      <c r="C191" s="90">
        <v>2064</v>
      </c>
      <c r="D191" s="90">
        <v>30736</v>
      </c>
      <c r="E191" s="90">
        <v>4355</v>
      </c>
      <c r="F191" s="90">
        <v>3</v>
      </c>
      <c r="G191" s="90">
        <v>3</v>
      </c>
      <c r="H191" s="90">
        <v>5</v>
      </c>
      <c r="I191" s="90">
        <v>29</v>
      </c>
    </row>
    <row r="192" spans="1:9" s="86" customFormat="1" ht="9" customHeight="1">
      <c r="A192" s="87" t="s">
        <v>47</v>
      </c>
      <c r="B192" s="92">
        <f t="shared" si="9"/>
        <v>38477</v>
      </c>
      <c r="C192" s="92">
        <v>2030</v>
      </c>
      <c r="D192" s="92">
        <v>28449</v>
      </c>
      <c r="E192" s="92">
        <v>5064</v>
      </c>
      <c r="F192" s="92">
        <v>51</v>
      </c>
      <c r="G192" s="92">
        <v>13</v>
      </c>
      <c r="H192" s="92">
        <v>59</v>
      </c>
      <c r="I192" s="92">
        <v>2811</v>
      </c>
    </row>
    <row r="193" spans="1:10" s="86" customFormat="1" ht="9" customHeight="1">
      <c r="A193" s="84" t="s">
        <v>76</v>
      </c>
      <c r="B193" s="90">
        <f t="shared" si="9"/>
        <v>8073</v>
      </c>
      <c r="C193" s="113">
        <v>244</v>
      </c>
      <c r="D193" s="90">
        <v>6538</v>
      </c>
      <c r="E193" s="90">
        <v>902</v>
      </c>
      <c r="F193" s="90">
        <v>47</v>
      </c>
      <c r="G193" s="90">
        <v>79</v>
      </c>
      <c r="H193" s="90">
        <v>96</v>
      </c>
      <c r="I193" s="113">
        <v>167</v>
      </c>
    </row>
    <row r="194" spans="1:10" s="86" customFormat="1" ht="9" customHeight="1">
      <c r="A194" s="84"/>
      <c r="B194" s="90"/>
      <c r="C194" s="113"/>
      <c r="D194" s="90"/>
      <c r="E194" s="90"/>
      <c r="F194" s="90"/>
      <c r="G194" s="90"/>
      <c r="H194" s="90"/>
      <c r="I194" s="113"/>
    </row>
    <row r="195" spans="1:10" s="86" customFormat="1" ht="9" customHeight="1">
      <c r="A195" s="80">
        <v>2000</v>
      </c>
      <c r="B195" s="139"/>
      <c r="C195" s="139"/>
      <c r="D195" s="139"/>
      <c r="E195" s="139"/>
      <c r="F195" s="139"/>
      <c r="G195" s="139"/>
      <c r="H195" s="139"/>
      <c r="I195" s="139"/>
    </row>
    <row r="196" spans="1:10" s="86" customFormat="1" ht="9" customHeight="1">
      <c r="A196" s="83" t="s">
        <v>7</v>
      </c>
      <c r="B196" s="91">
        <f t="shared" ref="B196:I196" si="10">SUM(B198:B230)</f>
        <v>2798339</v>
      </c>
      <c r="C196" s="91">
        <f t="shared" si="10"/>
        <v>236978</v>
      </c>
      <c r="D196" s="91">
        <f t="shared" si="10"/>
        <v>1513788</v>
      </c>
      <c r="E196" s="91">
        <f t="shared" si="10"/>
        <v>821049</v>
      </c>
      <c r="F196" s="91">
        <f t="shared" si="10"/>
        <v>5833</v>
      </c>
      <c r="G196" s="91">
        <f t="shared" si="10"/>
        <v>964</v>
      </c>
      <c r="H196" s="91">
        <f t="shared" si="10"/>
        <v>13792</v>
      </c>
      <c r="I196" s="91">
        <f t="shared" si="10"/>
        <v>205935</v>
      </c>
      <c r="J196" s="112"/>
    </row>
    <row r="197" spans="1:10" s="86" customFormat="1" ht="3" customHeight="1">
      <c r="A197" s="83"/>
      <c r="B197" s="91"/>
      <c r="C197" s="91"/>
      <c r="D197" s="91"/>
      <c r="E197" s="91"/>
      <c r="F197" s="91"/>
      <c r="G197" s="91"/>
      <c r="H197" s="91"/>
      <c r="I197" s="91"/>
      <c r="J197" s="112"/>
    </row>
    <row r="198" spans="1:10" s="86" customFormat="1" ht="9" customHeight="1">
      <c r="A198" s="84" t="s">
        <v>16</v>
      </c>
      <c r="B198" s="90">
        <f t="shared" ref="B198:B230" si="11">SUM(C198:I198)</f>
        <v>24941</v>
      </c>
      <c r="C198" s="90">
        <v>2040</v>
      </c>
      <c r="D198" s="90">
        <v>18566</v>
      </c>
      <c r="E198" s="90">
        <v>3808</v>
      </c>
      <c r="F198" s="90">
        <v>7</v>
      </c>
      <c r="G198" s="90">
        <v>5</v>
      </c>
      <c r="H198" s="90">
        <v>42</v>
      </c>
      <c r="I198" s="90">
        <v>473</v>
      </c>
    </row>
    <row r="199" spans="1:10" s="86" customFormat="1" ht="9" customHeight="1">
      <c r="A199" s="84" t="s">
        <v>17</v>
      </c>
      <c r="B199" s="90">
        <f t="shared" si="11"/>
        <v>60766</v>
      </c>
      <c r="C199" s="90">
        <v>5437</v>
      </c>
      <c r="D199" s="90">
        <v>30895</v>
      </c>
      <c r="E199" s="90">
        <v>20443</v>
      </c>
      <c r="F199" s="90">
        <v>179</v>
      </c>
      <c r="G199" s="90">
        <v>21</v>
      </c>
      <c r="H199" s="90">
        <v>48</v>
      </c>
      <c r="I199" s="90">
        <v>3743</v>
      </c>
    </row>
    <row r="200" spans="1:10" s="86" customFormat="1" ht="9" customHeight="1">
      <c r="A200" s="84" t="s">
        <v>18</v>
      </c>
      <c r="B200" s="90">
        <f t="shared" si="11"/>
        <v>11930</v>
      </c>
      <c r="C200" s="90">
        <v>951</v>
      </c>
      <c r="D200" s="90">
        <v>5811</v>
      </c>
      <c r="E200" s="90">
        <v>3644</v>
      </c>
      <c r="F200" s="90">
        <v>39</v>
      </c>
      <c r="G200" s="90">
        <v>12</v>
      </c>
      <c r="H200" s="90">
        <v>13</v>
      </c>
      <c r="I200" s="90">
        <v>1460</v>
      </c>
    </row>
    <row r="201" spans="1:10" s="86" customFormat="1" ht="9" customHeight="1">
      <c r="A201" s="87" t="s">
        <v>19</v>
      </c>
      <c r="B201" s="92">
        <f t="shared" si="11"/>
        <v>19456</v>
      </c>
      <c r="C201" s="92">
        <v>1626</v>
      </c>
      <c r="D201" s="92">
        <v>13505</v>
      </c>
      <c r="E201" s="92">
        <v>3747</v>
      </c>
      <c r="F201" s="92">
        <v>32</v>
      </c>
      <c r="G201" s="92">
        <v>23</v>
      </c>
      <c r="H201" s="92">
        <v>133</v>
      </c>
      <c r="I201" s="92">
        <v>390</v>
      </c>
    </row>
    <row r="202" spans="1:10" s="86" customFormat="1" ht="9" customHeight="1">
      <c r="A202" s="84" t="s">
        <v>20</v>
      </c>
      <c r="B202" s="90">
        <f t="shared" si="11"/>
        <v>61534</v>
      </c>
      <c r="C202" s="90">
        <v>4125</v>
      </c>
      <c r="D202" s="90">
        <v>42513</v>
      </c>
      <c r="E202" s="90">
        <v>11260</v>
      </c>
      <c r="F202" s="90">
        <v>170</v>
      </c>
      <c r="G202" s="90">
        <v>58</v>
      </c>
      <c r="H202" s="90">
        <v>76</v>
      </c>
      <c r="I202" s="90">
        <v>3332</v>
      </c>
    </row>
    <row r="203" spans="1:10" s="86" customFormat="1" ht="9" customHeight="1">
      <c r="A203" s="84" t="s">
        <v>21</v>
      </c>
      <c r="B203" s="90">
        <f t="shared" si="11"/>
        <v>13042</v>
      </c>
      <c r="C203" s="90">
        <v>1019</v>
      </c>
      <c r="D203" s="90">
        <v>5781</v>
      </c>
      <c r="E203" s="90">
        <v>3097</v>
      </c>
      <c r="F203" s="90">
        <v>70</v>
      </c>
      <c r="G203" s="90">
        <v>6</v>
      </c>
      <c r="H203" s="90">
        <v>39</v>
      </c>
      <c r="I203" s="90">
        <v>3030</v>
      </c>
    </row>
    <row r="204" spans="1:10" s="86" customFormat="1" ht="9" customHeight="1">
      <c r="A204" s="84" t="s">
        <v>22</v>
      </c>
      <c r="B204" s="90">
        <f t="shared" si="11"/>
        <v>136890</v>
      </c>
      <c r="C204" s="90">
        <v>8842</v>
      </c>
      <c r="D204" s="90">
        <v>39611</v>
      </c>
      <c r="E204" s="90">
        <v>68290</v>
      </c>
      <c r="F204" s="90">
        <v>368</v>
      </c>
      <c r="G204" s="90">
        <v>10</v>
      </c>
      <c r="H204" s="90">
        <v>403</v>
      </c>
      <c r="I204" s="90">
        <v>19366</v>
      </c>
    </row>
    <row r="205" spans="1:10" s="86" customFormat="1" ht="9" customHeight="1">
      <c r="A205" s="87" t="s">
        <v>23</v>
      </c>
      <c r="B205" s="92">
        <f t="shared" si="11"/>
        <v>89230</v>
      </c>
      <c r="C205" s="92">
        <v>16202</v>
      </c>
      <c r="D205" s="92">
        <v>40192</v>
      </c>
      <c r="E205" s="92">
        <v>21492</v>
      </c>
      <c r="F205" s="92">
        <v>83</v>
      </c>
      <c r="G205" s="92">
        <v>37</v>
      </c>
      <c r="H205" s="92">
        <v>741</v>
      </c>
      <c r="I205" s="92">
        <v>10483</v>
      </c>
    </row>
    <row r="206" spans="1:10" s="86" customFormat="1" ht="9" customHeight="1">
      <c r="A206" s="140" t="s">
        <v>158</v>
      </c>
      <c r="B206" s="90">
        <f t="shared" si="11"/>
        <v>181910</v>
      </c>
      <c r="C206" s="90">
        <v>14566</v>
      </c>
      <c r="D206" s="90">
        <v>98354</v>
      </c>
      <c r="E206" s="90">
        <v>62484</v>
      </c>
      <c r="F206" s="90">
        <v>111</v>
      </c>
      <c r="G206" s="90">
        <v>72</v>
      </c>
      <c r="H206" s="90">
        <v>191</v>
      </c>
      <c r="I206" s="90">
        <v>6132</v>
      </c>
    </row>
    <row r="207" spans="1:10" s="86" customFormat="1" ht="9" customHeight="1">
      <c r="A207" s="84" t="s">
        <v>25</v>
      </c>
      <c r="B207" s="90">
        <f t="shared" si="11"/>
        <v>45729</v>
      </c>
      <c r="C207" s="90">
        <v>3363</v>
      </c>
      <c r="D207" s="90">
        <v>24926</v>
      </c>
      <c r="E207" s="90">
        <v>11575</v>
      </c>
      <c r="F207" s="90">
        <v>126</v>
      </c>
      <c r="G207" s="90">
        <v>25</v>
      </c>
      <c r="H207" s="90">
        <v>258</v>
      </c>
      <c r="I207" s="90">
        <v>5456</v>
      </c>
    </row>
    <row r="208" spans="1:10" s="86" customFormat="1" ht="9" customHeight="1">
      <c r="A208" s="84" t="s">
        <v>26</v>
      </c>
      <c r="B208" s="90">
        <f t="shared" si="11"/>
        <v>135424</v>
      </c>
      <c r="C208" s="90">
        <v>13960</v>
      </c>
      <c r="D208" s="90">
        <v>98866</v>
      </c>
      <c r="E208" s="90">
        <v>13718</v>
      </c>
      <c r="F208" s="90">
        <v>137</v>
      </c>
      <c r="G208" s="90">
        <v>36</v>
      </c>
      <c r="H208" s="90">
        <v>175</v>
      </c>
      <c r="I208" s="90">
        <v>8532</v>
      </c>
    </row>
    <row r="209" spans="1:9" s="86" customFormat="1" ht="9" customHeight="1">
      <c r="A209" s="87" t="s">
        <v>27</v>
      </c>
      <c r="B209" s="92">
        <f t="shared" si="11"/>
        <v>160697</v>
      </c>
      <c r="C209" s="92">
        <v>4560</v>
      </c>
      <c r="D209" s="92">
        <v>94132</v>
      </c>
      <c r="E209" s="92">
        <v>34572</v>
      </c>
      <c r="F209" s="92">
        <v>829</v>
      </c>
      <c r="G209" s="92">
        <v>50</v>
      </c>
      <c r="H209" s="92">
        <v>7088</v>
      </c>
      <c r="I209" s="92">
        <v>19466</v>
      </c>
    </row>
    <row r="210" spans="1:9" s="86" customFormat="1" ht="9" customHeight="1">
      <c r="A210" s="84" t="s">
        <v>28</v>
      </c>
      <c r="B210" s="90">
        <f t="shared" si="11"/>
        <v>66185</v>
      </c>
      <c r="C210" s="90">
        <v>4817</v>
      </c>
      <c r="D210" s="90">
        <v>26035</v>
      </c>
      <c r="E210" s="90">
        <v>26998</v>
      </c>
      <c r="F210" s="90">
        <v>312</v>
      </c>
      <c r="G210" s="90">
        <v>27</v>
      </c>
      <c r="H210" s="90">
        <v>972</v>
      </c>
      <c r="I210" s="90">
        <v>7024</v>
      </c>
    </row>
    <row r="211" spans="1:9" s="86" customFormat="1" ht="9" customHeight="1">
      <c r="A211" s="84" t="s">
        <v>29</v>
      </c>
      <c r="B211" s="90">
        <f t="shared" si="11"/>
        <v>170339</v>
      </c>
      <c r="C211" s="90">
        <v>12273</v>
      </c>
      <c r="D211" s="90">
        <v>120516</v>
      </c>
      <c r="E211" s="90">
        <v>31013</v>
      </c>
      <c r="F211" s="90">
        <v>257</v>
      </c>
      <c r="G211" s="90">
        <v>74</v>
      </c>
      <c r="H211" s="90">
        <v>209</v>
      </c>
      <c r="I211" s="90">
        <v>5997</v>
      </c>
    </row>
    <row r="212" spans="1:9" s="86" customFormat="1" ht="9" customHeight="1">
      <c r="A212" s="84" t="s">
        <v>30</v>
      </c>
      <c r="B212" s="90">
        <f t="shared" si="11"/>
        <v>345892</v>
      </c>
      <c r="C212" s="90">
        <v>34133</v>
      </c>
      <c r="D212" s="90">
        <v>176505</v>
      </c>
      <c r="E212" s="90">
        <v>125954</v>
      </c>
      <c r="F212" s="90">
        <v>323</v>
      </c>
      <c r="G212" s="90">
        <v>27</v>
      </c>
      <c r="H212" s="90">
        <v>582</v>
      </c>
      <c r="I212" s="90">
        <v>8368</v>
      </c>
    </row>
    <row r="213" spans="1:9" s="86" customFormat="1" ht="9" customHeight="1">
      <c r="A213" s="87" t="s">
        <v>31</v>
      </c>
      <c r="B213" s="92">
        <f t="shared" si="11"/>
        <v>121879</v>
      </c>
      <c r="C213" s="92">
        <v>7590</v>
      </c>
      <c r="D213" s="92">
        <v>84922</v>
      </c>
      <c r="E213" s="92">
        <v>18958</v>
      </c>
      <c r="F213" s="92">
        <v>204</v>
      </c>
      <c r="G213" s="92">
        <v>33</v>
      </c>
      <c r="H213" s="92">
        <v>413</v>
      </c>
      <c r="I213" s="92">
        <v>9759</v>
      </c>
    </row>
    <row r="214" spans="1:9" s="86" customFormat="1" ht="9" customHeight="1">
      <c r="A214" s="84" t="s">
        <v>32</v>
      </c>
      <c r="B214" s="90">
        <f t="shared" si="11"/>
        <v>37837</v>
      </c>
      <c r="C214" s="90">
        <v>3620</v>
      </c>
      <c r="D214" s="90">
        <v>18293</v>
      </c>
      <c r="E214" s="90">
        <v>14798</v>
      </c>
      <c r="F214" s="90">
        <v>93</v>
      </c>
      <c r="G214" s="90">
        <v>9</v>
      </c>
      <c r="H214" s="90">
        <v>211</v>
      </c>
      <c r="I214" s="90">
        <v>813</v>
      </c>
    </row>
    <row r="215" spans="1:9" s="86" customFormat="1" ht="9" customHeight="1">
      <c r="A215" s="84" t="s">
        <v>33</v>
      </c>
      <c r="B215" s="90">
        <f t="shared" si="11"/>
        <v>26364</v>
      </c>
      <c r="C215" s="90">
        <v>2231</v>
      </c>
      <c r="D215" s="90">
        <v>10972</v>
      </c>
      <c r="E215" s="90">
        <v>10300</v>
      </c>
      <c r="F215" s="90">
        <v>114</v>
      </c>
      <c r="G215" s="90">
        <v>15</v>
      </c>
      <c r="H215" s="90">
        <v>181</v>
      </c>
      <c r="I215" s="90">
        <v>2551</v>
      </c>
    </row>
    <row r="216" spans="1:9" s="86" customFormat="1" ht="9" customHeight="1">
      <c r="A216" s="84" t="s">
        <v>34</v>
      </c>
      <c r="B216" s="90">
        <f t="shared" si="11"/>
        <v>94120</v>
      </c>
      <c r="C216" s="90">
        <v>4710</v>
      </c>
      <c r="D216" s="90">
        <v>72826</v>
      </c>
      <c r="E216" s="90">
        <v>12469</v>
      </c>
      <c r="F216" s="90">
        <v>60</v>
      </c>
      <c r="G216" s="90">
        <v>29</v>
      </c>
      <c r="H216" s="90">
        <v>34</v>
      </c>
      <c r="I216" s="90">
        <v>3992</v>
      </c>
    </row>
    <row r="217" spans="1:9" s="86" customFormat="1" ht="9" customHeight="1">
      <c r="A217" s="87" t="s">
        <v>35</v>
      </c>
      <c r="B217" s="92">
        <f t="shared" si="11"/>
        <v>126147</v>
      </c>
      <c r="C217" s="92">
        <v>19295</v>
      </c>
      <c r="D217" s="92">
        <v>51547</v>
      </c>
      <c r="E217" s="92">
        <v>36050</v>
      </c>
      <c r="F217" s="92">
        <v>94</v>
      </c>
      <c r="G217" s="92">
        <v>12</v>
      </c>
      <c r="H217" s="92">
        <v>335</v>
      </c>
      <c r="I217" s="92">
        <v>18814</v>
      </c>
    </row>
    <row r="218" spans="1:9" s="86" customFormat="1" ht="9" customHeight="1">
      <c r="A218" s="84" t="s">
        <v>36</v>
      </c>
      <c r="B218" s="90">
        <f t="shared" si="11"/>
        <v>169205</v>
      </c>
      <c r="C218" s="90">
        <v>14182</v>
      </c>
      <c r="D218" s="90">
        <v>65968</v>
      </c>
      <c r="E218" s="90">
        <v>75558</v>
      </c>
      <c r="F218" s="90">
        <v>675</v>
      </c>
      <c r="G218" s="90">
        <v>89</v>
      </c>
      <c r="H218" s="90">
        <v>382</v>
      </c>
      <c r="I218" s="90">
        <v>12351</v>
      </c>
    </row>
    <row r="219" spans="1:9" s="86" customFormat="1" ht="9" customHeight="1">
      <c r="A219" s="84" t="s">
        <v>37</v>
      </c>
      <c r="B219" s="90">
        <f t="shared" si="11"/>
        <v>40133</v>
      </c>
      <c r="C219" s="90">
        <v>3423</v>
      </c>
      <c r="D219" s="90">
        <v>25479</v>
      </c>
      <c r="E219" s="90">
        <v>7567</v>
      </c>
      <c r="F219" s="90">
        <v>83</v>
      </c>
      <c r="G219" s="90">
        <v>27</v>
      </c>
      <c r="H219" s="90">
        <v>70</v>
      </c>
      <c r="I219" s="90">
        <v>3484</v>
      </c>
    </row>
    <row r="220" spans="1:9" s="86" customFormat="1" ht="9" customHeight="1">
      <c r="A220" s="84" t="s">
        <v>38</v>
      </c>
      <c r="B220" s="90">
        <f t="shared" si="11"/>
        <v>25430</v>
      </c>
      <c r="C220" s="90">
        <v>1747</v>
      </c>
      <c r="D220" s="90">
        <v>14562</v>
      </c>
      <c r="E220" s="90">
        <v>8525</v>
      </c>
      <c r="F220" s="90">
        <v>57</v>
      </c>
      <c r="G220" s="90">
        <v>10</v>
      </c>
      <c r="H220" s="90">
        <v>22</v>
      </c>
      <c r="I220" s="90">
        <v>507</v>
      </c>
    </row>
    <row r="221" spans="1:9" s="86" customFormat="1" ht="9" customHeight="1">
      <c r="A221" s="87" t="s">
        <v>39</v>
      </c>
      <c r="B221" s="92">
        <f t="shared" si="11"/>
        <v>68197</v>
      </c>
      <c r="C221" s="92">
        <v>5367</v>
      </c>
      <c r="D221" s="92">
        <v>41602</v>
      </c>
      <c r="E221" s="92">
        <v>14818</v>
      </c>
      <c r="F221" s="92">
        <v>51</v>
      </c>
      <c r="G221" s="92">
        <v>9</v>
      </c>
      <c r="H221" s="92">
        <v>78</v>
      </c>
      <c r="I221" s="92">
        <v>6272</v>
      </c>
    </row>
    <row r="222" spans="1:9" s="86" customFormat="1" ht="9" customHeight="1">
      <c r="A222" s="84" t="s">
        <v>40</v>
      </c>
      <c r="B222" s="90">
        <f t="shared" si="11"/>
        <v>70017</v>
      </c>
      <c r="C222" s="90">
        <v>4773</v>
      </c>
      <c r="D222" s="90">
        <v>36425</v>
      </c>
      <c r="E222" s="90">
        <v>19696</v>
      </c>
      <c r="F222" s="90">
        <v>235</v>
      </c>
      <c r="G222" s="90">
        <v>33</v>
      </c>
      <c r="H222" s="90">
        <v>347</v>
      </c>
      <c r="I222" s="90">
        <v>8508</v>
      </c>
    </row>
    <row r="223" spans="1:9" s="86" customFormat="1" ht="9" customHeight="1">
      <c r="A223" s="84" t="s">
        <v>41</v>
      </c>
      <c r="B223" s="90">
        <f t="shared" si="11"/>
        <v>59026</v>
      </c>
      <c r="C223" s="90">
        <v>6355</v>
      </c>
      <c r="D223" s="90">
        <v>29887</v>
      </c>
      <c r="E223" s="90">
        <v>19205</v>
      </c>
      <c r="F223" s="90">
        <v>157</v>
      </c>
      <c r="G223" s="90">
        <v>58</v>
      </c>
      <c r="H223" s="90">
        <v>71</v>
      </c>
      <c r="I223" s="90">
        <v>3293</v>
      </c>
    </row>
    <row r="224" spans="1:9" s="86" customFormat="1" ht="9" customHeight="1">
      <c r="A224" s="84" t="s">
        <v>42</v>
      </c>
      <c r="B224" s="90">
        <f t="shared" si="11"/>
        <v>51383</v>
      </c>
      <c r="C224" s="90">
        <v>4389</v>
      </c>
      <c r="D224" s="90">
        <v>27018</v>
      </c>
      <c r="E224" s="90">
        <v>17987</v>
      </c>
      <c r="F224" s="90">
        <v>73</v>
      </c>
      <c r="G224" s="90">
        <v>10</v>
      </c>
      <c r="H224" s="90">
        <v>58</v>
      </c>
      <c r="I224" s="90">
        <v>1848</v>
      </c>
    </row>
    <row r="225" spans="1:10" s="86" customFormat="1" ht="9" customHeight="1">
      <c r="A225" s="87" t="s">
        <v>43</v>
      </c>
      <c r="B225" s="92">
        <f t="shared" si="11"/>
        <v>71203</v>
      </c>
      <c r="C225" s="92">
        <v>5545</v>
      </c>
      <c r="D225" s="92">
        <v>43241</v>
      </c>
      <c r="E225" s="92">
        <v>20135</v>
      </c>
      <c r="F225" s="92">
        <v>164</v>
      </c>
      <c r="G225" s="92">
        <v>17</v>
      </c>
      <c r="H225" s="92">
        <v>100</v>
      </c>
      <c r="I225" s="92">
        <v>2001</v>
      </c>
    </row>
    <row r="226" spans="1:10" s="86" customFormat="1" ht="9" customHeight="1">
      <c r="A226" s="84" t="s">
        <v>44</v>
      </c>
      <c r="B226" s="90">
        <f t="shared" si="11"/>
        <v>29297</v>
      </c>
      <c r="C226" s="90">
        <v>2313</v>
      </c>
      <c r="D226" s="90">
        <v>17243</v>
      </c>
      <c r="E226" s="90">
        <v>9284</v>
      </c>
      <c r="F226" s="90">
        <v>130</v>
      </c>
      <c r="G226" s="90">
        <v>7</v>
      </c>
      <c r="H226" s="90">
        <v>144</v>
      </c>
      <c r="I226" s="90">
        <v>176</v>
      </c>
    </row>
    <row r="227" spans="1:10" s="86" customFormat="1" ht="9" customHeight="1">
      <c r="A227" s="84" t="s">
        <v>45</v>
      </c>
      <c r="B227" s="90">
        <f t="shared" si="11"/>
        <v>200044</v>
      </c>
      <c r="C227" s="90">
        <v>18960</v>
      </c>
      <c r="D227" s="90">
        <v>72742</v>
      </c>
      <c r="E227" s="90">
        <v>83216</v>
      </c>
      <c r="F227" s="90">
        <v>527</v>
      </c>
      <c r="G227" s="90">
        <v>32</v>
      </c>
      <c r="H227" s="90">
        <v>276</v>
      </c>
      <c r="I227" s="90">
        <v>24291</v>
      </c>
    </row>
    <row r="228" spans="1:10" s="86" customFormat="1" ht="9" customHeight="1">
      <c r="A228" s="84" t="s">
        <v>46</v>
      </c>
      <c r="B228" s="90">
        <f t="shared" si="11"/>
        <v>39975</v>
      </c>
      <c r="C228" s="90">
        <v>2256</v>
      </c>
      <c r="D228" s="90">
        <v>32872</v>
      </c>
      <c r="E228" s="90">
        <v>4804</v>
      </c>
      <c r="F228" s="90">
        <v>4</v>
      </c>
      <c r="G228" s="90">
        <v>3</v>
      </c>
      <c r="H228" s="90">
        <v>7</v>
      </c>
      <c r="I228" s="90">
        <v>29</v>
      </c>
    </row>
    <row r="229" spans="1:10" s="86" customFormat="1" ht="9" customHeight="1">
      <c r="A229" s="87" t="s">
        <v>47</v>
      </c>
      <c r="B229" s="92">
        <f t="shared" si="11"/>
        <v>38468</v>
      </c>
      <c r="C229" s="92">
        <v>2107</v>
      </c>
      <c r="D229" s="92">
        <v>27533</v>
      </c>
      <c r="E229" s="92">
        <v>4830</v>
      </c>
      <c r="F229" s="92">
        <v>50</v>
      </c>
      <c r="G229" s="92">
        <v>34</v>
      </c>
      <c r="H229" s="92">
        <v>44</v>
      </c>
      <c r="I229" s="92">
        <v>3870</v>
      </c>
    </row>
    <row r="230" spans="1:10" s="86" customFormat="1" ht="9" customHeight="1">
      <c r="A230" s="84" t="s">
        <v>76</v>
      </c>
      <c r="B230" s="90">
        <f t="shared" si="11"/>
        <v>5649</v>
      </c>
      <c r="C230" s="90">
        <v>201</v>
      </c>
      <c r="D230" s="90">
        <v>4448</v>
      </c>
      <c r="E230" s="90">
        <v>754</v>
      </c>
      <c r="F230" s="90">
        <v>19</v>
      </c>
      <c r="G230" s="90">
        <v>54</v>
      </c>
      <c r="H230" s="90">
        <v>49</v>
      </c>
      <c r="I230" s="90">
        <v>124</v>
      </c>
    </row>
    <row r="231" spans="1:10" s="86" customFormat="1" ht="9" customHeight="1">
      <c r="B231" s="156"/>
      <c r="C231" s="139"/>
      <c r="D231" s="139"/>
      <c r="E231" s="139"/>
      <c r="F231" s="139"/>
      <c r="G231" s="139"/>
      <c r="H231" s="139"/>
      <c r="I231" s="139"/>
    </row>
    <row r="232" spans="1:10" s="86" customFormat="1" ht="9" customHeight="1">
      <c r="A232" s="80">
        <v>2001</v>
      </c>
      <c r="B232" s="156"/>
      <c r="C232" s="139"/>
      <c r="D232" s="139"/>
      <c r="E232" s="139"/>
      <c r="F232" s="139"/>
      <c r="G232" s="139"/>
      <c r="H232" s="139"/>
      <c r="I232" s="139"/>
    </row>
    <row r="233" spans="1:10" s="86" customFormat="1" ht="9" customHeight="1">
      <c r="A233" s="83" t="s">
        <v>7</v>
      </c>
      <c r="B233" s="91">
        <f t="shared" ref="B233:I233" si="12">SUM(B235:B267)</f>
        <v>2767610</v>
      </c>
      <c r="C233" s="91">
        <f t="shared" si="12"/>
        <v>236945</v>
      </c>
      <c r="D233" s="91">
        <f t="shared" si="12"/>
        <v>1394497</v>
      </c>
      <c r="E233" s="91">
        <f t="shared" si="12"/>
        <v>837232</v>
      </c>
      <c r="F233" s="91">
        <f t="shared" si="12"/>
        <v>5770</v>
      </c>
      <c r="G233" s="91">
        <f t="shared" si="12"/>
        <v>1353</v>
      </c>
      <c r="H233" s="91">
        <f t="shared" si="12"/>
        <v>14244</v>
      </c>
      <c r="I233" s="91">
        <f t="shared" si="12"/>
        <v>277569</v>
      </c>
      <c r="J233" s="112"/>
    </row>
    <row r="234" spans="1:10" s="86" customFormat="1" ht="3.95" customHeight="1">
      <c r="A234" s="83"/>
      <c r="B234" s="91"/>
      <c r="C234" s="91"/>
      <c r="D234" s="91"/>
      <c r="E234" s="91"/>
      <c r="F234" s="91"/>
      <c r="G234" s="91"/>
      <c r="H234" s="91"/>
      <c r="I234" s="91"/>
      <c r="J234" s="112"/>
    </row>
    <row r="235" spans="1:10" s="86" customFormat="1" ht="9" customHeight="1">
      <c r="A235" s="84" t="s">
        <v>16</v>
      </c>
      <c r="B235" s="90">
        <f t="shared" ref="B235:B267" si="13">SUM(C235:I235)</f>
        <v>27695</v>
      </c>
      <c r="C235" s="90">
        <v>3996</v>
      </c>
      <c r="D235" s="90">
        <v>16421</v>
      </c>
      <c r="E235" s="90">
        <v>4028</v>
      </c>
      <c r="F235" s="90">
        <v>16</v>
      </c>
      <c r="G235" s="90">
        <v>10</v>
      </c>
      <c r="H235" s="90">
        <v>27</v>
      </c>
      <c r="I235" s="90">
        <v>3197</v>
      </c>
    </row>
    <row r="236" spans="1:10" s="86" customFormat="1" ht="9" customHeight="1">
      <c r="A236" s="84" t="s">
        <v>17</v>
      </c>
      <c r="B236" s="90">
        <f t="shared" si="13"/>
        <v>57823</v>
      </c>
      <c r="C236" s="90">
        <v>5080</v>
      </c>
      <c r="D236" s="90">
        <v>26428</v>
      </c>
      <c r="E236" s="90">
        <v>19900</v>
      </c>
      <c r="F236" s="90">
        <v>129</v>
      </c>
      <c r="G236" s="90">
        <v>14</v>
      </c>
      <c r="H236" s="90">
        <v>50</v>
      </c>
      <c r="I236" s="90">
        <v>6222</v>
      </c>
    </row>
    <row r="237" spans="1:10" s="86" customFormat="1" ht="9" customHeight="1">
      <c r="A237" s="84" t="s">
        <v>18</v>
      </c>
      <c r="B237" s="90">
        <f t="shared" si="13"/>
        <v>11734</v>
      </c>
      <c r="C237" s="90">
        <v>836</v>
      </c>
      <c r="D237" s="90">
        <v>5810</v>
      </c>
      <c r="E237" s="90">
        <v>3720</v>
      </c>
      <c r="F237" s="86">
        <v>32</v>
      </c>
      <c r="G237" s="90">
        <v>7</v>
      </c>
      <c r="H237" s="90">
        <v>12</v>
      </c>
      <c r="I237" s="90">
        <v>1317</v>
      </c>
    </row>
    <row r="238" spans="1:10" s="86" customFormat="1" ht="9" customHeight="1">
      <c r="A238" s="87" t="s">
        <v>19</v>
      </c>
      <c r="B238" s="92">
        <f t="shared" si="13"/>
        <v>17343</v>
      </c>
      <c r="C238" s="92">
        <v>1523</v>
      </c>
      <c r="D238" s="92">
        <v>12074</v>
      </c>
      <c r="E238" s="92">
        <v>3240</v>
      </c>
      <c r="F238" s="92">
        <v>24</v>
      </c>
      <c r="G238" s="92">
        <v>9</v>
      </c>
      <c r="H238" s="92">
        <v>103</v>
      </c>
      <c r="I238" s="92">
        <v>370</v>
      </c>
    </row>
    <row r="239" spans="1:10" s="86" customFormat="1" ht="9" customHeight="1">
      <c r="A239" s="84" t="s">
        <v>20</v>
      </c>
      <c r="B239" s="90">
        <f t="shared" si="13"/>
        <v>58743</v>
      </c>
      <c r="C239" s="90">
        <v>4157</v>
      </c>
      <c r="D239" s="90">
        <v>37945</v>
      </c>
      <c r="E239" s="90">
        <v>12336</v>
      </c>
      <c r="F239" s="142">
        <v>74</v>
      </c>
      <c r="G239" s="90">
        <v>33</v>
      </c>
      <c r="H239" s="90">
        <v>81</v>
      </c>
      <c r="I239" s="90">
        <v>4117</v>
      </c>
    </row>
    <row r="240" spans="1:10" s="86" customFormat="1" ht="9" customHeight="1">
      <c r="A240" s="84" t="s">
        <v>21</v>
      </c>
      <c r="B240" s="90">
        <f t="shared" si="13"/>
        <v>12414</v>
      </c>
      <c r="C240" s="90">
        <v>1231</v>
      </c>
      <c r="D240" s="90">
        <v>6642</v>
      </c>
      <c r="E240" s="90">
        <v>3465</v>
      </c>
      <c r="F240" s="90">
        <v>95</v>
      </c>
      <c r="G240" s="90">
        <v>13</v>
      </c>
      <c r="H240" s="90">
        <v>38</v>
      </c>
      <c r="I240" s="90">
        <v>930</v>
      </c>
    </row>
    <row r="241" spans="1:9" s="86" customFormat="1" ht="9" customHeight="1">
      <c r="A241" s="84" t="s">
        <v>22</v>
      </c>
      <c r="B241" s="90">
        <f t="shared" si="13"/>
        <v>160290</v>
      </c>
      <c r="C241" s="90">
        <v>10241</v>
      </c>
      <c r="D241" s="90">
        <v>37907</v>
      </c>
      <c r="E241" s="90">
        <v>90598</v>
      </c>
      <c r="F241" s="90">
        <v>359</v>
      </c>
      <c r="G241" s="90">
        <v>20</v>
      </c>
      <c r="H241" s="90">
        <v>331</v>
      </c>
      <c r="I241" s="90">
        <v>20834</v>
      </c>
    </row>
    <row r="242" spans="1:9" s="86" customFormat="1" ht="9" customHeight="1">
      <c r="A242" s="87" t="s">
        <v>23</v>
      </c>
      <c r="B242" s="92">
        <f t="shared" si="13"/>
        <v>94516</v>
      </c>
      <c r="C242" s="92">
        <v>15528</v>
      </c>
      <c r="D242" s="92">
        <v>39651</v>
      </c>
      <c r="E242" s="92">
        <v>22724</v>
      </c>
      <c r="F242" s="92">
        <v>124</v>
      </c>
      <c r="G242" s="92">
        <v>85</v>
      </c>
      <c r="H242" s="92">
        <v>587</v>
      </c>
      <c r="I242" s="92">
        <v>15817</v>
      </c>
    </row>
    <row r="243" spans="1:9" s="86" customFormat="1" ht="9" customHeight="1">
      <c r="A243" s="140" t="s">
        <v>158</v>
      </c>
      <c r="B243" s="90">
        <f t="shared" si="13"/>
        <v>175239</v>
      </c>
      <c r="C243" s="90">
        <v>14543</v>
      </c>
      <c r="D243" s="90">
        <v>91793</v>
      </c>
      <c r="E243" s="90">
        <v>62299</v>
      </c>
      <c r="F243" s="142">
        <v>79</v>
      </c>
      <c r="G243" s="90">
        <v>48</v>
      </c>
      <c r="H243" s="90">
        <v>125</v>
      </c>
      <c r="I243" s="90">
        <v>6352</v>
      </c>
    </row>
    <row r="244" spans="1:9" s="86" customFormat="1" ht="9" customHeight="1">
      <c r="A244" s="84" t="s">
        <v>25</v>
      </c>
      <c r="B244" s="90">
        <f t="shared" si="13"/>
        <v>43654</v>
      </c>
      <c r="C244" s="90">
        <v>3315</v>
      </c>
      <c r="D244" s="90">
        <v>23084</v>
      </c>
      <c r="E244" s="90">
        <v>11396</v>
      </c>
      <c r="F244" s="142">
        <v>158</v>
      </c>
      <c r="G244" s="90">
        <v>42</v>
      </c>
      <c r="H244" s="90">
        <v>255</v>
      </c>
      <c r="I244" s="90">
        <v>5404</v>
      </c>
    </row>
    <row r="245" spans="1:9" s="86" customFormat="1" ht="9" customHeight="1">
      <c r="A245" s="84" t="s">
        <v>26</v>
      </c>
      <c r="B245" s="90">
        <f t="shared" si="13"/>
        <v>135671</v>
      </c>
      <c r="C245" s="90">
        <v>17395</v>
      </c>
      <c r="D245" s="90">
        <v>95365</v>
      </c>
      <c r="E245" s="90">
        <v>13657</v>
      </c>
      <c r="F245" s="142">
        <v>157</v>
      </c>
      <c r="G245" s="90">
        <v>31</v>
      </c>
      <c r="H245" s="90">
        <v>182</v>
      </c>
      <c r="I245" s="90">
        <v>8884</v>
      </c>
    </row>
    <row r="246" spans="1:9" s="86" customFormat="1" ht="9" customHeight="1">
      <c r="A246" s="87" t="s">
        <v>27</v>
      </c>
      <c r="B246" s="92">
        <f t="shared" si="13"/>
        <v>132840</v>
      </c>
      <c r="C246" s="92">
        <v>3956</v>
      </c>
      <c r="D246" s="92">
        <v>73073</v>
      </c>
      <c r="E246" s="92">
        <v>31816</v>
      </c>
      <c r="F246" s="92">
        <v>576</v>
      </c>
      <c r="G246" s="92">
        <v>25</v>
      </c>
      <c r="H246" s="92">
        <v>7399</v>
      </c>
      <c r="I246" s="92">
        <v>15995</v>
      </c>
    </row>
    <row r="247" spans="1:9" s="86" customFormat="1" ht="9" customHeight="1">
      <c r="A247" s="84" t="s">
        <v>28</v>
      </c>
      <c r="B247" s="90">
        <f t="shared" si="13"/>
        <v>67605</v>
      </c>
      <c r="C247" s="90">
        <v>4380</v>
      </c>
      <c r="D247" s="90">
        <v>21809</v>
      </c>
      <c r="E247" s="90">
        <v>25757</v>
      </c>
      <c r="F247" s="142">
        <v>308</v>
      </c>
      <c r="G247" s="90">
        <v>84</v>
      </c>
      <c r="H247" s="90">
        <v>1089</v>
      </c>
      <c r="I247" s="90">
        <v>14178</v>
      </c>
    </row>
    <row r="248" spans="1:9" s="86" customFormat="1" ht="9" customHeight="1">
      <c r="A248" s="84" t="s">
        <v>29</v>
      </c>
      <c r="B248" s="90">
        <f t="shared" si="13"/>
        <v>164487</v>
      </c>
      <c r="C248" s="90">
        <v>10467</v>
      </c>
      <c r="D248" s="90">
        <v>93149</v>
      </c>
      <c r="E248" s="90">
        <v>25311</v>
      </c>
      <c r="F248" s="142">
        <v>255</v>
      </c>
      <c r="G248" s="90">
        <v>72</v>
      </c>
      <c r="H248" s="90">
        <v>166</v>
      </c>
      <c r="I248" s="90">
        <v>35067</v>
      </c>
    </row>
    <row r="249" spans="1:9" s="86" customFormat="1" ht="9" customHeight="1">
      <c r="A249" s="84" t="s">
        <v>30</v>
      </c>
      <c r="B249" s="90">
        <f t="shared" si="13"/>
        <v>342032</v>
      </c>
      <c r="C249" s="90">
        <v>33871</v>
      </c>
      <c r="D249" s="90">
        <v>170097</v>
      </c>
      <c r="E249" s="90">
        <v>130259</v>
      </c>
      <c r="F249" s="142">
        <v>325</v>
      </c>
      <c r="G249" s="90">
        <v>28</v>
      </c>
      <c r="H249" s="90">
        <v>601</v>
      </c>
      <c r="I249" s="90">
        <v>6851</v>
      </c>
    </row>
    <row r="250" spans="1:9" s="86" customFormat="1" ht="9" customHeight="1">
      <c r="A250" s="87" t="s">
        <v>31</v>
      </c>
      <c r="B250" s="92">
        <f t="shared" si="13"/>
        <v>124115</v>
      </c>
      <c r="C250" s="92">
        <v>8107</v>
      </c>
      <c r="D250" s="92">
        <v>81336</v>
      </c>
      <c r="E250" s="92">
        <v>19233</v>
      </c>
      <c r="F250" s="92">
        <v>188</v>
      </c>
      <c r="G250" s="92">
        <v>65</v>
      </c>
      <c r="H250" s="92">
        <v>687</v>
      </c>
      <c r="I250" s="92">
        <v>14499</v>
      </c>
    </row>
    <row r="251" spans="1:9" s="86" customFormat="1" ht="9" customHeight="1">
      <c r="A251" s="84" t="s">
        <v>32</v>
      </c>
      <c r="B251" s="90">
        <f t="shared" si="13"/>
        <v>39331</v>
      </c>
      <c r="C251" s="90">
        <v>3866</v>
      </c>
      <c r="D251" s="90">
        <v>17935</v>
      </c>
      <c r="E251" s="90">
        <v>15197</v>
      </c>
      <c r="F251" s="142">
        <v>61</v>
      </c>
      <c r="G251" s="90">
        <v>8</v>
      </c>
      <c r="H251" s="90">
        <v>296</v>
      </c>
      <c r="I251" s="90">
        <v>1968</v>
      </c>
    </row>
    <row r="252" spans="1:9" s="86" customFormat="1" ht="9" customHeight="1">
      <c r="A252" s="84" t="s">
        <v>33</v>
      </c>
      <c r="B252" s="90">
        <f t="shared" si="13"/>
        <v>24186</v>
      </c>
      <c r="C252" s="90">
        <v>2080</v>
      </c>
      <c r="D252" s="90">
        <v>10311</v>
      </c>
      <c r="E252" s="90">
        <v>8673</v>
      </c>
      <c r="F252" s="142">
        <v>132</v>
      </c>
      <c r="G252" s="90">
        <v>8</v>
      </c>
      <c r="H252" s="90">
        <v>128</v>
      </c>
      <c r="I252" s="90">
        <v>2854</v>
      </c>
    </row>
    <row r="253" spans="1:9" s="86" customFormat="1" ht="9" customHeight="1">
      <c r="A253" s="84" t="s">
        <v>34</v>
      </c>
      <c r="B253" s="90">
        <f t="shared" si="13"/>
        <v>91712</v>
      </c>
      <c r="C253" s="90">
        <v>4868</v>
      </c>
      <c r="D253" s="90">
        <v>70387</v>
      </c>
      <c r="E253" s="90">
        <v>13169</v>
      </c>
      <c r="F253" s="142">
        <v>66</v>
      </c>
      <c r="G253" s="90">
        <v>21</v>
      </c>
      <c r="H253" s="90">
        <v>40</v>
      </c>
      <c r="I253" s="90">
        <v>3161</v>
      </c>
    </row>
    <row r="254" spans="1:9" s="86" customFormat="1" ht="9" customHeight="1">
      <c r="A254" s="87" t="s">
        <v>35</v>
      </c>
      <c r="B254" s="92">
        <f t="shared" si="13"/>
        <v>137768</v>
      </c>
      <c r="C254" s="92">
        <v>18124</v>
      </c>
      <c r="D254" s="92">
        <v>47945</v>
      </c>
      <c r="E254" s="92">
        <v>38044</v>
      </c>
      <c r="F254" s="92">
        <v>109</v>
      </c>
      <c r="G254" s="92">
        <v>5</v>
      </c>
      <c r="H254" s="92">
        <v>412</v>
      </c>
      <c r="I254" s="92">
        <v>33129</v>
      </c>
    </row>
    <row r="255" spans="1:9" s="86" customFormat="1" ht="9" customHeight="1">
      <c r="A255" s="84" t="s">
        <v>36</v>
      </c>
      <c r="B255" s="90">
        <f t="shared" si="13"/>
        <v>162964</v>
      </c>
      <c r="C255" s="90">
        <v>13654</v>
      </c>
      <c r="D255" s="90">
        <v>62121</v>
      </c>
      <c r="E255" s="90">
        <v>70447</v>
      </c>
      <c r="F255" s="142">
        <v>771</v>
      </c>
      <c r="G255" s="90">
        <v>202</v>
      </c>
      <c r="H255" s="90">
        <v>444</v>
      </c>
      <c r="I255" s="90">
        <v>15325</v>
      </c>
    </row>
    <row r="256" spans="1:9" s="86" customFormat="1" ht="9" customHeight="1">
      <c r="A256" s="84" t="s">
        <v>37</v>
      </c>
      <c r="B256" s="90">
        <f t="shared" si="13"/>
        <v>37877</v>
      </c>
      <c r="C256" s="90">
        <v>3379</v>
      </c>
      <c r="D256" s="90">
        <v>24225</v>
      </c>
      <c r="E256" s="90">
        <v>8364</v>
      </c>
      <c r="F256" s="142">
        <v>76</v>
      </c>
      <c r="G256" s="90">
        <v>16</v>
      </c>
      <c r="H256" s="90">
        <v>40</v>
      </c>
      <c r="I256" s="90">
        <v>1777</v>
      </c>
    </row>
    <row r="257" spans="1:10" s="86" customFormat="1" ht="9" customHeight="1">
      <c r="A257" s="84" t="s">
        <v>38</v>
      </c>
      <c r="B257" s="90">
        <f t="shared" si="13"/>
        <v>22856</v>
      </c>
      <c r="C257" s="90">
        <v>1624</v>
      </c>
      <c r="D257" s="90">
        <v>12835</v>
      </c>
      <c r="E257" s="90">
        <v>7410</v>
      </c>
      <c r="F257" s="142">
        <v>54</v>
      </c>
      <c r="G257" s="90">
        <v>4</v>
      </c>
      <c r="H257" s="90">
        <v>58</v>
      </c>
      <c r="I257" s="90">
        <v>871</v>
      </c>
    </row>
    <row r="258" spans="1:10" s="86" customFormat="1" ht="9" customHeight="1">
      <c r="A258" s="87" t="s">
        <v>39</v>
      </c>
      <c r="B258" s="92">
        <f t="shared" si="13"/>
        <v>61190</v>
      </c>
      <c r="C258" s="92">
        <v>5509</v>
      </c>
      <c r="D258" s="92">
        <v>37606</v>
      </c>
      <c r="E258" s="92">
        <v>14706</v>
      </c>
      <c r="F258" s="92">
        <v>46</v>
      </c>
      <c r="G258" s="92">
        <v>4</v>
      </c>
      <c r="H258" s="92">
        <v>30</v>
      </c>
      <c r="I258" s="92">
        <v>3289</v>
      </c>
    </row>
    <row r="259" spans="1:10" s="86" customFormat="1" ht="9" customHeight="1">
      <c r="A259" s="84" t="s">
        <v>40</v>
      </c>
      <c r="B259" s="90">
        <f t="shared" si="13"/>
        <v>66089</v>
      </c>
      <c r="C259" s="90">
        <v>4497</v>
      </c>
      <c r="D259" s="90">
        <v>35254</v>
      </c>
      <c r="E259" s="90">
        <v>18991</v>
      </c>
      <c r="F259" s="142">
        <v>268</v>
      </c>
      <c r="G259" s="90">
        <v>20</v>
      </c>
      <c r="H259" s="90">
        <v>287</v>
      </c>
      <c r="I259" s="90">
        <v>6772</v>
      </c>
    </row>
    <row r="260" spans="1:10" s="86" customFormat="1" ht="9" customHeight="1">
      <c r="A260" s="84" t="s">
        <v>41</v>
      </c>
      <c r="B260" s="90">
        <f t="shared" si="13"/>
        <v>57404</v>
      </c>
      <c r="C260" s="90">
        <v>5703</v>
      </c>
      <c r="D260" s="90">
        <v>30025</v>
      </c>
      <c r="E260" s="90">
        <v>19612</v>
      </c>
      <c r="F260" s="142">
        <v>73</v>
      </c>
      <c r="G260" s="90">
        <v>15</v>
      </c>
      <c r="H260" s="90">
        <v>79</v>
      </c>
      <c r="I260" s="90">
        <v>1897</v>
      </c>
    </row>
    <row r="261" spans="1:10" s="86" customFormat="1" ht="9" customHeight="1">
      <c r="A261" s="84" t="s">
        <v>42</v>
      </c>
      <c r="B261" s="90">
        <f t="shared" si="13"/>
        <v>52060</v>
      </c>
      <c r="C261" s="90">
        <v>4512</v>
      </c>
      <c r="D261" s="90">
        <v>25423</v>
      </c>
      <c r="E261" s="90">
        <v>18084</v>
      </c>
      <c r="F261" s="142">
        <v>65</v>
      </c>
      <c r="G261" s="90">
        <v>8</v>
      </c>
      <c r="H261" s="90">
        <v>55</v>
      </c>
      <c r="I261" s="90">
        <v>3913</v>
      </c>
    </row>
    <row r="262" spans="1:10" s="86" customFormat="1" ht="9" customHeight="1">
      <c r="A262" s="87" t="s">
        <v>43</v>
      </c>
      <c r="B262" s="92">
        <f t="shared" si="13"/>
        <v>69009</v>
      </c>
      <c r="C262" s="92">
        <v>5580</v>
      </c>
      <c r="D262" s="92">
        <v>40334</v>
      </c>
      <c r="E262" s="92">
        <v>19658</v>
      </c>
      <c r="F262" s="92">
        <v>279</v>
      </c>
      <c r="G262" s="92">
        <v>220</v>
      </c>
      <c r="H262" s="92">
        <v>190</v>
      </c>
      <c r="I262" s="92">
        <v>2748</v>
      </c>
    </row>
    <row r="263" spans="1:10" s="86" customFormat="1" ht="9" customHeight="1">
      <c r="A263" s="84" t="s">
        <v>44</v>
      </c>
      <c r="B263" s="90">
        <f t="shared" si="13"/>
        <v>28909</v>
      </c>
      <c r="C263" s="90">
        <v>2229</v>
      </c>
      <c r="D263" s="90">
        <v>16562</v>
      </c>
      <c r="E263" s="90">
        <v>9421</v>
      </c>
      <c r="F263" s="142">
        <v>189</v>
      </c>
      <c r="G263" s="90">
        <v>36</v>
      </c>
      <c r="H263" s="90">
        <v>96</v>
      </c>
      <c r="I263" s="90">
        <v>376</v>
      </c>
    </row>
    <row r="264" spans="1:10" s="86" customFormat="1" ht="9" customHeight="1">
      <c r="A264" s="84" t="s">
        <v>45</v>
      </c>
      <c r="B264" s="90">
        <f t="shared" si="13"/>
        <v>208805</v>
      </c>
      <c r="C264" s="90">
        <v>18459</v>
      </c>
      <c r="D264" s="90">
        <v>72180</v>
      </c>
      <c r="E264" s="90">
        <v>85215</v>
      </c>
      <c r="F264" s="142">
        <v>586</v>
      </c>
      <c r="G264" s="90">
        <v>123</v>
      </c>
      <c r="H264" s="90">
        <v>227</v>
      </c>
      <c r="I264" s="90">
        <v>32015</v>
      </c>
    </row>
    <row r="265" spans="1:10" s="86" customFormat="1" ht="9" customHeight="1">
      <c r="A265" s="84" t="s">
        <v>46</v>
      </c>
      <c r="B265" s="90">
        <f t="shared" si="13"/>
        <v>38666</v>
      </c>
      <c r="C265" s="90">
        <v>2213</v>
      </c>
      <c r="D265" s="90">
        <v>31132</v>
      </c>
      <c r="E265" s="90">
        <v>5213</v>
      </c>
      <c r="F265" s="142">
        <v>13</v>
      </c>
      <c r="G265" s="90">
        <v>13</v>
      </c>
      <c r="H265" s="90">
        <v>22</v>
      </c>
      <c r="I265" s="90">
        <v>60</v>
      </c>
    </row>
    <row r="266" spans="1:10" s="86" customFormat="1" ht="9" customHeight="1">
      <c r="A266" s="87" t="s">
        <v>47</v>
      </c>
      <c r="B266" s="92">
        <f t="shared" si="13"/>
        <v>37138</v>
      </c>
      <c r="C266" s="92">
        <v>1858</v>
      </c>
      <c r="D266" s="92">
        <v>23325</v>
      </c>
      <c r="E266" s="92">
        <v>4621</v>
      </c>
      <c r="F266" s="92">
        <v>62</v>
      </c>
      <c r="G266" s="92">
        <v>19</v>
      </c>
      <c r="H266" s="92">
        <v>55</v>
      </c>
      <c r="I266" s="92">
        <v>7198</v>
      </c>
    </row>
    <row r="267" spans="1:10" s="86" customFormat="1" ht="9" customHeight="1">
      <c r="A267" s="84" t="s">
        <v>76</v>
      </c>
      <c r="B267" s="90">
        <f t="shared" si="13"/>
        <v>5445</v>
      </c>
      <c r="C267" s="90">
        <v>164</v>
      </c>
      <c r="D267" s="90">
        <v>4313</v>
      </c>
      <c r="E267" s="90">
        <v>668</v>
      </c>
      <c r="F267" s="142">
        <v>21</v>
      </c>
      <c r="G267" s="90">
        <v>45</v>
      </c>
      <c r="H267" s="90">
        <v>52</v>
      </c>
      <c r="I267" s="90">
        <v>182</v>
      </c>
    </row>
    <row r="268" spans="1:10" s="86" customFormat="1" ht="9" customHeight="1">
      <c r="A268" s="84"/>
      <c r="B268" s="90"/>
      <c r="C268" s="90"/>
      <c r="D268" s="90"/>
      <c r="E268" s="90"/>
      <c r="F268" s="142"/>
      <c r="G268" s="90"/>
      <c r="H268" s="90"/>
      <c r="I268" s="90"/>
    </row>
    <row r="269" spans="1:10" s="86" customFormat="1" ht="9" customHeight="1">
      <c r="A269" s="80">
        <v>2002</v>
      </c>
      <c r="B269" s="156"/>
      <c r="C269" s="139"/>
      <c r="D269" s="139"/>
      <c r="E269" s="139"/>
      <c r="F269" s="139"/>
      <c r="G269" s="139"/>
      <c r="H269" s="139"/>
      <c r="I269" s="139"/>
    </row>
    <row r="270" spans="1:10" s="86" customFormat="1" ht="9" customHeight="1">
      <c r="A270" s="83" t="s">
        <v>7</v>
      </c>
      <c r="B270" s="91">
        <f t="shared" ref="B270:I270" si="14">SUM(B272:B304)</f>
        <v>2699084</v>
      </c>
      <c r="C270" s="91">
        <f t="shared" si="14"/>
        <v>225686</v>
      </c>
      <c r="D270" s="91">
        <f t="shared" si="14"/>
        <v>1316479</v>
      </c>
      <c r="E270" s="91">
        <f t="shared" si="14"/>
        <v>865371</v>
      </c>
      <c r="F270" s="91">
        <f t="shared" si="14"/>
        <v>5958</v>
      </c>
      <c r="G270" s="91">
        <f t="shared" si="14"/>
        <v>1188</v>
      </c>
      <c r="H270" s="91">
        <f t="shared" si="14"/>
        <v>9413</v>
      </c>
      <c r="I270" s="91">
        <f t="shared" si="14"/>
        <v>274989</v>
      </c>
      <c r="J270" s="112"/>
    </row>
    <row r="271" spans="1:10" s="86" customFormat="1" ht="3.95" customHeight="1">
      <c r="A271" s="83"/>
      <c r="B271" s="91"/>
      <c r="C271" s="91"/>
      <c r="D271" s="91"/>
      <c r="E271" s="91"/>
      <c r="F271" s="91"/>
      <c r="G271" s="91"/>
      <c r="H271" s="91"/>
      <c r="I271" s="91"/>
      <c r="J271" s="112"/>
    </row>
    <row r="272" spans="1:10" s="86" customFormat="1" ht="9" customHeight="1">
      <c r="A272" s="84" t="s">
        <v>16</v>
      </c>
      <c r="B272" s="90">
        <f t="shared" ref="B272:B304" si="15">SUM(C272:I272)</f>
        <v>27524</v>
      </c>
      <c r="C272" s="90">
        <v>1927</v>
      </c>
      <c r="D272" s="90">
        <v>17745</v>
      </c>
      <c r="E272" s="90">
        <v>4331</v>
      </c>
      <c r="F272" s="90">
        <v>16</v>
      </c>
      <c r="G272" s="90">
        <v>6</v>
      </c>
      <c r="H272" s="90">
        <v>36</v>
      </c>
      <c r="I272" s="90">
        <v>3463</v>
      </c>
    </row>
    <row r="273" spans="1:9" s="86" customFormat="1" ht="9" customHeight="1">
      <c r="A273" s="84" t="s">
        <v>17</v>
      </c>
      <c r="B273" s="90">
        <f t="shared" si="15"/>
        <v>58347</v>
      </c>
      <c r="C273" s="90">
        <v>5358</v>
      </c>
      <c r="D273" s="90">
        <v>25866</v>
      </c>
      <c r="E273" s="90">
        <v>19976</v>
      </c>
      <c r="F273" s="90">
        <v>220</v>
      </c>
      <c r="G273" s="90">
        <v>13</v>
      </c>
      <c r="H273" s="90">
        <v>46</v>
      </c>
      <c r="I273" s="90">
        <v>6868</v>
      </c>
    </row>
    <row r="274" spans="1:9" s="86" customFormat="1" ht="9" customHeight="1">
      <c r="A274" s="84" t="s">
        <v>18</v>
      </c>
      <c r="B274" s="90">
        <f t="shared" si="15"/>
        <v>11714</v>
      </c>
      <c r="C274" s="90">
        <v>908</v>
      </c>
      <c r="D274" s="90">
        <v>5676</v>
      </c>
      <c r="E274" s="90">
        <v>4219</v>
      </c>
      <c r="F274" s="86">
        <v>38</v>
      </c>
      <c r="G274" s="90">
        <v>7</v>
      </c>
      <c r="H274" s="90">
        <v>11</v>
      </c>
      <c r="I274" s="90">
        <v>855</v>
      </c>
    </row>
    <row r="275" spans="1:9" s="86" customFormat="1" ht="9" customHeight="1">
      <c r="A275" s="87" t="s">
        <v>19</v>
      </c>
      <c r="B275" s="92">
        <f t="shared" si="15"/>
        <v>15138</v>
      </c>
      <c r="C275" s="92">
        <v>1483</v>
      </c>
      <c r="D275" s="92">
        <v>10497</v>
      </c>
      <c r="E275" s="92">
        <v>2698</v>
      </c>
      <c r="F275" s="92">
        <v>25</v>
      </c>
      <c r="G275" s="92">
        <v>4</v>
      </c>
      <c r="H275" s="92">
        <v>22</v>
      </c>
      <c r="I275" s="92">
        <v>409</v>
      </c>
    </row>
    <row r="276" spans="1:9" s="86" customFormat="1" ht="9" customHeight="1">
      <c r="A276" s="84" t="s">
        <v>20</v>
      </c>
      <c r="B276" s="90">
        <f t="shared" si="15"/>
        <v>60052</v>
      </c>
      <c r="C276" s="90">
        <v>4359</v>
      </c>
      <c r="D276" s="90">
        <v>38314</v>
      </c>
      <c r="E276" s="90">
        <v>11120</v>
      </c>
      <c r="F276" s="142">
        <v>57</v>
      </c>
      <c r="G276" s="90">
        <v>14</v>
      </c>
      <c r="H276" s="90">
        <v>100</v>
      </c>
      <c r="I276" s="90">
        <v>6088</v>
      </c>
    </row>
    <row r="277" spans="1:9" s="86" customFormat="1" ht="9" customHeight="1">
      <c r="A277" s="84" t="s">
        <v>21</v>
      </c>
      <c r="B277" s="90">
        <f t="shared" si="15"/>
        <v>13012</v>
      </c>
      <c r="C277" s="90">
        <v>1235</v>
      </c>
      <c r="D277" s="90">
        <v>6998</v>
      </c>
      <c r="E277" s="90">
        <v>3777</v>
      </c>
      <c r="F277" s="90">
        <v>81</v>
      </c>
      <c r="G277" s="90">
        <v>11</v>
      </c>
      <c r="H277" s="90">
        <v>56</v>
      </c>
      <c r="I277" s="90">
        <v>854</v>
      </c>
    </row>
    <row r="278" spans="1:9" s="86" customFormat="1" ht="9" customHeight="1">
      <c r="A278" s="84" t="s">
        <v>22</v>
      </c>
      <c r="B278" s="90">
        <f t="shared" si="15"/>
        <v>187312</v>
      </c>
      <c r="C278" s="90">
        <v>12310</v>
      </c>
      <c r="D278" s="90">
        <v>39135</v>
      </c>
      <c r="E278" s="90">
        <v>106148</v>
      </c>
      <c r="F278" s="90">
        <v>513</v>
      </c>
      <c r="G278" s="90">
        <v>38</v>
      </c>
      <c r="H278" s="90">
        <v>269</v>
      </c>
      <c r="I278" s="90">
        <v>28899</v>
      </c>
    </row>
    <row r="279" spans="1:9" s="86" customFormat="1" ht="9" customHeight="1">
      <c r="A279" s="87" t="s">
        <v>23</v>
      </c>
      <c r="B279" s="92">
        <f t="shared" si="15"/>
        <v>84086</v>
      </c>
      <c r="C279" s="92">
        <v>11275</v>
      </c>
      <c r="D279" s="92">
        <v>36222</v>
      </c>
      <c r="E279" s="92">
        <v>23802</v>
      </c>
      <c r="F279" s="92">
        <v>115</v>
      </c>
      <c r="G279" s="92">
        <v>79</v>
      </c>
      <c r="H279" s="92">
        <v>389</v>
      </c>
      <c r="I279" s="92">
        <v>12204</v>
      </c>
    </row>
    <row r="280" spans="1:9" s="86" customFormat="1" ht="9" customHeight="1">
      <c r="A280" s="140" t="s">
        <v>158</v>
      </c>
      <c r="B280" s="90">
        <f t="shared" si="15"/>
        <v>170405</v>
      </c>
      <c r="C280" s="90">
        <v>15435</v>
      </c>
      <c r="D280" s="90">
        <v>83808</v>
      </c>
      <c r="E280" s="90">
        <v>65454</v>
      </c>
      <c r="F280" s="142">
        <v>116</v>
      </c>
      <c r="G280" s="90">
        <v>81</v>
      </c>
      <c r="H280" s="90">
        <v>115</v>
      </c>
      <c r="I280" s="90">
        <v>5396</v>
      </c>
    </row>
    <row r="281" spans="1:9" s="86" customFormat="1" ht="9" customHeight="1">
      <c r="A281" s="84" t="s">
        <v>25</v>
      </c>
      <c r="B281" s="90">
        <f t="shared" si="15"/>
        <v>45135</v>
      </c>
      <c r="C281" s="90">
        <v>3259</v>
      </c>
      <c r="D281" s="90">
        <v>22384</v>
      </c>
      <c r="E281" s="90">
        <v>13838</v>
      </c>
      <c r="F281" s="142">
        <v>162</v>
      </c>
      <c r="G281" s="90">
        <v>36</v>
      </c>
      <c r="H281" s="90">
        <v>328</v>
      </c>
      <c r="I281" s="90">
        <v>5128</v>
      </c>
    </row>
    <row r="282" spans="1:9" s="86" customFormat="1" ht="9" customHeight="1">
      <c r="A282" s="84" t="s">
        <v>26</v>
      </c>
      <c r="B282" s="90">
        <f t="shared" si="15"/>
        <v>123313</v>
      </c>
      <c r="C282" s="90">
        <v>14818</v>
      </c>
      <c r="D282" s="90">
        <v>85018</v>
      </c>
      <c r="E282" s="90">
        <v>14326</v>
      </c>
      <c r="F282" s="142">
        <v>214</v>
      </c>
      <c r="G282" s="90">
        <v>83</v>
      </c>
      <c r="H282" s="90">
        <v>166</v>
      </c>
      <c r="I282" s="90">
        <v>8688</v>
      </c>
    </row>
    <row r="283" spans="1:9" s="86" customFormat="1" ht="9" customHeight="1">
      <c r="A283" s="87" t="s">
        <v>27</v>
      </c>
      <c r="B283" s="92">
        <f t="shared" si="15"/>
        <v>103732</v>
      </c>
      <c r="C283" s="92">
        <v>4019</v>
      </c>
      <c r="D283" s="92">
        <v>61366</v>
      </c>
      <c r="E283" s="92">
        <v>25113</v>
      </c>
      <c r="F283" s="92">
        <v>544</v>
      </c>
      <c r="G283" s="92">
        <v>43</v>
      </c>
      <c r="H283" s="92">
        <v>4303</v>
      </c>
      <c r="I283" s="92">
        <v>8344</v>
      </c>
    </row>
    <row r="284" spans="1:9" s="86" customFormat="1" ht="9" customHeight="1">
      <c r="A284" s="84" t="s">
        <v>28</v>
      </c>
      <c r="B284" s="90">
        <f t="shared" si="15"/>
        <v>65715</v>
      </c>
      <c r="C284" s="90">
        <v>4795</v>
      </c>
      <c r="D284" s="90">
        <v>21536</v>
      </c>
      <c r="E284" s="90">
        <v>28729</v>
      </c>
      <c r="F284" s="142">
        <v>272</v>
      </c>
      <c r="G284" s="90">
        <v>77</v>
      </c>
      <c r="H284" s="90">
        <v>254</v>
      </c>
      <c r="I284" s="90">
        <v>10052</v>
      </c>
    </row>
    <row r="285" spans="1:9" s="86" customFormat="1" ht="9" customHeight="1">
      <c r="A285" s="84" t="s">
        <v>29</v>
      </c>
      <c r="B285" s="90">
        <f t="shared" si="15"/>
        <v>160145</v>
      </c>
      <c r="C285" s="90">
        <v>8536</v>
      </c>
      <c r="D285" s="90">
        <v>71804</v>
      </c>
      <c r="E285" s="90">
        <v>23274</v>
      </c>
      <c r="F285" s="142">
        <v>236</v>
      </c>
      <c r="G285" s="90">
        <v>75</v>
      </c>
      <c r="H285" s="90">
        <v>132</v>
      </c>
      <c r="I285" s="90">
        <v>56088</v>
      </c>
    </row>
    <row r="286" spans="1:9" s="86" customFormat="1" ht="9" customHeight="1">
      <c r="A286" s="84" t="s">
        <v>30</v>
      </c>
      <c r="B286" s="90">
        <f t="shared" si="15"/>
        <v>334352</v>
      </c>
      <c r="C286" s="90">
        <v>33040</v>
      </c>
      <c r="D286" s="90">
        <v>163647</v>
      </c>
      <c r="E286" s="90">
        <v>132626</v>
      </c>
      <c r="F286" s="142">
        <v>269</v>
      </c>
      <c r="G286" s="90">
        <v>26</v>
      </c>
      <c r="H286" s="90">
        <v>384</v>
      </c>
      <c r="I286" s="90">
        <v>4360</v>
      </c>
    </row>
    <row r="287" spans="1:9" s="86" customFormat="1" ht="9" customHeight="1">
      <c r="A287" s="87" t="s">
        <v>31</v>
      </c>
      <c r="B287" s="92">
        <f t="shared" si="15"/>
        <v>114588</v>
      </c>
      <c r="C287" s="92">
        <v>8203</v>
      </c>
      <c r="D287" s="92">
        <v>76550</v>
      </c>
      <c r="E287" s="92">
        <v>20102</v>
      </c>
      <c r="F287" s="92">
        <v>165</v>
      </c>
      <c r="G287" s="92">
        <v>33</v>
      </c>
      <c r="H287" s="92">
        <v>234</v>
      </c>
      <c r="I287" s="92">
        <v>9301</v>
      </c>
    </row>
    <row r="288" spans="1:9" s="86" customFormat="1" ht="9" customHeight="1">
      <c r="A288" s="84" t="s">
        <v>32</v>
      </c>
      <c r="B288" s="90">
        <f t="shared" si="15"/>
        <v>38714</v>
      </c>
      <c r="C288" s="90">
        <v>3856</v>
      </c>
      <c r="D288" s="90">
        <v>16952</v>
      </c>
      <c r="E288" s="90">
        <v>15071</v>
      </c>
      <c r="F288" s="142">
        <v>95</v>
      </c>
      <c r="G288" s="90">
        <v>4</v>
      </c>
      <c r="H288" s="90">
        <v>291</v>
      </c>
      <c r="I288" s="90">
        <v>2445</v>
      </c>
    </row>
    <row r="289" spans="1:9" s="86" customFormat="1" ht="9" customHeight="1">
      <c r="A289" s="84" t="s">
        <v>33</v>
      </c>
      <c r="B289" s="90">
        <f t="shared" si="15"/>
        <v>23667</v>
      </c>
      <c r="C289" s="90">
        <v>2047</v>
      </c>
      <c r="D289" s="90">
        <v>10055</v>
      </c>
      <c r="E289" s="90">
        <v>8197</v>
      </c>
      <c r="F289" s="142">
        <v>130</v>
      </c>
      <c r="G289" s="90">
        <v>3</v>
      </c>
      <c r="H289" s="90">
        <v>118</v>
      </c>
      <c r="I289" s="90">
        <v>3117</v>
      </c>
    </row>
    <row r="290" spans="1:9" s="86" customFormat="1" ht="9" customHeight="1">
      <c r="A290" s="84" t="s">
        <v>34</v>
      </c>
      <c r="B290" s="90">
        <f t="shared" si="15"/>
        <v>91424</v>
      </c>
      <c r="C290" s="90">
        <v>4815</v>
      </c>
      <c r="D290" s="90">
        <v>64308</v>
      </c>
      <c r="E290" s="90">
        <v>14025</v>
      </c>
      <c r="F290" s="142">
        <v>57</v>
      </c>
      <c r="G290" s="90">
        <v>34</v>
      </c>
      <c r="H290" s="90">
        <v>31</v>
      </c>
      <c r="I290" s="90">
        <v>8154</v>
      </c>
    </row>
    <row r="291" spans="1:9" s="86" customFormat="1" ht="9" customHeight="1">
      <c r="A291" s="87" t="s">
        <v>35</v>
      </c>
      <c r="B291" s="92">
        <f t="shared" si="15"/>
        <v>120286</v>
      </c>
      <c r="C291" s="92">
        <v>12608</v>
      </c>
      <c r="D291" s="92">
        <v>46261</v>
      </c>
      <c r="E291" s="92">
        <v>40090</v>
      </c>
      <c r="F291" s="92">
        <v>104</v>
      </c>
      <c r="G291" s="92">
        <v>13</v>
      </c>
      <c r="H291" s="92">
        <v>274</v>
      </c>
      <c r="I291" s="92">
        <v>20936</v>
      </c>
    </row>
    <row r="292" spans="1:9" s="86" customFormat="1" ht="9" customHeight="1">
      <c r="A292" s="84" t="s">
        <v>36</v>
      </c>
      <c r="B292" s="90">
        <f t="shared" si="15"/>
        <v>172667</v>
      </c>
      <c r="C292" s="90">
        <v>14315</v>
      </c>
      <c r="D292" s="90">
        <v>60880</v>
      </c>
      <c r="E292" s="90">
        <v>73672</v>
      </c>
      <c r="F292" s="142">
        <v>826</v>
      </c>
      <c r="G292" s="90">
        <v>148</v>
      </c>
      <c r="H292" s="90">
        <v>602</v>
      </c>
      <c r="I292" s="90">
        <v>22224</v>
      </c>
    </row>
    <row r="293" spans="1:9" s="86" customFormat="1" ht="9" customHeight="1">
      <c r="A293" s="84" t="s">
        <v>37</v>
      </c>
      <c r="B293" s="90">
        <f t="shared" si="15"/>
        <v>36928</v>
      </c>
      <c r="C293" s="90">
        <v>3360</v>
      </c>
      <c r="D293" s="90">
        <v>23687</v>
      </c>
      <c r="E293" s="90">
        <v>8303</v>
      </c>
      <c r="F293" s="142">
        <v>136</v>
      </c>
      <c r="G293" s="90">
        <v>47</v>
      </c>
      <c r="H293" s="90">
        <v>40</v>
      </c>
      <c r="I293" s="90">
        <v>1355</v>
      </c>
    </row>
    <row r="294" spans="1:9" s="86" customFormat="1" ht="9" customHeight="1">
      <c r="A294" s="84" t="s">
        <v>38</v>
      </c>
      <c r="B294" s="90">
        <f t="shared" si="15"/>
        <v>24370</v>
      </c>
      <c r="C294" s="90">
        <v>1903</v>
      </c>
      <c r="D294" s="90">
        <v>13411</v>
      </c>
      <c r="E294" s="90">
        <v>8065</v>
      </c>
      <c r="F294" s="142">
        <v>50</v>
      </c>
      <c r="G294" s="90">
        <v>3</v>
      </c>
      <c r="H294" s="90">
        <v>35</v>
      </c>
      <c r="I294" s="90">
        <v>903</v>
      </c>
    </row>
    <row r="295" spans="1:9" s="86" customFormat="1" ht="9" customHeight="1">
      <c r="A295" s="87" t="s">
        <v>39</v>
      </c>
      <c r="B295" s="92">
        <f t="shared" si="15"/>
        <v>60240</v>
      </c>
      <c r="C295" s="92">
        <v>5785</v>
      </c>
      <c r="D295" s="92">
        <v>37059</v>
      </c>
      <c r="E295" s="92">
        <v>15279</v>
      </c>
      <c r="F295" s="92">
        <v>69</v>
      </c>
      <c r="G295" s="92">
        <v>7</v>
      </c>
      <c r="H295" s="92">
        <v>38</v>
      </c>
      <c r="I295" s="92">
        <v>2003</v>
      </c>
    </row>
    <row r="296" spans="1:9" s="86" customFormat="1" ht="9" customHeight="1">
      <c r="A296" s="84" t="s">
        <v>40</v>
      </c>
      <c r="B296" s="90">
        <f t="shared" si="15"/>
        <v>68625</v>
      </c>
      <c r="C296" s="90">
        <v>4924</v>
      </c>
      <c r="D296" s="90">
        <v>36292</v>
      </c>
      <c r="E296" s="90">
        <v>21308</v>
      </c>
      <c r="F296" s="142">
        <v>240</v>
      </c>
      <c r="G296" s="90">
        <v>38</v>
      </c>
      <c r="H296" s="90">
        <v>293</v>
      </c>
      <c r="I296" s="90">
        <v>5530</v>
      </c>
    </row>
    <row r="297" spans="1:9" s="86" customFormat="1" ht="9" customHeight="1">
      <c r="A297" s="84" t="s">
        <v>41</v>
      </c>
      <c r="B297" s="90">
        <f t="shared" si="15"/>
        <v>57435</v>
      </c>
      <c r="C297" s="90">
        <v>5850</v>
      </c>
      <c r="D297" s="90">
        <v>29478</v>
      </c>
      <c r="E297" s="90">
        <v>20048</v>
      </c>
      <c r="F297" s="142">
        <v>142</v>
      </c>
      <c r="G297" s="90">
        <v>23</v>
      </c>
      <c r="H297" s="90">
        <v>93</v>
      </c>
      <c r="I297" s="90">
        <v>1801</v>
      </c>
    </row>
    <row r="298" spans="1:9" s="86" customFormat="1" ht="9" customHeight="1">
      <c r="A298" s="84" t="s">
        <v>42</v>
      </c>
      <c r="B298" s="90">
        <f t="shared" si="15"/>
        <v>52202</v>
      </c>
      <c r="C298" s="90">
        <v>4370</v>
      </c>
      <c r="D298" s="90">
        <v>24643</v>
      </c>
      <c r="E298" s="90">
        <v>18703</v>
      </c>
      <c r="F298" s="142">
        <v>100</v>
      </c>
      <c r="G298" s="90">
        <v>21</v>
      </c>
      <c r="H298" s="90">
        <v>67</v>
      </c>
      <c r="I298" s="90">
        <v>4298</v>
      </c>
    </row>
    <row r="299" spans="1:9" s="86" customFormat="1" ht="9" customHeight="1">
      <c r="A299" s="87" t="s">
        <v>43</v>
      </c>
      <c r="B299" s="92">
        <f t="shared" si="15"/>
        <v>70513</v>
      </c>
      <c r="C299" s="92">
        <v>5783</v>
      </c>
      <c r="D299" s="92">
        <v>39603</v>
      </c>
      <c r="E299" s="92">
        <v>21810</v>
      </c>
      <c r="F299" s="92">
        <v>141</v>
      </c>
      <c r="G299" s="92">
        <v>13</v>
      </c>
      <c r="H299" s="92">
        <v>127</v>
      </c>
      <c r="I299" s="92">
        <v>3036</v>
      </c>
    </row>
    <row r="300" spans="1:9" s="86" customFormat="1" ht="9" customHeight="1">
      <c r="A300" s="84" t="s">
        <v>44</v>
      </c>
      <c r="B300" s="90">
        <f t="shared" si="15"/>
        <v>28347</v>
      </c>
      <c r="C300" s="90">
        <v>2344</v>
      </c>
      <c r="D300" s="90">
        <v>15510</v>
      </c>
      <c r="E300" s="90">
        <v>9754</v>
      </c>
      <c r="F300" s="142">
        <v>221</v>
      </c>
      <c r="G300" s="90">
        <v>27</v>
      </c>
      <c r="H300" s="90">
        <v>80</v>
      </c>
      <c r="I300" s="90">
        <v>411</v>
      </c>
    </row>
    <row r="301" spans="1:9" s="86" customFormat="1" ht="9" customHeight="1">
      <c r="A301" s="84" t="s">
        <v>45</v>
      </c>
      <c r="B301" s="90">
        <f t="shared" si="15"/>
        <v>195458</v>
      </c>
      <c r="C301" s="90">
        <v>18017</v>
      </c>
      <c r="D301" s="90">
        <v>68505</v>
      </c>
      <c r="E301" s="90">
        <v>80333</v>
      </c>
      <c r="F301" s="142">
        <v>514</v>
      </c>
      <c r="G301" s="90">
        <v>96</v>
      </c>
      <c r="H301" s="90">
        <v>243</v>
      </c>
      <c r="I301" s="90">
        <v>27750</v>
      </c>
    </row>
    <row r="302" spans="1:9" s="86" customFormat="1" ht="9" customHeight="1">
      <c r="A302" s="84" t="s">
        <v>46</v>
      </c>
      <c r="B302" s="90">
        <f t="shared" si="15"/>
        <v>38006</v>
      </c>
      <c r="C302" s="90">
        <v>2339</v>
      </c>
      <c r="D302" s="90">
        <v>30017</v>
      </c>
      <c r="E302" s="90">
        <v>5555</v>
      </c>
      <c r="F302" s="142">
        <v>9</v>
      </c>
      <c r="G302" s="90">
        <v>5</v>
      </c>
      <c r="H302" s="90">
        <v>15</v>
      </c>
      <c r="I302" s="90">
        <v>66</v>
      </c>
    </row>
    <row r="303" spans="1:9" s="86" customFormat="1" ht="9" customHeight="1">
      <c r="A303" s="87" t="s">
        <v>47</v>
      </c>
      <c r="B303" s="92">
        <f t="shared" si="15"/>
        <v>36937</v>
      </c>
      <c r="C303" s="92">
        <v>2134</v>
      </c>
      <c r="D303" s="92">
        <v>26769</v>
      </c>
      <c r="E303" s="92">
        <v>4283</v>
      </c>
      <c r="F303" s="92">
        <v>52</v>
      </c>
      <c r="G303" s="92">
        <v>27</v>
      </c>
      <c r="H303" s="92">
        <v>146</v>
      </c>
      <c r="I303" s="92">
        <v>3526</v>
      </c>
    </row>
    <row r="304" spans="1:9" s="86" customFormat="1" ht="9" customHeight="1">
      <c r="A304" s="84" t="s">
        <v>76</v>
      </c>
      <c r="B304" s="90">
        <f t="shared" si="15"/>
        <v>8695</v>
      </c>
      <c r="C304" s="90">
        <v>276</v>
      </c>
      <c r="D304" s="90">
        <v>6483</v>
      </c>
      <c r="E304" s="90">
        <v>1342</v>
      </c>
      <c r="F304" s="142">
        <v>29</v>
      </c>
      <c r="G304" s="90">
        <v>53</v>
      </c>
      <c r="H304" s="90">
        <v>75</v>
      </c>
      <c r="I304" s="90">
        <v>437</v>
      </c>
    </row>
    <row r="305" spans="1:10" s="86" customFormat="1" ht="9" customHeight="1">
      <c r="A305" s="84"/>
      <c r="B305" s="90"/>
      <c r="C305" s="90"/>
      <c r="D305" s="90"/>
      <c r="E305" s="90"/>
      <c r="F305" s="142"/>
      <c r="G305" s="90"/>
      <c r="H305" s="90"/>
      <c r="I305" s="90"/>
    </row>
    <row r="306" spans="1:10" s="86" customFormat="1" ht="9" customHeight="1">
      <c r="A306" s="80">
        <v>2003</v>
      </c>
      <c r="B306" s="156"/>
      <c r="C306" s="139"/>
      <c r="D306" s="139"/>
      <c r="E306" s="139"/>
      <c r="F306" s="139"/>
      <c r="G306" s="139"/>
      <c r="H306" s="139"/>
      <c r="I306" s="139"/>
    </row>
    <row r="307" spans="1:10" s="86" customFormat="1" ht="9" customHeight="1">
      <c r="A307" s="83" t="s">
        <v>7</v>
      </c>
      <c r="B307" s="91">
        <f t="shared" ref="B307:I307" si="16">SUM(B309:B341)</f>
        <v>2655894</v>
      </c>
      <c r="C307" s="91">
        <f t="shared" si="16"/>
        <v>237155</v>
      </c>
      <c r="D307" s="91">
        <f t="shared" si="16"/>
        <v>1290850</v>
      </c>
      <c r="E307" s="91">
        <f t="shared" si="16"/>
        <v>855681</v>
      </c>
      <c r="F307" s="91">
        <f t="shared" si="16"/>
        <v>6659</v>
      </c>
      <c r="G307" s="91">
        <f t="shared" si="16"/>
        <v>1528</v>
      </c>
      <c r="H307" s="91">
        <f t="shared" si="16"/>
        <v>9956</v>
      </c>
      <c r="I307" s="91">
        <f t="shared" si="16"/>
        <v>254065</v>
      </c>
      <c r="J307" s="112"/>
    </row>
    <row r="308" spans="1:10" s="86" customFormat="1" ht="3.95" customHeight="1">
      <c r="A308" s="83"/>
      <c r="B308" s="91"/>
      <c r="C308" s="91"/>
      <c r="D308" s="91"/>
      <c r="E308" s="91"/>
      <c r="F308" s="91"/>
      <c r="G308" s="91"/>
      <c r="H308" s="91"/>
      <c r="I308" s="91"/>
      <c r="J308" s="112"/>
    </row>
    <row r="309" spans="1:10" s="86" customFormat="1" ht="9" customHeight="1">
      <c r="A309" s="84" t="s">
        <v>16</v>
      </c>
      <c r="B309" s="90">
        <f t="shared" ref="B309:B341" si="17">SUM(C309:I309)</f>
        <v>26165</v>
      </c>
      <c r="C309" s="90">
        <v>2140</v>
      </c>
      <c r="D309" s="90">
        <v>17996</v>
      </c>
      <c r="E309" s="90">
        <v>5253</v>
      </c>
      <c r="F309" s="90">
        <v>13</v>
      </c>
      <c r="G309" s="90">
        <v>16</v>
      </c>
      <c r="H309" s="90">
        <v>42</v>
      </c>
      <c r="I309" s="90">
        <v>705</v>
      </c>
    </row>
    <row r="310" spans="1:10" s="86" customFormat="1" ht="9" customHeight="1">
      <c r="A310" s="84" t="s">
        <v>17</v>
      </c>
      <c r="B310" s="90">
        <f t="shared" si="17"/>
        <v>57938</v>
      </c>
      <c r="C310" s="90">
        <v>4978</v>
      </c>
      <c r="D310" s="90">
        <v>20525</v>
      </c>
      <c r="E310" s="90">
        <v>19604</v>
      </c>
      <c r="F310" s="90">
        <v>230</v>
      </c>
      <c r="G310" s="90">
        <v>17</v>
      </c>
      <c r="H310" s="90">
        <v>35</v>
      </c>
      <c r="I310" s="90">
        <v>12549</v>
      </c>
    </row>
    <row r="311" spans="1:10" s="86" customFormat="1" ht="9" customHeight="1">
      <c r="A311" s="84" t="s">
        <v>18</v>
      </c>
      <c r="B311" s="90">
        <f t="shared" si="17"/>
        <v>12030</v>
      </c>
      <c r="C311" s="90">
        <v>942</v>
      </c>
      <c r="D311" s="90">
        <v>5541</v>
      </c>
      <c r="E311" s="90">
        <v>4178</v>
      </c>
      <c r="F311" s="86">
        <v>20</v>
      </c>
      <c r="G311" s="90">
        <v>4</v>
      </c>
      <c r="H311" s="90">
        <v>12</v>
      </c>
      <c r="I311" s="90">
        <v>1333</v>
      </c>
    </row>
    <row r="312" spans="1:10" s="86" customFormat="1" ht="9" customHeight="1">
      <c r="A312" s="87" t="s">
        <v>19</v>
      </c>
      <c r="B312" s="92">
        <f t="shared" si="17"/>
        <v>15808</v>
      </c>
      <c r="C312" s="92">
        <v>1353</v>
      </c>
      <c r="D312" s="92">
        <v>10227</v>
      </c>
      <c r="E312" s="92">
        <v>3612</v>
      </c>
      <c r="F312" s="92">
        <v>31</v>
      </c>
      <c r="G312" s="92">
        <v>8</v>
      </c>
      <c r="H312" s="92">
        <v>17</v>
      </c>
      <c r="I312" s="92">
        <v>560</v>
      </c>
    </row>
    <row r="313" spans="1:10" s="86" customFormat="1" ht="9" customHeight="1">
      <c r="A313" s="84" t="s">
        <v>20</v>
      </c>
      <c r="B313" s="90">
        <f t="shared" si="17"/>
        <v>56410</v>
      </c>
      <c r="C313" s="90">
        <v>3715</v>
      </c>
      <c r="D313" s="90">
        <v>34639</v>
      </c>
      <c r="E313" s="90">
        <v>9942</v>
      </c>
      <c r="F313" s="142">
        <v>80</v>
      </c>
      <c r="G313" s="90">
        <v>48</v>
      </c>
      <c r="H313" s="90">
        <v>69</v>
      </c>
      <c r="I313" s="90">
        <v>7917</v>
      </c>
    </row>
    <row r="314" spans="1:10" s="86" customFormat="1" ht="9" customHeight="1">
      <c r="A314" s="84" t="s">
        <v>21</v>
      </c>
      <c r="B314" s="90">
        <f t="shared" si="17"/>
        <v>12477</v>
      </c>
      <c r="C314" s="90">
        <v>1305</v>
      </c>
      <c r="D314" s="90">
        <v>6350</v>
      </c>
      <c r="E314" s="90">
        <v>4030</v>
      </c>
      <c r="F314" s="90">
        <v>63</v>
      </c>
      <c r="G314" s="90">
        <v>5</v>
      </c>
      <c r="H314" s="90">
        <v>53</v>
      </c>
      <c r="I314" s="90">
        <v>671</v>
      </c>
    </row>
    <row r="315" spans="1:10" s="86" customFormat="1" ht="9" customHeight="1">
      <c r="A315" s="84" t="s">
        <v>22</v>
      </c>
      <c r="B315" s="90">
        <f t="shared" si="17"/>
        <v>144410</v>
      </c>
      <c r="C315" s="90">
        <v>10145</v>
      </c>
      <c r="D315" s="90">
        <v>34553</v>
      </c>
      <c r="E315" s="90">
        <v>70823</v>
      </c>
      <c r="F315" s="90">
        <v>481</v>
      </c>
      <c r="G315" s="90">
        <v>68</v>
      </c>
      <c r="H315" s="90">
        <v>241</v>
      </c>
      <c r="I315" s="90">
        <v>28099</v>
      </c>
    </row>
    <row r="316" spans="1:10" s="86" customFormat="1" ht="9" customHeight="1">
      <c r="A316" s="87" t="s">
        <v>23</v>
      </c>
      <c r="B316" s="92">
        <f t="shared" si="17"/>
        <v>78192</v>
      </c>
      <c r="C316" s="92">
        <v>19617</v>
      </c>
      <c r="D316" s="92">
        <v>32809</v>
      </c>
      <c r="E316" s="92">
        <v>13587</v>
      </c>
      <c r="F316" s="92">
        <v>60</v>
      </c>
      <c r="G316" s="92">
        <v>51</v>
      </c>
      <c r="H316" s="92">
        <v>285</v>
      </c>
      <c r="I316" s="92">
        <v>11783</v>
      </c>
    </row>
    <row r="317" spans="1:10" s="86" customFormat="1" ht="9" customHeight="1">
      <c r="A317" s="140" t="s">
        <v>158</v>
      </c>
      <c r="B317" s="90">
        <f t="shared" si="17"/>
        <v>159844</v>
      </c>
      <c r="C317" s="90">
        <v>15675</v>
      </c>
      <c r="D317" s="90">
        <v>76652</v>
      </c>
      <c r="E317" s="90">
        <v>62848</v>
      </c>
      <c r="F317" s="142">
        <v>137</v>
      </c>
      <c r="G317" s="90">
        <v>140</v>
      </c>
      <c r="H317" s="90">
        <v>161</v>
      </c>
      <c r="I317" s="90">
        <v>4231</v>
      </c>
    </row>
    <row r="318" spans="1:10" s="86" customFormat="1" ht="9" customHeight="1">
      <c r="A318" s="84" t="s">
        <v>25</v>
      </c>
      <c r="B318" s="90">
        <f t="shared" si="17"/>
        <v>44437</v>
      </c>
      <c r="C318" s="90">
        <v>3326</v>
      </c>
      <c r="D318" s="90">
        <v>20779</v>
      </c>
      <c r="E318" s="90">
        <v>13971</v>
      </c>
      <c r="F318" s="142">
        <v>167</v>
      </c>
      <c r="G318" s="90">
        <v>26</v>
      </c>
      <c r="H318" s="90">
        <v>280</v>
      </c>
      <c r="I318" s="90">
        <v>5888</v>
      </c>
    </row>
    <row r="319" spans="1:10" s="86" customFormat="1" ht="9" customHeight="1">
      <c r="A319" s="84" t="s">
        <v>26</v>
      </c>
      <c r="B319" s="90">
        <f t="shared" si="17"/>
        <v>130183</v>
      </c>
      <c r="C319" s="90">
        <v>17615</v>
      </c>
      <c r="D319" s="90">
        <v>80038</v>
      </c>
      <c r="E319" s="90">
        <v>17758</v>
      </c>
      <c r="F319" s="142">
        <v>212</v>
      </c>
      <c r="G319" s="90">
        <v>97</v>
      </c>
      <c r="H319" s="90">
        <v>192</v>
      </c>
      <c r="I319" s="90">
        <v>14271</v>
      </c>
    </row>
    <row r="320" spans="1:10" s="86" customFormat="1" ht="9" customHeight="1">
      <c r="A320" s="87" t="s">
        <v>27</v>
      </c>
      <c r="B320" s="92">
        <f t="shared" si="17"/>
        <v>137277</v>
      </c>
      <c r="C320" s="92">
        <v>4633</v>
      </c>
      <c r="D320" s="92">
        <v>77501</v>
      </c>
      <c r="E320" s="92">
        <v>34947</v>
      </c>
      <c r="F320" s="92">
        <v>867</v>
      </c>
      <c r="G320" s="92">
        <v>56</v>
      </c>
      <c r="H320" s="92">
        <v>4688</v>
      </c>
      <c r="I320" s="92">
        <v>14585</v>
      </c>
    </row>
    <row r="321" spans="1:9" s="86" customFormat="1" ht="9" customHeight="1">
      <c r="A321" s="84" t="s">
        <v>28</v>
      </c>
      <c r="B321" s="90">
        <f t="shared" si="17"/>
        <v>62757</v>
      </c>
      <c r="C321" s="90">
        <v>4425</v>
      </c>
      <c r="D321" s="90">
        <v>20964</v>
      </c>
      <c r="E321" s="90">
        <v>27702</v>
      </c>
      <c r="F321" s="142">
        <v>296</v>
      </c>
      <c r="G321" s="90">
        <v>80</v>
      </c>
      <c r="H321" s="90">
        <v>201</v>
      </c>
      <c r="I321" s="90">
        <v>9089</v>
      </c>
    </row>
    <row r="322" spans="1:9" s="86" customFormat="1" ht="9" customHeight="1">
      <c r="A322" s="84" t="s">
        <v>29</v>
      </c>
      <c r="B322" s="90">
        <f t="shared" si="17"/>
        <v>157618</v>
      </c>
      <c r="C322" s="90">
        <v>11344</v>
      </c>
      <c r="D322" s="90">
        <v>94534</v>
      </c>
      <c r="E322" s="90">
        <v>32645</v>
      </c>
      <c r="F322" s="142">
        <v>349</v>
      </c>
      <c r="G322" s="90">
        <v>84</v>
      </c>
      <c r="H322" s="90">
        <v>210</v>
      </c>
      <c r="I322" s="90">
        <v>18452</v>
      </c>
    </row>
    <row r="323" spans="1:9" s="86" customFormat="1" ht="9" customHeight="1">
      <c r="A323" s="84" t="s">
        <v>30</v>
      </c>
      <c r="B323" s="90">
        <f t="shared" si="17"/>
        <v>332666</v>
      </c>
      <c r="C323" s="90">
        <v>32676</v>
      </c>
      <c r="D323" s="90">
        <v>157662</v>
      </c>
      <c r="E323" s="90">
        <v>137071</v>
      </c>
      <c r="F323" s="142">
        <v>266</v>
      </c>
      <c r="G323" s="90">
        <v>68</v>
      </c>
      <c r="H323" s="90">
        <v>470</v>
      </c>
      <c r="I323" s="90">
        <v>4453</v>
      </c>
    </row>
    <row r="324" spans="1:9" s="86" customFormat="1" ht="9" customHeight="1">
      <c r="A324" s="87" t="s">
        <v>31</v>
      </c>
      <c r="B324" s="92">
        <f t="shared" si="17"/>
        <v>121624</v>
      </c>
      <c r="C324" s="92">
        <v>8107</v>
      </c>
      <c r="D324" s="92">
        <v>74085</v>
      </c>
      <c r="E324" s="92">
        <v>22600</v>
      </c>
      <c r="F324" s="92">
        <v>206</v>
      </c>
      <c r="G324" s="92">
        <v>21</v>
      </c>
      <c r="H324" s="92">
        <v>488</v>
      </c>
      <c r="I324" s="92">
        <v>16117</v>
      </c>
    </row>
    <row r="325" spans="1:9" s="86" customFormat="1" ht="9" customHeight="1">
      <c r="A325" s="84" t="s">
        <v>32</v>
      </c>
      <c r="B325" s="90">
        <f t="shared" si="17"/>
        <v>36373</v>
      </c>
      <c r="C325" s="90">
        <v>3840</v>
      </c>
      <c r="D325" s="90">
        <v>15909</v>
      </c>
      <c r="E325" s="90">
        <v>14073</v>
      </c>
      <c r="F325" s="142">
        <v>81</v>
      </c>
      <c r="G325" s="90">
        <v>6</v>
      </c>
      <c r="H325" s="90">
        <v>195</v>
      </c>
      <c r="I325" s="90">
        <v>2269</v>
      </c>
    </row>
    <row r="326" spans="1:9" s="86" customFormat="1" ht="9" customHeight="1">
      <c r="A326" s="84" t="s">
        <v>33</v>
      </c>
      <c r="B326" s="90">
        <f t="shared" si="17"/>
        <v>24240</v>
      </c>
      <c r="C326" s="90">
        <v>2103</v>
      </c>
      <c r="D326" s="90">
        <v>9636</v>
      </c>
      <c r="E326" s="90">
        <v>9143</v>
      </c>
      <c r="F326" s="142">
        <v>102</v>
      </c>
      <c r="G326" s="90">
        <v>8</v>
      </c>
      <c r="H326" s="90">
        <v>148</v>
      </c>
      <c r="I326" s="90">
        <v>3100</v>
      </c>
    </row>
    <row r="327" spans="1:9" s="86" customFormat="1" ht="9" customHeight="1">
      <c r="A327" s="84" t="s">
        <v>34</v>
      </c>
      <c r="B327" s="90">
        <f t="shared" si="17"/>
        <v>88195</v>
      </c>
      <c r="C327" s="90">
        <v>4863</v>
      </c>
      <c r="D327" s="90">
        <v>61698</v>
      </c>
      <c r="E327" s="90">
        <v>14379</v>
      </c>
      <c r="F327" s="142">
        <v>65</v>
      </c>
      <c r="G327" s="90">
        <v>31</v>
      </c>
      <c r="H327" s="90">
        <v>28</v>
      </c>
      <c r="I327" s="90">
        <v>7131</v>
      </c>
    </row>
    <row r="328" spans="1:9" s="86" customFormat="1" ht="9" customHeight="1">
      <c r="A328" s="87" t="s">
        <v>35</v>
      </c>
      <c r="B328" s="92">
        <f t="shared" si="17"/>
        <v>119465</v>
      </c>
      <c r="C328" s="92">
        <v>15390</v>
      </c>
      <c r="D328" s="92">
        <v>44678</v>
      </c>
      <c r="E328" s="92">
        <v>36256</v>
      </c>
      <c r="F328" s="92">
        <v>277</v>
      </c>
      <c r="G328" s="92">
        <v>55</v>
      </c>
      <c r="H328" s="92">
        <v>200</v>
      </c>
      <c r="I328" s="92">
        <v>22609</v>
      </c>
    </row>
    <row r="329" spans="1:9" s="86" customFormat="1" ht="9" customHeight="1">
      <c r="A329" s="84" t="s">
        <v>36</v>
      </c>
      <c r="B329" s="90">
        <f t="shared" si="17"/>
        <v>169725</v>
      </c>
      <c r="C329" s="90">
        <v>13336</v>
      </c>
      <c r="D329" s="90">
        <v>57648</v>
      </c>
      <c r="E329" s="90">
        <v>77549</v>
      </c>
      <c r="F329" s="142">
        <v>943</v>
      </c>
      <c r="G329" s="90">
        <v>180</v>
      </c>
      <c r="H329" s="90">
        <v>584</v>
      </c>
      <c r="I329" s="90">
        <v>19485</v>
      </c>
    </row>
    <row r="330" spans="1:9" s="86" customFormat="1" ht="9" customHeight="1">
      <c r="A330" s="84" t="s">
        <v>37</v>
      </c>
      <c r="B330" s="90">
        <f t="shared" si="17"/>
        <v>38113</v>
      </c>
      <c r="C330" s="90">
        <v>3542</v>
      </c>
      <c r="D330" s="90">
        <v>23643</v>
      </c>
      <c r="E330" s="90">
        <v>9346</v>
      </c>
      <c r="F330" s="142">
        <v>110</v>
      </c>
      <c r="G330" s="90">
        <v>48</v>
      </c>
      <c r="H330" s="90">
        <v>40</v>
      </c>
      <c r="I330" s="90">
        <v>1384</v>
      </c>
    </row>
    <row r="331" spans="1:9" s="86" customFormat="1" ht="9" customHeight="1">
      <c r="A331" s="84" t="s">
        <v>38</v>
      </c>
      <c r="B331" s="90">
        <f t="shared" si="17"/>
        <v>23754</v>
      </c>
      <c r="C331" s="90">
        <v>1936</v>
      </c>
      <c r="D331" s="90">
        <v>12569</v>
      </c>
      <c r="E331" s="90">
        <v>8596</v>
      </c>
      <c r="F331" s="142">
        <v>67</v>
      </c>
      <c r="G331" s="90">
        <v>4</v>
      </c>
      <c r="H331" s="90">
        <v>20</v>
      </c>
      <c r="I331" s="90">
        <v>562</v>
      </c>
    </row>
    <row r="332" spans="1:9" s="86" customFormat="1" ht="9" customHeight="1">
      <c r="A332" s="87" t="s">
        <v>39</v>
      </c>
      <c r="B332" s="92">
        <f t="shared" si="17"/>
        <v>59917</v>
      </c>
      <c r="C332" s="92">
        <v>5789</v>
      </c>
      <c r="D332" s="92">
        <v>34506</v>
      </c>
      <c r="E332" s="92">
        <v>15495</v>
      </c>
      <c r="F332" s="92">
        <v>108</v>
      </c>
      <c r="G332" s="92">
        <v>104</v>
      </c>
      <c r="H332" s="92">
        <v>57</v>
      </c>
      <c r="I332" s="92">
        <v>3858</v>
      </c>
    </row>
    <row r="333" spans="1:9" s="86" customFormat="1" ht="9" customHeight="1">
      <c r="A333" s="84" t="s">
        <v>40</v>
      </c>
      <c r="B333" s="90">
        <f t="shared" si="17"/>
        <v>63456</v>
      </c>
      <c r="C333" s="90">
        <v>4389</v>
      </c>
      <c r="D333" s="90">
        <v>32708</v>
      </c>
      <c r="E333" s="90">
        <v>21088</v>
      </c>
      <c r="F333" s="142">
        <v>246</v>
      </c>
      <c r="G333" s="90">
        <v>18</v>
      </c>
      <c r="H333" s="90">
        <v>573</v>
      </c>
      <c r="I333" s="90">
        <v>4434</v>
      </c>
    </row>
    <row r="334" spans="1:9" s="86" customFormat="1" ht="9" customHeight="1">
      <c r="A334" s="84" t="s">
        <v>41</v>
      </c>
      <c r="B334" s="90">
        <f t="shared" si="17"/>
        <v>54811</v>
      </c>
      <c r="C334" s="90">
        <v>5467</v>
      </c>
      <c r="D334" s="90">
        <v>26837</v>
      </c>
      <c r="E334" s="90">
        <v>20028</v>
      </c>
      <c r="F334" s="142">
        <v>180</v>
      </c>
      <c r="G334" s="90">
        <v>27</v>
      </c>
      <c r="H334" s="90">
        <v>51</v>
      </c>
      <c r="I334" s="90">
        <v>2221</v>
      </c>
    </row>
    <row r="335" spans="1:9" s="86" customFormat="1" ht="9" customHeight="1">
      <c r="A335" s="84" t="s">
        <v>42</v>
      </c>
      <c r="B335" s="90">
        <f t="shared" si="17"/>
        <v>51146</v>
      </c>
      <c r="C335" s="90">
        <v>4573</v>
      </c>
      <c r="D335" s="90">
        <v>24105</v>
      </c>
      <c r="E335" s="90">
        <v>19546</v>
      </c>
      <c r="F335" s="142">
        <v>89</v>
      </c>
      <c r="G335" s="90">
        <v>9</v>
      </c>
      <c r="H335" s="90">
        <v>65</v>
      </c>
      <c r="I335" s="90">
        <v>2759</v>
      </c>
    </row>
    <row r="336" spans="1:9" s="86" customFormat="1" ht="9" customHeight="1">
      <c r="A336" s="87" t="s">
        <v>43</v>
      </c>
      <c r="B336" s="92">
        <f t="shared" si="17"/>
        <v>66497</v>
      </c>
      <c r="C336" s="92">
        <v>5348</v>
      </c>
      <c r="D336" s="92">
        <v>36900</v>
      </c>
      <c r="E336" s="92">
        <v>22797</v>
      </c>
      <c r="F336" s="92">
        <v>176</v>
      </c>
      <c r="G336" s="92">
        <v>16</v>
      </c>
      <c r="H336" s="92">
        <v>91</v>
      </c>
      <c r="I336" s="92">
        <v>1169</v>
      </c>
    </row>
    <row r="337" spans="1:10" s="86" customFormat="1" ht="9" customHeight="1">
      <c r="A337" s="84" t="s">
        <v>44</v>
      </c>
      <c r="B337" s="90">
        <f t="shared" si="17"/>
        <v>27896</v>
      </c>
      <c r="C337" s="90">
        <v>2291</v>
      </c>
      <c r="D337" s="90">
        <v>14717</v>
      </c>
      <c r="E337" s="90">
        <v>10221</v>
      </c>
      <c r="F337" s="142">
        <v>186</v>
      </c>
      <c r="G337" s="90">
        <v>33</v>
      </c>
      <c r="H337" s="90">
        <v>63</v>
      </c>
      <c r="I337" s="90">
        <v>385</v>
      </c>
    </row>
    <row r="338" spans="1:10" s="86" customFormat="1" ht="9" customHeight="1">
      <c r="A338" s="84" t="s">
        <v>45</v>
      </c>
      <c r="B338" s="90">
        <f t="shared" si="17"/>
        <v>199471</v>
      </c>
      <c r="C338" s="90">
        <v>17318</v>
      </c>
      <c r="D338" s="90">
        <v>67634</v>
      </c>
      <c r="E338" s="90">
        <v>84926</v>
      </c>
      <c r="F338" s="142">
        <v>440</v>
      </c>
      <c r="G338" s="90">
        <v>86</v>
      </c>
      <c r="H338" s="90">
        <v>237</v>
      </c>
      <c r="I338" s="90">
        <v>28830</v>
      </c>
    </row>
    <row r="339" spans="1:10" s="86" customFormat="1" ht="9" customHeight="1">
      <c r="A339" s="84" t="s">
        <v>46</v>
      </c>
      <c r="B339" s="90">
        <f t="shared" si="17"/>
        <v>38251</v>
      </c>
      <c r="C339" s="90">
        <v>2422</v>
      </c>
      <c r="D339" s="90">
        <v>29094</v>
      </c>
      <c r="E339" s="90">
        <v>6347</v>
      </c>
      <c r="F339" s="142">
        <v>11</v>
      </c>
      <c r="G339" s="90">
        <v>5</v>
      </c>
      <c r="H339" s="90">
        <v>23</v>
      </c>
      <c r="I339" s="90">
        <v>349</v>
      </c>
    </row>
    <row r="340" spans="1:10" s="86" customFormat="1" ht="9" customHeight="1">
      <c r="A340" s="87" t="s">
        <v>47</v>
      </c>
      <c r="B340" s="92">
        <f t="shared" si="17"/>
        <v>35198</v>
      </c>
      <c r="C340" s="92">
        <v>2255</v>
      </c>
      <c r="D340" s="92">
        <v>26794</v>
      </c>
      <c r="E340" s="92">
        <v>3786</v>
      </c>
      <c r="F340" s="92">
        <v>65</v>
      </c>
      <c r="G340" s="92">
        <v>22</v>
      </c>
      <c r="H340" s="92">
        <v>73</v>
      </c>
      <c r="I340" s="92">
        <v>2203</v>
      </c>
    </row>
    <row r="341" spans="1:10" s="86" customFormat="1" ht="9" customHeight="1">
      <c r="A341" s="84" t="s">
        <v>76</v>
      </c>
      <c r="B341" s="90">
        <f t="shared" si="17"/>
        <v>9550</v>
      </c>
      <c r="C341" s="90">
        <v>297</v>
      </c>
      <c r="D341" s="90">
        <v>6919</v>
      </c>
      <c r="E341" s="90">
        <v>1534</v>
      </c>
      <c r="F341" s="142">
        <v>35</v>
      </c>
      <c r="G341" s="90">
        <v>87</v>
      </c>
      <c r="H341" s="90">
        <v>64</v>
      </c>
      <c r="I341" s="90">
        <v>614</v>
      </c>
    </row>
    <row r="342" spans="1:10" s="86" customFormat="1" ht="9" customHeight="1">
      <c r="A342" s="84"/>
      <c r="B342" s="90"/>
      <c r="C342" s="90"/>
      <c r="D342" s="90"/>
      <c r="E342" s="90"/>
      <c r="F342" s="142"/>
      <c r="G342" s="90"/>
      <c r="H342" s="90"/>
      <c r="I342" s="90"/>
    </row>
    <row r="343" spans="1:10" s="86" customFormat="1" ht="9" customHeight="1">
      <c r="A343" s="80">
        <v>2004</v>
      </c>
      <c r="B343" s="156"/>
      <c r="C343" s="139"/>
      <c r="D343" s="139"/>
      <c r="E343" s="139"/>
      <c r="F343" s="139"/>
      <c r="G343" s="139"/>
      <c r="H343" s="139"/>
      <c r="I343" s="139"/>
    </row>
    <row r="344" spans="1:10" s="86" customFormat="1" ht="9" customHeight="1">
      <c r="A344" s="83" t="s">
        <v>7</v>
      </c>
      <c r="B344" s="91">
        <f t="shared" ref="B344:I344" si="18">SUM(B346:B378)</f>
        <v>2625056</v>
      </c>
      <c r="C344" s="91">
        <f t="shared" si="18"/>
        <v>242183</v>
      </c>
      <c r="D344" s="91">
        <f t="shared" si="18"/>
        <v>1218907</v>
      </c>
      <c r="E344" s="91">
        <f t="shared" si="18"/>
        <v>875110</v>
      </c>
      <c r="F344" s="91">
        <f t="shared" si="18"/>
        <v>6569</v>
      </c>
      <c r="G344" s="91">
        <f t="shared" si="18"/>
        <v>1307</v>
      </c>
      <c r="H344" s="91">
        <f t="shared" si="18"/>
        <v>7940</v>
      </c>
      <c r="I344" s="91">
        <f t="shared" si="18"/>
        <v>273040</v>
      </c>
      <c r="J344" s="112"/>
    </row>
    <row r="345" spans="1:10" s="86" customFormat="1" ht="3.95" customHeight="1">
      <c r="A345" s="83"/>
      <c r="B345" s="91"/>
      <c r="C345" s="91"/>
      <c r="D345" s="91"/>
      <c r="E345" s="91"/>
      <c r="F345" s="91"/>
      <c r="G345" s="91"/>
      <c r="H345" s="91"/>
      <c r="I345" s="91"/>
      <c r="J345" s="112"/>
    </row>
    <row r="346" spans="1:10" s="86" customFormat="1" ht="9" customHeight="1">
      <c r="A346" s="84" t="s">
        <v>16</v>
      </c>
      <c r="B346" s="90">
        <f t="shared" ref="B346:B378" si="19">SUM(C346:I346)</f>
        <v>26527</v>
      </c>
      <c r="C346" s="90">
        <v>2364</v>
      </c>
      <c r="D346" s="90">
        <v>17955</v>
      </c>
      <c r="E346" s="90">
        <v>5738</v>
      </c>
      <c r="F346" s="90">
        <v>12</v>
      </c>
      <c r="G346" s="90">
        <v>22</v>
      </c>
      <c r="H346" s="90">
        <v>27</v>
      </c>
      <c r="I346" s="90">
        <v>409</v>
      </c>
    </row>
    <row r="347" spans="1:10" s="86" customFormat="1" ht="9" customHeight="1">
      <c r="A347" s="84" t="s">
        <v>17</v>
      </c>
      <c r="B347" s="90">
        <f t="shared" si="19"/>
        <v>60925</v>
      </c>
      <c r="C347" s="90">
        <v>4483</v>
      </c>
      <c r="D347" s="90">
        <v>17271</v>
      </c>
      <c r="E347" s="90">
        <v>18604</v>
      </c>
      <c r="F347" s="90">
        <v>227</v>
      </c>
      <c r="G347" s="90">
        <v>12</v>
      </c>
      <c r="H347" s="90">
        <v>31</v>
      </c>
      <c r="I347" s="90">
        <v>20297</v>
      </c>
    </row>
    <row r="348" spans="1:10" s="86" customFormat="1" ht="9" customHeight="1">
      <c r="A348" s="84" t="s">
        <v>18</v>
      </c>
      <c r="B348" s="90">
        <f t="shared" si="19"/>
        <v>12461</v>
      </c>
      <c r="C348" s="90">
        <v>1043</v>
      </c>
      <c r="D348" s="90">
        <v>5505</v>
      </c>
      <c r="E348" s="90">
        <v>4800</v>
      </c>
      <c r="F348" s="86">
        <v>29</v>
      </c>
      <c r="G348" s="90">
        <v>2</v>
      </c>
      <c r="H348" s="90">
        <v>18</v>
      </c>
      <c r="I348" s="90">
        <v>1064</v>
      </c>
    </row>
    <row r="349" spans="1:10" s="86" customFormat="1" ht="9" customHeight="1">
      <c r="A349" s="87" t="s">
        <v>19</v>
      </c>
      <c r="B349" s="92">
        <f t="shared" si="19"/>
        <v>17144</v>
      </c>
      <c r="C349" s="92">
        <v>1477</v>
      </c>
      <c r="D349" s="92">
        <v>10551</v>
      </c>
      <c r="E349" s="92">
        <v>4489</v>
      </c>
      <c r="F349" s="92">
        <v>23</v>
      </c>
      <c r="G349" s="92">
        <v>5</v>
      </c>
      <c r="H349" s="92">
        <v>66</v>
      </c>
      <c r="I349" s="92">
        <v>533</v>
      </c>
    </row>
    <row r="350" spans="1:10" s="86" customFormat="1" ht="9" customHeight="1">
      <c r="A350" s="84" t="s">
        <v>20</v>
      </c>
      <c r="B350" s="90">
        <f t="shared" si="19"/>
        <v>57393</v>
      </c>
      <c r="C350" s="90">
        <v>3909</v>
      </c>
      <c r="D350" s="90">
        <v>34698</v>
      </c>
      <c r="E350" s="90">
        <v>11329</v>
      </c>
      <c r="F350" s="142">
        <v>60</v>
      </c>
      <c r="G350" s="90">
        <v>30</v>
      </c>
      <c r="H350" s="90">
        <v>43</v>
      </c>
      <c r="I350" s="90">
        <v>7324</v>
      </c>
    </row>
    <row r="351" spans="1:10" s="86" customFormat="1" ht="9" customHeight="1">
      <c r="A351" s="84" t="s">
        <v>21</v>
      </c>
      <c r="B351" s="90">
        <f t="shared" si="19"/>
        <v>13272</v>
      </c>
      <c r="C351" s="90">
        <v>1295</v>
      </c>
      <c r="D351" s="90">
        <v>6605</v>
      </c>
      <c r="E351" s="90">
        <v>4767</v>
      </c>
      <c r="F351" s="90">
        <v>62</v>
      </c>
      <c r="G351" s="90">
        <v>5</v>
      </c>
      <c r="H351" s="90">
        <v>38</v>
      </c>
      <c r="I351" s="90">
        <v>500</v>
      </c>
    </row>
    <row r="352" spans="1:10" s="86" customFormat="1" ht="9" customHeight="1">
      <c r="A352" s="84" t="s">
        <v>22</v>
      </c>
      <c r="B352" s="90">
        <f t="shared" si="19"/>
        <v>133979</v>
      </c>
      <c r="C352" s="90">
        <v>10670</v>
      </c>
      <c r="D352" s="90">
        <v>35192</v>
      </c>
      <c r="E352" s="90">
        <v>68774</v>
      </c>
      <c r="F352" s="90">
        <v>445</v>
      </c>
      <c r="G352" s="90">
        <v>25</v>
      </c>
      <c r="H352" s="90">
        <v>243</v>
      </c>
      <c r="I352" s="90">
        <v>18630</v>
      </c>
    </row>
    <row r="353" spans="1:9" s="86" customFormat="1" ht="9" customHeight="1">
      <c r="A353" s="87" t="s">
        <v>23</v>
      </c>
      <c r="B353" s="92">
        <f t="shared" si="19"/>
        <v>75468</v>
      </c>
      <c r="C353" s="92">
        <v>21801</v>
      </c>
      <c r="D353" s="92">
        <v>31726</v>
      </c>
      <c r="E353" s="92">
        <v>11739</v>
      </c>
      <c r="F353" s="92">
        <v>58</v>
      </c>
      <c r="G353" s="92">
        <v>42</v>
      </c>
      <c r="H353" s="92">
        <v>216</v>
      </c>
      <c r="I353" s="92">
        <v>9886</v>
      </c>
    </row>
    <row r="354" spans="1:9" s="86" customFormat="1" ht="9" customHeight="1">
      <c r="A354" s="140" t="s">
        <v>158</v>
      </c>
      <c r="B354" s="90">
        <f t="shared" si="19"/>
        <v>167285</v>
      </c>
      <c r="C354" s="90">
        <v>17007</v>
      </c>
      <c r="D354" s="90">
        <v>76358</v>
      </c>
      <c r="E354" s="90">
        <v>69795</v>
      </c>
      <c r="F354" s="142">
        <v>230</v>
      </c>
      <c r="G354" s="90">
        <v>38</v>
      </c>
      <c r="H354" s="90">
        <v>133</v>
      </c>
      <c r="I354" s="90">
        <v>3724</v>
      </c>
    </row>
    <row r="355" spans="1:9" s="86" customFormat="1" ht="9" customHeight="1">
      <c r="A355" s="84" t="s">
        <v>25</v>
      </c>
      <c r="B355" s="90">
        <f t="shared" si="19"/>
        <v>39519</v>
      </c>
      <c r="C355" s="90">
        <v>3332</v>
      </c>
      <c r="D355" s="90">
        <v>19389</v>
      </c>
      <c r="E355" s="90">
        <v>13274</v>
      </c>
      <c r="F355" s="142">
        <v>125</v>
      </c>
      <c r="G355" s="90">
        <v>23</v>
      </c>
      <c r="H355" s="90">
        <v>129</v>
      </c>
      <c r="I355" s="90">
        <v>3247</v>
      </c>
    </row>
    <row r="356" spans="1:9" s="86" customFormat="1" ht="9" customHeight="1">
      <c r="A356" s="84" t="s">
        <v>26</v>
      </c>
      <c r="B356" s="90">
        <f t="shared" si="19"/>
        <v>123312</v>
      </c>
      <c r="C356" s="90">
        <v>9054</v>
      </c>
      <c r="D356" s="90">
        <v>78084</v>
      </c>
      <c r="E356" s="90">
        <v>17131</v>
      </c>
      <c r="F356" s="142">
        <v>172</v>
      </c>
      <c r="G356" s="90">
        <v>172</v>
      </c>
      <c r="H356" s="90">
        <v>113</v>
      </c>
      <c r="I356" s="90">
        <v>18586</v>
      </c>
    </row>
    <row r="357" spans="1:9" s="86" customFormat="1" ht="9" customHeight="1">
      <c r="A357" s="87" t="s">
        <v>27</v>
      </c>
      <c r="B357" s="92">
        <f t="shared" si="19"/>
        <v>116293</v>
      </c>
      <c r="C357" s="92">
        <v>4807</v>
      </c>
      <c r="D357" s="92">
        <v>64499</v>
      </c>
      <c r="E357" s="92">
        <v>31254</v>
      </c>
      <c r="F357" s="92">
        <v>755</v>
      </c>
      <c r="G357" s="92">
        <v>26</v>
      </c>
      <c r="H357" s="92">
        <v>3574</v>
      </c>
      <c r="I357" s="92">
        <v>11378</v>
      </c>
    </row>
    <row r="358" spans="1:9" s="86" customFormat="1" ht="9" customHeight="1">
      <c r="A358" s="84" t="s">
        <v>28</v>
      </c>
      <c r="B358" s="90">
        <f t="shared" si="19"/>
        <v>68906</v>
      </c>
      <c r="C358" s="90">
        <v>5025</v>
      </c>
      <c r="D358" s="90">
        <v>18877</v>
      </c>
      <c r="E358" s="90">
        <v>29972</v>
      </c>
      <c r="F358" s="142">
        <v>286</v>
      </c>
      <c r="G358" s="90">
        <v>37</v>
      </c>
      <c r="H358" s="90">
        <v>166</v>
      </c>
      <c r="I358" s="90">
        <v>14543</v>
      </c>
    </row>
    <row r="359" spans="1:9" s="86" customFormat="1" ht="9" customHeight="1">
      <c r="A359" s="84" t="s">
        <v>29</v>
      </c>
      <c r="B359" s="90">
        <f t="shared" si="19"/>
        <v>158748</v>
      </c>
      <c r="C359" s="90">
        <v>9554</v>
      </c>
      <c r="D359" s="90">
        <v>72501</v>
      </c>
      <c r="E359" s="90">
        <v>28147</v>
      </c>
      <c r="F359" s="142">
        <v>304</v>
      </c>
      <c r="G359" s="90">
        <v>78</v>
      </c>
      <c r="H359" s="90">
        <v>135</v>
      </c>
      <c r="I359" s="90">
        <v>48029</v>
      </c>
    </row>
    <row r="360" spans="1:9" s="86" customFormat="1" ht="9" customHeight="1">
      <c r="A360" s="84" t="s">
        <v>30</v>
      </c>
      <c r="B360" s="90">
        <f t="shared" si="19"/>
        <v>343150</v>
      </c>
      <c r="C360" s="90">
        <v>34922</v>
      </c>
      <c r="D360" s="90">
        <v>154771</v>
      </c>
      <c r="E360" s="90">
        <v>147824</v>
      </c>
      <c r="F360" s="142">
        <v>244</v>
      </c>
      <c r="G360" s="90">
        <v>72</v>
      </c>
      <c r="H360" s="90">
        <v>416</v>
      </c>
      <c r="I360" s="90">
        <v>4901</v>
      </c>
    </row>
    <row r="361" spans="1:9" s="86" customFormat="1" ht="9" customHeight="1">
      <c r="A361" s="87" t="s">
        <v>31</v>
      </c>
      <c r="B361" s="92">
        <f t="shared" si="19"/>
        <v>112451</v>
      </c>
      <c r="C361" s="92">
        <v>8638</v>
      </c>
      <c r="D361" s="92">
        <v>70487</v>
      </c>
      <c r="E361" s="92">
        <v>22589</v>
      </c>
      <c r="F361" s="92">
        <v>267</v>
      </c>
      <c r="G361" s="92">
        <v>30</v>
      </c>
      <c r="H361" s="92">
        <v>386</v>
      </c>
      <c r="I361" s="92">
        <v>10054</v>
      </c>
    </row>
    <row r="362" spans="1:9" s="86" customFormat="1" ht="9" customHeight="1">
      <c r="A362" s="84" t="s">
        <v>32</v>
      </c>
      <c r="B362" s="90">
        <f t="shared" si="19"/>
        <v>35648</v>
      </c>
      <c r="C362" s="90">
        <v>3609</v>
      </c>
      <c r="D362" s="90">
        <v>15049</v>
      </c>
      <c r="E362" s="90">
        <v>14305</v>
      </c>
      <c r="F362" s="142">
        <v>147</v>
      </c>
      <c r="G362" s="90">
        <v>22</v>
      </c>
      <c r="H362" s="90">
        <v>283</v>
      </c>
      <c r="I362" s="90">
        <v>2233</v>
      </c>
    </row>
    <row r="363" spans="1:9" s="86" customFormat="1" ht="9" customHeight="1">
      <c r="A363" s="84" t="s">
        <v>33</v>
      </c>
      <c r="B363" s="90">
        <f t="shared" si="19"/>
        <v>24517</v>
      </c>
      <c r="C363" s="90">
        <v>2226</v>
      </c>
      <c r="D363" s="90">
        <v>9896</v>
      </c>
      <c r="E363" s="90">
        <v>9586</v>
      </c>
      <c r="F363" s="142">
        <v>110</v>
      </c>
      <c r="G363" s="90">
        <v>5</v>
      </c>
      <c r="H363" s="90">
        <v>68</v>
      </c>
      <c r="I363" s="90">
        <v>2626</v>
      </c>
    </row>
    <row r="364" spans="1:9" s="86" customFormat="1" ht="9" customHeight="1">
      <c r="A364" s="84" t="s">
        <v>34</v>
      </c>
      <c r="B364" s="90">
        <f t="shared" si="19"/>
        <v>90440</v>
      </c>
      <c r="C364" s="90">
        <v>5321</v>
      </c>
      <c r="D364" s="90">
        <v>62256</v>
      </c>
      <c r="E364" s="90">
        <v>16746</v>
      </c>
      <c r="F364" s="142">
        <v>60</v>
      </c>
      <c r="G364" s="90">
        <v>39</v>
      </c>
      <c r="H364" s="90">
        <v>40</v>
      </c>
      <c r="I364" s="90">
        <v>5978</v>
      </c>
    </row>
    <row r="365" spans="1:9" s="86" customFormat="1" ht="9" customHeight="1">
      <c r="A365" s="87" t="s">
        <v>35</v>
      </c>
      <c r="B365" s="92">
        <f t="shared" si="19"/>
        <v>122467</v>
      </c>
      <c r="C365" s="92">
        <v>17199</v>
      </c>
      <c r="D365" s="92">
        <v>44717</v>
      </c>
      <c r="E365" s="92">
        <v>38549</v>
      </c>
      <c r="F365" s="92">
        <v>296</v>
      </c>
      <c r="G365" s="92">
        <v>42</v>
      </c>
      <c r="H365" s="92">
        <v>164</v>
      </c>
      <c r="I365" s="92">
        <v>21500</v>
      </c>
    </row>
    <row r="366" spans="1:9" s="86" customFormat="1" ht="9" customHeight="1">
      <c r="A366" s="84" t="s">
        <v>36</v>
      </c>
      <c r="B366" s="90">
        <f t="shared" si="19"/>
        <v>158391</v>
      </c>
      <c r="C366" s="90">
        <v>13614</v>
      </c>
      <c r="D366" s="90">
        <v>52525</v>
      </c>
      <c r="E366" s="90">
        <v>72281</v>
      </c>
      <c r="F366" s="142">
        <v>907</v>
      </c>
      <c r="G366" s="90">
        <v>185</v>
      </c>
      <c r="H366" s="90">
        <v>588</v>
      </c>
      <c r="I366" s="90">
        <v>18291</v>
      </c>
    </row>
    <row r="367" spans="1:9" s="86" customFormat="1" ht="9" customHeight="1">
      <c r="A367" s="84" t="s">
        <v>37</v>
      </c>
      <c r="B367" s="90">
        <f t="shared" si="19"/>
        <v>40075</v>
      </c>
      <c r="C367" s="90">
        <v>4504</v>
      </c>
      <c r="D367" s="90">
        <v>22769</v>
      </c>
      <c r="E367" s="90">
        <v>10548</v>
      </c>
      <c r="F367" s="142">
        <v>97</v>
      </c>
      <c r="G367" s="90">
        <v>36</v>
      </c>
      <c r="H367" s="90">
        <v>46</v>
      </c>
      <c r="I367" s="90">
        <v>2075</v>
      </c>
    </row>
    <row r="368" spans="1:9" s="86" customFormat="1" ht="9" customHeight="1">
      <c r="A368" s="84" t="s">
        <v>38</v>
      </c>
      <c r="B368" s="90">
        <f t="shared" si="19"/>
        <v>23711</v>
      </c>
      <c r="C368" s="90">
        <v>1971</v>
      </c>
      <c r="D368" s="90">
        <v>12248</v>
      </c>
      <c r="E368" s="90">
        <v>8858</v>
      </c>
      <c r="F368" s="142">
        <v>53</v>
      </c>
      <c r="G368" s="90">
        <v>6</v>
      </c>
      <c r="H368" s="90">
        <v>12</v>
      </c>
      <c r="I368" s="90">
        <v>563</v>
      </c>
    </row>
    <row r="369" spans="1:9" s="86" customFormat="1" ht="9" customHeight="1">
      <c r="A369" s="87" t="s">
        <v>39</v>
      </c>
      <c r="B369" s="92">
        <f t="shared" si="19"/>
        <v>61214</v>
      </c>
      <c r="C369" s="92">
        <v>6134</v>
      </c>
      <c r="D369" s="92">
        <v>33769</v>
      </c>
      <c r="E369" s="92">
        <v>16971</v>
      </c>
      <c r="F369" s="92">
        <v>99</v>
      </c>
      <c r="G369" s="92">
        <v>69</v>
      </c>
      <c r="H369" s="92">
        <v>46</v>
      </c>
      <c r="I369" s="92">
        <v>4126</v>
      </c>
    </row>
    <row r="370" spans="1:9" s="86" customFormat="1" ht="9" customHeight="1">
      <c r="A370" s="84" t="s">
        <v>40</v>
      </c>
      <c r="B370" s="90">
        <f t="shared" si="19"/>
        <v>65065</v>
      </c>
      <c r="C370" s="90">
        <v>4864</v>
      </c>
      <c r="D370" s="90">
        <v>31201</v>
      </c>
      <c r="E370" s="90">
        <v>22042</v>
      </c>
      <c r="F370" s="142">
        <v>172</v>
      </c>
      <c r="G370" s="90">
        <v>12</v>
      </c>
      <c r="H370" s="90">
        <v>324</v>
      </c>
      <c r="I370" s="90">
        <v>6450</v>
      </c>
    </row>
    <row r="371" spans="1:9" s="86" customFormat="1" ht="9" customHeight="1">
      <c r="A371" s="84" t="s">
        <v>41</v>
      </c>
      <c r="B371" s="90">
        <f t="shared" si="19"/>
        <v>53631</v>
      </c>
      <c r="C371" s="90">
        <v>6247</v>
      </c>
      <c r="D371" s="90">
        <v>25557</v>
      </c>
      <c r="E371" s="90">
        <v>20116</v>
      </c>
      <c r="F371" s="142">
        <v>214</v>
      </c>
      <c r="G371" s="90">
        <v>31</v>
      </c>
      <c r="H371" s="90">
        <v>43</v>
      </c>
      <c r="I371" s="90">
        <v>1423</v>
      </c>
    </row>
    <row r="372" spans="1:9" s="86" customFormat="1" ht="9" customHeight="1">
      <c r="A372" s="84" t="s">
        <v>42</v>
      </c>
      <c r="B372" s="90">
        <f t="shared" si="19"/>
        <v>55720</v>
      </c>
      <c r="C372" s="90">
        <v>4989</v>
      </c>
      <c r="D372" s="90">
        <v>24325</v>
      </c>
      <c r="E372" s="90">
        <v>23114</v>
      </c>
      <c r="F372" s="142">
        <v>98</v>
      </c>
      <c r="G372" s="90">
        <v>5</v>
      </c>
      <c r="H372" s="90">
        <v>55</v>
      </c>
      <c r="I372" s="90">
        <v>3134</v>
      </c>
    </row>
    <row r="373" spans="1:9" s="86" customFormat="1" ht="9" customHeight="1">
      <c r="A373" s="87" t="s">
        <v>43</v>
      </c>
      <c r="B373" s="92">
        <f t="shared" si="19"/>
        <v>72847</v>
      </c>
      <c r="C373" s="92">
        <v>6867</v>
      </c>
      <c r="D373" s="92">
        <v>36843</v>
      </c>
      <c r="E373" s="92">
        <v>28426</v>
      </c>
      <c r="F373" s="92">
        <v>158</v>
      </c>
      <c r="G373" s="92">
        <v>9</v>
      </c>
      <c r="H373" s="92">
        <v>108</v>
      </c>
      <c r="I373" s="92">
        <v>436</v>
      </c>
    </row>
    <row r="374" spans="1:9" s="86" customFormat="1" ht="9" customHeight="1">
      <c r="A374" s="84" t="s">
        <v>44</v>
      </c>
      <c r="B374" s="90">
        <f t="shared" si="19"/>
        <v>29225</v>
      </c>
      <c r="C374" s="90">
        <v>2387</v>
      </c>
      <c r="D374" s="90">
        <v>14774</v>
      </c>
      <c r="E374" s="90">
        <v>11240</v>
      </c>
      <c r="F374" s="142">
        <v>293</v>
      </c>
      <c r="G374" s="90">
        <v>37</v>
      </c>
      <c r="H374" s="90">
        <v>93</v>
      </c>
      <c r="I374" s="90">
        <v>401</v>
      </c>
    </row>
    <row r="375" spans="1:9" s="86" customFormat="1" ht="9" customHeight="1">
      <c r="A375" s="84" t="s">
        <v>45</v>
      </c>
      <c r="B375" s="90">
        <f t="shared" si="19"/>
        <v>190790</v>
      </c>
      <c r="C375" s="90">
        <v>18080</v>
      </c>
      <c r="D375" s="90">
        <v>62681</v>
      </c>
      <c r="E375" s="90">
        <v>81595</v>
      </c>
      <c r="F375" s="142">
        <v>448</v>
      </c>
      <c r="G375" s="90">
        <v>108</v>
      </c>
      <c r="H375" s="90">
        <v>246</v>
      </c>
      <c r="I375" s="90">
        <v>27632</v>
      </c>
    </row>
    <row r="376" spans="1:9" s="86" customFormat="1" ht="9" customHeight="1">
      <c r="A376" s="84" t="s">
        <v>46</v>
      </c>
      <c r="B376" s="90">
        <f t="shared" si="19"/>
        <v>33855</v>
      </c>
      <c r="C376" s="90">
        <v>2189</v>
      </c>
      <c r="D376" s="90">
        <v>25503</v>
      </c>
      <c r="E376" s="90">
        <v>6070</v>
      </c>
      <c r="F376" s="142">
        <v>11</v>
      </c>
      <c r="G376" s="90">
        <v>11</v>
      </c>
      <c r="H376" s="90">
        <v>21</v>
      </c>
      <c r="I376" s="90">
        <v>50</v>
      </c>
    </row>
    <row r="377" spans="1:9" s="86" customFormat="1" ht="9" customHeight="1">
      <c r="A377" s="87" t="s">
        <v>47</v>
      </c>
      <c r="B377" s="92">
        <f t="shared" si="19"/>
        <v>35099</v>
      </c>
      <c r="C377" s="92">
        <v>2347</v>
      </c>
      <c r="D377" s="92">
        <v>27120</v>
      </c>
      <c r="E377" s="92">
        <v>3550</v>
      </c>
      <c r="F377" s="92">
        <v>77</v>
      </c>
      <c r="G377" s="92">
        <v>33</v>
      </c>
      <c r="H377" s="92">
        <v>36</v>
      </c>
      <c r="I377" s="92">
        <v>1936</v>
      </c>
    </row>
    <row r="378" spans="1:9" s="86" customFormat="1" ht="9" customHeight="1">
      <c r="A378" s="84" t="s">
        <v>76</v>
      </c>
      <c r="B378" s="90">
        <f t="shared" si="19"/>
        <v>5528</v>
      </c>
      <c r="C378" s="90">
        <v>254</v>
      </c>
      <c r="D378" s="90">
        <v>3205</v>
      </c>
      <c r="E378" s="90">
        <v>887</v>
      </c>
      <c r="F378" s="142">
        <v>30</v>
      </c>
      <c r="G378" s="90">
        <v>38</v>
      </c>
      <c r="H378" s="90">
        <v>33</v>
      </c>
      <c r="I378" s="90">
        <v>1081</v>
      </c>
    </row>
    <row r="379" spans="1:9" s="86" customFormat="1" ht="9" customHeight="1">
      <c r="A379" s="84"/>
      <c r="B379" s="90"/>
      <c r="C379" s="90"/>
      <c r="D379" s="90"/>
      <c r="E379" s="90"/>
      <c r="F379" s="142"/>
      <c r="G379" s="90"/>
      <c r="H379" s="90"/>
      <c r="I379" s="90"/>
    </row>
    <row r="380" spans="1:9" s="95" customFormat="1" ht="9" customHeight="1">
      <c r="A380" s="93">
        <v>2005</v>
      </c>
      <c r="B380" s="146"/>
      <c r="C380" s="146"/>
      <c r="D380" s="146"/>
      <c r="E380" s="146"/>
      <c r="F380" s="146"/>
      <c r="G380" s="146"/>
      <c r="H380" s="146"/>
      <c r="I380" s="146"/>
    </row>
    <row r="381" spans="1:9" s="98" customFormat="1" ht="9" customHeight="1">
      <c r="A381" s="96" t="s">
        <v>78</v>
      </c>
      <c r="B381" s="115">
        <f t="shared" ref="B381:I381" si="20">SUM(B383:B415)</f>
        <v>2567906</v>
      </c>
      <c r="C381" s="115">
        <f t="shared" si="20"/>
        <v>252564</v>
      </c>
      <c r="D381" s="115">
        <f t="shared" si="20"/>
        <v>1172523</v>
      </c>
      <c r="E381" s="115">
        <f t="shared" si="20"/>
        <v>912240</v>
      </c>
      <c r="F381" s="115">
        <f t="shared" si="20"/>
        <v>6373</v>
      </c>
      <c r="G381" s="115">
        <f t="shared" si="20"/>
        <v>1133</v>
      </c>
      <c r="H381" s="115">
        <f t="shared" si="20"/>
        <v>5659</v>
      </c>
      <c r="I381" s="115">
        <f t="shared" si="20"/>
        <v>217414</v>
      </c>
    </row>
    <row r="382" spans="1:9" s="95" customFormat="1" ht="3.95" customHeight="1">
      <c r="A382" s="89"/>
      <c r="B382" s="116"/>
      <c r="C382" s="116"/>
      <c r="D382" s="116"/>
      <c r="E382" s="116"/>
      <c r="F382" s="116"/>
      <c r="G382" s="116"/>
      <c r="H382" s="116"/>
      <c r="I382" s="116"/>
    </row>
    <row r="383" spans="1:9" s="95" customFormat="1" ht="9" customHeight="1">
      <c r="A383" s="89" t="s">
        <v>79</v>
      </c>
      <c r="B383" s="116">
        <f t="shared" ref="B383:B415" si="21">SUM(C383:I383)</f>
        <v>25619</v>
      </c>
      <c r="C383" s="116">
        <v>2571</v>
      </c>
      <c r="D383" s="116">
        <v>16684</v>
      </c>
      <c r="E383" s="116">
        <v>5979</v>
      </c>
      <c r="F383" s="116">
        <v>20</v>
      </c>
      <c r="G383" s="116">
        <v>21</v>
      </c>
      <c r="H383" s="116">
        <v>21</v>
      </c>
      <c r="I383" s="116">
        <v>323</v>
      </c>
    </row>
    <row r="384" spans="1:9" s="95" customFormat="1" ht="9" customHeight="1">
      <c r="A384" s="89" t="s">
        <v>80</v>
      </c>
      <c r="B384" s="116">
        <f t="shared" si="21"/>
        <v>61844</v>
      </c>
      <c r="C384" s="116">
        <v>8275</v>
      </c>
      <c r="D384" s="116">
        <v>17494</v>
      </c>
      <c r="E384" s="116">
        <v>27526</v>
      </c>
      <c r="F384" s="116">
        <v>202</v>
      </c>
      <c r="G384" s="116">
        <v>18</v>
      </c>
      <c r="H384" s="116">
        <v>29</v>
      </c>
      <c r="I384" s="116">
        <v>8300</v>
      </c>
    </row>
    <row r="385" spans="1:9" s="95" customFormat="1" ht="9" customHeight="1">
      <c r="A385" s="89" t="s">
        <v>81</v>
      </c>
      <c r="B385" s="116">
        <f t="shared" si="21"/>
        <v>11509</v>
      </c>
      <c r="C385" s="116">
        <v>991</v>
      </c>
      <c r="D385" s="116">
        <v>5256</v>
      </c>
      <c r="E385" s="116">
        <v>5052</v>
      </c>
      <c r="F385" s="116">
        <v>15</v>
      </c>
      <c r="G385" s="116">
        <v>2</v>
      </c>
      <c r="H385" s="116">
        <v>11</v>
      </c>
      <c r="I385" s="116">
        <v>182</v>
      </c>
    </row>
    <row r="386" spans="1:9" s="95" customFormat="1" ht="9" customHeight="1">
      <c r="A386" s="100" t="s">
        <v>82</v>
      </c>
      <c r="B386" s="117">
        <f t="shared" si="21"/>
        <v>18246</v>
      </c>
      <c r="C386" s="117">
        <v>1699</v>
      </c>
      <c r="D386" s="117">
        <v>10470</v>
      </c>
      <c r="E386" s="117">
        <v>5442</v>
      </c>
      <c r="F386" s="117">
        <v>9</v>
      </c>
      <c r="G386" s="117">
        <v>5</v>
      </c>
      <c r="H386" s="117">
        <v>113</v>
      </c>
      <c r="I386" s="117">
        <v>508</v>
      </c>
    </row>
    <row r="387" spans="1:9" s="95" customFormat="1" ht="9" customHeight="1">
      <c r="A387" s="89" t="s">
        <v>83</v>
      </c>
      <c r="B387" s="116">
        <f t="shared" si="21"/>
        <v>55962</v>
      </c>
      <c r="C387" s="116">
        <v>4477</v>
      </c>
      <c r="D387" s="116">
        <v>34517</v>
      </c>
      <c r="E387" s="116">
        <v>11887</v>
      </c>
      <c r="F387" s="116">
        <v>68</v>
      </c>
      <c r="G387" s="116">
        <v>15</v>
      </c>
      <c r="H387" s="116">
        <v>32</v>
      </c>
      <c r="I387" s="116">
        <v>4966</v>
      </c>
    </row>
    <row r="388" spans="1:9" s="95" customFormat="1" ht="9" customHeight="1">
      <c r="A388" s="89" t="s">
        <v>84</v>
      </c>
      <c r="B388" s="116">
        <f t="shared" si="21"/>
        <v>12276</v>
      </c>
      <c r="C388" s="116">
        <v>1140</v>
      </c>
      <c r="D388" s="116">
        <v>6042</v>
      </c>
      <c r="E388" s="116">
        <v>4760</v>
      </c>
      <c r="F388" s="116">
        <v>51</v>
      </c>
      <c r="G388" s="116">
        <v>6</v>
      </c>
      <c r="H388" s="116">
        <v>19</v>
      </c>
      <c r="I388" s="116">
        <v>258</v>
      </c>
    </row>
    <row r="389" spans="1:9" s="95" customFormat="1" ht="9" customHeight="1">
      <c r="A389" s="89" t="s">
        <v>85</v>
      </c>
      <c r="B389" s="116">
        <f t="shared" si="21"/>
        <v>137488</v>
      </c>
      <c r="C389" s="116">
        <v>11581</v>
      </c>
      <c r="D389" s="116">
        <v>35159</v>
      </c>
      <c r="E389" s="116">
        <v>79442</v>
      </c>
      <c r="F389" s="116">
        <v>495</v>
      </c>
      <c r="G389" s="116">
        <v>14</v>
      </c>
      <c r="H389" s="116">
        <v>133</v>
      </c>
      <c r="I389" s="116">
        <v>10664</v>
      </c>
    </row>
    <row r="390" spans="1:9" s="95" customFormat="1" ht="9" customHeight="1">
      <c r="A390" s="100" t="s">
        <v>86</v>
      </c>
      <c r="B390" s="117">
        <f t="shared" si="21"/>
        <v>77840</v>
      </c>
      <c r="C390" s="117">
        <v>19103</v>
      </c>
      <c r="D390" s="117">
        <v>28633</v>
      </c>
      <c r="E390" s="117">
        <v>14135</v>
      </c>
      <c r="F390" s="117">
        <v>59</v>
      </c>
      <c r="G390" s="117">
        <v>22</v>
      </c>
      <c r="H390" s="117">
        <v>87</v>
      </c>
      <c r="I390" s="117">
        <v>15801</v>
      </c>
    </row>
    <row r="391" spans="1:9" s="95" customFormat="1" ht="9" customHeight="1">
      <c r="A391" s="140" t="s">
        <v>158</v>
      </c>
      <c r="B391" s="116">
        <f t="shared" si="21"/>
        <v>163212</v>
      </c>
      <c r="C391" s="116">
        <v>19048</v>
      </c>
      <c r="D391" s="116">
        <v>71522</v>
      </c>
      <c r="E391" s="116">
        <v>68844</v>
      </c>
      <c r="F391" s="116">
        <v>121</v>
      </c>
      <c r="G391" s="116">
        <v>18</v>
      </c>
      <c r="H391" s="116">
        <v>174</v>
      </c>
      <c r="I391" s="116">
        <v>3485</v>
      </c>
    </row>
    <row r="392" spans="1:9" s="95" customFormat="1" ht="9" customHeight="1">
      <c r="A392" s="89" t="s">
        <v>87</v>
      </c>
      <c r="B392" s="116">
        <f t="shared" si="21"/>
        <v>39519</v>
      </c>
      <c r="C392" s="116">
        <v>3482</v>
      </c>
      <c r="D392" s="116">
        <v>18301</v>
      </c>
      <c r="E392" s="116">
        <v>13674</v>
      </c>
      <c r="F392" s="116">
        <v>96</v>
      </c>
      <c r="G392" s="116">
        <v>19</v>
      </c>
      <c r="H392" s="116">
        <v>115</v>
      </c>
      <c r="I392" s="116">
        <v>3832</v>
      </c>
    </row>
    <row r="393" spans="1:9" s="95" customFormat="1" ht="9" customHeight="1">
      <c r="A393" s="89" t="s">
        <v>88</v>
      </c>
      <c r="B393" s="116">
        <f t="shared" si="21"/>
        <v>127290</v>
      </c>
      <c r="C393" s="116">
        <v>10261</v>
      </c>
      <c r="D393" s="116">
        <v>81132</v>
      </c>
      <c r="E393" s="116">
        <v>20580</v>
      </c>
      <c r="F393" s="116">
        <v>181</v>
      </c>
      <c r="G393" s="116">
        <v>195</v>
      </c>
      <c r="H393" s="116">
        <v>151</v>
      </c>
      <c r="I393" s="116">
        <v>14790</v>
      </c>
    </row>
    <row r="394" spans="1:9" s="95" customFormat="1" ht="9" customHeight="1">
      <c r="A394" s="100" t="s">
        <v>89</v>
      </c>
      <c r="B394" s="117">
        <f t="shared" si="21"/>
        <v>101699</v>
      </c>
      <c r="C394" s="117">
        <v>4747</v>
      </c>
      <c r="D394" s="117">
        <v>56813</v>
      </c>
      <c r="E394" s="117">
        <v>29381</v>
      </c>
      <c r="F394" s="117">
        <v>568</v>
      </c>
      <c r="G394" s="117">
        <v>31</v>
      </c>
      <c r="H394" s="117">
        <v>2400</v>
      </c>
      <c r="I394" s="117">
        <v>7759</v>
      </c>
    </row>
    <row r="395" spans="1:9" s="95" customFormat="1" ht="9" customHeight="1">
      <c r="A395" s="89" t="s">
        <v>90</v>
      </c>
      <c r="B395" s="116">
        <f t="shared" si="21"/>
        <v>61410</v>
      </c>
      <c r="C395" s="116">
        <v>5039</v>
      </c>
      <c r="D395" s="116">
        <v>18217</v>
      </c>
      <c r="E395" s="116">
        <v>30005</v>
      </c>
      <c r="F395" s="116">
        <v>311</v>
      </c>
      <c r="G395" s="116">
        <v>4</v>
      </c>
      <c r="H395" s="116">
        <v>68</v>
      </c>
      <c r="I395" s="116">
        <v>7766</v>
      </c>
    </row>
    <row r="396" spans="1:9" s="95" customFormat="1" ht="9" customHeight="1">
      <c r="A396" s="89" t="s">
        <v>91</v>
      </c>
      <c r="B396" s="116">
        <f t="shared" si="21"/>
        <v>155082</v>
      </c>
      <c r="C396" s="116">
        <v>11776</v>
      </c>
      <c r="D396" s="116">
        <v>81913</v>
      </c>
      <c r="E396" s="116">
        <v>35532</v>
      </c>
      <c r="F396" s="116">
        <v>358</v>
      </c>
      <c r="G396" s="116">
        <v>125</v>
      </c>
      <c r="H396" s="116">
        <v>134</v>
      </c>
      <c r="I396" s="116">
        <v>25244</v>
      </c>
    </row>
    <row r="397" spans="1:9" s="95" customFormat="1" ht="9" customHeight="1">
      <c r="A397" s="89" t="s">
        <v>92</v>
      </c>
      <c r="B397" s="116">
        <f t="shared" si="21"/>
        <v>335257</v>
      </c>
      <c r="C397" s="116">
        <v>35826</v>
      </c>
      <c r="D397" s="116">
        <v>146861</v>
      </c>
      <c r="E397" s="116">
        <v>147836</v>
      </c>
      <c r="F397" s="116">
        <v>244</v>
      </c>
      <c r="G397" s="116">
        <v>60</v>
      </c>
      <c r="H397" s="116">
        <v>289</v>
      </c>
      <c r="I397" s="116">
        <v>4141</v>
      </c>
    </row>
    <row r="398" spans="1:9" s="95" customFormat="1" ht="9" customHeight="1">
      <c r="A398" s="100" t="s">
        <v>93</v>
      </c>
      <c r="B398" s="117">
        <f t="shared" si="21"/>
        <v>104243</v>
      </c>
      <c r="C398" s="117">
        <v>8175</v>
      </c>
      <c r="D398" s="117">
        <v>65397</v>
      </c>
      <c r="E398" s="117">
        <v>22059</v>
      </c>
      <c r="F398" s="117">
        <v>277</v>
      </c>
      <c r="G398" s="117">
        <v>28</v>
      </c>
      <c r="H398" s="117">
        <v>278</v>
      </c>
      <c r="I398" s="117">
        <v>8029</v>
      </c>
    </row>
    <row r="399" spans="1:9" s="95" customFormat="1" ht="9" customHeight="1">
      <c r="A399" s="89" t="s">
        <v>94</v>
      </c>
      <c r="B399" s="116">
        <f t="shared" si="21"/>
        <v>35810</v>
      </c>
      <c r="C399" s="116">
        <v>3848</v>
      </c>
      <c r="D399" s="116">
        <v>14611</v>
      </c>
      <c r="E399" s="116">
        <v>15036</v>
      </c>
      <c r="F399" s="116">
        <v>229</v>
      </c>
      <c r="G399" s="116">
        <v>5</v>
      </c>
      <c r="H399" s="116">
        <v>159</v>
      </c>
      <c r="I399" s="116">
        <v>1922</v>
      </c>
    </row>
    <row r="400" spans="1:9" s="95" customFormat="1" ht="9" customHeight="1">
      <c r="A400" s="89" t="s">
        <v>95</v>
      </c>
      <c r="B400" s="116">
        <f t="shared" si="21"/>
        <v>22338</v>
      </c>
      <c r="C400" s="116">
        <v>2242</v>
      </c>
      <c r="D400" s="116">
        <v>9363</v>
      </c>
      <c r="E400" s="116">
        <v>9110</v>
      </c>
      <c r="F400" s="116">
        <v>113</v>
      </c>
      <c r="G400" s="116">
        <v>10</v>
      </c>
      <c r="H400" s="116">
        <v>53</v>
      </c>
      <c r="I400" s="116">
        <v>1447</v>
      </c>
    </row>
    <row r="401" spans="1:9" s="95" customFormat="1" ht="9" customHeight="1">
      <c r="A401" s="89" t="s">
        <v>96</v>
      </c>
      <c r="B401" s="116">
        <f t="shared" si="21"/>
        <v>87645</v>
      </c>
      <c r="C401" s="116">
        <v>4981</v>
      </c>
      <c r="D401" s="116">
        <v>60287</v>
      </c>
      <c r="E401" s="116">
        <v>16516</v>
      </c>
      <c r="F401" s="116">
        <v>75</v>
      </c>
      <c r="G401" s="116">
        <v>80</v>
      </c>
      <c r="H401" s="116">
        <v>36</v>
      </c>
      <c r="I401" s="116">
        <v>5670</v>
      </c>
    </row>
    <row r="402" spans="1:9" s="95" customFormat="1" ht="9" customHeight="1">
      <c r="A402" s="100" t="s">
        <v>97</v>
      </c>
      <c r="B402" s="117">
        <f t="shared" si="21"/>
        <v>112991</v>
      </c>
      <c r="C402" s="117">
        <v>15383</v>
      </c>
      <c r="D402" s="117">
        <v>44542</v>
      </c>
      <c r="E402" s="117">
        <v>37732</v>
      </c>
      <c r="F402" s="117">
        <v>274</v>
      </c>
      <c r="G402" s="117">
        <v>34</v>
      </c>
      <c r="H402" s="117">
        <v>115</v>
      </c>
      <c r="I402" s="117">
        <v>14911</v>
      </c>
    </row>
    <row r="403" spans="1:9" s="95" customFormat="1" ht="9" customHeight="1">
      <c r="A403" s="89" t="s">
        <v>98</v>
      </c>
      <c r="B403" s="116">
        <f t="shared" si="21"/>
        <v>165560</v>
      </c>
      <c r="C403" s="116">
        <v>14893</v>
      </c>
      <c r="D403" s="116">
        <v>51607</v>
      </c>
      <c r="E403" s="116">
        <v>78661</v>
      </c>
      <c r="F403" s="116">
        <v>815</v>
      </c>
      <c r="G403" s="116">
        <v>139</v>
      </c>
      <c r="H403" s="116">
        <v>470</v>
      </c>
      <c r="I403" s="116">
        <v>18975</v>
      </c>
    </row>
    <row r="404" spans="1:9" s="95" customFormat="1" ht="9" customHeight="1">
      <c r="A404" s="89" t="s">
        <v>99</v>
      </c>
      <c r="B404" s="116">
        <f t="shared" si="21"/>
        <v>41902</v>
      </c>
      <c r="C404" s="116">
        <v>4960</v>
      </c>
      <c r="D404" s="116">
        <v>23063</v>
      </c>
      <c r="E404" s="116">
        <v>11882</v>
      </c>
      <c r="F404" s="116">
        <v>124</v>
      </c>
      <c r="G404" s="116">
        <v>38</v>
      </c>
      <c r="H404" s="116">
        <v>41</v>
      </c>
      <c r="I404" s="116">
        <v>1794</v>
      </c>
    </row>
    <row r="405" spans="1:9" s="95" customFormat="1" ht="9" customHeight="1">
      <c r="A405" s="89" t="s">
        <v>100</v>
      </c>
      <c r="B405" s="116">
        <f t="shared" si="21"/>
        <v>24363</v>
      </c>
      <c r="C405" s="116">
        <v>2281</v>
      </c>
      <c r="D405" s="116">
        <v>12029</v>
      </c>
      <c r="E405" s="116">
        <v>9453</v>
      </c>
      <c r="F405" s="116">
        <v>35</v>
      </c>
      <c r="G405" s="116">
        <v>6</v>
      </c>
      <c r="H405" s="116">
        <v>11</v>
      </c>
      <c r="I405" s="116">
        <v>548</v>
      </c>
    </row>
    <row r="406" spans="1:9" s="95" customFormat="1" ht="9" customHeight="1">
      <c r="A406" s="100" t="s">
        <v>101</v>
      </c>
      <c r="B406" s="117">
        <f t="shared" si="21"/>
        <v>59005</v>
      </c>
      <c r="C406" s="117">
        <v>6319</v>
      </c>
      <c r="D406" s="117">
        <v>31280</v>
      </c>
      <c r="E406" s="117">
        <v>16994</v>
      </c>
      <c r="F406" s="117">
        <v>68</v>
      </c>
      <c r="G406" s="117">
        <v>55</v>
      </c>
      <c r="H406" s="117">
        <v>51</v>
      </c>
      <c r="I406" s="117">
        <v>4238</v>
      </c>
    </row>
    <row r="407" spans="1:9" s="95" customFormat="1" ht="9" customHeight="1">
      <c r="A407" s="89" t="s">
        <v>102</v>
      </c>
      <c r="B407" s="116">
        <f t="shared" si="21"/>
        <v>61615</v>
      </c>
      <c r="C407" s="116">
        <v>3148</v>
      </c>
      <c r="D407" s="116">
        <v>18749</v>
      </c>
      <c r="E407" s="116">
        <v>16430</v>
      </c>
      <c r="F407" s="116">
        <v>164</v>
      </c>
      <c r="G407" s="116">
        <v>12</v>
      </c>
      <c r="H407" s="116">
        <v>165</v>
      </c>
      <c r="I407" s="116">
        <v>22947</v>
      </c>
    </row>
    <row r="408" spans="1:9" s="95" customFormat="1" ht="9" customHeight="1">
      <c r="A408" s="89" t="s">
        <v>103</v>
      </c>
      <c r="B408" s="116">
        <f t="shared" si="21"/>
        <v>53609</v>
      </c>
      <c r="C408" s="116">
        <v>6909</v>
      </c>
      <c r="D408" s="116">
        <v>24342</v>
      </c>
      <c r="E408" s="116">
        <v>20606</v>
      </c>
      <c r="F408" s="116">
        <v>253</v>
      </c>
      <c r="G408" s="116">
        <v>30</v>
      </c>
      <c r="H408" s="116">
        <v>47</v>
      </c>
      <c r="I408" s="116">
        <v>1422</v>
      </c>
    </row>
    <row r="409" spans="1:9" s="95" customFormat="1" ht="9" customHeight="1">
      <c r="A409" s="89" t="s">
        <v>104</v>
      </c>
      <c r="B409" s="116">
        <f t="shared" si="21"/>
        <v>52744</v>
      </c>
      <c r="C409" s="116">
        <v>5142</v>
      </c>
      <c r="D409" s="116">
        <v>22876</v>
      </c>
      <c r="E409" s="116">
        <v>21983</v>
      </c>
      <c r="F409" s="116">
        <v>108</v>
      </c>
      <c r="G409" s="116">
        <v>20</v>
      </c>
      <c r="H409" s="116">
        <v>38</v>
      </c>
      <c r="I409" s="116">
        <v>2577</v>
      </c>
    </row>
    <row r="410" spans="1:9" s="95" customFormat="1" ht="9" customHeight="1">
      <c r="A410" s="100" t="s">
        <v>105</v>
      </c>
      <c r="B410" s="117">
        <f t="shared" si="21"/>
        <v>74080</v>
      </c>
      <c r="C410" s="117">
        <v>6977</v>
      </c>
      <c r="D410" s="117">
        <v>35501</v>
      </c>
      <c r="E410" s="117">
        <v>30442</v>
      </c>
      <c r="F410" s="117">
        <v>221</v>
      </c>
      <c r="G410" s="117">
        <v>10</v>
      </c>
      <c r="H410" s="117">
        <v>113</v>
      </c>
      <c r="I410" s="117">
        <v>816</v>
      </c>
    </row>
    <row r="411" spans="1:9" s="95" customFormat="1" ht="9" customHeight="1">
      <c r="A411" s="89" t="s">
        <v>106</v>
      </c>
      <c r="B411" s="116">
        <f t="shared" si="21"/>
        <v>26754</v>
      </c>
      <c r="C411" s="116">
        <v>2402</v>
      </c>
      <c r="D411" s="116">
        <v>12956</v>
      </c>
      <c r="E411" s="116">
        <v>10657</v>
      </c>
      <c r="F411" s="116">
        <v>263</v>
      </c>
      <c r="G411" s="116">
        <v>23</v>
      </c>
      <c r="H411" s="116">
        <v>64</v>
      </c>
      <c r="I411" s="116">
        <v>389</v>
      </c>
    </row>
    <row r="412" spans="1:9" s="95" customFormat="1" ht="9" customHeight="1">
      <c r="A412" s="89" t="s">
        <v>107</v>
      </c>
      <c r="B412" s="116">
        <f t="shared" si="21"/>
        <v>189414</v>
      </c>
      <c r="C412" s="116">
        <v>19936</v>
      </c>
      <c r="D412" s="116">
        <v>63663</v>
      </c>
      <c r="E412" s="116">
        <v>83949</v>
      </c>
      <c r="F412" s="116">
        <v>454</v>
      </c>
      <c r="G412" s="116">
        <v>60</v>
      </c>
      <c r="H412" s="116">
        <v>194</v>
      </c>
      <c r="I412" s="116">
        <v>21158</v>
      </c>
    </row>
    <row r="413" spans="1:9" s="95" customFormat="1" ht="9" customHeight="1">
      <c r="A413" s="89" t="s">
        <v>108</v>
      </c>
      <c r="B413" s="116">
        <f t="shared" si="21"/>
        <v>35655</v>
      </c>
      <c r="C413" s="116">
        <v>2334</v>
      </c>
      <c r="D413" s="116">
        <v>25642</v>
      </c>
      <c r="E413" s="116">
        <v>7255</v>
      </c>
      <c r="F413" s="116">
        <v>10</v>
      </c>
      <c r="G413" s="116">
        <v>5</v>
      </c>
      <c r="H413" s="116">
        <v>25</v>
      </c>
      <c r="I413" s="116">
        <v>384</v>
      </c>
    </row>
    <row r="414" spans="1:9" s="95" customFormat="1" ht="9" customHeight="1">
      <c r="A414" s="100" t="s">
        <v>109</v>
      </c>
      <c r="B414" s="117">
        <f t="shared" si="21"/>
        <v>34131</v>
      </c>
      <c r="C414" s="117">
        <v>2404</v>
      </c>
      <c r="D414" s="117">
        <v>27189</v>
      </c>
      <c r="E414" s="117">
        <v>2969</v>
      </c>
      <c r="F414" s="117">
        <v>87</v>
      </c>
      <c r="G414" s="117">
        <v>21</v>
      </c>
      <c r="H414" s="117">
        <v>22</v>
      </c>
      <c r="I414" s="117">
        <v>1439</v>
      </c>
    </row>
    <row r="415" spans="1:9" s="95" customFormat="1" ht="9" customHeight="1">
      <c r="A415" s="89" t="s">
        <v>110</v>
      </c>
      <c r="B415" s="116">
        <f t="shared" si="21"/>
        <v>1794</v>
      </c>
      <c r="C415" s="116">
        <v>214</v>
      </c>
      <c r="D415" s="116">
        <v>412</v>
      </c>
      <c r="E415" s="116">
        <v>431</v>
      </c>
      <c r="F415" s="116">
        <v>5</v>
      </c>
      <c r="G415" s="116">
        <v>2</v>
      </c>
      <c r="H415" s="116">
        <v>1</v>
      </c>
      <c r="I415" s="116">
        <v>729</v>
      </c>
    </row>
    <row r="416" spans="1:9" s="86" customFormat="1" ht="9" customHeight="1">
      <c r="A416" s="84"/>
      <c r="B416" s="90"/>
      <c r="C416" s="90"/>
      <c r="D416" s="90"/>
      <c r="E416" s="90"/>
      <c r="F416" s="142"/>
      <c r="G416" s="90"/>
      <c r="H416" s="90"/>
      <c r="I416" s="90"/>
    </row>
    <row r="417" spans="1:9" s="95" customFormat="1" ht="9" customHeight="1">
      <c r="A417" s="93" t="s">
        <v>111</v>
      </c>
      <c r="B417" s="146"/>
      <c r="C417" s="146"/>
      <c r="D417" s="146"/>
      <c r="E417" s="146"/>
      <c r="F417" s="146"/>
      <c r="G417" s="146"/>
      <c r="H417" s="146"/>
      <c r="I417" s="146"/>
    </row>
    <row r="418" spans="1:9" s="98" customFormat="1" ht="9" customHeight="1">
      <c r="A418" s="96" t="s">
        <v>78</v>
      </c>
      <c r="B418" s="115">
        <f t="shared" ref="B418:I418" si="22">SUM(B420:B452)</f>
        <v>2505939</v>
      </c>
      <c r="C418" s="115">
        <f t="shared" si="22"/>
        <v>247146</v>
      </c>
      <c r="D418" s="115">
        <f t="shared" si="22"/>
        <v>1134523</v>
      </c>
      <c r="E418" s="115">
        <f t="shared" si="22"/>
        <v>907169</v>
      </c>
      <c r="F418" s="115">
        <f t="shared" si="22"/>
        <v>6328</v>
      </c>
      <c r="G418" s="115">
        <f t="shared" si="22"/>
        <v>1208</v>
      </c>
      <c r="H418" s="115">
        <f t="shared" si="22"/>
        <v>4317</v>
      </c>
      <c r="I418" s="115">
        <f t="shared" si="22"/>
        <v>205248</v>
      </c>
    </row>
    <row r="419" spans="1:9" s="95" customFormat="1" ht="3.95" customHeight="1">
      <c r="A419" s="89"/>
      <c r="B419" s="116"/>
      <c r="C419" s="116"/>
      <c r="D419" s="116"/>
      <c r="E419" s="116"/>
      <c r="F419" s="116"/>
      <c r="G419" s="116"/>
      <c r="H419" s="116"/>
      <c r="I419" s="116"/>
    </row>
    <row r="420" spans="1:9" s="95" customFormat="1" ht="9" customHeight="1">
      <c r="A420" s="89" t="s">
        <v>79</v>
      </c>
      <c r="B420" s="116">
        <f t="shared" ref="B420:B452" si="23">SUM(C420:I420)</f>
        <v>25434</v>
      </c>
      <c r="C420" s="116">
        <v>2611</v>
      </c>
      <c r="D420" s="116">
        <v>16222</v>
      </c>
      <c r="E420" s="116">
        <v>6179</v>
      </c>
      <c r="F420" s="116">
        <v>16</v>
      </c>
      <c r="G420" s="116">
        <v>20</v>
      </c>
      <c r="H420" s="116">
        <v>14</v>
      </c>
      <c r="I420" s="116">
        <v>372</v>
      </c>
    </row>
    <row r="421" spans="1:9" s="95" customFormat="1" ht="9" customHeight="1">
      <c r="A421" s="89" t="s">
        <v>80</v>
      </c>
      <c r="B421" s="116">
        <f t="shared" si="23"/>
        <v>64909</v>
      </c>
      <c r="C421" s="116">
        <v>5309</v>
      </c>
      <c r="D421" s="116">
        <v>15819</v>
      </c>
      <c r="E421" s="116">
        <v>20358</v>
      </c>
      <c r="F421" s="116">
        <v>254</v>
      </c>
      <c r="G421" s="116">
        <v>17</v>
      </c>
      <c r="H421" s="116">
        <v>49</v>
      </c>
      <c r="I421" s="116">
        <v>23103</v>
      </c>
    </row>
    <row r="422" spans="1:9" s="95" customFormat="1" ht="9" customHeight="1">
      <c r="A422" s="89" t="s">
        <v>81</v>
      </c>
      <c r="B422" s="116">
        <f t="shared" si="23"/>
        <v>12256</v>
      </c>
      <c r="C422" s="116">
        <v>1149</v>
      </c>
      <c r="D422" s="116">
        <v>5268</v>
      </c>
      <c r="E422" s="116">
        <v>5265</v>
      </c>
      <c r="F422" s="116">
        <v>15</v>
      </c>
      <c r="G422" s="116">
        <v>3</v>
      </c>
      <c r="H422" s="116">
        <v>7</v>
      </c>
      <c r="I422" s="116">
        <v>549</v>
      </c>
    </row>
    <row r="423" spans="1:9" s="95" customFormat="1" ht="9" customHeight="1">
      <c r="A423" s="100" t="s">
        <v>82</v>
      </c>
      <c r="B423" s="117">
        <f t="shared" si="23"/>
        <v>16629</v>
      </c>
      <c r="C423" s="117">
        <v>1537</v>
      </c>
      <c r="D423" s="117">
        <v>9966</v>
      </c>
      <c r="E423" s="117">
        <v>4981</v>
      </c>
      <c r="F423" s="117">
        <v>10</v>
      </c>
      <c r="G423" s="117">
        <v>3</v>
      </c>
      <c r="H423" s="117">
        <v>48</v>
      </c>
      <c r="I423" s="117">
        <v>84</v>
      </c>
    </row>
    <row r="424" spans="1:9" s="95" customFormat="1" ht="9" customHeight="1">
      <c r="A424" s="89" t="s">
        <v>83</v>
      </c>
      <c r="B424" s="116">
        <f t="shared" si="23"/>
        <v>56458</v>
      </c>
      <c r="C424" s="116">
        <v>4916</v>
      </c>
      <c r="D424" s="116">
        <v>34615</v>
      </c>
      <c r="E424" s="116">
        <v>12526</v>
      </c>
      <c r="F424" s="116">
        <v>74</v>
      </c>
      <c r="G424" s="116">
        <v>25</v>
      </c>
      <c r="H424" s="116">
        <v>36</v>
      </c>
      <c r="I424" s="116">
        <v>4266</v>
      </c>
    </row>
    <row r="425" spans="1:9" s="95" customFormat="1" ht="9" customHeight="1">
      <c r="A425" s="89" t="s">
        <v>84</v>
      </c>
      <c r="B425" s="116">
        <f t="shared" si="23"/>
        <v>11762</v>
      </c>
      <c r="C425" s="116">
        <v>1113</v>
      </c>
      <c r="D425" s="116">
        <v>5609</v>
      </c>
      <c r="E425" s="116">
        <v>4852</v>
      </c>
      <c r="F425" s="116">
        <v>65</v>
      </c>
      <c r="G425" s="116">
        <v>8</v>
      </c>
      <c r="H425" s="116">
        <v>11</v>
      </c>
      <c r="I425" s="116">
        <v>104</v>
      </c>
    </row>
    <row r="426" spans="1:9" s="95" customFormat="1" ht="9" customHeight="1">
      <c r="A426" s="89" t="s">
        <v>85</v>
      </c>
      <c r="B426" s="116">
        <f t="shared" si="23"/>
        <v>132205</v>
      </c>
      <c r="C426" s="116">
        <v>11621</v>
      </c>
      <c r="D426" s="116">
        <v>34685</v>
      </c>
      <c r="E426" s="116">
        <v>76259</v>
      </c>
      <c r="F426" s="116">
        <v>423</v>
      </c>
      <c r="G426" s="116">
        <v>23</v>
      </c>
      <c r="H426" s="116">
        <v>116</v>
      </c>
      <c r="I426" s="116">
        <v>9078</v>
      </c>
    </row>
    <row r="427" spans="1:9" s="95" customFormat="1" ht="9" customHeight="1">
      <c r="A427" s="100" t="s">
        <v>86</v>
      </c>
      <c r="B427" s="117">
        <f t="shared" si="23"/>
        <v>72731</v>
      </c>
      <c r="C427" s="117">
        <v>17678</v>
      </c>
      <c r="D427" s="117">
        <v>25397</v>
      </c>
      <c r="E427" s="117">
        <v>12418</v>
      </c>
      <c r="F427" s="117">
        <v>58</v>
      </c>
      <c r="G427" s="117">
        <v>33</v>
      </c>
      <c r="H427" s="117">
        <v>44</v>
      </c>
      <c r="I427" s="117">
        <v>17103</v>
      </c>
    </row>
    <row r="428" spans="1:9" s="95" customFormat="1" ht="9" customHeight="1">
      <c r="A428" s="140" t="s">
        <v>158</v>
      </c>
      <c r="B428" s="116">
        <f t="shared" si="23"/>
        <v>155703</v>
      </c>
      <c r="C428" s="116">
        <v>18632</v>
      </c>
      <c r="D428" s="116">
        <v>66200</v>
      </c>
      <c r="E428" s="116">
        <v>66159</v>
      </c>
      <c r="F428" s="116">
        <v>212</v>
      </c>
      <c r="G428" s="116">
        <v>28</v>
      </c>
      <c r="H428" s="116">
        <v>103</v>
      </c>
      <c r="I428" s="116">
        <v>4369</v>
      </c>
    </row>
    <row r="429" spans="1:9" s="95" customFormat="1" ht="9" customHeight="1">
      <c r="A429" s="89" t="s">
        <v>87</v>
      </c>
      <c r="B429" s="116">
        <f t="shared" si="23"/>
        <v>38424</v>
      </c>
      <c r="C429" s="116">
        <v>3468</v>
      </c>
      <c r="D429" s="116">
        <v>17248</v>
      </c>
      <c r="E429" s="116">
        <v>13718</v>
      </c>
      <c r="F429" s="116">
        <v>109</v>
      </c>
      <c r="G429" s="116">
        <v>21</v>
      </c>
      <c r="H429" s="116">
        <v>128</v>
      </c>
      <c r="I429" s="116">
        <v>3732</v>
      </c>
    </row>
    <row r="430" spans="1:9" s="95" customFormat="1" ht="9" customHeight="1">
      <c r="A430" s="89" t="s">
        <v>88</v>
      </c>
      <c r="B430" s="116">
        <f t="shared" si="23"/>
        <v>118270</v>
      </c>
      <c r="C430" s="116">
        <v>9741</v>
      </c>
      <c r="D430" s="116">
        <v>73504</v>
      </c>
      <c r="E430" s="116">
        <v>19903</v>
      </c>
      <c r="F430" s="116">
        <v>192</v>
      </c>
      <c r="G430" s="116">
        <v>164</v>
      </c>
      <c r="H430" s="116">
        <v>126</v>
      </c>
      <c r="I430" s="116">
        <v>14640</v>
      </c>
    </row>
    <row r="431" spans="1:9" s="95" customFormat="1" ht="9" customHeight="1">
      <c r="A431" s="100" t="s">
        <v>89</v>
      </c>
      <c r="B431" s="117">
        <f t="shared" si="23"/>
        <v>101972</v>
      </c>
      <c r="C431" s="117">
        <v>5497</v>
      </c>
      <c r="D431" s="117">
        <v>58509</v>
      </c>
      <c r="E431" s="117">
        <v>30953</v>
      </c>
      <c r="F431" s="117">
        <v>593</v>
      </c>
      <c r="G431" s="117">
        <v>16</v>
      </c>
      <c r="H431" s="117">
        <v>1240</v>
      </c>
      <c r="I431" s="117">
        <v>5164</v>
      </c>
    </row>
    <row r="432" spans="1:9" s="95" customFormat="1" ht="9" customHeight="1">
      <c r="A432" s="89" t="s">
        <v>90</v>
      </c>
      <c r="B432" s="116">
        <f t="shared" si="23"/>
        <v>62985</v>
      </c>
      <c r="C432" s="116">
        <v>6096</v>
      </c>
      <c r="D432" s="116">
        <v>18028</v>
      </c>
      <c r="E432" s="116">
        <v>29701</v>
      </c>
      <c r="F432" s="116">
        <v>342</v>
      </c>
      <c r="G432" s="116">
        <v>7</v>
      </c>
      <c r="H432" s="116">
        <v>73</v>
      </c>
      <c r="I432" s="116">
        <v>8738</v>
      </c>
    </row>
    <row r="433" spans="1:9" s="95" customFormat="1" ht="9" customHeight="1">
      <c r="A433" s="89" t="s">
        <v>91</v>
      </c>
      <c r="B433" s="116">
        <f t="shared" si="23"/>
        <v>153636</v>
      </c>
      <c r="C433" s="116">
        <v>12036</v>
      </c>
      <c r="D433" s="116">
        <v>82817</v>
      </c>
      <c r="E433" s="116">
        <v>38259</v>
      </c>
      <c r="F433" s="116">
        <v>326</v>
      </c>
      <c r="G433" s="116">
        <v>121</v>
      </c>
      <c r="H433" s="116">
        <v>171</v>
      </c>
      <c r="I433" s="116">
        <v>19906</v>
      </c>
    </row>
    <row r="434" spans="1:9" s="95" customFormat="1" ht="9" customHeight="1">
      <c r="A434" s="89" t="s">
        <v>92</v>
      </c>
      <c r="B434" s="116">
        <f t="shared" si="23"/>
        <v>330108</v>
      </c>
      <c r="C434" s="116">
        <v>36902</v>
      </c>
      <c r="D434" s="116">
        <v>138634</v>
      </c>
      <c r="E434" s="116">
        <v>149632</v>
      </c>
      <c r="F434" s="116">
        <v>188</v>
      </c>
      <c r="G434" s="116">
        <v>22</v>
      </c>
      <c r="H434" s="116">
        <v>277</v>
      </c>
      <c r="I434" s="116">
        <v>4453</v>
      </c>
    </row>
    <row r="435" spans="1:9" s="95" customFormat="1" ht="9" customHeight="1">
      <c r="A435" s="100" t="s">
        <v>93</v>
      </c>
      <c r="B435" s="117">
        <f t="shared" si="23"/>
        <v>99531</v>
      </c>
      <c r="C435" s="117">
        <v>8204</v>
      </c>
      <c r="D435" s="117">
        <v>59797</v>
      </c>
      <c r="E435" s="117">
        <v>21994</v>
      </c>
      <c r="F435" s="117">
        <v>229</v>
      </c>
      <c r="G435" s="117">
        <v>31</v>
      </c>
      <c r="H435" s="117">
        <v>207</v>
      </c>
      <c r="I435" s="117">
        <v>9069</v>
      </c>
    </row>
    <row r="436" spans="1:9" s="95" customFormat="1" ht="9" customHeight="1">
      <c r="A436" s="89" t="s">
        <v>94</v>
      </c>
      <c r="B436" s="116">
        <f t="shared" si="23"/>
        <v>34072</v>
      </c>
      <c r="C436" s="116">
        <v>3834</v>
      </c>
      <c r="D436" s="116">
        <v>13808</v>
      </c>
      <c r="E436" s="116">
        <v>14932</v>
      </c>
      <c r="F436" s="116">
        <v>113</v>
      </c>
      <c r="G436" s="116">
        <v>6</v>
      </c>
      <c r="H436" s="116">
        <v>74</v>
      </c>
      <c r="I436" s="116">
        <v>1305</v>
      </c>
    </row>
    <row r="437" spans="1:9" s="95" customFormat="1" ht="9" customHeight="1">
      <c r="A437" s="89" t="s">
        <v>95</v>
      </c>
      <c r="B437" s="116">
        <f t="shared" si="23"/>
        <v>24213</v>
      </c>
      <c r="C437" s="116">
        <v>2204</v>
      </c>
      <c r="D437" s="116">
        <v>9175</v>
      </c>
      <c r="E437" s="116">
        <v>10207</v>
      </c>
      <c r="F437" s="116">
        <v>186</v>
      </c>
      <c r="G437" s="116">
        <v>18</v>
      </c>
      <c r="H437" s="116">
        <v>136</v>
      </c>
      <c r="I437" s="116">
        <v>2287</v>
      </c>
    </row>
    <row r="438" spans="1:9" s="95" customFormat="1" ht="9" customHeight="1">
      <c r="A438" s="89" t="s">
        <v>96</v>
      </c>
      <c r="B438" s="116">
        <f t="shared" si="23"/>
        <v>87634</v>
      </c>
      <c r="C438" s="116">
        <v>5359</v>
      </c>
      <c r="D438" s="116">
        <v>59796</v>
      </c>
      <c r="E438" s="116">
        <v>17553</v>
      </c>
      <c r="F438" s="116">
        <v>118</v>
      </c>
      <c r="G438" s="116">
        <v>170</v>
      </c>
      <c r="H438" s="116">
        <v>130</v>
      </c>
      <c r="I438" s="116">
        <v>4508</v>
      </c>
    </row>
    <row r="439" spans="1:9" s="95" customFormat="1" ht="9" customHeight="1">
      <c r="A439" s="100" t="s">
        <v>97</v>
      </c>
      <c r="B439" s="117">
        <f t="shared" si="23"/>
        <v>106831</v>
      </c>
      <c r="C439" s="117">
        <v>12466</v>
      </c>
      <c r="D439" s="117">
        <v>41545</v>
      </c>
      <c r="E439" s="117">
        <v>36200</v>
      </c>
      <c r="F439" s="117">
        <v>226</v>
      </c>
      <c r="G439" s="117">
        <v>12</v>
      </c>
      <c r="H439" s="117">
        <v>158</v>
      </c>
      <c r="I439" s="117">
        <v>16224</v>
      </c>
    </row>
    <row r="440" spans="1:9" s="95" customFormat="1" ht="9" customHeight="1">
      <c r="A440" s="89" t="s">
        <v>98</v>
      </c>
      <c r="B440" s="116">
        <f t="shared" si="23"/>
        <v>156914</v>
      </c>
      <c r="C440" s="116">
        <v>14162</v>
      </c>
      <c r="D440" s="116">
        <v>48479</v>
      </c>
      <c r="E440" s="116">
        <v>78712</v>
      </c>
      <c r="F440" s="116">
        <v>691</v>
      </c>
      <c r="G440" s="116">
        <v>139</v>
      </c>
      <c r="H440" s="116">
        <v>390</v>
      </c>
      <c r="I440" s="116">
        <v>14341</v>
      </c>
    </row>
    <row r="441" spans="1:9" s="95" customFormat="1" ht="9" customHeight="1">
      <c r="A441" s="89" t="s">
        <v>99</v>
      </c>
      <c r="B441" s="116">
        <f t="shared" si="23"/>
        <v>39504</v>
      </c>
      <c r="C441" s="116">
        <v>4460</v>
      </c>
      <c r="D441" s="116">
        <v>21034</v>
      </c>
      <c r="E441" s="116">
        <v>12201</v>
      </c>
      <c r="F441" s="116">
        <v>110</v>
      </c>
      <c r="G441" s="116">
        <v>37</v>
      </c>
      <c r="H441" s="116">
        <v>50</v>
      </c>
      <c r="I441" s="116">
        <v>1612</v>
      </c>
    </row>
    <row r="442" spans="1:9" s="95" customFormat="1" ht="9" customHeight="1">
      <c r="A442" s="89" t="s">
        <v>100</v>
      </c>
      <c r="B442" s="116">
        <f t="shared" si="23"/>
        <v>27235</v>
      </c>
      <c r="C442" s="116">
        <v>2562</v>
      </c>
      <c r="D442" s="116">
        <v>13110</v>
      </c>
      <c r="E442" s="116">
        <v>11253</v>
      </c>
      <c r="F442" s="116">
        <v>54</v>
      </c>
      <c r="G442" s="116">
        <v>2</v>
      </c>
      <c r="H442" s="116">
        <v>16</v>
      </c>
      <c r="I442" s="116">
        <v>238</v>
      </c>
    </row>
    <row r="443" spans="1:9" s="95" customFormat="1" ht="9" customHeight="1">
      <c r="A443" s="100" t="s">
        <v>101</v>
      </c>
      <c r="B443" s="117">
        <f t="shared" si="23"/>
        <v>58021</v>
      </c>
      <c r="C443" s="117">
        <v>6138</v>
      </c>
      <c r="D443" s="117">
        <v>30341</v>
      </c>
      <c r="E443" s="117">
        <v>17254</v>
      </c>
      <c r="F443" s="117">
        <v>70</v>
      </c>
      <c r="G443" s="117">
        <v>78</v>
      </c>
      <c r="H443" s="117">
        <v>40</v>
      </c>
      <c r="I443" s="117">
        <v>4100</v>
      </c>
    </row>
    <row r="444" spans="1:9" s="95" customFormat="1" ht="9" customHeight="1">
      <c r="A444" s="89" t="s">
        <v>102</v>
      </c>
      <c r="B444" s="116">
        <f t="shared" si="23"/>
        <v>59947</v>
      </c>
      <c r="C444" s="116">
        <v>3767</v>
      </c>
      <c r="D444" s="116">
        <v>34170</v>
      </c>
      <c r="E444" s="116">
        <v>17845</v>
      </c>
      <c r="F444" s="116">
        <v>195</v>
      </c>
      <c r="G444" s="116">
        <v>9</v>
      </c>
      <c r="H444" s="116">
        <v>128</v>
      </c>
      <c r="I444" s="116">
        <v>3833</v>
      </c>
    </row>
    <row r="445" spans="1:9" s="95" customFormat="1" ht="9" customHeight="1">
      <c r="A445" s="89" t="s">
        <v>103</v>
      </c>
      <c r="B445" s="116">
        <f t="shared" si="23"/>
        <v>53347</v>
      </c>
      <c r="C445" s="116">
        <v>6513</v>
      </c>
      <c r="D445" s="116">
        <v>23413</v>
      </c>
      <c r="E445" s="116">
        <v>21230</v>
      </c>
      <c r="F445" s="116">
        <v>211</v>
      </c>
      <c r="G445" s="116">
        <v>25</v>
      </c>
      <c r="H445" s="116">
        <v>34</v>
      </c>
      <c r="I445" s="116">
        <v>1921</v>
      </c>
    </row>
    <row r="446" spans="1:9" s="95" customFormat="1" ht="9" customHeight="1">
      <c r="A446" s="89" t="s">
        <v>104</v>
      </c>
      <c r="B446" s="116">
        <f t="shared" si="23"/>
        <v>52545</v>
      </c>
      <c r="C446" s="116">
        <v>5619</v>
      </c>
      <c r="D446" s="116">
        <v>22395</v>
      </c>
      <c r="E446" s="116">
        <v>22093</v>
      </c>
      <c r="F446" s="116">
        <v>147</v>
      </c>
      <c r="G446" s="116">
        <v>10</v>
      </c>
      <c r="H446" s="116">
        <v>52</v>
      </c>
      <c r="I446" s="116">
        <v>2229</v>
      </c>
    </row>
    <row r="447" spans="1:9" s="95" customFormat="1" ht="9" customHeight="1">
      <c r="A447" s="100" t="s">
        <v>105</v>
      </c>
      <c r="B447" s="117">
        <f t="shared" si="23"/>
        <v>71556</v>
      </c>
      <c r="C447" s="117">
        <v>6576</v>
      </c>
      <c r="D447" s="117">
        <v>34126</v>
      </c>
      <c r="E447" s="117">
        <v>29420</v>
      </c>
      <c r="F447" s="117">
        <v>241</v>
      </c>
      <c r="G447" s="117">
        <v>20</v>
      </c>
      <c r="H447" s="117">
        <v>97</v>
      </c>
      <c r="I447" s="117">
        <v>1076</v>
      </c>
    </row>
    <row r="448" spans="1:9" s="95" customFormat="1" ht="9" customHeight="1">
      <c r="A448" s="89" t="s">
        <v>106</v>
      </c>
      <c r="B448" s="116">
        <f t="shared" si="23"/>
        <v>27507</v>
      </c>
      <c r="C448" s="116">
        <v>2425</v>
      </c>
      <c r="D448" s="116">
        <v>12843</v>
      </c>
      <c r="E448" s="116">
        <v>11364</v>
      </c>
      <c r="F448" s="116">
        <v>368</v>
      </c>
      <c r="G448" s="116">
        <v>13</v>
      </c>
      <c r="H448" s="116">
        <v>82</v>
      </c>
      <c r="I448" s="116">
        <v>412</v>
      </c>
    </row>
    <row r="449" spans="1:9" s="95" customFormat="1" ht="9" customHeight="1">
      <c r="A449" s="89" t="s">
        <v>107</v>
      </c>
      <c r="B449" s="116">
        <f t="shared" si="23"/>
        <v>179690</v>
      </c>
      <c r="C449" s="116">
        <v>19200</v>
      </c>
      <c r="D449" s="116">
        <v>59587</v>
      </c>
      <c r="E449" s="116">
        <v>79186</v>
      </c>
      <c r="F449" s="116">
        <v>372</v>
      </c>
      <c r="G449" s="116">
        <v>82</v>
      </c>
      <c r="H449" s="116">
        <v>240</v>
      </c>
      <c r="I449" s="116">
        <v>21023</v>
      </c>
    </row>
    <row r="450" spans="1:9" s="95" customFormat="1" ht="9" customHeight="1">
      <c r="A450" s="89" t="s">
        <v>108</v>
      </c>
      <c r="B450" s="116">
        <f t="shared" si="23"/>
        <v>36576</v>
      </c>
      <c r="C450" s="116">
        <v>2570</v>
      </c>
      <c r="D450" s="116">
        <v>25614</v>
      </c>
      <c r="E450" s="116">
        <v>7271</v>
      </c>
      <c r="F450" s="116">
        <v>23</v>
      </c>
      <c r="G450" s="116">
        <v>12</v>
      </c>
      <c r="H450" s="116">
        <v>13</v>
      </c>
      <c r="I450" s="116">
        <v>1073</v>
      </c>
    </row>
    <row r="451" spans="1:9" s="95" customFormat="1" ht="9" customHeight="1">
      <c r="A451" s="100" t="s">
        <v>109</v>
      </c>
      <c r="B451" s="117">
        <f t="shared" si="23"/>
        <v>33746</v>
      </c>
      <c r="C451" s="117">
        <v>2525</v>
      </c>
      <c r="D451" s="117">
        <v>22132</v>
      </c>
      <c r="E451" s="117">
        <v>6841</v>
      </c>
      <c r="F451" s="117">
        <v>86</v>
      </c>
      <c r="G451" s="117">
        <v>32</v>
      </c>
      <c r="H451" s="117">
        <v>22</v>
      </c>
      <c r="I451" s="117">
        <v>2108</v>
      </c>
    </row>
    <row r="452" spans="1:9" s="95" customFormat="1" ht="9" customHeight="1">
      <c r="A452" s="89" t="s">
        <v>110</v>
      </c>
      <c r="B452" s="116">
        <f t="shared" si="23"/>
        <v>3588</v>
      </c>
      <c r="C452" s="116">
        <v>256</v>
      </c>
      <c r="D452" s="116">
        <v>637</v>
      </c>
      <c r="E452" s="116">
        <v>450</v>
      </c>
      <c r="F452" s="116">
        <v>11</v>
      </c>
      <c r="G452" s="116">
        <v>1</v>
      </c>
      <c r="H452" s="116">
        <v>5</v>
      </c>
      <c r="I452" s="116">
        <v>2228</v>
      </c>
    </row>
    <row r="453" spans="1:9" s="95" customFormat="1" ht="8.65" customHeight="1">
      <c r="B453" s="157"/>
      <c r="C453" s="157"/>
      <c r="D453" s="157"/>
      <c r="E453" s="157"/>
      <c r="F453" s="157"/>
      <c r="G453" s="157"/>
      <c r="H453" s="157"/>
      <c r="I453" s="157"/>
    </row>
    <row r="454" spans="1:9" s="95" customFormat="1" ht="9" customHeight="1">
      <c r="A454" s="93">
        <v>2007</v>
      </c>
      <c r="B454" s="158"/>
      <c r="C454" s="158"/>
      <c r="D454" s="158"/>
      <c r="E454" s="158"/>
      <c r="F454" s="158"/>
      <c r="G454" s="158"/>
      <c r="H454" s="158"/>
      <c r="I454" s="158"/>
    </row>
    <row r="455" spans="1:9" s="94" customFormat="1" ht="9" customHeight="1">
      <c r="A455" s="96" t="s">
        <v>78</v>
      </c>
      <c r="B455" s="115">
        <f t="shared" ref="B455:I455" si="24">SUM(B457:B489)</f>
        <v>2655083</v>
      </c>
      <c r="C455" s="115">
        <f t="shared" si="24"/>
        <v>271090</v>
      </c>
      <c r="D455" s="115">
        <f t="shared" si="24"/>
        <v>1130604</v>
      </c>
      <c r="E455" s="115">
        <f t="shared" si="24"/>
        <v>1010628</v>
      </c>
      <c r="F455" s="115">
        <f t="shared" si="24"/>
        <v>7043</v>
      </c>
      <c r="G455" s="115">
        <f t="shared" si="24"/>
        <v>1389</v>
      </c>
      <c r="H455" s="115">
        <f t="shared" si="24"/>
        <v>4664</v>
      </c>
      <c r="I455" s="115">
        <f t="shared" si="24"/>
        <v>229665</v>
      </c>
    </row>
    <row r="456" spans="1:9" s="95" customFormat="1" ht="3.95" customHeight="1">
      <c r="A456" s="89" t="s">
        <v>148</v>
      </c>
      <c r="B456" s="116"/>
      <c r="C456" s="116"/>
      <c r="D456" s="116"/>
      <c r="E456" s="116"/>
      <c r="F456" s="116"/>
      <c r="G456" s="116"/>
      <c r="H456" s="116"/>
      <c r="I456" s="116"/>
    </row>
    <row r="457" spans="1:9" s="95" customFormat="1" ht="9" customHeight="1">
      <c r="A457" s="89" t="s">
        <v>79</v>
      </c>
      <c r="B457" s="116">
        <f t="shared" ref="B457:B489" si="25">SUM(C457:I457)</f>
        <v>25822</v>
      </c>
      <c r="C457" s="116">
        <v>2889</v>
      </c>
      <c r="D457" s="116">
        <v>15684</v>
      </c>
      <c r="E457" s="116">
        <v>6682</v>
      </c>
      <c r="F457" s="116">
        <v>24</v>
      </c>
      <c r="G457" s="116">
        <v>20</v>
      </c>
      <c r="H457" s="116">
        <v>11</v>
      </c>
      <c r="I457" s="116">
        <v>512</v>
      </c>
    </row>
    <row r="458" spans="1:9" s="95" customFormat="1" ht="9" customHeight="1">
      <c r="A458" s="89" t="s">
        <v>80</v>
      </c>
      <c r="B458" s="116">
        <f t="shared" si="25"/>
        <v>66114</v>
      </c>
      <c r="C458" s="116">
        <v>4663</v>
      </c>
      <c r="D458" s="116">
        <v>14958</v>
      </c>
      <c r="E458" s="116">
        <v>20427</v>
      </c>
      <c r="F458" s="116">
        <v>260</v>
      </c>
      <c r="G458" s="116">
        <v>23</v>
      </c>
      <c r="H458" s="116">
        <v>53</v>
      </c>
      <c r="I458" s="116">
        <v>25730</v>
      </c>
    </row>
    <row r="459" spans="1:9" s="95" customFormat="1" ht="9" customHeight="1">
      <c r="A459" s="89" t="s">
        <v>81</v>
      </c>
      <c r="B459" s="116">
        <f t="shared" si="25"/>
        <v>13110</v>
      </c>
      <c r="C459" s="116">
        <v>1204</v>
      </c>
      <c r="D459" s="116">
        <v>5370</v>
      </c>
      <c r="E459" s="116">
        <v>6009</v>
      </c>
      <c r="F459" s="116">
        <v>40</v>
      </c>
      <c r="G459" s="116">
        <v>4</v>
      </c>
      <c r="H459" s="116">
        <v>17</v>
      </c>
      <c r="I459" s="116">
        <v>466</v>
      </c>
    </row>
    <row r="460" spans="1:9" s="95" customFormat="1" ht="9" customHeight="1">
      <c r="A460" s="100" t="s">
        <v>82</v>
      </c>
      <c r="B460" s="117">
        <f t="shared" si="25"/>
        <v>16962</v>
      </c>
      <c r="C460" s="117">
        <v>1544</v>
      </c>
      <c r="D460" s="117">
        <v>9684</v>
      </c>
      <c r="E460" s="117">
        <v>5576</v>
      </c>
      <c r="F460" s="117">
        <v>27</v>
      </c>
      <c r="G460" s="117">
        <v>4</v>
      </c>
      <c r="H460" s="117">
        <v>49</v>
      </c>
      <c r="I460" s="117">
        <v>78</v>
      </c>
    </row>
    <row r="461" spans="1:9" s="95" customFormat="1" ht="9" customHeight="1">
      <c r="A461" s="89" t="s">
        <v>83</v>
      </c>
      <c r="B461" s="116">
        <f t="shared" si="25"/>
        <v>58898</v>
      </c>
      <c r="C461" s="116">
        <v>5255</v>
      </c>
      <c r="D461" s="116">
        <v>34652</v>
      </c>
      <c r="E461" s="116">
        <v>14678</v>
      </c>
      <c r="F461" s="116">
        <v>77</v>
      </c>
      <c r="G461" s="116">
        <v>24</v>
      </c>
      <c r="H461" s="116">
        <v>26</v>
      </c>
      <c r="I461" s="116">
        <v>4186</v>
      </c>
    </row>
    <row r="462" spans="1:9" s="95" customFormat="1" ht="9" customHeight="1">
      <c r="A462" s="89" t="s">
        <v>84</v>
      </c>
      <c r="B462" s="116">
        <f t="shared" si="25"/>
        <v>12765</v>
      </c>
      <c r="C462" s="116">
        <v>1333</v>
      </c>
      <c r="D462" s="116">
        <v>5700</v>
      </c>
      <c r="E462" s="116">
        <v>5527</v>
      </c>
      <c r="F462" s="116">
        <v>58</v>
      </c>
      <c r="G462" s="116">
        <v>5</v>
      </c>
      <c r="H462" s="116">
        <v>25</v>
      </c>
      <c r="I462" s="116">
        <v>117</v>
      </c>
    </row>
    <row r="463" spans="1:9" s="95" customFormat="1" ht="9" customHeight="1">
      <c r="A463" s="89" t="s">
        <v>85</v>
      </c>
      <c r="B463" s="116">
        <f t="shared" si="25"/>
        <v>155885</v>
      </c>
      <c r="C463" s="116">
        <v>12485</v>
      </c>
      <c r="D463" s="116">
        <v>33381</v>
      </c>
      <c r="E463" s="116">
        <v>93222</v>
      </c>
      <c r="F463" s="116">
        <v>552</v>
      </c>
      <c r="G463" s="116">
        <v>18</v>
      </c>
      <c r="H463" s="116">
        <v>172</v>
      </c>
      <c r="I463" s="116">
        <v>16055</v>
      </c>
    </row>
    <row r="464" spans="1:9" s="95" customFormat="1" ht="9" customHeight="1">
      <c r="A464" s="100" t="s">
        <v>86</v>
      </c>
      <c r="B464" s="117">
        <f t="shared" si="25"/>
        <v>76154</v>
      </c>
      <c r="C464" s="117">
        <v>21895</v>
      </c>
      <c r="D464" s="117">
        <v>24885</v>
      </c>
      <c r="E464" s="117">
        <v>11411</v>
      </c>
      <c r="F464" s="117">
        <v>75</v>
      </c>
      <c r="G464" s="117">
        <v>35</v>
      </c>
      <c r="H464" s="117">
        <v>46</v>
      </c>
      <c r="I464" s="117">
        <v>17807</v>
      </c>
    </row>
    <row r="465" spans="1:9" s="95" customFormat="1" ht="9" customHeight="1">
      <c r="A465" s="140" t="s">
        <v>158</v>
      </c>
      <c r="B465" s="116">
        <f t="shared" si="25"/>
        <v>160735</v>
      </c>
      <c r="C465" s="116">
        <v>18274</v>
      </c>
      <c r="D465" s="116">
        <v>65850</v>
      </c>
      <c r="E465" s="116">
        <v>72398</v>
      </c>
      <c r="F465" s="116">
        <v>404</v>
      </c>
      <c r="G465" s="116">
        <v>20</v>
      </c>
      <c r="H465" s="116">
        <v>61</v>
      </c>
      <c r="I465" s="116">
        <v>3728</v>
      </c>
    </row>
    <row r="466" spans="1:9" s="95" customFormat="1" ht="9" customHeight="1">
      <c r="A466" s="89" t="s">
        <v>87</v>
      </c>
      <c r="B466" s="116">
        <f t="shared" si="25"/>
        <v>40284</v>
      </c>
      <c r="C466" s="116">
        <v>3936</v>
      </c>
      <c r="D466" s="116">
        <v>17368</v>
      </c>
      <c r="E466" s="116">
        <v>14152</v>
      </c>
      <c r="F466" s="116">
        <v>109</v>
      </c>
      <c r="G466" s="116">
        <v>15</v>
      </c>
      <c r="H466" s="116">
        <v>91</v>
      </c>
      <c r="I466" s="116">
        <v>4613</v>
      </c>
    </row>
    <row r="467" spans="1:9" s="95" customFormat="1" ht="9" customHeight="1">
      <c r="A467" s="89" t="s">
        <v>88</v>
      </c>
      <c r="B467" s="116">
        <f t="shared" si="25"/>
        <v>127270</v>
      </c>
      <c r="C467" s="116">
        <v>10905</v>
      </c>
      <c r="D467" s="116">
        <v>74845</v>
      </c>
      <c r="E467" s="116">
        <v>24016</v>
      </c>
      <c r="F467" s="116">
        <v>159</v>
      </c>
      <c r="G467" s="116">
        <v>164</v>
      </c>
      <c r="H467" s="116">
        <v>122</v>
      </c>
      <c r="I467" s="116">
        <v>17059</v>
      </c>
    </row>
    <row r="468" spans="1:9" s="95" customFormat="1" ht="9" customHeight="1">
      <c r="A468" s="100" t="s">
        <v>89</v>
      </c>
      <c r="B468" s="117">
        <f t="shared" si="25"/>
        <v>116033</v>
      </c>
      <c r="C468" s="117">
        <v>6016</v>
      </c>
      <c r="D468" s="117">
        <v>63280</v>
      </c>
      <c r="E468" s="117">
        <v>33439</v>
      </c>
      <c r="F468" s="117">
        <v>630</v>
      </c>
      <c r="G468" s="117">
        <v>18</v>
      </c>
      <c r="H468" s="117">
        <v>1766</v>
      </c>
      <c r="I468" s="117">
        <v>10884</v>
      </c>
    </row>
    <row r="469" spans="1:9" s="95" customFormat="1" ht="9" customHeight="1">
      <c r="A469" s="89" t="s">
        <v>90</v>
      </c>
      <c r="B469" s="116">
        <f t="shared" si="25"/>
        <v>67543</v>
      </c>
      <c r="C469" s="116">
        <v>6513</v>
      </c>
      <c r="D469" s="116">
        <v>16728</v>
      </c>
      <c r="E469" s="116">
        <v>31674</v>
      </c>
      <c r="F469" s="116">
        <v>294</v>
      </c>
      <c r="G469" s="116">
        <v>9</v>
      </c>
      <c r="H469" s="116">
        <v>60</v>
      </c>
      <c r="I469" s="116">
        <v>12265</v>
      </c>
    </row>
    <row r="470" spans="1:9" s="95" customFormat="1" ht="9" customHeight="1">
      <c r="A470" s="89" t="s">
        <v>91</v>
      </c>
      <c r="B470" s="116">
        <f t="shared" si="25"/>
        <v>157334</v>
      </c>
      <c r="C470" s="116">
        <v>13937</v>
      </c>
      <c r="D470" s="116">
        <v>83351</v>
      </c>
      <c r="E470" s="116">
        <v>44277</v>
      </c>
      <c r="F470" s="116">
        <v>410</v>
      </c>
      <c r="G470" s="116">
        <v>146</v>
      </c>
      <c r="H470" s="116">
        <v>183</v>
      </c>
      <c r="I470" s="116">
        <v>15030</v>
      </c>
    </row>
    <row r="471" spans="1:9" s="95" customFormat="1" ht="9" customHeight="1">
      <c r="A471" s="89" t="s">
        <v>92</v>
      </c>
      <c r="B471" s="116">
        <f t="shared" si="25"/>
        <v>346720</v>
      </c>
      <c r="C471" s="116">
        <v>39225</v>
      </c>
      <c r="D471" s="116">
        <v>134088</v>
      </c>
      <c r="E471" s="116">
        <v>166004</v>
      </c>
      <c r="F471" s="116">
        <v>255</v>
      </c>
      <c r="G471" s="116">
        <v>48</v>
      </c>
      <c r="H471" s="116">
        <v>260</v>
      </c>
      <c r="I471" s="116">
        <v>6840</v>
      </c>
    </row>
    <row r="472" spans="1:9" s="95" customFormat="1" ht="9" customHeight="1">
      <c r="A472" s="100" t="s">
        <v>93</v>
      </c>
      <c r="B472" s="117">
        <f t="shared" si="25"/>
        <v>104550</v>
      </c>
      <c r="C472" s="117">
        <v>9053</v>
      </c>
      <c r="D472" s="117">
        <v>58985</v>
      </c>
      <c r="E472" s="117">
        <v>25101</v>
      </c>
      <c r="F472" s="117">
        <v>261</v>
      </c>
      <c r="G472" s="117">
        <v>22</v>
      </c>
      <c r="H472" s="117">
        <v>185</v>
      </c>
      <c r="I472" s="117">
        <v>10943</v>
      </c>
    </row>
    <row r="473" spans="1:9" s="95" customFormat="1" ht="9" customHeight="1">
      <c r="A473" s="89" t="s">
        <v>94</v>
      </c>
      <c r="B473" s="116">
        <f t="shared" si="25"/>
        <v>40061</v>
      </c>
      <c r="C473" s="116">
        <v>4518</v>
      </c>
      <c r="D473" s="116">
        <v>14158</v>
      </c>
      <c r="E473" s="116">
        <v>18589</v>
      </c>
      <c r="F473" s="116">
        <v>107</v>
      </c>
      <c r="G473" s="116">
        <v>10</v>
      </c>
      <c r="H473" s="116">
        <v>61</v>
      </c>
      <c r="I473" s="116">
        <v>2618</v>
      </c>
    </row>
    <row r="474" spans="1:9" s="95" customFormat="1" ht="9" customHeight="1">
      <c r="A474" s="89" t="s">
        <v>95</v>
      </c>
      <c r="B474" s="116">
        <f t="shared" si="25"/>
        <v>24548</v>
      </c>
      <c r="C474" s="116">
        <v>2690</v>
      </c>
      <c r="D474" s="116">
        <v>8781</v>
      </c>
      <c r="E474" s="116">
        <v>10176</v>
      </c>
      <c r="F474" s="116">
        <v>123</v>
      </c>
      <c r="G474" s="116">
        <v>8</v>
      </c>
      <c r="H474" s="116">
        <v>59</v>
      </c>
      <c r="I474" s="116">
        <v>2711</v>
      </c>
    </row>
    <row r="475" spans="1:9" s="95" customFormat="1" ht="9" customHeight="1">
      <c r="A475" s="89" t="s">
        <v>96</v>
      </c>
      <c r="B475" s="116">
        <f t="shared" si="25"/>
        <v>91855</v>
      </c>
      <c r="C475" s="116">
        <v>5878</v>
      </c>
      <c r="D475" s="116">
        <v>61645</v>
      </c>
      <c r="E475" s="116">
        <v>19951</v>
      </c>
      <c r="F475" s="116">
        <v>143</v>
      </c>
      <c r="G475" s="116">
        <v>221</v>
      </c>
      <c r="H475" s="116">
        <v>65</v>
      </c>
      <c r="I475" s="116">
        <v>3952</v>
      </c>
    </row>
    <row r="476" spans="1:9" s="95" customFormat="1" ht="9" customHeight="1">
      <c r="A476" s="100" t="s">
        <v>97</v>
      </c>
      <c r="B476" s="117">
        <f t="shared" si="25"/>
        <v>122579</v>
      </c>
      <c r="C476" s="117">
        <v>13706</v>
      </c>
      <c r="D476" s="117">
        <v>44408</v>
      </c>
      <c r="E476" s="117">
        <v>42617</v>
      </c>
      <c r="F476" s="117">
        <v>237</v>
      </c>
      <c r="G476" s="117">
        <v>11</v>
      </c>
      <c r="H476" s="117">
        <v>171</v>
      </c>
      <c r="I476" s="117">
        <v>21429</v>
      </c>
    </row>
    <row r="477" spans="1:9" s="95" customFormat="1" ht="9" customHeight="1">
      <c r="A477" s="89" t="s">
        <v>98</v>
      </c>
      <c r="B477" s="116">
        <f t="shared" si="25"/>
        <v>158165</v>
      </c>
      <c r="C477" s="116">
        <v>14709</v>
      </c>
      <c r="D477" s="116">
        <v>48022</v>
      </c>
      <c r="E477" s="116">
        <v>83130</v>
      </c>
      <c r="F477" s="116">
        <v>739</v>
      </c>
      <c r="G477" s="116">
        <v>177</v>
      </c>
      <c r="H477" s="116">
        <v>444</v>
      </c>
      <c r="I477" s="116">
        <v>10944</v>
      </c>
    </row>
    <row r="478" spans="1:9" s="95" customFormat="1" ht="9" customHeight="1">
      <c r="A478" s="89" t="s">
        <v>99</v>
      </c>
      <c r="B478" s="116">
        <f t="shared" si="25"/>
        <v>43459</v>
      </c>
      <c r="C478" s="116">
        <v>4686</v>
      </c>
      <c r="D478" s="116">
        <v>22157</v>
      </c>
      <c r="E478" s="116">
        <v>14966</v>
      </c>
      <c r="F478" s="116">
        <v>114</v>
      </c>
      <c r="G478" s="116">
        <v>17</v>
      </c>
      <c r="H478" s="116">
        <v>48</v>
      </c>
      <c r="I478" s="116">
        <v>1471</v>
      </c>
    </row>
    <row r="479" spans="1:9" s="95" customFormat="1" ht="9" customHeight="1">
      <c r="A479" s="89" t="s">
        <v>100</v>
      </c>
      <c r="B479" s="116">
        <f t="shared" si="25"/>
        <v>29110</v>
      </c>
      <c r="C479" s="116">
        <v>2817</v>
      </c>
      <c r="D479" s="116">
        <v>12480</v>
      </c>
      <c r="E479" s="116">
        <v>12545</v>
      </c>
      <c r="F479" s="116">
        <v>62</v>
      </c>
      <c r="G479" s="116">
        <v>5</v>
      </c>
      <c r="H479" s="116">
        <v>11</v>
      </c>
      <c r="I479" s="116">
        <v>1190</v>
      </c>
    </row>
    <row r="480" spans="1:9" s="95" customFormat="1" ht="9" customHeight="1">
      <c r="A480" s="100" t="s">
        <v>101</v>
      </c>
      <c r="B480" s="117">
        <f t="shared" si="25"/>
        <v>60223</v>
      </c>
      <c r="C480" s="117">
        <v>6353</v>
      </c>
      <c r="D480" s="117">
        <v>29817</v>
      </c>
      <c r="E480" s="117">
        <v>19850</v>
      </c>
      <c r="F480" s="117">
        <v>48</v>
      </c>
      <c r="G480" s="117">
        <v>67</v>
      </c>
      <c r="H480" s="117">
        <v>28</v>
      </c>
      <c r="I480" s="117">
        <v>4060</v>
      </c>
    </row>
    <row r="481" spans="1:9" s="95" customFormat="1" ht="9" customHeight="1">
      <c r="A481" s="89" t="s">
        <v>102</v>
      </c>
      <c r="B481" s="116">
        <f t="shared" si="25"/>
        <v>60668</v>
      </c>
      <c r="C481" s="116">
        <v>7815</v>
      </c>
      <c r="D481" s="116">
        <v>29154</v>
      </c>
      <c r="E481" s="116">
        <v>21932</v>
      </c>
      <c r="F481" s="116">
        <v>246</v>
      </c>
      <c r="G481" s="116">
        <v>13</v>
      </c>
      <c r="H481" s="116">
        <v>99</v>
      </c>
      <c r="I481" s="116">
        <v>1409</v>
      </c>
    </row>
    <row r="482" spans="1:9" s="95" customFormat="1" ht="9" customHeight="1">
      <c r="A482" s="89" t="s">
        <v>103</v>
      </c>
      <c r="B482" s="116">
        <f t="shared" si="25"/>
        <v>55481</v>
      </c>
      <c r="C482" s="116">
        <v>6558</v>
      </c>
      <c r="D482" s="116">
        <v>23605</v>
      </c>
      <c r="E482" s="116">
        <v>22649</v>
      </c>
      <c r="F482" s="116">
        <v>213</v>
      </c>
      <c r="G482" s="116">
        <v>24</v>
      </c>
      <c r="H482" s="116">
        <v>38</v>
      </c>
      <c r="I482" s="116">
        <v>2394</v>
      </c>
    </row>
    <row r="483" spans="1:9" s="95" customFormat="1" ht="9" customHeight="1">
      <c r="A483" s="89" t="s">
        <v>104</v>
      </c>
      <c r="B483" s="116">
        <f t="shared" si="25"/>
        <v>54978</v>
      </c>
      <c r="C483" s="116">
        <v>6059</v>
      </c>
      <c r="D483" s="116">
        <v>22064</v>
      </c>
      <c r="E483" s="116">
        <v>22623</v>
      </c>
      <c r="F483" s="116">
        <v>160</v>
      </c>
      <c r="G483" s="116">
        <v>28</v>
      </c>
      <c r="H483" s="116">
        <v>42</v>
      </c>
      <c r="I483" s="116">
        <v>4002</v>
      </c>
    </row>
    <row r="484" spans="1:9" s="95" customFormat="1" ht="9" customHeight="1">
      <c r="A484" s="100" t="s">
        <v>105</v>
      </c>
      <c r="B484" s="117">
        <f t="shared" si="25"/>
        <v>76472</v>
      </c>
      <c r="C484" s="117">
        <v>7069</v>
      </c>
      <c r="D484" s="117">
        <v>35154</v>
      </c>
      <c r="E484" s="117">
        <v>33094</v>
      </c>
      <c r="F484" s="117">
        <v>292</v>
      </c>
      <c r="G484" s="117">
        <v>22</v>
      </c>
      <c r="H484" s="117">
        <v>129</v>
      </c>
      <c r="I484" s="117">
        <v>712</v>
      </c>
    </row>
    <row r="485" spans="1:9" s="95" customFormat="1" ht="9" customHeight="1">
      <c r="A485" s="89" t="s">
        <v>106</v>
      </c>
      <c r="B485" s="116">
        <f t="shared" si="25"/>
        <v>29011</v>
      </c>
      <c r="C485" s="116">
        <v>2593</v>
      </c>
      <c r="D485" s="116">
        <v>12897</v>
      </c>
      <c r="E485" s="116">
        <v>12432</v>
      </c>
      <c r="F485" s="116">
        <v>342</v>
      </c>
      <c r="G485" s="116">
        <v>33</v>
      </c>
      <c r="H485" s="116">
        <v>147</v>
      </c>
      <c r="I485" s="116">
        <v>567</v>
      </c>
    </row>
    <row r="486" spans="1:9" s="95" customFormat="1" ht="9" customHeight="1">
      <c r="A486" s="89" t="s">
        <v>107</v>
      </c>
      <c r="B486" s="116">
        <f t="shared" si="25"/>
        <v>184287</v>
      </c>
      <c r="C486" s="116">
        <v>20643</v>
      </c>
      <c r="D486" s="116">
        <v>59162</v>
      </c>
      <c r="E486" s="116">
        <v>84158</v>
      </c>
      <c r="F486" s="116">
        <v>424</v>
      </c>
      <c r="G486" s="116">
        <v>107</v>
      </c>
      <c r="H486" s="116">
        <v>138</v>
      </c>
      <c r="I486" s="116">
        <v>19655</v>
      </c>
    </row>
    <row r="487" spans="1:9" s="95" customFormat="1" ht="9" customHeight="1">
      <c r="A487" s="89" t="s">
        <v>108</v>
      </c>
      <c r="B487" s="116">
        <f t="shared" si="25"/>
        <v>37872</v>
      </c>
      <c r="C487" s="116">
        <v>2642</v>
      </c>
      <c r="D487" s="116">
        <v>25882</v>
      </c>
      <c r="E487" s="116">
        <v>8456</v>
      </c>
      <c r="F487" s="116">
        <v>13</v>
      </c>
      <c r="G487" s="116">
        <v>33</v>
      </c>
      <c r="H487" s="116">
        <v>29</v>
      </c>
      <c r="I487" s="116">
        <v>817</v>
      </c>
    </row>
    <row r="488" spans="1:9" s="95" customFormat="1" ht="9" customHeight="1">
      <c r="A488" s="100" t="s">
        <v>109</v>
      </c>
      <c r="B488" s="117">
        <f t="shared" si="25"/>
        <v>35722</v>
      </c>
      <c r="C488" s="117">
        <v>3067</v>
      </c>
      <c r="D488" s="117">
        <v>21874</v>
      </c>
      <c r="E488" s="117">
        <v>8287</v>
      </c>
      <c r="F488" s="117">
        <v>132</v>
      </c>
      <c r="G488" s="117">
        <v>34</v>
      </c>
      <c r="H488" s="117">
        <v>25</v>
      </c>
      <c r="I488" s="117">
        <v>2303</v>
      </c>
    </row>
    <row r="489" spans="1:9" s="95" customFormat="1" ht="9" customHeight="1">
      <c r="A489" s="89" t="s">
        <v>110</v>
      </c>
      <c r="B489" s="116">
        <f t="shared" si="25"/>
        <v>4413</v>
      </c>
      <c r="C489" s="116">
        <v>160</v>
      </c>
      <c r="D489" s="116">
        <v>535</v>
      </c>
      <c r="E489" s="116">
        <v>580</v>
      </c>
      <c r="F489" s="116">
        <v>13</v>
      </c>
      <c r="G489" s="116">
        <v>4</v>
      </c>
      <c r="H489" s="116">
        <v>3</v>
      </c>
      <c r="I489" s="116">
        <v>3118</v>
      </c>
    </row>
    <row r="490" spans="1:9" s="95" customFormat="1" ht="8.65" customHeight="1">
      <c r="B490" s="157"/>
      <c r="C490" s="157"/>
      <c r="D490" s="157"/>
      <c r="E490" s="157"/>
      <c r="F490" s="157"/>
      <c r="G490" s="157"/>
      <c r="H490" s="157"/>
      <c r="I490" s="157"/>
    </row>
    <row r="491" spans="1:9" s="95" customFormat="1" ht="9" customHeight="1">
      <c r="A491" s="93" t="s">
        <v>114</v>
      </c>
      <c r="B491" s="158"/>
      <c r="C491" s="158"/>
      <c r="D491" s="158"/>
      <c r="E491" s="158"/>
      <c r="F491" s="158"/>
      <c r="G491" s="158"/>
      <c r="H491" s="158"/>
      <c r="I491" s="158"/>
    </row>
    <row r="492" spans="1:9" s="94" customFormat="1" ht="9" customHeight="1">
      <c r="A492" s="96" t="s">
        <v>78</v>
      </c>
      <c r="B492" s="115">
        <f t="shared" ref="B492:I492" si="26">SUM(B494:B526)</f>
        <v>2636110</v>
      </c>
      <c r="C492" s="115">
        <f t="shared" si="26"/>
        <v>273399</v>
      </c>
      <c r="D492" s="115">
        <f t="shared" si="26"/>
        <v>1069570</v>
      </c>
      <c r="E492" s="115">
        <f t="shared" si="26"/>
        <v>1041672</v>
      </c>
      <c r="F492" s="115">
        <f t="shared" si="26"/>
        <v>7277</v>
      </c>
      <c r="G492" s="115">
        <f t="shared" si="26"/>
        <v>1685</v>
      </c>
      <c r="H492" s="115">
        <f t="shared" si="26"/>
        <v>4020</v>
      </c>
      <c r="I492" s="115">
        <f t="shared" si="26"/>
        <v>238487</v>
      </c>
    </row>
    <row r="493" spans="1:9" s="95" customFormat="1" ht="3.95" customHeight="1">
      <c r="A493" s="89" t="s">
        <v>148</v>
      </c>
      <c r="B493" s="116"/>
      <c r="C493" s="116"/>
      <c r="D493" s="116"/>
      <c r="E493" s="116"/>
      <c r="F493" s="116"/>
      <c r="G493" s="116"/>
      <c r="H493" s="116"/>
      <c r="I493" s="116"/>
    </row>
    <row r="494" spans="1:9" s="95" customFormat="1" ht="9" customHeight="1">
      <c r="A494" s="89" t="s">
        <v>79</v>
      </c>
      <c r="B494" s="116">
        <f t="shared" ref="B494:B526" si="27">SUM(C494:I494)</f>
        <v>26509</v>
      </c>
      <c r="C494" s="116">
        <v>2897</v>
      </c>
      <c r="D494" s="116">
        <v>15223</v>
      </c>
      <c r="E494" s="116">
        <v>7608</v>
      </c>
      <c r="F494" s="116">
        <v>25</v>
      </c>
      <c r="G494" s="116">
        <v>15</v>
      </c>
      <c r="H494" s="116">
        <v>11</v>
      </c>
      <c r="I494" s="116">
        <v>730</v>
      </c>
    </row>
    <row r="495" spans="1:9" s="95" customFormat="1" ht="9" customHeight="1">
      <c r="A495" s="89" t="s">
        <v>80</v>
      </c>
      <c r="B495" s="116">
        <f t="shared" si="27"/>
        <v>65060</v>
      </c>
      <c r="C495" s="116">
        <v>4907</v>
      </c>
      <c r="D495" s="116">
        <v>13995</v>
      </c>
      <c r="E495" s="116">
        <v>21523</v>
      </c>
      <c r="F495" s="116">
        <v>207</v>
      </c>
      <c r="G495" s="116">
        <v>18</v>
      </c>
      <c r="H495" s="116">
        <v>40</v>
      </c>
      <c r="I495" s="116">
        <v>24370</v>
      </c>
    </row>
    <row r="496" spans="1:9" s="95" customFormat="1" ht="9" customHeight="1">
      <c r="A496" s="89" t="s">
        <v>81</v>
      </c>
      <c r="B496" s="116">
        <f t="shared" si="27"/>
        <v>13993</v>
      </c>
      <c r="C496" s="116">
        <v>1401</v>
      </c>
      <c r="D496" s="116">
        <v>5496</v>
      </c>
      <c r="E496" s="116">
        <v>6405</v>
      </c>
      <c r="F496" s="116">
        <v>35</v>
      </c>
      <c r="G496" s="116">
        <v>7</v>
      </c>
      <c r="H496" s="116">
        <v>25</v>
      </c>
      <c r="I496" s="116">
        <v>624</v>
      </c>
    </row>
    <row r="497" spans="1:9" s="95" customFormat="1" ht="9" customHeight="1">
      <c r="A497" s="100" t="s">
        <v>82</v>
      </c>
      <c r="B497" s="117">
        <f t="shared" si="27"/>
        <v>18105</v>
      </c>
      <c r="C497" s="117">
        <v>1730</v>
      </c>
      <c r="D497" s="117">
        <v>10153</v>
      </c>
      <c r="E497" s="117">
        <v>5905</v>
      </c>
      <c r="F497" s="117">
        <v>10</v>
      </c>
      <c r="G497" s="117">
        <v>2</v>
      </c>
      <c r="H497" s="117">
        <v>28</v>
      </c>
      <c r="I497" s="117">
        <v>277</v>
      </c>
    </row>
    <row r="498" spans="1:9" s="95" customFormat="1" ht="9" customHeight="1">
      <c r="A498" s="89" t="s">
        <v>83</v>
      </c>
      <c r="B498" s="116">
        <f t="shared" si="27"/>
        <v>58575</v>
      </c>
      <c r="C498" s="116">
        <v>5614</v>
      </c>
      <c r="D498" s="116">
        <v>32544</v>
      </c>
      <c r="E498" s="116">
        <v>14393</v>
      </c>
      <c r="F498" s="116">
        <v>87</v>
      </c>
      <c r="G498" s="116">
        <v>27</v>
      </c>
      <c r="H498" s="116">
        <v>37</v>
      </c>
      <c r="I498" s="116">
        <v>5873</v>
      </c>
    </row>
    <row r="499" spans="1:9" s="95" customFormat="1" ht="9" customHeight="1">
      <c r="A499" s="89" t="s">
        <v>84</v>
      </c>
      <c r="B499" s="116">
        <f t="shared" si="27"/>
        <v>12723</v>
      </c>
      <c r="C499" s="116">
        <v>1184</v>
      </c>
      <c r="D499" s="116">
        <v>5638</v>
      </c>
      <c r="E499" s="116">
        <v>5706</v>
      </c>
      <c r="F499" s="116">
        <v>46</v>
      </c>
      <c r="G499" s="116">
        <v>9</v>
      </c>
      <c r="H499" s="116">
        <v>32</v>
      </c>
      <c r="I499" s="116">
        <v>108</v>
      </c>
    </row>
    <row r="500" spans="1:9" s="95" customFormat="1" ht="9" customHeight="1">
      <c r="A500" s="89" t="s">
        <v>85</v>
      </c>
      <c r="B500" s="116">
        <f t="shared" si="27"/>
        <v>153738</v>
      </c>
      <c r="C500" s="116">
        <v>12046</v>
      </c>
      <c r="D500" s="116">
        <v>34405</v>
      </c>
      <c r="E500" s="116">
        <v>94160</v>
      </c>
      <c r="F500" s="116">
        <v>588</v>
      </c>
      <c r="G500" s="116">
        <v>20</v>
      </c>
      <c r="H500" s="116">
        <v>144</v>
      </c>
      <c r="I500" s="116">
        <v>12375</v>
      </c>
    </row>
    <row r="501" spans="1:9" s="95" customFormat="1" ht="9" customHeight="1">
      <c r="A501" s="100" t="s">
        <v>86</v>
      </c>
      <c r="B501" s="117">
        <f t="shared" si="27"/>
        <v>82263</v>
      </c>
      <c r="C501" s="117">
        <v>24191</v>
      </c>
      <c r="D501" s="117">
        <v>24537</v>
      </c>
      <c r="E501" s="117">
        <v>16333</v>
      </c>
      <c r="F501" s="117">
        <v>73</v>
      </c>
      <c r="G501" s="117">
        <v>78</v>
      </c>
      <c r="H501" s="117">
        <v>68</v>
      </c>
      <c r="I501" s="117">
        <v>16983</v>
      </c>
    </row>
    <row r="502" spans="1:9" s="95" customFormat="1" ht="9" customHeight="1">
      <c r="A502" s="140" t="s">
        <v>158</v>
      </c>
      <c r="B502" s="116">
        <f t="shared" si="27"/>
        <v>160377</v>
      </c>
      <c r="C502" s="116">
        <v>18881</v>
      </c>
      <c r="D502" s="116">
        <v>61150</v>
      </c>
      <c r="E502" s="116">
        <v>78753</v>
      </c>
      <c r="F502" s="116">
        <v>445</v>
      </c>
      <c r="G502" s="116">
        <v>22</v>
      </c>
      <c r="H502" s="116">
        <v>85</v>
      </c>
      <c r="I502" s="116">
        <v>1041</v>
      </c>
    </row>
    <row r="503" spans="1:9" s="95" customFormat="1" ht="9" customHeight="1">
      <c r="A503" s="89" t="s">
        <v>87</v>
      </c>
      <c r="B503" s="116">
        <f t="shared" si="27"/>
        <v>39292</v>
      </c>
      <c r="C503" s="116">
        <v>3735</v>
      </c>
      <c r="D503" s="116">
        <v>16399</v>
      </c>
      <c r="E503" s="116">
        <v>14682</v>
      </c>
      <c r="F503" s="116">
        <v>74</v>
      </c>
      <c r="G503" s="116">
        <v>15</v>
      </c>
      <c r="H503" s="116">
        <v>81</v>
      </c>
      <c r="I503" s="116">
        <v>4306</v>
      </c>
    </row>
    <row r="504" spans="1:9" s="95" customFormat="1" ht="9" customHeight="1">
      <c r="A504" s="89" t="s">
        <v>88</v>
      </c>
      <c r="B504" s="116">
        <f t="shared" si="27"/>
        <v>125187</v>
      </c>
      <c r="C504" s="116">
        <v>10522</v>
      </c>
      <c r="D504" s="116">
        <v>72461</v>
      </c>
      <c r="E504" s="116">
        <v>26302</v>
      </c>
      <c r="F504" s="116">
        <v>178</v>
      </c>
      <c r="G504" s="116">
        <v>150</v>
      </c>
      <c r="H504" s="116">
        <v>98</v>
      </c>
      <c r="I504" s="116">
        <v>15476</v>
      </c>
    </row>
    <row r="505" spans="1:9" s="95" customFormat="1" ht="9" customHeight="1">
      <c r="A505" s="100" t="s">
        <v>89</v>
      </c>
      <c r="B505" s="117">
        <f t="shared" si="27"/>
        <v>101554</v>
      </c>
      <c r="C505" s="117">
        <v>6256</v>
      </c>
      <c r="D505" s="117">
        <v>53814</v>
      </c>
      <c r="E505" s="117">
        <v>30949</v>
      </c>
      <c r="F505" s="117">
        <v>492</v>
      </c>
      <c r="G505" s="117">
        <v>10</v>
      </c>
      <c r="H505" s="117">
        <v>1304</v>
      </c>
      <c r="I505" s="117">
        <v>8729</v>
      </c>
    </row>
    <row r="506" spans="1:9" s="95" customFormat="1" ht="9" customHeight="1">
      <c r="A506" s="89" t="s">
        <v>90</v>
      </c>
      <c r="B506" s="116">
        <f t="shared" si="27"/>
        <v>64237</v>
      </c>
      <c r="C506" s="116">
        <v>5535</v>
      </c>
      <c r="D506" s="116">
        <v>15253</v>
      </c>
      <c r="E506" s="116">
        <v>31473</v>
      </c>
      <c r="F506" s="116">
        <v>309</v>
      </c>
      <c r="G506" s="116">
        <v>5</v>
      </c>
      <c r="H506" s="116">
        <v>41</v>
      </c>
      <c r="I506" s="116">
        <v>11621</v>
      </c>
    </row>
    <row r="507" spans="1:9" s="95" customFormat="1" ht="9" customHeight="1">
      <c r="A507" s="89" t="s">
        <v>91</v>
      </c>
      <c r="B507" s="116">
        <f t="shared" si="27"/>
        <v>156782</v>
      </c>
      <c r="C507" s="116">
        <v>14374</v>
      </c>
      <c r="D507" s="116">
        <v>82325</v>
      </c>
      <c r="E507" s="116">
        <v>48330</v>
      </c>
      <c r="F507" s="116">
        <v>385</v>
      </c>
      <c r="G507" s="116">
        <v>189</v>
      </c>
      <c r="H507" s="116">
        <v>152</v>
      </c>
      <c r="I507" s="116">
        <v>11027</v>
      </c>
    </row>
    <row r="508" spans="1:9" s="95" customFormat="1" ht="9" customHeight="1">
      <c r="A508" s="89" t="s">
        <v>92</v>
      </c>
      <c r="B508" s="116">
        <f t="shared" si="27"/>
        <v>342830</v>
      </c>
      <c r="C508" s="116">
        <v>35966</v>
      </c>
      <c r="D508" s="116">
        <v>119927</v>
      </c>
      <c r="E508" s="116">
        <v>164292</v>
      </c>
      <c r="F508" s="116">
        <v>344</v>
      </c>
      <c r="G508" s="116">
        <v>104</v>
      </c>
      <c r="H508" s="116">
        <v>258</v>
      </c>
      <c r="I508" s="116">
        <v>21939</v>
      </c>
    </row>
    <row r="509" spans="1:9" s="95" customFormat="1" ht="9" customHeight="1">
      <c r="A509" s="100" t="s">
        <v>93</v>
      </c>
      <c r="B509" s="117">
        <f t="shared" si="27"/>
        <v>107123</v>
      </c>
      <c r="C509" s="117">
        <v>9484</v>
      </c>
      <c r="D509" s="117">
        <v>58556</v>
      </c>
      <c r="E509" s="117">
        <v>27494</v>
      </c>
      <c r="F509" s="117">
        <v>292</v>
      </c>
      <c r="G509" s="117">
        <v>60</v>
      </c>
      <c r="H509" s="117">
        <v>156</v>
      </c>
      <c r="I509" s="117">
        <v>11081</v>
      </c>
    </row>
    <row r="510" spans="1:9" s="95" customFormat="1" ht="9" customHeight="1">
      <c r="A510" s="89" t="s">
        <v>94</v>
      </c>
      <c r="B510" s="116">
        <f t="shared" si="27"/>
        <v>38295</v>
      </c>
      <c r="C510" s="116">
        <v>4187</v>
      </c>
      <c r="D510" s="116">
        <v>13001</v>
      </c>
      <c r="E510" s="116">
        <v>18117</v>
      </c>
      <c r="F510" s="116">
        <v>128</v>
      </c>
      <c r="G510" s="116">
        <v>3</v>
      </c>
      <c r="H510" s="116">
        <v>67</v>
      </c>
      <c r="I510" s="116">
        <v>2792</v>
      </c>
    </row>
    <row r="511" spans="1:9" s="95" customFormat="1" ht="9" customHeight="1">
      <c r="A511" s="89" t="s">
        <v>95</v>
      </c>
      <c r="B511" s="116">
        <f t="shared" si="27"/>
        <v>24972</v>
      </c>
      <c r="C511" s="116">
        <v>2612</v>
      </c>
      <c r="D511" s="116">
        <v>8022</v>
      </c>
      <c r="E511" s="116">
        <v>9855</v>
      </c>
      <c r="F511" s="116">
        <v>119</v>
      </c>
      <c r="G511" s="116">
        <v>6</v>
      </c>
      <c r="H511" s="116">
        <v>20</v>
      </c>
      <c r="I511" s="116">
        <v>4338</v>
      </c>
    </row>
    <row r="512" spans="1:9" s="95" customFormat="1" ht="9" customHeight="1">
      <c r="A512" s="89" t="s">
        <v>96</v>
      </c>
      <c r="B512" s="116">
        <f t="shared" si="27"/>
        <v>91247</v>
      </c>
      <c r="C512" s="116">
        <v>5907</v>
      </c>
      <c r="D512" s="116">
        <v>60749</v>
      </c>
      <c r="E512" s="116">
        <v>21705</v>
      </c>
      <c r="F512" s="116">
        <v>104</v>
      </c>
      <c r="G512" s="116">
        <v>268</v>
      </c>
      <c r="H512" s="116">
        <v>56</v>
      </c>
      <c r="I512" s="116">
        <v>2458</v>
      </c>
    </row>
    <row r="513" spans="1:9" s="95" customFormat="1" ht="9" customHeight="1">
      <c r="A513" s="100" t="s">
        <v>97</v>
      </c>
      <c r="B513" s="117">
        <f t="shared" si="27"/>
        <v>118307</v>
      </c>
      <c r="C513" s="117">
        <v>14410</v>
      </c>
      <c r="D513" s="117">
        <v>42263</v>
      </c>
      <c r="E513" s="117">
        <v>42125</v>
      </c>
      <c r="F513" s="117">
        <v>216</v>
      </c>
      <c r="G513" s="117">
        <v>18</v>
      </c>
      <c r="H513" s="117">
        <v>122</v>
      </c>
      <c r="I513" s="117">
        <v>19153</v>
      </c>
    </row>
    <row r="514" spans="1:9" s="95" customFormat="1" ht="9" customHeight="1">
      <c r="A514" s="89" t="s">
        <v>98</v>
      </c>
      <c r="B514" s="116">
        <f t="shared" si="27"/>
        <v>164257</v>
      </c>
      <c r="C514" s="116">
        <v>15673</v>
      </c>
      <c r="D514" s="116">
        <v>45373</v>
      </c>
      <c r="E514" s="116">
        <v>87200</v>
      </c>
      <c r="F514" s="116">
        <v>899</v>
      </c>
      <c r="G514" s="116">
        <v>238</v>
      </c>
      <c r="H514" s="116">
        <v>449</v>
      </c>
      <c r="I514" s="116">
        <v>14425</v>
      </c>
    </row>
    <row r="515" spans="1:9" s="95" customFormat="1" ht="9" customHeight="1">
      <c r="A515" s="89" t="s">
        <v>99</v>
      </c>
      <c r="B515" s="116">
        <f t="shared" si="27"/>
        <v>42460</v>
      </c>
      <c r="C515" s="116">
        <v>4337</v>
      </c>
      <c r="D515" s="116">
        <v>20604</v>
      </c>
      <c r="E515" s="116">
        <v>15678</v>
      </c>
      <c r="F515" s="116">
        <v>85</v>
      </c>
      <c r="G515" s="116">
        <v>6</v>
      </c>
      <c r="H515" s="116">
        <v>44</v>
      </c>
      <c r="I515" s="116">
        <v>1706</v>
      </c>
    </row>
    <row r="516" spans="1:9" s="95" customFormat="1" ht="9" customHeight="1">
      <c r="A516" s="89" t="s">
        <v>100</v>
      </c>
      <c r="B516" s="116">
        <f t="shared" si="27"/>
        <v>29311</v>
      </c>
      <c r="C516" s="116">
        <v>3415</v>
      </c>
      <c r="D516" s="116">
        <v>11735</v>
      </c>
      <c r="E516" s="116">
        <v>12342</v>
      </c>
      <c r="F516" s="116">
        <v>62</v>
      </c>
      <c r="G516" s="116">
        <v>4</v>
      </c>
      <c r="H516" s="116">
        <v>19</v>
      </c>
      <c r="I516" s="116">
        <v>1734</v>
      </c>
    </row>
    <row r="517" spans="1:9" s="95" customFormat="1" ht="9" customHeight="1">
      <c r="A517" s="100" t="s">
        <v>101</v>
      </c>
      <c r="B517" s="117">
        <f t="shared" si="27"/>
        <v>59365</v>
      </c>
      <c r="C517" s="117">
        <v>6191</v>
      </c>
      <c r="D517" s="117">
        <v>28280</v>
      </c>
      <c r="E517" s="117">
        <v>20408</v>
      </c>
      <c r="F517" s="117">
        <v>68</v>
      </c>
      <c r="G517" s="117">
        <v>74</v>
      </c>
      <c r="H517" s="117">
        <v>89</v>
      </c>
      <c r="I517" s="117">
        <v>4255</v>
      </c>
    </row>
    <row r="518" spans="1:9" s="95" customFormat="1" ht="9" customHeight="1">
      <c r="A518" s="89" t="s">
        <v>102</v>
      </c>
      <c r="B518" s="116">
        <f t="shared" si="27"/>
        <v>61559</v>
      </c>
      <c r="C518" s="116">
        <v>9351</v>
      </c>
      <c r="D518" s="116">
        <v>28648</v>
      </c>
      <c r="E518" s="116">
        <v>22230</v>
      </c>
      <c r="F518" s="116">
        <v>275</v>
      </c>
      <c r="G518" s="116">
        <v>11</v>
      </c>
      <c r="H518" s="116">
        <v>137</v>
      </c>
      <c r="I518" s="116">
        <v>907</v>
      </c>
    </row>
    <row r="519" spans="1:9" s="95" customFormat="1" ht="9" customHeight="1">
      <c r="A519" s="89" t="s">
        <v>103</v>
      </c>
      <c r="B519" s="116">
        <f t="shared" si="27"/>
        <v>55372</v>
      </c>
      <c r="C519" s="116">
        <v>6817</v>
      </c>
      <c r="D519" s="116">
        <v>22087</v>
      </c>
      <c r="E519" s="116">
        <v>23604</v>
      </c>
      <c r="F519" s="116">
        <v>217</v>
      </c>
      <c r="G519" s="116">
        <v>28</v>
      </c>
      <c r="H519" s="116">
        <v>36</v>
      </c>
      <c r="I519" s="116">
        <v>2583</v>
      </c>
    </row>
    <row r="520" spans="1:9" s="95" customFormat="1" ht="9" customHeight="1">
      <c r="A520" s="89" t="s">
        <v>104</v>
      </c>
      <c r="B520" s="116">
        <f t="shared" si="27"/>
        <v>51979</v>
      </c>
      <c r="C520" s="116">
        <v>5942</v>
      </c>
      <c r="D520" s="116">
        <v>19131</v>
      </c>
      <c r="E520" s="116">
        <v>22843</v>
      </c>
      <c r="F520" s="116">
        <v>167</v>
      </c>
      <c r="G520" s="116">
        <v>9</v>
      </c>
      <c r="H520" s="116">
        <v>44</v>
      </c>
      <c r="I520" s="116">
        <v>3843</v>
      </c>
    </row>
    <row r="521" spans="1:9" s="95" customFormat="1" ht="9" customHeight="1">
      <c r="A521" s="100" t="s">
        <v>105</v>
      </c>
      <c r="B521" s="117">
        <f t="shared" si="27"/>
        <v>74492</v>
      </c>
      <c r="C521" s="117">
        <v>6704</v>
      </c>
      <c r="D521" s="117">
        <v>33677</v>
      </c>
      <c r="E521" s="117">
        <v>33055</v>
      </c>
      <c r="F521" s="117">
        <v>306</v>
      </c>
      <c r="G521" s="117">
        <v>12</v>
      </c>
      <c r="H521" s="117">
        <v>57</v>
      </c>
      <c r="I521" s="117">
        <v>681</v>
      </c>
    </row>
    <row r="522" spans="1:9" s="95" customFormat="1" ht="9" customHeight="1">
      <c r="A522" s="89" t="s">
        <v>106</v>
      </c>
      <c r="B522" s="116">
        <f t="shared" si="27"/>
        <v>27522</v>
      </c>
      <c r="C522" s="116">
        <v>2443</v>
      </c>
      <c r="D522" s="116">
        <v>11791</v>
      </c>
      <c r="E522" s="116">
        <v>12516</v>
      </c>
      <c r="F522" s="116">
        <v>400</v>
      </c>
      <c r="G522" s="116">
        <v>28</v>
      </c>
      <c r="H522" s="116">
        <v>91</v>
      </c>
      <c r="I522" s="116">
        <v>253</v>
      </c>
    </row>
    <row r="523" spans="1:9" s="95" customFormat="1" ht="9" customHeight="1">
      <c r="A523" s="89" t="s">
        <v>107</v>
      </c>
      <c r="B523" s="116">
        <f t="shared" si="27"/>
        <v>187560</v>
      </c>
      <c r="C523" s="116">
        <v>20544</v>
      </c>
      <c r="D523" s="116">
        <v>56367</v>
      </c>
      <c r="E523" s="116">
        <v>87338</v>
      </c>
      <c r="F523" s="116">
        <v>506</v>
      </c>
      <c r="G523" s="116">
        <v>179</v>
      </c>
      <c r="H523" s="116">
        <v>167</v>
      </c>
      <c r="I523" s="116">
        <v>22459</v>
      </c>
    </row>
    <row r="524" spans="1:9" s="95" customFormat="1" ht="9" customHeight="1">
      <c r="A524" s="89" t="s">
        <v>108</v>
      </c>
      <c r="B524" s="116">
        <f t="shared" si="27"/>
        <v>38562</v>
      </c>
      <c r="C524" s="116">
        <v>2862</v>
      </c>
      <c r="D524" s="116">
        <v>25498</v>
      </c>
      <c r="E524" s="116">
        <v>8319</v>
      </c>
      <c r="F524" s="116">
        <v>12</v>
      </c>
      <c r="G524" s="116">
        <v>45</v>
      </c>
      <c r="H524" s="116">
        <v>36</v>
      </c>
      <c r="I524" s="116">
        <v>1790</v>
      </c>
    </row>
    <row r="525" spans="1:9" s="95" customFormat="1" ht="9" customHeight="1">
      <c r="A525" s="100" t="s">
        <v>109</v>
      </c>
      <c r="B525" s="117">
        <f t="shared" si="27"/>
        <v>35277</v>
      </c>
      <c r="C525" s="117">
        <v>2782</v>
      </c>
      <c r="D525" s="117">
        <v>19501</v>
      </c>
      <c r="E525" s="117">
        <v>8618</v>
      </c>
      <c r="F525" s="117">
        <v>114</v>
      </c>
      <c r="G525" s="117">
        <v>20</v>
      </c>
      <c r="H525" s="117">
        <v>24</v>
      </c>
      <c r="I525" s="117">
        <v>4218</v>
      </c>
    </row>
    <row r="526" spans="1:9" s="95" customFormat="1" ht="9" customHeight="1">
      <c r="A526" s="89" t="s">
        <v>110</v>
      </c>
      <c r="B526" s="116">
        <f t="shared" si="27"/>
        <v>7225</v>
      </c>
      <c r="C526" s="116">
        <v>499</v>
      </c>
      <c r="D526" s="116">
        <v>967</v>
      </c>
      <c r="E526" s="116">
        <v>1411</v>
      </c>
      <c r="F526" s="116">
        <v>9</v>
      </c>
      <c r="G526" s="116">
        <v>5</v>
      </c>
      <c r="H526" s="116">
        <v>2</v>
      </c>
      <c r="I526" s="116">
        <v>4332</v>
      </c>
    </row>
    <row r="527" spans="1:9" s="95" customFormat="1" ht="8.65" customHeight="1">
      <c r="B527" s="157"/>
      <c r="C527" s="157"/>
      <c r="D527" s="157"/>
      <c r="E527" s="157"/>
      <c r="F527" s="157"/>
      <c r="G527" s="157"/>
      <c r="H527" s="157"/>
      <c r="I527" s="157"/>
    </row>
    <row r="528" spans="1:9" s="95" customFormat="1" ht="9" customHeight="1">
      <c r="A528" s="93" t="s">
        <v>115</v>
      </c>
      <c r="B528" s="158"/>
      <c r="C528" s="158"/>
      <c r="D528" s="158"/>
      <c r="E528" s="158"/>
      <c r="F528" s="158"/>
      <c r="G528" s="158"/>
      <c r="H528" s="158"/>
      <c r="I528" s="158"/>
    </row>
    <row r="529" spans="1:9" s="94" customFormat="1" ht="9" customHeight="1">
      <c r="A529" s="96" t="s">
        <v>78</v>
      </c>
      <c r="B529" s="115">
        <f t="shared" ref="B529:I529" si="28">SUM(B531:B563)</f>
        <v>2577214</v>
      </c>
      <c r="C529" s="115">
        <f t="shared" si="28"/>
        <v>351408</v>
      </c>
      <c r="D529" s="115">
        <f t="shared" si="28"/>
        <v>916559</v>
      </c>
      <c r="E529" s="115">
        <f t="shared" si="28"/>
        <v>914662</v>
      </c>
      <c r="F529" s="115">
        <f t="shared" si="28"/>
        <v>6961</v>
      </c>
      <c r="G529" s="115">
        <f t="shared" si="28"/>
        <v>1632</v>
      </c>
      <c r="H529" s="115">
        <f t="shared" si="28"/>
        <v>4616</v>
      </c>
      <c r="I529" s="115">
        <f t="shared" si="28"/>
        <v>381376</v>
      </c>
    </row>
    <row r="530" spans="1:9" s="95" customFormat="1" ht="3.95" customHeight="1">
      <c r="A530" s="89" t="s">
        <v>148</v>
      </c>
      <c r="B530" s="116"/>
      <c r="C530" s="116"/>
      <c r="D530" s="116"/>
      <c r="E530" s="116"/>
      <c r="F530" s="116"/>
      <c r="G530" s="116"/>
      <c r="H530" s="116"/>
      <c r="I530" s="116"/>
    </row>
    <row r="531" spans="1:9" s="95" customFormat="1" ht="9" customHeight="1">
      <c r="A531" s="89" t="s">
        <v>79</v>
      </c>
      <c r="B531" s="116">
        <f t="shared" ref="B531:B563" si="29">SUM(C531:I531)</f>
        <v>25800</v>
      </c>
      <c r="C531" s="116">
        <v>2852</v>
      </c>
      <c r="D531" s="116">
        <v>14264</v>
      </c>
      <c r="E531" s="116">
        <v>7619</v>
      </c>
      <c r="F531" s="116">
        <v>33</v>
      </c>
      <c r="G531" s="116">
        <v>25</v>
      </c>
      <c r="H531" s="116">
        <v>14</v>
      </c>
      <c r="I531" s="116">
        <v>993</v>
      </c>
    </row>
    <row r="532" spans="1:9" s="95" customFormat="1" ht="9" customHeight="1">
      <c r="A532" s="89" t="s">
        <v>80</v>
      </c>
      <c r="B532" s="116">
        <f t="shared" si="29"/>
        <v>63709</v>
      </c>
      <c r="C532" s="116">
        <v>6750</v>
      </c>
      <c r="D532" s="116">
        <v>13762</v>
      </c>
      <c r="E532" s="116">
        <v>23136</v>
      </c>
      <c r="F532" s="116">
        <v>298</v>
      </c>
      <c r="G532" s="116">
        <v>30</v>
      </c>
      <c r="H532" s="116">
        <v>63</v>
      </c>
      <c r="I532" s="116">
        <v>19670</v>
      </c>
    </row>
    <row r="533" spans="1:9" s="95" customFormat="1" ht="9" customHeight="1">
      <c r="A533" s="89" t="s">
        <v>81</v>
      </c>
      <c r="B533" s="116">
        <f t="shared" si="29"/>
        <v>13343</v>
      </c>
      <c r="C533" s="116">
        <v>1189</v>
      </c>
      <c r="D533" s="116">
        <v>4699</v>
      </c>
      <c r="E533" s="116">
        <v>7106</v>
      </c>
      <c r="F533" s="116">
        <v>23</v>
      </c>
      <c r="G533" s="116">
        <v>9</v>
      </c>
      <c r="H533" s="116">
        <v>16</v>
      </c>
      <c r="I533" s="116">
        <v>301</v>
      </c>
    </row>
    <row r="534" spans="1:9" s="95" customFormat="1" ht="9" customHeight="1">
      <c r="A534" s="100" t="s">
        <v>82</v>
      </c>
      <c r="B534" s="117">
        <f t="shared" si="29"/>
        <v>17307</v>
      </c>
      <c r="C534" s="117">
        <v>1709</v>
      </c>
      <c r="D534" s="117">
        <v>9589</v>
      </c>
      <c r="E534" s="117">
        <v>5427</v>
      </c>
      <c r="F534" s="117">
        <v>22</v>
      </c>
      <c r="G534" s="117">
        <v>8</v>
      </c>
      <c r="H534" s="117">
        <v>30</v>
      </c>
      <c r="I534" s="117">
        <v>522</v>
      </c>
    </row>
    <row r="535" spans="1:9" s="95" customFormat="1" ht="9" customHeight="1">
      <c r="A535" s="89" t="s">
        <v>83</v>
      </c>
      <c r="B535" s="116">
        <f t="shared" si="29"/>
        <v>58132</v>
      </c>
      <c r="C535" s="116">
        <v>5929</v>
      </c>
      <c r="D535" s="116">
        <v>30391</v>
      </c>
      <c r="E535" s="116">
        <v>16113</v>
      </c>
      <c r="F535" s="116">
        <v>70</v>
      </c>
      <c r="G535" s="116">
        <v>27</v>
      </c>
      <c r="H535" s="116">
        <v>23</v>
      </c>
      <c r="I535" s="116">
        <v>5579</v>
      </c>
    </row>
    <row r="536" spans="1:9" s="95" customFormat="1" ht="9" customHeight="1">
      <c r="A536" s="89" t="s">
        <v>84</v>
      </c>
      <c r="B536" s="116">
        <f t="shared" si="29"/>
        <v>13447</v>
      </c>
      <c r="C536" s="116">
        <v>1358</v>
      </c>
      <c r="D536" s="116">
        <v>5889</v>
      </c>
      <c r="E536" s="116">
        <v>5962</v>
      </c>
      <c r="F536" s="116">
        <v>69</v>
      </c>
      <c r="G536" s="116">
        <v>8</v>
      </c>
      <c r="H536" s="116">
        <v>22</v>
      </c>
      <c r="I536" s="116">
        <v>139</v>
      </c>
    </row>
    <row r="537" spans="1:9" s="95" customFormat="1" ht="9" customHeight="1">
      <c r="A537" s="89" t="s">
        <v>85</v>
      </c>
      <c r="B537" s="116">
        <f t="shared" si="29"/>
        <v>145085</v>
      </c>
      <c r="C537" s="116">
        <v>11439</v>
      </c>
      <c r="D537" s="116">
        <v>32649</v>
      </c>
      <c r="E537" s="116">
        <v>86558</v>
      </c>
      <c r="F537" s="116">
        <v>428</v>
      </c>
      <c r="G537" s="116">
        <v>27</v>
      </c>
      <c r="H537" s="116">
        <v>138</v>
      </c>
      <c r="I537" s="116">
        <v>13846</v>
      </c>
    </row>
    <row r="538" spans="1:9" s="95" customFormat="1" ht="9" customHeight="1">
      <c r="A538" s="100" t="s">
        <v>86</v>
      </c>
      <c r="B538" s="117">
        <f t="shared" si="29"/>
        <v>76300</v>
      </c>
      <c r="C538" s="117">
        <v>23632</v>
      </c>
      <c r="D538" s="117">
        <v>22311</v>
      </c>
      <c r="E538" s="117">
        <v>15681</v>
      </c>
      <c r="F538" s="117">
        <v>112</v>
      </c>
      <c r="G538" s="117">
        <v>110</v>
      </c>
      <c r="H538" s="117">
        <v>77</v>
      </c>
      <c r="I538" s="117">
        <v>14377</v>
      </c>
    </row>
    <row r="539" spans="1:9" s="95" customFormat="1" ht="9" customHeight="1">
      <c r="A539" s="140" t="s">
        <v>158</v>
      </c>
      <c r="B539" s="116">
        <f t="shared" si="29"/>
        <v>153237</v>
      </c>
      <c r="C539" s="116">
        <v>18264</v>
      </c>
      <c r="D539" s="116">
        <v>54290</v>
      </c>
      <c r="E539" s="116">
        <v>79692</v>
      </c>
      <c r="F539" s="116">
        <v>457</v>
      </c>
      <c r="G539" s="116">
        <v>25</v>
      </c>
      <c r="H539" s="116">
        <v>62</v>
      </c>
      <c r="I539" s="116">
        <v>447</v>
      </c>
    </row>
    <row r="540" spans="1:9" s="95" customFormat="1" ht="9" customHeight="1">
      <c r="A540" s="89" t="s">
        <v>87</v>
      </c>
      <c r="B540" s="116">
        <f t="shared" si="29"/>
        <v>39736</v>
      </c>
      <c r="C540" s="116">
        <v>4108</v>
      </c>
      <c r="D540" s="116">
        <v>16417</v>
      </c>
      <c r="E540" s="116">
        <v>16273</v>
      </c>
      <c r="F540" s="116">
        <v>86</v>
      </c>
      <c r="G540" s="116">
        <v>13</v>
      </c>
      <c r="H540" s="116">
        <v>64</v>
      </c>
      <c r="I540" s="116">
        <v>2775</v>
      </c>
    </row>
    <row r="541" spans="1:9" s="95" customFormat="1" ht="9" customHeight="1">
      <c r="A541" s="89" t="s">
        <v>88</v>
      </c>
      <c r="B541" s="116">
        <f t="shared" si="29"/>
        <v>125272</v>
      </c>
      <c r="C541" s="116">
        <v>11164</v>
      </c>
      <c r="D541" s="116">
        <v>70147</v>
      </c>
      <c r="E541" s="116">
        <v>29290</v>
      </c>
      <c r="F541" s="116">
        <v>221</v>
      </c>
      <c r="G541" s="116">
        <v>176</v>
      </c>
      <c r="H541" s="116">
        <v>100</v>
      </c>
      <c r="I541" s="116">
        <v>14174</v>
      </c>
    </row>
    <row r="542" spans="1:9" s="95" customFormat="1" ht="9" customHeight="1">
      <c r="A542" s="100" t="s">
        <v>89</v>
      </c>
      <c r="B542" s="117">
        <f t="shared" si="29"/>
        <v>98945</v>
      </c>
      <c r="C542" s="117">
        <v>6234</v>
      </c>
      <c r="D542" s="117">
        <v>48539</v>
      </c>
      <c r="E542" s="117">
        <v>31247</v>
      </c>
      <c r="F542" s="117">
        <v>452</v>
      </c>
      <c r="G542" s="117">
        <v>13</v>
      </c>
      <c r="H542" s="117">
        <v>1217</v>
      </c>
      <c r="I542" s="117">
        <v>11243</v>
      </c>
    </row>
    <row r="543" spans="1:9" s="95" customFormat="1" ht="9" customHeight="1">
      <c r="A543" s="89" t="s">
        <v>90</v>
      </c>
      <c r="B543" s="116">
        <f t="shared" si="29"/>
        <v>61431</v>
      </c>
      <c r="C543" s="116">
        <v>5463</v>
      </c>
      <c r="D543" s="116">
        <v>14349</v>
      </c>
      <c r="E543" s="116">
        <v>29570</v>
      </c>
      <c r="F543" s="116">
        <v>331</v>
      </c>
      <c r="G543" s="116">
        <v>4</v>
      </c>
      <c r="H543" s="116">
        <v>25</v>
      </c>
      <c r="I543" s="116">
        <v>11689</v>
      </c>
    </row>
    <row r="544" spans="1:9" s="95" customFormat="1" ht="9" customHeight="1">
      <c r="A544" s="89" t="s">
        <v>91</v>
      </c>
      <c r="B544" s="116">
        <f t="shared" si="29"/>
        <v>154738</v>
      </c>
      <c r="C544" s="116">
        <v>14770</v>
      </c>
      <c r="D544" s="116">
        <v>79575</v>
      </c>
      <c r="E544" s="116">
        <v>51325</v>
      </c>
      <c r="F544" s="116">
        <v>387</v>
      </c>
      <c r="G544" s="116">
        <v>185</v>
      </c>
      <c r="H544" s="116">
        <v>192</v>
      </c>
      <c r="I544" s="116">
        <v>8304</v>
      </c>
    </row>
    <row r="545" spans="1:9" s="95" customFormat="1" ht="9" customHeight="1">
      <c r="A545" s="89" t="s">
        <v>92</v>
      </c>
      <c r="B545" s="116">
        <f t="shared" si="29"/>
        <v>355392</v>
      </c>
      <c r="C545" s="116">
        <v>117164</v>
      </c>
      <c r="D545" s="116">
        <v>23211</v>
      </c>
      <c r="E545" s="116">
        <v>31878</v>
      </c>
      <c r="F545" s="116">
        <v>46</v>
      </c>
      <c r="G545" s="116">
        <v>7</v>
      </c>
      <c r="H545" s="116">
        <v>39</v>
      </c>
      <c r="I545" s="116">
        <v>183047</v>
      </c>
    </row>
    <row r="546" spans="1:9" s="95" customFormat="1" ht="9" customHeight="1">
      <c r="A546" s="100" t="s">
        <v>93</v>
      </c>
      <c r="B546" s="117">
        <f t="shared" si="29"/>
        <v>107287</v>
      </c>
      <c r="C546" s="117">
        <v>9574</v>
      </c>
      <c r="D546" s="117">
        <v>56697</v>
      </c>
      <c r="E546" s="117">
        <v>30773</v>
      </c>
      <c r="F546" s="117">
        <v>261</v>
      </c>
      <c r="G546" s="117">
        <v>37</v>
      </c>
      <c r="H546" s="117">
        <v>127</v>
      </c>
      <c r="I546" s="117">
        <v>9818</v>
      </c>
    </row>
    <row r="547" spans="1:9" s="95" customFormat="1" ht="9" customHeight="1">
      <c r="A547" s="89" t="s">
        <v>94</v>
      </c>
      <c r="B547" s="116">
        <f t="shared" si="29"/>
        <v>36760</v>
      </c>
      <c r="C547" s="116">
        <v>4083</v>
      </c>
      <c r="D547" s="116">
        <v>11854</v>
      </c>
      <c r="E547" s="116">
        <v>17219</v>
      </c>
      <c r="F547" s="116">
        <v>101</v>
      </c>
      <c r="G547" s="116">
        <v>7</v>
      </c>
      <c r="H547" s="116">
        <v>43</v>
      </c>
      <c r="I547" s="116">
        <v>3453</v>
      </c>
    </row>
    <row r="548" spans="1:9" s="95" customFormat="1" ht="9" customHeight="1">
      <c r="A548" s="89" t="s">
        <v>95</v>
      </c>
      <c r="B548" s="116">
        <f t="shared" si="29"/>
        <v>24598</v>
      </c>
      <c r="C548" s="116">
        <v>2650</v>
      </c>
      <c r="D548" s="116">
        <v>7489</v>
      </c>
      <c r="E548" s="116">
        <v>9909</v>
      </c>
      <c r="F548" s="116">
        <v>105</v>
      </c>
      <c r="G548" s="116">
        <v>4</v>
      </c>
      <c r="H548" s="116">
        <v>21</v>
      </c>
      <c r="I548" s="116">
        <v>4420</v>
      </c>
    </row>
    <row r="549" spans="1:9" s="95" customFormat="1" ht="9" customHeight="1">
      <c r="A549" s="89" t="s">
        <v>96</v>
      </c>
      <c r="B549" s="116">
        <f t="shared" si="29"/>
        <v>91490</v>
      </c>
      <c r="C549" s="116">
        <v>6199</v>
      </c>
      <c r="D549" s="116">
        <v>58091</v>
      </c>
      <c r="E549" s="116">
        <v>22828</v>
      </c>
      <c r="F549" s="116">
        <v>71</v>
      </c>
      <c r="G549" s="116">
        <v>313</v>
      </c>
      <c r="H549" s="116">
        <v>54</v>
      </c>
      <c r="I549" s="116">
        <v>3934</v>
      </c>
    </row>
    <row r="550" spans="1:9" s="95" customFormat="1" ht="9" customHeight="1">
      <c r="A550" s="100" t="s">
        <v>97</v>
      </c>
      <c r="B550" s="117">
        <f t="shared" si="29"/>
        <v>108978</v>
      </c>
      <c r="C550" s="117">
        <v>13450</v>
      </c>
      <c r="D550" s="117">
        <v>40239</v>
      </c>
      <c r="E550" s="117">
        <v>40667</v>
      </c>
      <c r="F550" s="117">
        <v>258</v>
      </c>
      <c r="G550" s="117">
        <v>21</v>
      </c>
      <c r="H550" s="117">
        <v>79</v>
      </c>
      <c r="I550" s="117">
        <v>14264</v>
      </c>
    </row>
    <row r="551" spans="1:9" s="95" customFormat="1" ht="9" customHeight="1">
      <c r="A551" s="89" t="s">
        <v>98</v>
      </c>
      <c r="B551" s="116">
        <f t="shared" si="29"/>
        <v>155738</v>
      </c>
      <c r="C551" s="116">
        <v>15492</v>
      </c>
      <c r="D551" s="116">
        <v>40599</v>
      </c>
      <c r="E551" s="116">
        <v>84444</v>
      </c>
      <c r="F551" s="116">
        <v>897</v>
      </c>
      <c r="G551" s="116">
        <v>228</v>
      </c>
      <c r="H551" s="116">
        <v>425</v>
      </c>
      <c r="I551" s="116">
        <v>13653</v>
      </c>
    </row>
    <row r="552" spans="1:9" s="95" customFormat="1" ht="9" customHeight="1">
      <c r="A552" s="89" t="s">
        <v>99</v>
      </c>
      <c r="B552" s="116">
        <f t="shared" si="29"/>
        <v>41260</v>
      </c>
      <c r="C552" s="116">
        <v>4295</v>
      </c>
      <c r="D552" s="116">
        <v>18799</v>
      </c>
      <c r="E552" s="116">
        <v>16834</v>
      </c>
      <c r="F552" s="116">
        <v>102</v>
      </c>
      <c r="G552" s="116">
        <v>10</v>
      </c>
      <c r="H552" s="116">
        <v>59</v>
      </c>
      <c r="I552" s="116">
        <v>1161</v>
      </c>
    </row>
    <row r="553" spans="1:9" s="95" customFormat="1" ht="9" customHeight="1">
      <c r="A553" s="89" t="s">
        <v>100</v>
      </c>
      <c r="B553" s="116">
        <f t="shared" si="29"/>
        <v>29539</v>
      </c>
      <c r="C553" s="116">
        <v>3517</v>
      </c>
      <c r="D553" s="116">
        <v>11206</v>
      </c>
      <c r="E553" s="116">
        <v>13023</v>
      </c>
      <c r="F553" s="116">
        <v>53</v>
      </c>
      <c r="G553" s="116">
        <v>4</v>
      </c>
      <c r="H553" s="116">
        <v>14</v>
      </c>
      <c r="I553" s="116">
        <v>1722</v>
      </c>
    </row>
    <row r="554" spans="1:9" s="95" customFormat="1" ht="9" customHeight="1">
      <c r="A554" s="100" t="s">
        <v>101</v>
      </c>
      <c r="B554" s="117">
        <f t="shared" si="29"/>
        <v>58300</v>
      </c>
      <c r="C554" s="117">
        <v>6082</v>
      </c>
      <c r="D554" s="117">
        <v>26585</v>
      </c>
      <c r="E554" s="117">
        <v>21442</v>
      </c>
      <c r="F554" s="117">
        <v>68</v>
      </c>
      <c r="G554" s="117">
        <v>47</v>
      </c>
      <c r="H554" s="117">
        <v>1113</v>
      </c>
      <c r="I554" s="117">
        <v>2963</v>
      </c>
    </row>
    <row r="555" spans="1:9" s="95" customFormat="1" ht="9" customHeight="1">
      <c r="A555" s="89" t="s">
        <v>102</v>
      </c>
      <c r="B555" s="116">
        <f t="shared" si="29"/>
        <v>59942</v>
      </c>
      <c r="C555" s="116">
        <v>8729</v>
      </c>
      <c r="D555" s="116">
        <v>26414</v>
      </c>
      <c r="E555" s="116">
        <v>23461</v>
      </c>
      <c r="F555" s="116">
        <v>249</v>
      </c>
      <c r="G555" s="116">
        <v>10</v>
      </c>
      <c r="H555" s="116">
        <v>129</v>
      </c>
      <c r="I555" s="116">
        <v>950</v>
      </c>
    </row>
    <row r="556" spans="1:9" s="95" customFormat="1" ht="9" customHeight="1">
      <c r="A556" s="89" t="s">
        <v>103</v>
      </c>
      <c r="B556" s="116">
        <f t="shared" si="29"/>
        <v>53930</v>
      </c>
      <c r="C556" s="116">
        <v>6686</v>
      </c>
      <c r="D556" s="116">
        <v>20701</v>
      </c>
      <c r="E556" s="116">
        <v>23895</v>
      </c>
      <c r="F556" s="116">
        <v>245</v>
      </c>
      <c r="G556" s="116">
        <v>25</v>
      </c>
      <c r="H556" s="116">
        <v>43</v>
      </c>
      <c r="I556" s="116">
        <v>2335</v>
      </c>
    </row>
    <row r="557" spans="1:9" s="95" customFormat="1" ht="9" customHeight="1">
      <c r="A557" s="89" t="s">
        <v>104</v>
      </c>
      <c r="B557" s="116">
        <f t="shared" si="29"/>
        <v>55402</v>
      </c>
      <c r="C557" s="116">
        <v>4201</v>
      </c>
      <c r="D557" s="116">
        <v>19640</v>
      </c>
      <c r="E557" s="116">
        <v>24504</v>
      </c>
      <c r="F557" s="116">
        <v>165</v>
      </c>
      <c r="G557" s="116">
        <v>27</v>
      </c>
      <c r="H557" s="116">
        <v>62</v>
      </c>
      <c r="I557" s="116">
        <v>6803</v>
      </c>
    </row>
    <row r="558" spans="1:9" s="95" customFormat="1" ht="9" customHeight="1">
      <c r="A558" s="100" t="s">
        <v>105</v>
      </c>
      <c r="B558" s="117">
        <f t="shared" si="29"/>
        <v>72381</v>
      </c>
      <c r="C558" s="117">
        <v>6630</v>
      </c>
      <c r="D558" s="117">
        <v>30356</v>
      </c>
      <c r="E558" s="117">
        <v>33746</v>
      </c>
      <c r="F558" s="117">
        <v>352</v>
      </c>
      <c r="G558" s="117">
        <v>10</v>
      </c>
      <c r="H558" s="117">
        <v>71</v>
      </c>
      <c r="I558" s="117">
        <v>1216</v>
      </c>
    </row>
    <row r="559" spans="1:9" s="95" customFormat="1" ht="9" customHeight="1">
      <c r="A559" s="89" t="s">
        <v>106</v>
      </c>
      <c r="B559" s="116">
        <f t="shared" si="29"/>
        <v>27276</v>
      </c>
      <c r="C559" s="116">
        <v>2665</v>
      </c>
      <c r="D559" s="116">
        <v>10735</v>
      </c>
      <c r="E559" s="116">
        <v>13051</v>
      </c>
      <c r="F559" s="116">
        <v>418</v>
      </c>
      <c r="G559" s="116">
        <v>22</v>
      </c>
      <c r="H559" s="116">
        <v>64</v>
      </c>
      <c r="I559" s="116">
        <v>321</v>
      </c>
    </row>
    <row r="560" spans="1:9" s="95" customFormat="1" ht="9" customHeight="1">
      <c r="A560" s="89" t="s">
        <v>107</v>
      </c>
      <c r="B560" s="116">
        <f t="shared" si="29"/>
        <v>173101</v>
      </c>
      <c r="C560" s="116">
        <v>19294</v>
      </c>
      <c r="D560" s="116">
        <v>52700</v>
      </c>
      <c r="E560" s="116">
        <v>83388</v>
      </c>
      <c r="F560" s="116">
        <v>472</v>
      </c>
      <c r="G560" s="116">
        <v>60</v>
      </c>
      <c r="H560" s="116">
        <v>175</v>
      </c>
      <c r="I560" s="116">
        <v>17012</v>
      </c>
    </row>
    <row r="561" spans="1:9" s="95" customFormat="1" ht="9" customHeight="1">
      <c r="A561" s="89" t="s">
        <v>108</v>
      </c>
      <c r="B561" s="116">
        <f t="shared" si="29"/>
        <v>38147</v>
      </c>
      <c r="C561" s="116">
        <v>3111</v>
      </c>
      <c r="D561" s="116">
        <v>24948</v>
      </c>
      <c r="E561" s="116">
        <v>8695</v>
      </c>
      <c r="F561" s="116">
        <v>7</v>
      </c>
      <c r="G561" s="116">
        <v>100</v>
      </c>
      <c r="H561" s="116">
        <v>29</v>
      </c>
      <c r="I561" s="116">
        <v>1257</v>
      </c>
    </row>
    <row r="562" spans="1:9" s="95" customFormat="1" ht="9" customHeight="1">
      <c r="A562" s="100" t="s">
        <v>109</v>
      </c>
      <c r="B562" s="117">
        <f t="shared" si="29"/>
        <v>35304</v>
      </c>
      <c r="C562" s="117">
        <v>2202</v>
      </c>
      <c r="D562" s="117">
        <v>18405</v>
      </c>
      <c r="E562" s="117">
        <v>9142</v>
      </c>
      <c r="F562" s="117">
        <v>92</v>
      </c>
      <c r="G562" s="117">
        <v>32</v>
      </c>
      <c r="H562" s="117">
        <v>24</v>
      </c>
      <c r="I562" s="117">
        <v>5407</v>
      </c>
    </row>
    <row r="563" spans="1:9" s="95" customFormat="1" ht="9" customHeight="1">
      <c r="A563" s="89" t="s">
        <v>110</v>
      </c>
      <c r="B563" s="116">
        <f t="shared" si="29"/>
        <v>5907</v>
      </c>
      <c r="C563" s="116">
        <v>523</v>
      </c>
      <c r="D563" s="116">
        <v>1019</v>
      </c>
      <c r="E563" s="116">
        <v>764</v>
      </c>
      <c r="F563" s="116">
        <v>10</v>
      </c>
      <c r="G563" s="116">
        <v>8</v>
      </c>
      <c r="H563" s="116">
        <v>2</v>
      </c>
      <c r="I563" s="116">
        <v>3581</v>
      </c>
    </row>
    <row r="564" spans="1:9" s="95" customFormat="1" ht="8.65" customHeight="1">
      <c r="B564" s="157"/>
      <c r="C564" s="157"/>
      <c r="D564" s="157"/>
      <c r="E564" s="157"/>
      <c r="F564" s="157"/>
      <c r="G564" s="157"/>
      <c r="H564" s="157"/>
      <c r="I564" s="157"/>
    </row>
    <row r="565" spans="1:9" s="95" customFormat="1" ht="9" customHeight="1">
      <c r="A565" s="93" t="s">
        <v>116</v>
      </c>
      <c r="B565" s="158"/>
      <c r="C565" s="158"/>
      <c r="D565" s="158"/>
      <c r="E565" s="158"/>
      <c r="F565" s="158"/>
      <c r="G565" s="158"/>
      <c r="H565" s="158"/>
      <c r="I565" s="158"/>
    </row>
    <row r="566" spans="1:9" s="94" customFormat="1" ht="9" customHeight="1">
      <c r="A566" s="96" t="s">
        <v>78</v>
      </c>
      <c r="B566" s="115">
        <f t="shared" ref="B566:I566" si="30">SUM(B568:B600)</f>
        <v>2643908</v>
      </c>
      <c r="C566" s="115">
        <f t="shared" si="30"/>
        <v>278402</v>
      </c>
      <c r="D566" s="115">
        <f t="shared" si="30"/>
        <v>968081</v>
      </c>
      <c r="E566" s="115">
        <f t="shared" si="30"/>
        <v>1121162</v>
      </c>
      <c r="F566" s="115">
        <f t="shared" si="30"/>
        <v>7637</v>
      </c>
      <c r="G566" s="115">
        <f t="shared" si="30"/>
        <v>1812</v>
      </c>
      <c r="H566" s="115">
        <f t="shared" si="30"/>
        <v>4425</v>
      </c>
      <c r="I566" s="115">
        <f t="shared" si="30"/>
        <v>262389</v>
      </c>
    </row>
    <row r="567" spans="1:9" s="95" customFormat="1" ht="3.95" customHeight="1">
      <c r="A567" s="89" t="s">
        <v>148</v>
      </c>
      <c r="B567" s="116"/>
      <c r="C567" s="116"/>
      <c r="D567" s="116"/>
      <c r="E567" s="116"/>
      <c r="F567" s="116"/>
      <c r="G567" s="116"/>
      <c r="H567" s="116"/>
      <c r="I567" s="116"/>
    </row>
    <row r="568" spans="1:9" s="95" customFormat="1" ht="9" customHeight="1">
      <c r="A568" s="89" t="s">
        <v>79</v>
      </c>
      <c r="B568" s="116">
        <f t="shared" ref="B568:B600" si="31">SUM(C568:I568)</f>
        <v>26583</v>
      </c>
      <c r="C568" s="116">
        <v>3037</v>
      </c>
      <c r="D568" s="116">
        <v>14248</v>
      </c>
      <c r="E568" s="116">
        <v>8521</v>
      </c>
      <c r="F568" s="116">
        <v>28</v>
      </c>
      <c r="G568" s="116">
        <v>56</v>
      </c>
      <c r="H568" s="116">
        <v>23</v>
      </c>
      <c r="I568" s="116">
        <v>670</v>
      </c>
    </row>
    <row r="569" spans="1:9" s="95" customFormat="1" ht="9" customHeight="1">
      <c r="A569" s="89" t="s">
        <v>80</v>
      </c>
      <c r="B569" s="116">
        <f t="shared" si="31"/>
        <v>63559</v>
      </c>
      <c r="C569" s="116">
        <v>7571</v>
      </c>
      <c r="D569" s="116">
        <v>13672</v>
      </c>
      <c r="E569" s="116">
        <v>24018</v>
      </c>
      <c r="F569" s="116">
        <v>245</v>
      </c>
      <c r="G569" s="116">
        <v>27</v>
      </c>
      <c r="H569" s="116">
        <v>56</v>
      </c>
      <c r="I569" s="116">
        <v>17970</v>
      </c>
    </row>
    <row r="570" spans="1:9" s="95" customFormat="1" ht="9" customHeight="1">
      <c r="A570" s="89" t="s">
        <v>81</v>
      </c>
      <c r="B570" s="116">
        <f t="shared" si="31"/>
        <v>13988</v>
      </c>
      <c r="C570" s="116">
        <v>1148</v>
      </c>
      <c r="D570" s="116">
        <v>4758</v>
      </c>
      <c r="E570" s="116">
        <v>7822</v>
      </c>
      <c r="F570" s="116">
        <v>38</v>
      </c>
      <c r="G570" s="116">
        <v>2</v>
      </c>
      <c r="H570" s="116">
        <v>18</v>
      </c>
      <c r="I570" s="116">
        <v>202</v>
      </c>
    </row>
    <row r="571" spans="1:9" s="95" customFormat="1" ht="9" customHeight="1">
      <c r="A571" s="100" t="s">
        <v>82</v>
      </c>
      <c r="B571" s="117">
        <f t="shared" si="31"/>
        <v>20380</v>
      </c>
      <c r="C571" s="117">
        <v>1929</v>
      </c>
      <c r="D571" s="117">
        <v>9590</v>
      </c>
      <c r="E571" s="117">
        <v>6741</v>
      </c>
      <c r="F571" s="117">
        <v>24</v>
      </c>
      <c r="G571" s="117">
        <v>6</v>
      </c>
      <c r="H571" s="117">
        <v>20</v>
      </c>
      <c r="I571" s="117">
        <v>2070</v>
      </c>
    </row>
    <row r="572" spans="1:9" s="95" customFormat="1" ht="9" customHeight="1">
      <c r="A572" s="89" t="s">
        <v>83</v>
      </c>
      <c r="B572" s="116">
        <f t="shared" si="31"/>
        <v>56972</v>
      </c>
      <c r="C572" s="116">
        <v>5750</v>
      </c>
      <c r="D572" s="116">
        <v>29226</v>
      </c>
      <c r="E572" s="116">
        <v>16422</v>
      </c>
      <c r="F572" s="116">
        <v>65</v>
      </c>
      <c r="G572" s="116">
        <v>26</v>
      </c>
      <c r="H572" s="116">
        <v>37</v>
      </c>
      <c r="I572" s="116">
        <v>5446</v>
      </c>
    </row>
    <row r="573" spans="1:9" s="95" customFormat="1" ht="9" customHeight="1">
      <c r="A573" s="89" t="s">
        <v>84</v>
      </c>
      <c r="B573" s="116">
        <f t="shared" si="31"/>
        <v>13796</v>
      </c>
      <c r="C573" s="116">
        <v>1307</v>
      </c>
      <c r="D573" s="116">
        <v>5755</v>
      </c>
      <c r="E573" s="116">
        <v>6419</v>
      </c>
      <c r="F573" s="116">
        <v>69</v>
      </c>
      <c r="G573" s="116">
        <v>12</v>
      </c>
      <c r="H573" s="116">
        <v>23</v>
      </c>
      <c r="I573" s="116">
        <v>211</v>
      </c>
    </row>
    <row r="574" spans="1:9" s="95" customFormat="1" ht="9" customHeight="1">
      <c r="A574" s="89" t="s">
        <v>85</v>
      </c>
      <c r="B574" s="116">
        <f t="shared" si="31"/>
        <v>175382</v>
      </c>
      <c r="C574" s="116">
        <v>13603</v>
      </c>
      <c r="D574" s="116">
        <v>35919</v>
      </c>
      <c r="E574" s="116">
        <v>108882</v>
      </c>
      <c r="F574" s="116">
        <v>478</v>
      </c>
      <c r="G574" s="116">
        <v>27</v>
      </c>
      <c r="H574" s="116">
        <v>163</v>
      </c>
      <c r="I574" s="116">
        <v>16310</v>
      </c>
    </row>
    <row r="575" spans="1:9" s="95" customFormat="1" ht="9" customHeight="1">
      <c r="A575" s="100" t="s">
        <v>86</v>
      </c>
      <c r="B575" s="117">
        <f t="shared" si="31"/>
        <v>74063</v>
      </c>
      <c r="C575" s="117">
        <v>24162</v>
      </c>
      <c r="D575" s="117">
        <v>19449</v>
      </c>
      <c r="E575" s="117">
        <v>17280</v>
      </c>
      <c r="F575" s="117">
        <v>114</v>
      </c>
      <c r="G575" s="117">
        <v>124</v>
      </c>
      <c r="H575" s="117">
        <v>78</v>
      </c>
      <c r="I575" s="117">
        <v>12856</v>
      </c>
    </row>
    <row r="576" spans="1:9" s="95" customFormat="1" ht="9" customHeight="1">
      <c r="A576" s="140" t="s">
        <v>158</v>
      </c>
      <c r="B576" s="116">
        <f t="shared" si="31"/>
        <v>160057</v>
      </c>
      <c r="C576" s="116">
        <v>19466</v>
      </c>
      <c r="D576" s="116">
        <v>51434</v>
      </c>
      <c r="E576" s="116">
        <v>87646</v>
      </c>
      <c r="F576" s="116">
        <v>375</v>
      </c>
      <c r="G576" s="116">
        <v>32</v>
      </c>
      <c r="H576" s="116">
        <v>95</v>
      </c>
      <c r="I576" s="116">
        <v>1009</v>
      </c>
    </row>
    <row r="577" spans="1:9" s="95" customFormat="1" ht="9" customHeight="1">
      <c r="A577" s="89" t="s">
        <v>87</v>
      </c>
      <c r="B577" s="116">
        <f t="shared" si="31"/>
        <v>42514</v>
      </c>
      <c r="C577" s="116">
        <v>4379</v>
      </c>
      <c r="D577" s="116">
        <v>16087</v>
      </c>
      <c r="E577" s="116">
        <v>18692</v>
      </c>
      <c r="F577" s="116">
        <v>95</v>
      </c>
      <c r="G577" s="116">
        <v>6</v>
      </c>
      <c r="H577" s="116">
        <v>77</v>
      </c>
      <c r="I577" s="116">
        <v>3178</v>
      </c>
    </row>
    <row r="578" spans="1:9" s="95" customFormat="1" ht="9" customHeight="1">
      <c r="A578" s="89" t="s">
        <v>88</v>
      </c>
      <c r="B578" s="116">
        <f t="shared" si="31"/>
        <v>126741</v>
      </c>
      <c r="C578" s="116">
        <v>11522</v>
      </c>
      <c r="D578" s="116">
        <v>66784</v>
      </c>
      <c r="E578" s="116">
        <v>33820</v>
      </c>
      <c r="F578" s="116">
        <v>280</v>
      </c>
      <c r="G578" s="116">
        <v>199</v>
      </c>
      <c r="H578" s="116">
        <v>101</v>
      </c>
      <c r="I578" s="116">
        <v>14035</v>
      </c>
    </row>
    <row r="579" spans="1:9" s="95" customFormat="1" ht="9" customHeight="1">
      <c r="A579" s="100" t="s">
        <v>89</v>
      </c>
      <c r="B579" s="117">
        <f t="shared" si="31"/>
        <v>119780</v>
      </c>
      <c r="C579" s="117">
        <v>6162</v>
      </c>
      <c r="D579" s="117">
        <v>51659</v>
      </c>
      <c r="E579" s="117">
        <v>36545</v>
      </c>
      <c r="F579" s="117">
        <v>627</v>
      </c>
      <c r="G579" s="117">
        <v>24</v>
      </c>
      <c r="H579" s="117">
        <v>1215</v>
      </c>
      <c r="I579" s="117">
        <v>23548</v>
      </c>
    </row>
    <row r="580" spans="1:9" s="95" customFormat="1" ht="9" customHeight="1">
      <c r="A580" s="89" t="s">
        <v>90</v>
      </c>
      <c r="B580" s="116">
        <f t="shared" si="31"/>
        <v>62185</v>
      </c>
      <c r="C580" s="116">
        <v>5912</v>
      </c>
      <c r="D580" s="116">
        <v>14646</v>
      </c>
      <c r="E580" s="116">
        <v>33479</v>
      </c>
      <c r="F580" s="116">
        <v>428</v>
      </c>
      <c r="G580" s="116">
        <v>11</v>
      </c>
      <c r="H580" s="116">
        <v>36</v>
      </c>
      <c r="I580" s="116">
        <v>7673</v>
      </c>
    </row>
    <row r="581" spans="1:9" s="95" customFormat="1" ht="9" customHeight="1">
      <c r="A581" s="89" t="s">
        <v>91</v>
      </c>
      <c r="B581" s="116">
        <f t="shared" si="31"/>
        <v>161543</v>
      </c>
      <c r="C581" s="116">
        <v>15178</v>
      </c>
      <c r="D581" s="116">
        <v>79642</v>
      </c>
      <c r="E581" s="116">
        <v>57047</v>
      </c>
      <c r="F581" s="116">
        <v>321</v>
      </c>
      <c r="G581" s="116">
        <v>211</v>
      </c>
      <c r="H581" s="116">
        <v>157</v>
      </c>
      <c r="I581" s="116">
        <v>8987</v>
      </c>
    </row>
    <row r="582" spans="1:9" s="95" customFormat="1" ht="9" customHeight="1">
      <c r="A582" s="89" t="s">
        <v>92</v>
      </c>
      <c r="B582" s="116">
        <f t="shared" si="31"/>
        <v>335898</v>
      </c>
      <c r="C582" s="116">
        <v>31688</v>
      </c>
      <c r="D582" s="116">
        <v>94263</v>
      </c>
      <c r="E582" s="116">
        <v>153650</v>
      </c>
      <c r="F582" s="116">
        <v>445</v>
      </c>
      <c r="G582" s="116">
        <v>220</v>
      </c>
      <c r="H582" s="116">
        <v>227</v>
      </c>
      <c r="I582" s="116">
        <v>55405</v>
      </c>
    </row>
    <row r="583" spans="1:9" s="95" customFormat="1" ht="9" customHeight="1">
      <c r="A583" s="100" t="s">
        <v>93</v>
      </c>
      <c r="B583" s="117">
        <f t="shared" si="31"/>
        <v>116260</v>
      </c>
      <c r="C583" s="117">
        <v>10494</v>
      </c>
      <c r="D583" s="117">
        <v>56252</v>
      </c>
      <c r="E583" s="117">
        <v>36305</v>
      </c>
      <c r="F583" s="117">
        <v>296</v>
      </c>
      <c r="G583" s="117">
        <v>53</v>
      </c>
      <c r="H583" s="117">
        <v>102</v>
      </c>
      <c r="I583" s="117">
        <v>12758</v>
      </c>
    </row>
    <row r="584" spans="1:9" s="95" customFormat="1" ht="9" customHeight="1">
      <c r="A584" s="89" t="s">
        <v>94</v>
      </c>
      <c r="B584" s="116">
        <f t="shared" si="31"/>
        <v>40210</v>
      </c>
      <c r="C584" s="116">
        <v>4431</v>
      </c>
      <c r="D584" s="116">
        <v>11616</v>
      </c>
      <c r="E584" s="116">
        <v>19686</v>
      </c>
      <c r="F584" s="116">
        <v>88</v>
      </c>
      <c r="G584" s="116">
        <v>2</v>
      </c>
      <c r="H584" s="116">
        <v>34</v>
      </c>
      <c r="I584" s="116">
        <v>4353</v>
      </c>
    </row>
    <row r="585" spans="1:9" s="95" customFormat="1" ht="9" customHeight="1">
      <c r="A585" s="89" t="s">
        <v>95</v>
      </c>
      <c r="B585" s="116">
        <f t="shared" si="31"/>
        <v>24639</v>
      </c>
      <c r="C585" s="116">
        <v>2670</v>
      </c>
      <c r="D585" s="116">
        <v>7236</v>
      </c>
      <c r="E585" s="116">
        <v>10220</v>
      </c>
      <c r="F585" s="116">
        <v>117</v>
      </c>
      <c r="G585" s="116">
        <v>5</v>
      </c>
      <c r="H585" s="116">
        <v>22</v>
      </c>
      <c r="I585" s="116">
        <v>4369</v>
      </c>
    </row>
    <row r="586" spans="1:9" s="95" customFormat="1" ht="9" customHeight="1">
      <c r="A586" s="89" t="s">
        <v>96</v>
      </c>
      <c r="B586" s="116">
        <f t="shared" si="31"/>
        <v>94119</v>
      </c>
      <c r="C586" s="116">
        <v>6357</v>
      </c>
      <c r="D586" s="116">
        <v>57956</v>
      </c>
      <c r="E586" s="116">
        <v>26185</v>
      </c>
      <c r="F586" s="116">
        <v>179</v>
      </c>
      <c r="G586" s="116">
        <v>248</v>
      </c>
      <c r="H586" s="116">
        <v>51</v>
      </c>
      <c r="I586" s="116">
        <v>3143</v>
      </c>
    </row>
    <row r="587" spans="1:9" s="95" customFormat="1" ht="9" customHeight="1">
      <c r="A587" s="100" t="s">
        <v>97</v>
      </c>
      <c r="B587" s="117">
        <f t="shared" si="31"/>
        <v>109624</v>
      </c>
      <c r="C587" s="117">
        <v>14089</v>
      </c>
      <c r="D587" s="117">
        <v>40221</v>
      </c>
      <c r="E587" s="117">
        <v>43463</v>
      </c>
      <c r="F587" s="117">
        <v>261</v>
      </c>
      <c r="G587" s="117">
        <v>13</v>
      </c>
      <c r="H587" s="117">
        <v>19</v>
      </c>
      <c r="I587" s="117">
        <v>11558</v>
      </c>
    </row>
    <row r="588" spans="1:9" s="95" customFormat="1" ht="9" customHeight="1">
      <c r="A588" s="89" t="s">
        <v>98</v>
      </c>
      <c r="B588" s="116">
        <f t="shared" si="31"/>
        <v>160571</v>
      </c>
      <c r="C588" s="116">
        <v>15753</v>
      </c>
      <c r="D588" s="116">
        <v>39340</v>
      </c>
      <c r="E588" s="116">
        <v>90467</v>
      </c>
      <c r="F588" s="116">
        <v>975</v>
      </c>
      <c r="G588" s="116">
        <v>219</v>
      </c>
      <c r="H588" s="116">
        <v>514</v>
      </c>
      <c r="I588" s="116">
        <v>13303</v>
      </c>
    </row>
    <row r="589" spans="1:9" s="95" customFormat="1" ht="9" customHeight="1">
      <c r="A589" s="89" t="s">
        <v>99</v>
      </c>
      <c r="B589" s="116">
        <f t="shared" si="31"/>
        <v>40863</v>
      </c>
      <c r="C589" s="116">
        <v>4411</v>
      </c>
      <c r="D589" s="116">
        <v>17966</v>
      </c>
      <c r="E589" s="116">
        <v>17281</v>
      </c>
      <c r="F589" s="116">
        <v>99</v>
      </c>
      <c r="G589" s="116">
        <v>9</v>
      </c>
      <c r="H589" s="116">
        <v>34</v>
      </c>
      <c r="I589" s="116">
        <v>1063</v>
      </c>
    </row>
    <row r="590" spans="1:9" s="95" customFormat="1" ht="9" customHeight="1">
      <c r="A590" s="89" t="s">
        <v>100</v>
      </c>
      <c r="B590" s="116">
        <f t="shared" si="31"/>
        <v>28999</v>
      </c>
      <c r="C590" s="116">
        <v>3140</v>
      </c>
      <c r="D590" s="116">
        <v>10174</v>
      </c>
      <c r="E590" s="116">
        <v>12973</v>
      </c>
      <c r="F590" s="116">
        <v>38</v>
      </c>
      <c r="G590" s="116">
        <v>2</v>
      </c>
      <c r="H590" s="116">
        <v>8</v>
      </c>
      <c r="I590" s="116">
        <v>2664</v>
      </c>
    </row>
    <row r="591" spans="1:9" s="95" customFormat="1" ht="9" customHeight="1">
      <c r="A591" s="100" t="s">
        <v>101</v>
      </c>
      <c r="B591" s="117">
        <f t="shared" si="31"/>
        <v>58583</v>
      </c>
      <c r="C591" s="117">
        <v>6372</v>
      </c>
      <c r="D591" s="117">
        <v>24920</v>
      </c>
      <c r="E591" s="117">
        <v>23034</v>
      </c>
      <c r="F591" s="117">
        <v>97</v>
      </c>
      <c r="G591" s="117">
        <v>45</v>
      </c>
      <c r="H591" s="117">
        <v>731</v>
      </c>
      <c r="I591" s="117">
        <v>3384</v>
      </c>
    </row>
    <row r="592" spans="1:9" s="95" customFormat="1" ht="9" customHeight="1">
      <c r="A592" s="89" t="s">
        <v>102</v>
      </c>
      <c r="B592" s="116">
        <f t="shared" si="31"/>
        <v>61233</v>
      </c>
      <c r="C592" s="116">
        <v>9216</v>
      </c>
      <c r="D592" s="116">
        <v>24232</v>
      </c>
      <c r="E592" s="116">
        <v>23648</v>
      </c>
      <c r="F592" s="116">
        <v>248</v>
      </c>
      <c r="G592" s="116">
        <v>11</v>
      </c>
      <c r="H592" s="116">
        <v>151</v>
      </c>
      <c r="I592" s="116">
        <v>3727</v>
      </c>
    </row>
    <row r="593" spans="1:12" s="95" customFormat="1" ht="9" customHeight="1">
      <c r="A593" s="89" t="s">
        <v>103</v>
      </c>
      <c r="B593" s="116">
        <f t="shared" si="31"/>
        <v>54110</v>
      </c>
      <c r="C593" s="116">
        <v>8281</v>
      </c>
      <c r="D593" s="116">
        <v>19502</v>
      </c>
      <c r="E593" s="116">
        <v>22766</v>
      </c>
      <c r="F593" s="116">
        <v>225</v>
      </c>
      <c r="G593" s="116">
        <v>20</v>
      </c>
      <c r="H593" s="116">
        <v>52</v>
      </c>
      <c r="I593" s="116">
        <v>3264</v>
      </c>
    </row>
    <row r="594" spans="1:12" s="95" customFormat="1" ht="9" customHeight="1">
      <c r="A594" s="89" t="s">
        <v>104</v>
      </c>
      <c r="B594" s="116">
        <f t="shared" si="31"/>
        <v>49844</v>
      </c>
      <c r="C594" s="116">
        <v>4730</v>
      </c>
      <c r="D594" s="116">
        <v>17455</v>
      </c>
      <c r="E594" s="116">
        <v>22745</v>
      </c>
      <c r="F594" s="116">
        <v>172</v>
      </c>
      <c r="G594" s="116">
        <v>20</v>
      </c>
      <c r="H594" s="116">
        <v>58</v>
      </c>
      <c r="I594" s="116">
        <v>4664</v>
      </c>
    </row>
    <row r="595" spans="1:12" s="95" customFormat="1" ht="9" customHeight="1">
      <c r="A595" s="100" t="s">
        <v>105</v>
      </c>
      <c r="B595" s="117">
        <f t="shared" si="31"/>
        <v>69211</v>
      </c>
      <c r="C595" s="117">
        <v>6691</v>
      </c>
      <c r="D595" s="117">
        <v>28548</v>
      </c>
      <c r="E595" s="117">
        <v>33283</v>
      </c>
      <c r="F595" s="117">
        <v>259</v>
      </c>
      <c r="G595" s="117">
        <v>5</v>
      </c>
      <c r="H595" s="117">
        <v>75</v>
      </c>
      <c r="I595" s="117">
        <v>350</v>
      </c>
    </row>
    <row r="596" spans="1:12" s="95" customFormat="1" ht="9" customHeight="1">
      <c r="A596" s="89" t="s">
        <v>106</v>
      </c>
      <c r="B596" s="116">
        <f t="shared" si="31"/>
        <v>27076</v>
      </c>
      <c r="C596" s="116">
        <v>2782</v>
      </c>
      <c r="D596" s="116">
        <v>10133</v>
      </c>
      <c r="E596" s="116">
        <v>13315</v>
      </c>
      <c r="F596" s="116">
        <v>412</v>
      </c>
      <c r="G596" s="116">
        <v>35</v>
      </c>
      <c r="H596" s="116">
        <v>91</v>
      </c>
      <c r="I596" s="116">
        <v>308</v>
      </c>
    </row>
    <row r="597" spans="1:12" s="95" customFormat="1" ht="9" customHeight="1">
      <c r="A597" s="89" t="s">
        <v>107</v>
      </c>
      <c r="B597" s="116">
        <f t="shared" si="31"/>
        <v>174086</v>
      </c>
      <c r="C597" s="116">
        <v>19713</v>
      </c>
      <c r="D597" s="116">
        <v>50988</v>
      </c>
      <c r="E597" s="116">
        <v>87910</v>
      </c>
      <c r="F597" s="116">
        <v>429</v>
      </c>
      <c r="G597" s="116">
        <v>39</v>
      </c>
      <c r="H597" s="116">
        <v>98</v>
      </c>
      <c r="I597" s="116">
        <v>14909</v>
      </c>
    </row>
    <row r="598" spans="1:12" s="95" customFormat="1" ht="9" customHeight="1">
      <c r="A598" s="89" t="s">
        <v>108</v>
      </c>
      <c r="B598" s="116">
        <f t="shared" si="31"/>
        <v>37703</v>
      </c>
      <c r="C598" s="116">
        <v>3594</v>
      </c>
      <c r="D598" s="116">
        <v>24043</v>
      </c>
      <c r="E598" s="116">
        <v>8921</v>
      </c>
      <c r="F598" s="116">
        <v>10</v>
      </c>
      <c r="G598" s="116">
        <v>65</v>
      </c>
      <c r="H598" s="116">
        <v>31</v>
      </c>
      <c r="I598" s="116">
        <v>1039</v>
      </c>
    </row>
    <row r="599" spans="1:12" s="95" customFormat="1" ht="9" customHeight="1">
      <c r="A599" s="100" t="s">
        <v>109</v>
      </c>
      <c r="B599" s="117">
        <f t="shared" si="31"/>
        <v>35974</v>
      </c>
      <c r="C599" s="117">
        <v>2300</v>
      </c>
      <c r="D599" s="117">
        <v>19631</v>
      </c>
      <c r="E599" s="117">
        <v>10938</v>
      </c>
      <c r="F599" s="117">
        <v>87</v>
      </c>
      <c r="G599" s="117">
        <v>33</v>
      </c>
      <c r="H599" s="117">
        <v>28</v>
      </c>
      <c r="I599" s="117">
        <v>2957</v>
      </c>
    </row>
    <row r="600" spans="1:12" s="95" customFormat="1" ht="9" customHeight="1">
      <c r="A600" s="89" t="s">
        <v>110</v>
      </c>
      <c r="B600" s="116">
        <f t="shared" si="31"/>
        <v>7362</v>
      </c>
      <c r="C600" s="116">
        <v>564</v>
      </c>
      <c r="D600" s="116">
        <v>736</v>
      </c>
      <c r="E600" s="116">
        <v>1038</v>
      </c>
      <c r="F600" s="116">
        <v>13</v>
      </c>
      <c r="G600" s="116">
        <v>5</v>
      </c>
      <c r="H600" s="116">
        <v>0</v>
      </c>
      <c r="I600" s="116">
        <v>5006</v>
      </c>
    </row>
    <row r="601" spans="1:12" s="95" customFormat="1" ht="8.65" customHeight="1">
      <c r="B601" s="157"/>
      <c r="C601" s="157"/>
      <c r="D601" s="157"/>
      <c r="E601" s="157"/>
      <c r="F601" s="157"/>
      <c r="G601" s="157"/>
      <c r="H601" s="157"/>
      <c r="I601" s="157"/>
    </row>
    <row r="602" spans="1:12" s="95" customFormat="1" ht="9" customHeight="1">
      <c r="A602" s="93" t="s">
        <v>117</v>
      </c>
      <c r="B602" s="158"/>
      <c r="C602" s="158"/>
      <c r="D602" s="158"/>
      <c r="E602" s="158"/>
      <c r="F602" s="158"/>
      <c r="G602" s="158"/>
      <c r="H602" s="158"/>
      <c r="I602" s="158"/>
    </row>
    <row r="603" spans="1:12" s="94" customFormat="1" ht="9" customHeight="1">
      <c r="A603" s="96" t="s">
        <v>78</v>
      </c>
      <c r="B603" s="115">
        <f t="shared" ref="B603:I603" si="32">SUM(B605:B637)</f>
        <v>2586287</v>
      </c>
      <c r="C603" s="115">
        <f t="shared" si="32"/>
        <v>274130</v>
      </c>
      <c r="D603" s="115">
        <f t="shared" si="32"/>
        <v>932044</v>
      </c>
      <c r="E603" s="115">
        <f t="shared" si="32"/>
        <v>1151687</v>
      </c>
      <c r="F603" s="115">
        <f t="shared" si="32"/>
        <v>7441</v>
      </c>
      <c r="G603" s="115">
        <f t="shared" si="32"/>
        <v>1578</v>
      </c>
      <c r="H603" s="115">
        <f t="shared" si="32"/>
        <v>6022</v>
      </c>
      <c r="I603" s="115">
        <f t="shared" si="32"/>
        <v>213385</v>
      </c>
    </row>
    <row r="604" spans="1:12" s="95" customFormat="1" ht="3.95" customHeight="1">
      <c r="A604" s="89" t="s">
        <v>148</v>
      </c>
      <c r="B604" s="116"/>
      <c r="C604" s="116"/>
      <c r="D604" s="116"/>
      <c r="E604" s="116"/>
      <c r="F604" s="116"/>
      <c r="G604" s="116"/>
      <c r="H604" s="116"/>
      <c r="I604" s="116"/>
    </row>
    <row r="605" spans="1:12" s="95" customFormat="1" ht="9" customHeight="1">
      <c r="A605" s="89" t="s">
        <v>79</v>
      </c>
      <c r="B605" s="116">
        <f t="shared" ref="B605:B637" si="33">SUM(C605:I605)</f>
        <v>27427</v>
      </c>
      <c r="C605" s="116">
        <v>2834</v>
      </c>
      <c r="D605" s="116">
        <v>14327</v>
      </c>
      <c r="E605" s="116">
        <v>9642</v>
      </c>
      <c r="F605" s="116">
        <v>41</v>
      </c>
      <c r="G605" s="116">
        <v>66</v>
      </c>
      <c r="H605" s="116">
        <v>18</v>
      </c>
      <c r="I605" s="116">
        <v>499</v>
      </c>
      <c r="L605" s="103"/>
    </row>
    <row r="606" spans="1:12" s="95" customFormat="1" ht="9" customHeight="1">
      <c r="A606" s="89" t="s">
        <v>80</v>
      </c>
      <c r="B606" s="116">
        <f t="shared" si="33"/>
        <v>65631</v>
      </c>
      <c r="C606" s="116">
        <v>5961</v>
      </c>
      <c r="D606" s="116">
        <v>12647</v>
      </c>
      <c r="E606" s="116">
        <v>25379</v>
      </c>
      <c r="F606" s="116">
        <v>377</v>
      </c>
      <c r="G606" s="116">
        <v>29</v>
      </c>
      <c r="H606" s="116">
        <v>57</v>
      </c>
      <c r="I606" s="116">
        <v>21181</v>
      </c>
      <c r="L606" s="103"/>
    </row>
    <row r="607" spans="1:12" s="95" customFormat="1" ht="9" customHeight="1">
      <c r="A607" s="89" t="s">
        <v>81</v>
      </c>
      <c r="B607" s="116">
        <f t="shared" si="33"/>
        <v>13412</v>
      </c>
      <c r="C607" s="116">
        <v>1169</v>
      </c>
      <c r="D607" s="116">
        <v>4470</v>
      </c>
      <c r="E607" s="116">
        <v>7640</v>
      </c>
      <c r="F607" s="116">
        <v>33</v>
      </c>
      <c r="G607" s="116">
        <v>6</v>
      </c>
      <c r="H607" s="116">
        <v>9</v>
      </c>
      <c r="I607" s="116">
        <v>85</v>
      </c>
      <c r="L607" s="103"/>
    </row>
    <row r="608" spans="1:12" s="95" customFormat="1" ht="9" customHeight="1">
      <c r="A608" s="100" t="s">
        <v>82</v>
      </c>
      <c r="B608" s="117">
        <f t="shared" si="33"/>
        <v>22138</v>
      </c>
      <c r="C608" s="117">
        <v>2020</v>
      </c>
      <c r="D608" s="117">
        <v>12250</v>
      </c>
      <c r="E608" s="117">
        <v>7319</v>
      </c>
      <c r="F608" s="117">
        <v>37</v>
      </c>
      <c r="G608" s="117">
        <v>8</v>
      </c>
      <c r="H608" s="117">
        <v>22</v>
      </c>
      <c r="I608" s="117">
        <v>482</v>
      </c>
      <c r="L608" s="103"/>
    </row>
    <row r="609" spans="1:12" s="95" customFormat="1" ht="9" customHeight="1">
      <c r="A609" s="89" t="s">
        <v>83</v>
      </c>
      <c r="B609" s="116">
        <f t="shared" si="33"/>
        <v>58882</v>
      </c>
      <c r="C609" s="116">
        <v>5956</v>
      </c>
      <c r="D609" s="116">
        <v>28356</v>
      </c>
      <c r="E609" s="116">
        <v>17595</v>
      </c>
      <c r="F609" s="116">
        <v>83</v>
      </c>
      <c r="G609" s="116">
        <v>43</v>
      </c>
      <c r="H609" s="116">
        <v>32</v>
      </c>
      <c r="I609" s="116">
        <v>6817</v>
      </c>
      <c r="L609" s="103"/>
    </row>
    <row r="610" spans="1:12" s="95" customFormat="1" ht="9" customHeight="1">
      <c r="A610" s="89" t="s">
        <v>84</v>
      </c>
      <c r="B610" s="116">
        <f t="shared" si="33"/>
        <v>14054</v>
      </c>
      <c r="C610" s="116">
        <v>1439</v>
      </c>
      <c r="D610" s="116">
        <v>5415</v>
      </c>
      <c r="E610" s="116">
        <v>6395</v>
      </c>
      <c r="F610" s="116">
        <v>45</v>
      </c>
      <c r="G610" s="116">
        <v>14</v>
      </c>
      <c r="H610" s="116">
        <v>12</v>
      </c>
      <c r="I610" s="116">
        <v>734</v>
      </c>
      <c r="L610" s="103"/>
    </row>
    <row r="611" spans="1:12" s="95" customFormat="1" ht="9" customHeight="1">
      <c r="A611" s="89" t="s">
        <v>85</v>
      </c>
      <c r="B611" s="116">
        <f t="shared" si="33"/>
        <v>168256</v>
      </c>
      <c r="C611" s="116">
        <v>12739</v>
      </c>
      <c r="D611" s="116">
        <v>32545</v>
      </c>
      <c r="E611" s="116">
        <v>102547</v>
      </c>
      <c r="F611" s="116">
        <v>469</v>
      </c>
      <c r="G611" s="116">
        <v>20</v>
      </c>
      <c r="H611" s="116">
        <v>147</v>
      </c>
      <c r="I611" s="116">
        <v>19789</v>
      </c>
      <c r="L611" s="103"/>
    </row>
    <row r="612" spans="1:12" s="95" customFormat="1" ht="9" customHeight="1">
      <c r="A612" s="100" t="s">
        <v>86</v>
      </c>
      <c r="B612" s="117">
        <f t="shared" si="33"/>
        <v>69376</v>
      </c>
      <c r="C612" s="117">
        <v>22040</v>
      </c>
      <c r="D612" s="117">
        <v>12342</v>
      </c>
      <c r="E612" s="117">
        <v>24835</v>
      </c>
      <c r="F612" s="117">
        <v>59</v>
      </c>
      <c r="G612" s="117">
        <v>99</v>
      </c>
      <c r="H612" s="117">
        <v>75</v>
      </c>
      <c r="I612" s="117">
        <v>9926</v>
      </c>
      <c r="L612" s="103"/>
    </row>
    <row r="613" spans="1:12" s="95" customFormat="1" ht="9" customHeight="1">
      <c r="A613" s="140" t="s">
        <v>158</v>
      </c>
      <c r="B613" s="116">
        <f t="shared" si="33"/>
        <v>156549</v>
      </c>
      <c r="C613" s="116">
        <v>18269</v>
      </c>
      <c r="D613" s="116">
        <v>47682</v>
      </c>
      <c r="E613" s="116">
        <v>89714</v>
      </c>
      <c r="F613" s="116">
        <v>428</v>
      </c>
      <c r="G613" s="116">
        <v>29</v>
      </c>
      <c r="H613" s="116">
        <v>73</v>
      </c>
      <c r="I613" s="116">
        <v>354</v>
      </c>
      <c r="L613" s="103"/>
    </row>
    <row r="614" spans="1:12" s="95" customFormat="1" ht="9" customHeight="1">
      <c r="A614" s="89" t="s">
        <v>87</v>
      </c>
      <c r="B614" s="116">
        <f t="shared" si="33"/>
        <v>41922</v>
      </c>
      <c r="C614" s="116">
        <v>4265</v>
      </c>
      <c r="D614" s="116">
        <v>15538</v>
      </c>
      <c r="E614" s="116">
        <v>18317</v>
      </c>
      <c r="F614" s="116">
        <v>98</v>
      </c>
      <c r="G614" s="116">
        <v>12</v>
      </c>
      <c r="H614" s="116">
        <v>74</v>
      </c>
      <c r="I614" s="116">
        <v>3618</v>
      </c>
      <c r="L614" s="103"/>
    </row>
    <row r="615" spans="1:12" s="95" customFormat="1" ht="9" customHeight="1">
      <c r="A615" s="89" t="s">
        <v>88</v>
      </c>
      <c r="B615" s="116">
        <f t="shared" si="33"/>
        <v>124003</v>
      </c>
      <c r="C615" s="116">
        <v>11501</v>
      </c>
      <c r="D615" s="116">
        <v>63922</v>
      </c>
      <c r="E615" s="116">
        <v>36839</v>
      </c>
      <c r="F615" s="116">
        <v>272</v>
      </c>
      <c r="G615" s="116">
        <v>193</v>
      </c>
      <c r="H615" s="116">
        <v>88</v>
      </c>
      <c r="I615" s="116">
        <v>11188</v>
      </c>
      <c r="L615" s="103"/>
    </row>
    <row r="616" spans="1:12" s="95" customFormat="1" ht="9" customHeight="1">
      <c r="A616" s="100" t="s">
        <v>89</v>
      </c>
      <c r="B616" s="117">
        <f t="shared" si="33"/>
        <v>113692</v>
      </c>
      <c r="C616" s="117">
        <v>5964</v>
      </c>
      <c r="D616" s="117">
        <v>47384</v>
      </c>
      <c r="E616" s="117">
        <v>35661</v>
      </c>
      <c r="F616" s="117">
        <v>512</v>
      </c>
      <c r="G616" s="117">
        <v>26</v>
      </c>
      <c r="H616" s="117">
        <v>1439</v>
      </c>
      <c r="I616" s="117">
        <v>22706</v>
      </c>
      <c r="L616" s="103"/>
    </row>
    <row r="617" spans="1:12" s="95" customFormat="1" ht="9" customHeight="1">
      <c r="A617" s="89" t="s">
        <v>90</v>
      </c>
      <c r="B617" s="116">
        <f t="shared" si="33"/>
        <v>63380</v>
      </c>
      <c r="C617" s="116">
        <v>5890</v>
      </c>
      <c r="D617" s="116">
        <v>14019</v>
      </c>
      <c r="E617" s="116">
        <v>34297</v>
      </c>
      <c r="F617" s="116">
        <v>410</v>
      </c>
      <c r="G617" s="116">
        <v>4</v>
      </c>
      <c r="H617" s="116">
        <v>35</v>
      </c>
      <c r="I617" s="116">
        <v>8725</v>
      </c>
      <c r="L617" s="103"/>
    </row>
    <row r="618" spans="1:12" s="95" customFormat="1" ht="9" customHeight="1">
      <c r="A618" s="89" t="s">
        <v>91</v>
      </c>
      <c r="B618" s="116">
        <f t="shared" si="33"/>
        <v>163123</v>
      </c>
      <c r="C618" s="116">
        <v>15736</v>
      </c>
      <c r="D618" s="116">
        <v>79219</v>
      </c>
      <c r="E618" s="116">
        <v>61796</v>
      </c>
      <c r="F618" s="116">
        <v>287</v>
      </c>
      <c r="G618" s="116">
        <v>201</v>
      </c>
      <c r="H618" s="116">
        <v>207</v>
      </c>
      <c r="I618" s="116">
        <v>5677</v>
      </c>
      <c r="L618" s="103"/>
    </row>
    <row r="619" spans="1:12" s="95" customFormat="1" ht="9" customHeight="1">
      <c r="A619" s="89" t="s">
        <v>92</v>
      </c>
      <c r="B619" s="116">
        <f t="shared" si="33"/>
        <v>327165</v>
      </c>
      <c r="C619" s="116">
        <v>34216</v>
      </c>
      <c r="D619" s="116">
        <v>102287</v>
      </c>
      <c r="E619" s="116">
        <v>177273</v>
      </c>
      <c r="F619" s="116">
        <v>330</v>
      </c>
      <c r="G619" s="116">
        <v>107</v>
      </c>
      <c r="H619" s="116">
        <v>187</v>
      </c>
      <c r="I619" s="116">
        <v>12765</v>
      </c>
      <c r="L619" s="103"/>
    </row>
    <row r="620" spans="1:12" s="95" customFormat="1" ht="9" customHeight="1">
      <c r="A620" s="100" t="s">
        <v>93</v>
      </c>
      <c r="B620" s="117">
        <f t="shared" si="33"/>
        <v>111362</v>
      </c>
      <c r="C620" s="117">
        <v>9984</v>
      </c>
      <c r="D620" s="117">
        <v>53283</v>
      </c>
      <c r="E620" s="117">
        <v>36992</v>
      </c>
      <c r="F620" s="117">
        <v>241</v>
      </c>
      <c r="G620" s="117">
        <v>47</v>
      </c>
      <c r="H620" s="117">
        <v>85</v>
      </c>
      <c r="I620" s="117">
        <v>10730</v>
      </c>
      <c r="L620" s="103"/>
    </row>
    <row r="621" spans="1:12" s="95" customFormat="1" ht="9" customHeight="1">
      <c r="A621" s="89" t="s">
        <v>94</v>
      </c>
      <c r="B621" s="116">
        <f t="shared" si="33"/>
        <v>40230</v>
      </c>
      <c r="C621" s="116">
        <v>4419</v>
      </c>
      <c r="D621" s="116">
        <v>10504</v>
      </c>
      <c r="E621" s="116">
        <v>18945</v>
      </c>
      <c r="F621" s="116">
        <v>77</v>
      </c>
      <c r="G621" s="116">
        <v>1</v>
      </c>
      <c r="H621" s="116">
        <v>14</v>
      </c>
      <c r="I621" s="116">
        <v>6270</v>
      </c>
      <c r="L621" s="103"/>
    </row>
    <row r="622" spans="1:12" s="95" customFormat="1" ht="9" customHeight="1">
      <c r="A622" s="89" t="s">
        <v>95</v>
      </c>
      <c r="B622" s="116">
        <f t="shared" si="33"/>
        <v>24949</v>
      </c>
      <c r="C622" s="116">
        <v>2537</v>
      </c>
      <c r="D622" s="116">
        <v>7091</v>
      </c>
      <c r="E622" s="116">
        <v>10761</v>
      </c>
      <c r="F622" s="116">
        <v>110</v>
      </c>
      <c r="G622" s="116">
        <v>5</v>
      </c>
      <c r="H622" s="116">
        <v>20</v>
      </c>
      <c r="I622" s="116">
        <v>4425</v>
      </c>
      <c r="L622" s="103"/>
    </row>
    <row r="623" spans="1:12" s="95" customFormat="1" ht="9" customHeight="1">
      <c r="A623" s="89" t="s">
        <v>96</v>
      </c>
      <c r="B623" s="116">
        <f t="shared" si="33"/>
        <v>93747</v>
      </c>
      <c r="C623" s="116">
        <v>6480</v>
      </c>
      <c r="D623" s="116">
        <v>56838</v>
      </c>
      <c r="E623" s="116">
        <v>26459</v>
      </c>
      <c r="F623" s="116">
        <v>261</v>
      </c>
      <c r="G623" s="116">
        <v>233</v>
      </c>
      <c r="H623" s="116">
        <v>71</v>
      </c>
      <c r="I623" s="116">
        <v>3405</v>
      </c>
      <c r="L623" s="103"/>
    </row>
    <row r="624" spans="1:12" s="95" customFormat="1" ht="9" customHeight="1">
      <c r="A624" s="100" t="s">
        <v>97</v>
      </c>
      <c r="B624" s="117">
        <f t="shared" si="33"/>
        <v>98888</v>
      </c>
      <c r="C624" s="117">
        <v>12791</v>
      </c>
      <c r="D624" s="117">
        <v>37592</v>
      </c>
      <c r="E624" s="117">
        <v>40090</v>
      </c>
      <c r="F624" s="117">
        <v>262</v>
      </c>
      <c r="G624" s="117">
        <v>27</v>
      </c>
      <c r="H624" s="117">
        <v>28</v>
      </c>
      <c r="I624" s="117">
        <v>8098</v>
      </c>
      <c r="L624" s="103"/>
    </row>
    <row r="625" spans="1:12" s="95" customFormat="1" ht="9" customHeight="1">
      <c r="A625" s="89" t="s">
        <v>98</v>
      </c>
      <c r="B625" s="116">
        <f t="shared" si="33"/>
        <v>146865</v>
      </c>
      <c r="C625" s="116">
        <v>14016</v>
      </c>
      <c r="D625" s="116">
        <v>37514</v>
      </c>
      <c r="E625" s="116">
        <v>82217</v>
      </c>
      <c r="F625" s="116">
        <v>760</v>
      </c>
      <c r="G625" s="116">
        <v>97</v>
      </c>
      <c r="H625" s="116">
        <v>393</v>
      </c>
      <c r="I625" s="116">
        <v>11868</v>
      </c>
      <c r="L625" s="103"/>
    </row>
    <row r="626" spans="1:12" s="95" customFormat="1" ht="9" customHeight="1">
      <c r="A626" s="89" t="s">
        <v>99</v>
      </c>
      <c r="B626" s="116">
        <f t="shared" si="33"/>
        <v>41714</v>
      </c>
      <c r="C626" s="116">
        <v>4508</v>
      </c>
      <c r="D626" s="116">
        <v>17371</v>
      </c>
      <c r="E626" s="116">
        <v>18607</v>
      </c>
      <c r="F626" s="116">
        <v>111</v>
      </c>
      <c r="G626" s="116">
        <v>4</v>
      </c>
      <c r="H626" s="116">
        <v>40</v>
      </c>
      <c r="I626" s="116">
        <v>1073</v>
      </c>
      <c r="L626" s="103"/>
    </row>
    <row r="627" spans="1:12" s="95" customFormat="1" ht="9" customHeight="1">
      <c r="A627" s="89" t="s">
        <v>100</v>
      </c>
      <c r="B627" s="116">
        <f t="shared" si="33"/>
        <v>28848</v>
      </c>
      <c r="C627" s="116">
        <v>3522</v>
      </c>
      <c r="D627" s="116">
        <v>9105</v>
      </c>
      <c r="E627" s="116">
        <v>13399</v>
      </c>
      <c r="F627" s="116">
        <v>49</v>
      </c>
      <c r="G627" s="116">
        <v>5</v>
      </c>
      <c r="H627" s="116">
        <v>8</v>
      </c>
      <c r="I627" s="116">
        <v>2760</v>
      </c>
      <c r="L627" s="103"/>
    </row>
    <row r="628" spans="1:12" s="95" customFormat="1" ht="9" customHeight="1">
      <c r="A628" s="100" t="s">
        <v>101</v>
      </c>
      <c r="B628" s="117">
        <f t="shared" si="33"/>
        <v>57549</v>
      </c>
      <c r="C628" s="117">
        <v>5980</v>
      </c>
      <c r="D628" s="117">
        <v>22816</v>
      </c>
      <c r="E628" s="117">
        <v>23349</v>
      </c>
      <c r="F628" s="117">
        <v>78</v>
      </c>
      <c r="G628" s="117">
        <v>36</v>
      </c>
      <c r="H628" s="117">
        <v>2310</v>
      </c>
      <c r="I628" s="117">
        <v>2980</v>
      </c>
      <c r="L628" s="103"/>
    </row>
    <row r="629" spans="1:12" s="95" customFormat="1" ht="9" customHeight="1">
      <c r="A629" s="89" t="s">
        <v>102</v>
      </c>
      <c r="B629" s="116">
        <f t="shared" si="33"/>
        <v>60208</v>
      </c>
      <c r="C629" s="116">
        <v>10176</v>
      </c>
      <c r="D629" s="116">
        <v>23873</v>
      </c>
      <c r="E629" s="116">
        <v>24037</v>
      </c>
      <c r="F629" s="116">
        <v>213</v>
      </c>
      <c r="G629" s="116">
        <v>21</v>
      </c>
      <c r="H629" s="116">
        <v>164</v>
      </c>
      <c r="I629" s="116">
        <v>1724</v>
      </c>
      <c r="L629" s="103"/>
    </row>
    <row r="630" spans="1:12" s="95" customFormat="1" ht="9" customHeight="1">
      <c r="A630" s="89" t="s">
        <v>103</v>
      </c>
      <c r="B630" s="116">
        <f t="shared" si="33"/>
        <v>54756</v>
      </c>
      <c r="C630" s="116">
        <v>11004</v>
      </c>
      <c r="D630" s="116">
        <v>19480</v>
      </c>
      <c r="E630" s="116">
        <v>21538</v>
      </c>
      <c r="F630" s="116">
        <v>224</v>
      </c>
      <c r="G630" s="116">
        <v>33</v>
      </c>
      <c r="H630" s="116">
        <v>34</v>
      </c>
      <c r="I630" s="116">
        <v>2443</v>
      </c>
      <c r="L630" s="103"/>
    </row>
    <row r="631" spans="1:12" s="95" customFormat="1" ht="9" customHeight="1">
      <c r="A631" s="89" t="s">
        <v>104</v>
      </c>
      <c r="B631" s="116">
        <f t="shared" si="33"/>
        <v>49575</v>
      </c>
      <c r="C631" s="116">
        <v>4391</v>
      </c>
      <c r="D631" s="116">
        <v>16152</v>
      </c>
      <c r="E631" s="116">
        <v>22009</v>
      </c>
      <c r="F631" s="116">
        <v>217</v>
      </c>
      <c r="G631" s="116">
        <v>18</v>
      </c>
      <c r="H631" s="116">
        <v>54</v>
      </c>
      <c r="I631" s="116">
        <v>6734</v>
      </c>
      <c r="L631" s="103"/>
    </row>
    <row r="632" spans="1:12" s="95" customFormat="1" ht="9" customHeight="1">
      <c r="A632" s="100" t="s">
        <v>105</v>
      </c>
      <c r="B632" s="117">
        <f t="shared" si="33"/>
        <v>66892</v>
      </c>
      <c r="C632" s="117">
        <v>6511</v>
      </c>
      <c r="D632" s="117">
        <v>26879</v>
      </c>
      <c r="E632" s="117">
        <v>32855</v>
      </c>
      <c r="F632" s="117">
        <v>340</v>
      </c>
      <c r="G632" s="117">
        <v>10</v>
      </c>
      <c r="H632" s="117">
        <v>61</v>
      </c>
      <c r="I632" s="117">
        <v>236</v>
      </c>
      <c r="L632" s="103"/>
    </row>
    <row r="633" spans="1:12" s="95" customFormat="1" ht="9" customHeight="1">
      <c r="A633" s="89" t="s">
        <v>106</v>
      </c>
      <c r="B633" s="116">
        <f t="shared" si="33"/>
        <v>27867</v>
      </c>
      <c r="C633" s="116">
        <v>2651</v>
      </c>
      <c r="D633" s="116">
        <v>9513</v>
      </c>
      <c r="E633" s="116">
        <v>14571</v>
      </c>
      <c r="F633" s="116">
        <v>451</v>
      </c>
      <c r="G633" s="116">
        <v>31</v>
      </c>
      <c r="H633" s="116">
        <v>107</v>
      </c>
      <c r="I633" s="116">
        <v>543</v>
      </c>
      <c r="L633" s="103"/>
    </row>
    <row r="634" spans="1:12" s="95" customFormat="1" ht="9" customHeight="1">
      <c r="A634" s="89" t="s">
        <v>107</v>
      </c>
      <c r="B634" s="116">
        <f t="shared" si="33"/>
        <v>171417</v>
      </c>
      <c r="C634" s="116">
        <v>18821</v>
      </c>
      <c r="D634" s="116">
        <v>49150</v>
      </c>
      <c r="E634" s="116">
        <v>87967</v>
      </c>
      <c r="F634" s="116">
        <v>453</v>
      </c>
      <c r="G634" s="116">
        <v>42</v>
      </c>
      <c r="H634" s="116">
        <v>110</v>
      </c>
      <c r="I634" s="116">
        <v>14874</v>
      </c>
      <c r="L634" s="103"/>
    </row>
    <row r="635" spans="1:12" s="95" customFormat="1" ht="9" customHeight="1">
      <c r="A635" s="89" t="s">
        <v>108</v>
      </c>
      <c r="B635" s="116">
        <f t="shared" si="33"/>
        <v>36860</v>
      </c>
      <c r="C635" s="116">
        <v>3072</v>
      </c>
      <c r="D635" s="116">
        <v>22474</v>
      </c>
      <c r="E635" s="116">
        <v>9946</v>
      </c>
      <c r="F635" s="116">
        <v>37</v>
      </c>
      <c r="G635" s="116">
        <v>68</v>
      </c>
      <c r="H635" s="116">
        <v>21</v>
      </c>
      <c r="I635" s="116">
        <v>1242</v>
      </c>
      <c r="L635" s="103"/>
    </row>
    <row r="636" spans="1:12" s="95" customFormat="1" ht="9" customHeight="1">
      <c r="A636" s="100" t="s">
        <v>109</v>
      </c>
      <c r="B636" s="117">
        <f t="shared" si="33"/>
        <v>36629</v>
      </c>
      <c r="C636" s="117">
        <v>2652</v>
      </c>
      <c r="D636" s="117">
        <v>19300</v>
      </c>
      <c r="E636" s="117">
        <v>11517</v>
      </c>
      <c r="F636" s="117">
        <v>60</v>
      </c>
      <c r="G636" s="117">
        <v>36</v>
      </c>
      <c r="H636" s="117">
        <v>25</v>
      </c>
      <c r="I636" s="117">
        <v>3039</v>
      </c>
      <c r="L636" s="103"/>
    </row>
    <row r="637" spans="1:12" s="95" customFormat="1" ht="9" customHeight="1">
      <c r="A637" s="89" t="s">
        <v>110</v>
      </c>
      <c r="B637" s="116">
        <f t="shared" si="33"/>
        <v>8921</v>
      </c>
      <c r="C637" s="116">
        <v>616</v>
      </c>
      <c r="D637" s="116">
        <v>706</v>
      </c>
      <c r="E637" s="116">
        <v>1179</v>
      </c>
      <c r="F637" s="116">
        <v>16</v>
      </c>
      <c r="G637" s="116">
        <v>7</v>
      </c>
      <c r="H637" s="116">
        <v>2</v>
      </c>
      <c r="I637" s="116">
        <v>6395</v>
      </c>
      <c r="L637" s="103"/>
    </row>
    <row r="638" spans="1:12" s="95" customFormat="1" ht="8.65" customHeight="1">
      <c r="B638" s="157"/>
      <c r="C638" s="157"/>
      <c r="D638" s="157"/>
      <c r="E638" s="157"/>
      <c r="F638" s="157"/>
      <c r="G638" s="157"/>
      <c r="H638" s="157"/>
      <c r="I638" s="157"/>
    </row>
    <row r="639" spans="1:12" s="95" customFormat="1" ht="9" customHeight="1">
      <c r="A639" s="93" t="s">
        <v>118</v>
      </c>
      <c r="B639" s="158"/>
      <c r="C639" s="158"/>
      <c r="D639" s="158"/>
      <c r="E639" s="158"/>
      <c r="F639" s="158"/>
      <c r="G639" s="158"/>
      <c r="H639" s="158"/>
      <c r="I639" s="158"/>
    </row>
    <row r="640" spans="1:12" s="94" customFormat="1" ht="9" customHeight="1">
      <c r="A640" s="96" t="s">
        <v>78</v>
      </c>
      <c r="B640" s="115">
        <f t="shared" ref="B640:I640" si="34">SUM(B642:B674)</f>
        <v>2498880</v>
      </c>
      <c r="C640" s="115">
        <f t="shared" si="34"/>
        <v>266371</v>
      </c>
      <c r="D640" s="115">
        <f t="shared" si="34"/>
        <v>871926</v>
      </c>
      <c r="E640" s="115">
        <f t="shared" si="34"/>
        <v>1159847</v>
      </c>
      <c r="F640" s="115">
        <f t="shared" si="34"/>
        <v>7643</v>
      </c>
      <c r="G640" s="115">
        <f t="shared" si="34"/>
        <v>1783</v>
      </c>
      <c r="H640" s="115">
        <f t="shared" si="34"/>
        <v>2816</v>
      </c>
      <c r="I640" s="115">
        <f t="shared" si="34"/>
        <v>188494</v>
      </c>
    </row>
    <row r="641" spans="1:12" s="95" customFormat="1" ht="3.95" customHeight="1">
      <c r="A641" s="89" t="s">
        <v>148</v>
      </c>
      <c r="B641" s="116"/>
      <c r="C641" s="116"/>
      <c r="D641" s="116"/>
      <c r="E641" s="116"/>
      <c r="F641" s="116"/>
      <c r="G641" s="116"/>
      <c r="H641" s="116"/>
      <c r="I641" s="116"/>
    </row>
    <row r="642" spans="1:12" s="95" customFormat="1" ht="9" customHeight="1">
      <c r="A642" s="89" t="s">
        <v>79</v>
      </c>
      <c r="B642" s="116">
        <f t="shared" ref="B642:B674" si="35">SUM(C642:I642)</f>
        <v>26933</v>
      </c>
      <c r="C642" s="116">
        <v>2767</v>
      </c>
      <c r="D642" s="116">
        <v>13793</v>
      </c>
      <c r="E642" s="116">
        <v>9912</v>
      </c>
      <c r="F642" s="116">
        <v>56</v>
      </c>
      <c r="G642" s="116">
        <v>155</v>
      </c>
      <c r="H642" s="116">
        <v>26</v>
      </c>
      <c r="I642" s="116">
        <v>224</v>
      </c>
      <c r="L642" s="103"/>
    </row>
    <row r="643" spans="1:12" s="95" customFormat="1" ht="9" customHeight="1">
      <c r="A643" s="89" t="s">
        <v>80</v>
      </c>
      <c r="B643" s="116">
        <f t="shared" si="35"/>
        <v>62871</v>
      </c>
      <c r="C643" s="116">
        <v>5268</v>
      </c>
      <c r="D643" s="116">
        <v>11729</v>
      </c>
      <c r="E643" s="116">
        <v>23706</v>
      </c>
      <c r="F643" s="116">
        <v>321</v>
      </c>
      <c r="G643" s="116">
        <v>36</v>
      </c>
      <c r="H643" s="116">
        <v>35</v>
      </c>
      <c r="I643" s="116">
        <v>21776</v>
      </c>
      <c r="L643" s="103"/>
    </row>
    <row r="644" spans="1:12" s="95" customFormat="1" ht="9" customHeight="1">
      <c r="A644" s="89" t="s">
        <v>81</v>
      </c>
      <c r="B644" s="116">
        <f t="shared" si="35"/>
        <v>12864</v>
      </c>
      <c r="C644" s="116">
        <v>1104</v>
      </c>
      <c r="D644" s="116">
        <v>4341</v>
      </c>
      <c r="E644" s="116">
        <v>7265</v>
      </c>
      <c r="F644" s="116">
        <v>49</v>
      </c>
      <c r="G644" s="116">
        <v>9</v>
      </c>
      <c r="H644" s="116">
        <v>5</v>
      </c>
      <c r="I644" s="116">
        <v>91</v>
      </c>
      <c r="L644" s="103"/>
    </row>
    <row r="645" spans="1:12" s="95" customFormat="1" ht="9" customHeight="1">
      <c r="A645" s="100" t="s">
        <v>82</v>
      </c>
      <c r="B645" s="117">
        <f t="shared" si="35"/>
        <v>18343</v>
      </c>
      <c r="C645" s="117">
        <v>1808</v>
      </c>
      <c r="D645" s="117">
        <v>9481</v>
      </c>
      <c r="E645" s="117">
        <v>6634</v>
      </c>
      <c r="F645" s="117">
        <v>61</v>
      </c>
      <c r="G645" s="117">
        <v>19</v>
      </c>
      <c r="H645" s="117">
        <v>7</v>
      </c>
      <c r="I645" s="117">
        <v>333</v>
      </c>
      <c r="L645" s="103"/>
    </row>
    <row r="646" spans="1:12" s="95" customFormat="1" ht="9" customHeight="1">
      <c r="A646" s="89" t="s">
        <v>83</v>
      </c>
      <c r="B646" s="116">
        <f t="shared" si="35"/>
        <v>59966</v>
      </c>
      <c r="C646" s="116">
        <v>5896</v>
      </c>
      <c r="D646" s="116">
        <v>27683</v>
      </c>
      <c r="E646" s="116">
        <v>19427</v>
      </c>
      <c r="F646" s="116">
        <v>92</v>
      </c>
      <c r="G646" s="116">
        <v>39</v>
      </c>
      <c r="H646" s="116">
        <v>34</v>
      </c>
      <c r="I646" s="116">
        <v>6795</v>
      </c>
      <c r="L646" s="103"/>
    </row>
    <row r="647" spans="1:12" s="95" customFormat="1" ht="9" customHeight="1">
      <c r="A647" s="89" t="s">
        <v>84</v>
      </c>
      <c r="B647" s="116">
        <f t="shared" si="35"/>
        <v>13422</v>
      </c>
      <c r="C647" s="116">
        <v>1690</v>
      </c>
      <c r="D647" s="116">
        <v>5018</v>
      </c>
      <c r="E647" s="116">
        <v>6129</v>
      </c>
      <c r="F647" s="116">
        <v>37</v>
      </c>
      <c r="G647" s="116">
        <v>15</v>
      </c>
      <c r="H647" s="116">
        <v>27</v>
      </c>
      <c r="I647" s="116">
        <v>506</v>
      </c>
      <c r="L647" s="103"/>
    </row>
    <row r="648" spans="1:12" s="95" customFormat="1" ht="9" customHeight="1">
      <c r="A648" s="89" t="s">
        <v>85</v>
      </c>
      <c r="B648" s="116">
        <f t="shared" si="35"/>
        <v>144423</v>
      </c>
      <c r="C648" s="116">
        <v>10957</v>
      </c>
      <c r="D648" s="116">
        <v>28621</v>
      </c>
      <c r="E648" s="116">
        <v>90934</v>
      </c>
      <c r="F648" s="116">
        <v>447</v>
      </c>
      <c r="G648" s="116">
        <v>17</v>
      </c>
      <c r="H648" s="116">
        <v>92</v>
      </c>
      <c r="I648" s="116">
        <v>13355</v>
      </c>
      <c r="L648" s="103"/>
    </row>
    <row r="649" spans="1:12" s="95" customFormat="1" ht="9" customHeight="1">
      <c r="A649" s="100" t="s">
        <v>86</v>
      </c>
      <c r="B649" s="117">
        <f t="shared" si="35"/>
        <v>69735</v>
      </c>
      <c r="C649" s="117">
        <v>18539</v>
      </c>
      <c r="D649" s="117">
        <v>11020</v>
      </c>
      <c r="E649" s="117">
        <v>32359</v>
      </c>
      <c r="F649" s="117">
        <v>27</v>
      </c>
      <c r="G649" s="117">
        <v>107</v>
      </c>
      <c r="H649" s="117">
        <v>47</v>
      </c>
      <c r="I649" s="117">
        <v>7636</v>
      </c>
      <c r="L649" s="103"/>
    </row>
    <row r="650" spans="1:12" s="95" customFormat="1" ht="9" customHeight="1">
      <c r="A650" s="140" t="s">
        <v>158</v>
      </c>
      <c r="B650" s="116">
        <f t="shared" si="35"/>
        <v>153631</v>
      </c>
      <c r="C650" s="116">
        <v>17333</v>
      </c>
      <c r="D650" s="116">
        <v>44534</v>
      </c>
      <c r="E650" s="116">
        <v>90988</v>
      </c>
      <c r="F650" s="116">
        <v>343</v>
      </c>
      <c r="G650" s="116">
        <v>19</v>
      </c>
      <c r="H650" s="116">
        <v>90</v>
      </c>
      <c r="I650" s="116">
        <v>324</v>
      </c>
      <c r="L650" s="103"/>
    </row>
    <row r="651" spans="1:12" s="95" customFormat="1" ht="9" customHeight="1">
      <c r="A651" s="89" t="s">
        <v>87</v>
      </c>
      <c r="B651" s="116">
        <f t="shared" si="35"/>
        <v>40269</v>
      </c>
      <c r="C651" s="116">
        <v>4252</v>
      </c>
      <c r="D651" s="116">
        <v>14774</v>
      </c>
      <c r="E651" s="116">
        <v>18725</v>
      </c>
      <c r="F651" s="116">
        <v>90</v>
      </c>
      <c r="G651" s="116">
        <v>12</v>
      </c>
      <c r="H651" s="116">
        <v>54</v>
      </c>
      <c r="I651" s="116">
        <v>2362</v>
      </c>
      <c r="L651" s="103"/>
    </row>
    <row r="652" spans="1:12" s="95" customFormat="1" ht="9" customHeight="1">
      <c r="A652" s="89" t="s">
        <v>88</v>
      </c>
      <c r="B652" s="116">
        <f t="shared" si="35"/>
        <v>122412</v>
      </c>
      <c r="C652" s="116">
        <v>11367</v>
      </c>
      <c r="D652" s="116">
        <v>60257</v>
      </c>
      <c r="E652" s="116">
        <v>38527</v>
      </c>
      <c r="F652" s="116">
        <v>290</v>
      </c>
      <c r="G652" s="116">
        <v>193</v>
      </c>
      <c r="H652" s="116">
        <v>72</v>
      </c>
      <c r="I652" s="116">
        <v>11706</v>
      </c>
      <c r="L652" s="103"/>
    </row>
    <row r="653" spans="1:12" s="95" customFormat="1" ht="9" customHeight="1">
      <c r="A653" s="100" t="s">
        <v>89</v>
      </c>
      <c r="B653" s="117">
        <f t="shared" si="35"/>
        <v>98285</v>
      </c>
      <c r="C653" s="117">
        <v>8383</v>
      </c>
      <c r="D653" s="117">
        <v>42490</v>
      </c>
      <c r="E653" s="117">
        <v>34355</v>
      </c>
      <c r="F653" s="117">
        <v>464</v>
      </c>
      <c r="G653" s="117">
        <v>17</v>
      </c>
      <c r="H653" s="117">
        <v>771</v>
      </c>
      <c r="I653" s="117">
        <v>11805</v>
      </c>
      <c r="L653" s="103"/>
    </row>
    <row r="654" spans="1:12" s="95" customFormat="1" ht="9" customHeight="1">
      <c r="A654" s="89" t="s">
        <v>90</v>
      </c>
      <c r="B654" s="116">
        <f t="shared" si="35"/>
        <v>59924</v>
      </c>
      <c r="C654" s="116">
        <v>6659</v>
      </c>
      <c r="D654" s="116">
        <v>13761</v>
      </c>
      <c r="E654" s="116">
        <v>31903</v>
      </c>
      <c r="F654" s="116">
        <v>371</v>
      </c>
      <c r="G654" s="116">
        <v>15</v>
      </c>
      <c r="H654" s="116">
        <v>21</v>
      </c>
      <c r="I654" s="116">
        <v>7194</v>
      </c>
      <c r="L654" s="103"/>
    </row>
    <row r="655" spans="1:12" s="95" customFormat="1" ht="9" customHeight="1">
      <c r="A655" s="89" t="s">
        <v>91</v>
      </c>
      <c r="B655" s="116">
        <f t="shared" si="35"/>
        <v>161217</v>
      </c>
      <c r="C655" s="116">
        <v>14833</v>
      </c>
      <c r="D655" s="116">
        <v>72809</v>
      </c>
      <c r="E655" s="116">
        <v>60161</v>
      </c>
      <c r="F655" s="116">
        <v>278</v>
      </c>
      <c r="G655" s="116">
        <v>179</v>
      </c>
      <c r="H655" s="116">
        <v>132</v>
      </c>
      <c r="I655" s="116">
        <v>12825</v>
      </c>
      <c r="L655" s="103"/>
    </row>
    <row r="656" spans="1:12" s="95" customFormat="1" ht="9" customHeight="1">
      <c r="A656" s="89" t="s">
        <v>92</v>
      </c>
      <c r="B656" s="116">
        <f t="shared" si="35"/>
        <v>326412</v>
      </c>
      <c r="C656" s="116">
        <v>32906</v>
      </c>
      <c r="D656" s="116">
        <v>96456</v>
      </c>
      <c r="E656" s="116">
        <v>184852</v>
      </c>
      <c r="F656" s="116">
        <v>557</v>
      </c>
      <c r="G656" s="116">
        <v>181</v>
      </c>
      <c r="H656" s="116">
        <v>190</v>
      </c>
      <c r="I656" s="116">
        <v>11270</v>
      </c>
      <c r="L656" s="103"/>
    </row>
    <row r="657" spans="1:12" s="95" customFormat="1" ht="9" customHeight="1">
      <c r="A657" s="100" t="s">
        <v>93</v>
      </c>
      <c r="B657" s="117">
        <f t="shared" si="35"/>
        <v>104885</v>
      </c>
      <c r="C657" s="117">
        <v>9325</v>
      </c>
      <c r="D657" s="117">
        <v>47886</v>
      </c>
      <c r="E657" s="117">
        <v>37017</v>
      </c>
      <c r="F657" s="117">
        <v>254</v>
      </c>
      <c r="G657" s="117">
        <v>108</v>
      </c>
      <c r="H657" s="117">
        <v>73</v>
      </c>
      <c r="I657" s="117">
        <v>10222</v>
      </c>
      <c r="L657" s="103"/>
    </row>
    <row r="658" spans="1:12" s="95" customFormat="1" ht="9" customHeight="1">
      <c r="A658" s="89" t="s">
        <v>94</v>
      </c>
      <c r="B658" s="116">
        <f t="shared" si="35"/>
        <v>37446</v>
      </c>
      <c r="C658" s="116">
        <v>4386</v>
      </c>
      <c r="D658" s="116">
        <v>9080</v>
      </c>
      <c r="E658" s="116">
        <v>16942</v>
      </c>
      <c r="F658" s="116">
        <v>54</v>
      </c>
      <c r="G658" s="116">
        <v>2</v>
      </c>
      <c r="H658" s="116">
        <v>20</v>
      </c>
      <c r="I658" s="116">
        <v>6962</v>
      </c>
      <c r="L658" s="103"/>
    </row>
    <row r="659" spans="1:12" s="95" customFormat="1" ht="9" customHeight="1">
      <c r="A659" s="89" t="s">
        <v>95</v>
      </c>
      <c r="B659" s="116">
        <f t="shared" si="35"/>
        <v>25731</v>
      </c>
      <c r="C659" s="116">
        <v>2408</v>
      </c>
      <c r="D659" s="116">
        <v>6465</v>
      </c>
      <c r="E659" s="116">
        <v>11478</v>
      </c>
      <c r="F659" s="116">
        <v>145</v>
      </c>
      <c r="G659" s="116">
        <v>3</v>
      </c>
      <c r="H659" s="116">
        <v>31</v>
      </c>
      <c r="I659" s="116">
        <v>5201</v>
      </c>
      <c r="L659" s="103"/>
    </row>
    <row r="660" spans="1:12" s="95" customFormat="1" ht="9" customHeight="1">
      <c r="A660" s="89" t="s">
        <v>96</v>
      </c>
      <c r="B660" s="116">
        <f t="shared" si="35"/>
        <v>94440</v>
      </c>
      <c r="C660" s="116">
        <v>7073</v>
      </c>
      <c r="D660" s="116">
        <v>54979</v>
      </c>
      <c r="E660" s="116">
        <v>28882</v>
      </c>
      <c r="F660" s="116">
        <v>279</v>
      </c>
      <c r="G660" s="116">
        <v>297</v>
      </c>
      <c r="H660" s="116">
        <v>55</v>
      </c>
      <c r="I660" s="116">
        <v>2875</v>
      </c>
      <c r="L660" s="103"/>
    </row>
    <row r="661" spans="1:12" s="95" customFormat="1" ht="9" customHeight="1">
      <c r="A661" s="100" t="s">
        <v>97</v>
      </c>
      <c r="B661" s="117">
        <f t="shared" si="35"/>
        <v>95505</v>
      </c>
      <c r="C661" s="117">
        <v>12908</v>
      </c>
      <c r="D661" s="117">
        <v>35751</v>
      </c>
      <c r="E661" s="117">
        <v>39874</v>
      </c>
      <c r="F661" s="117">
        <v>330</v>
      </c>
      <c r="G661" s="117">
        <v>18</v>
      </c>
      <c r="H661" s="117">
        <v>43</v>
      </c>
      <c r="I661" s="117">
        <v>6581</v>
      </c>
      <c r="L661" s="103"/>
    </row>
    <row r="662" spans="1:12" s="95" customFormat="1" ht="9" customHeight="1">
      <c r="A662" s="89" t="s">
        <v>98</v>
      </c>
      <c r="B662" s="116">
        <f t="shared" si="35"/>
        <v>147296</v>
      </c>
      <c r="C662" s="116">
        <v>14434</v>
      </c>
      <c r="D662" s="116">
        <v>35768</v>
      </c>
      <c r="E662" s="116">
        <v>87153</v>
      </c>
      <c r="F662" s="116">
        <v>829</v>
      </c>
      <c r="G662" s="116">
        <v>122</v>
      </c>
      <c r="H662" s="116">
        <v>304</v>
      </c>
      <c r="I662" s="116">
        <v>8686</v>
      </c>
      <c r="L662" s="103"/>
    </row>
    <row r="663" spans="1:12" s="95" customFormat="1" ht="9" customHeight="1">
      <c r="A663" s="89" t="s">
        <v>99</v>
      </c>
      <c r="B663" s="116">
        <f t="shared" si="35"/>
        <v>41567</v>
      </c>
      <c r="C663" s="116">
        <v>4761</v>
      </c>
      <c r="D663" s="116">
        <v>16638</v>
      </c>
      <c r="E663" s="116">
        <v>19271</v>
      </c>
      <c r="F663" s="116">
        <v>83</v>
      </c>
      <c r="G663" s="116">
        <v>7</v>
      </c>
      <c r="H663" s="116">
        <v>31</v>
      </c>
      <c r="I663" s="116">
        <v>776</v>
      </c>
      <c r="L663" s="103"/>
    </row>
    <row r="664" spans="1:12" s="95" customFormat="1" ht="9" customHeight="1">
      <c r="A664" s="89" t="s">
        <v>100</v>
      </c>
      <c r="B664" s="116">
        <f t="shared" si="35"/>
        <v>28736</v>
      </c>
      <c r="C664" s="116">
        <v>4013</v>
      </c>
      <c r="D664" s="116">
        <v>8456</v>
      </c>
      <c r="E664" s="116">
        <v>14145</v>
      </c>
      <c r="F664" s="116">
        <v>33</v>
      </c>
      <c r="G664" s="116">
        <v>2</v>
      </c>
      <c r="H664" s="116">
        <v>9</v>
      </c>
      <c r="I664" s="116">
        <v>2078</v>
      </c>
      <c r="L664" s="103"/>
    </row>
    <row r="665" spans="1:12" s="95" customFormat="1" ht="9" customHeight="1">
      <c r="A665" s="100" t="s">
        <v>101</v>
      </c>
      <c r="B665" s="117">
        <f t="shared" si="35"/>
        <v>55847</v>
      </c>
      <c r="C665" s="117">
        <v>5699</v>
      </c>
      <c r="D665" s="117">
        <v>21517</v>
      </c>
      <c r="E665" s="117">
        <v>23120</v>
      </c>
      <c r="F665" s="117">
        <v>100</v>
      </c>
      <c r="G665" s="117">
        <v>17</v>
      </c>
      <c r="H665" s="117">
        <v>295</v>
      </c>
      <c r="I665" s="117">
        <v>5099</v>
      </c>
      <c r="L665" s="103"/>
    </row>
    <row r="666" spans="1:12" s="95" customFormat="1" ht="9" customHeight="1">
      <c r="A666" s="89" t="s">
        <v>102</v>
      </c>
      <c r="B666" s="116">
        <f t="shared" si="35"/>
        <v>57543</v>
      </c>
      <c r="C666" s="116">
        <v>9410</v>
      </c>
      <c r="D666" s="116">
        <v>23323</v>
      </c>
      <c r="E666" s="116">
        <v>23315</v>
      </c>
      <c r="F666" s="116">
        <v>243</v>
      </c>
      <c r="G666" s="116">
        <v>26</v>
      </c>
      <c r="H666" s="116">
        <v>82</v>
      </c>
      <c r="I666" s="116">
        <v>1144</v>
      </c>
      <c r="L666" s="103"/>
    </row>
    <row r="667" spans="1:12" s="95" customFormat="1" ht="9" customHeight="1">
      <c r="A667" s="89" t="s">
        <v>103</v>
      </c>
      <c r="B667" s="116">
        <f t="shared" si="35"/>
        <v>53768</v>
      </c>
      <c r="C667" s="116">
        <v>10401</v>
      </c>
      <c r="D667" s="116">
        <v>18839</v>
      </c>
      <c r="E667" s="116">
        <v>21795</v>
      </c>
      <c r="F667" s="116">
        <v>241</v>
      </c>
      <c r="G667" s="116">
        <v>25</v>
      </c>
      <c r="H667" s="116">
        <v>23</v>
      </c>
      <c r="I667" s="116">
        <v>2444</v>
      </c>
      <c r="L667" s="103"/>
    </row>
    <row r="668" spans="1:12" s="95" customFormat="1" ht="9" customHeight="1">
      <c r="A668" s="89" t="s">
        <v>104</v>
      </c>
      <c r="B668" s="116">
        <f t="shared" si="35"/>
        <v>48806</v>
      </c>
      <c r="C668" s="116">
        <v>4925</v>
      </c>
      <c r="D668" s="116">
        <v>16472</v>
      </c>
      <c r="E668" s="116">
        <v>23283</v>
      </c>
      <c r="F668" s="116">
        <v>238</v>
      </c>
      <c r="G668" s="116">
        <v>10</v>
      </c>
      <c r="H668" s="116">
        <v>51</v>
      </c>
      <c r="I668" s="116">
        <v>3827</v>
      </c>
      <c r="L668" s="103"/>
    </row>
    <row r="669" spans="1:12" s="95" customFormat="1" ht="9" customHeight="1">
      <c r="A669" s="100" t="s">
        <v>105</v>
      </c>
      <c r="B669" s="117">
        <f t="shared" si="35"/>
        <v>63263</v>
      </c>
      <c r="C669" s="117">
        <v>6221</v>
      </c>
      <c r="D669" s="117">
        <v>24624</v>
      </c>
      <c r="E669" s="117">
        <v>31810</v>
      </c>
      <c r="F669" s="117">
        <v>319</v>
      </c>
      <c r="G669" s="117">
        <v>4</v>
      </c>
      <c r="H669" s="117">
        <v>32</v>
      </c>
      <c r="I669" s="117">
        <v>253</v>
      </c>
      <c r="L669" s="103"/>
    </row>
    <row r="670" spans="1:12" s="95" customFormat="1" ht="9" customHeight="1">
      <c r="A670" s="89" t="s">
        <v>106</v>
      </c>
      <c r="B670" s="116">
        <f t="shared" si="35"/>
        <v>28203</v>
      </c>
      <c r="C670" s="116">
        <v>2792</v>
      </c>
      <c r="D670" s="116">
        <v>9089</v>
      </c>
      <c r="E670" s="116">
        <v>15280</v>
      </c>
      <c r="F670" s="116">
        <v>496</v>
      </c>
      <c r="G670" s="116">
        <v>13</v>
      </c>
      <c r="H670" s="116">
        <v>48</v>
      </c>
      <c r="I670" s="116">
        <v>485</v>
      </c>
      <c r="L670" s="103"/>
    </row>
    <row r="671" spans="1:12" s="95" customFormat="1" ht="9" customHeight="1">
      <c r="A671" s="89" t="s">
        <v>107</v>
      </c>
      <c r="B671" s="116">
        <f t="shared" si="35"/>
        <v>164174</v>
      </c>
      <c r="C671" s="116">
        <v>18005</v>
      </c>
      <c r="D671" s="116">
        <v>45970</v>
      </c>
      <c r="E671" s="116">
        <v>87082</v>
      </c>
      <c r="F671" s="116">
        <v>396</v>
      </c>
      <c r="G671" s="116">
        <v>27</v>
      </c>
      <c r="H671" s="116">
        <v>72</v>
      </c>
      <c r="I671" s="116">
        <v>12622</v>
      </c>
      <c r="L671" s="103"/>
    </row>
    <row r="672" spans="1:12" s="95" customFormat="1" ht="9" customHeight="1">
      <c r="A672" s="89" t="s">
        <v>108</v>
      </c>
      <c r="B672" s="116">
        <f t="shared" si="35"/>
        <v>36427</v>
      </c>
      <c r="C672" s="116">
        <v>2661</v>
      </c>
      <c r="D672" s="116">
        <v>21755</v>
      </c>
      <c r="E672" s="116">
        <v>10956</v>
      </c>
      <c r="F672" s="116">
        <v>39</v>
      </c>
      <c r="G672" s="116">
        <v>51</v>
      </c>
      <c r="H672" s="116">
        <v>21</v>
      </c>
      <c r="I672" s="116">
        <v>944</v>
      </c>
      <c r="L672" s="103"/>
    </row>
    <row r="673" spans="1:12" s="95" customFormat="1" ht="9" customHeight="1">
      <c r="A673" s="100" t="s">
        <v>109</v>
      </c>
      <c r="B673" s="117">
        <f t="shared" si="35"/>
        <v>35625</v>
      </c>
      <c r="C673" s="117">
        <v>2716</v>
      </c>
      <c r="D673" s="117">
        <v>17723</v>
      </c>
      <c r="E673" s="117">
        <v>11417</v>
      </c>
      <c r="F673" s="117">
        <v>61</v>
      </c>
      <c r="G673" s="117">
        <v>26</v>
      </c>
      <c r="H673" s="117">
        <v>21</v>
      </c>
      <c r="I673" s="117">
        <v>3661</v>
      </c>
      <c r="L673" s="103"/>
    </row>
    <row r="674" spans="1:12" s="95" customFormat="1" ht="9" customHeight="1">
      <c r="A674" s="89" t="s">
        <v>110</v>
      </c>
      <c r="B674" s="116">
        <f t="shared" si="35"/>
        <v>8911</v>
      </c>
      <c r="C674" s="116">
        <v>471</v>
      </c>
      <c r="D674" s="116">
        <v>824</v>
      </c>
      <c r="E674" s="116">
        <v>1150</v>
      </c>
      <c r="F674" s="116">
        <v>20</v>
      </c>
      <c r="G674" s="116">
        <v>12</v>
      </c>
      <c r="H674" s="116">
        <v>2</v>
      </c>
      <c r="I674" s="116">
        <v>6432</v>
      </c>
      <c r="L674" s="103"/>
    </row>
    <row r="675" spans="1:12" s="95" customFormat="1" ht="9" customHeight="1">
      <c r="A675" s="89"/>
      <c r="B675" s="116"/>
      <c r="C675" s="116"/>
      <c r="D675" s="116"/>
      <c r="E675" s="116"/>
      <c r="F675" s="116"/>
      <c r="G675" s="116"/>
      <c r="H675" s="116"/>
      <c r="I675" s="116"/>
      <c r="L675" s="103"/>
    </row>
    <row r="676" spans="1:12" s="95" customFormat="1" ht="9" customHeight="1">
      <c r="A676" s="93" t="s">
        <v>119</v>
      </c>
      <c r="B676" s="158"/>
      <c r="C676" s="158"/>
      <c r="D676" s="158"/>
      <c r="E676" s="158"/>
      <c r="F676" s="158"/>
      <c r="G676" s="158"/>
      <c r="H676" s="158"/>
      <c r="I676" s="158"/>
      <c r="L676" s="103"/>
    </row>
    <row r="677" spans="1:12" s="95" customFormat="1" ht="9" customHeight="1">
      <c r="A677" s="96" t="s">
        <v>78</v>
      </c>
      <c r="B677" s="115">
        <f t="shared" ref="B677:I677" si="36">SUM(B679:B711)</f>
        <v>2478889</v>
      </c>
      <c r="C677" s="115">
        <f t="shared" si="36"/>
        <v>274219</v>
      </c>
      <c r="D677" s="115">
        <f t="shared" si="36"/>
        <v>834320</v>
      </c>
      <c r="E677" s="115">
        <f t="shared" si="36"/>
        <v>1177493</v>
      </c>
      <c r="F677" s="115">
        <f t="shared" si="36"/>
        <v>7972</v>
      </c>
      <c r="G677" s="115">
        <f t="shared" si="36"/>
        <v>1809</v>
      </c>
      <c r="H677" s="115">
        <f t="shared" si="36"/>
        <v>2900</v>
      </c>
      <c r="I677" s="115">
        <f t="shared" si="36"/>
        <v>180176</v>
      </c>
      <c r="L677" s="103"/>
    </row>
    <row r="678" spans="1:12" s="95" customFormat="1" ht="3.95" customHeight="1">
      <c r="A678" s="89" t="s">
        <v>148</v>
      </c>
      <c r="B678" s="116"/>
      <c r="C678" s="116"/>
      <c r="D678" s="116"/>
      <c r="E678" s="116"/>
      <c r="F678" s="116"/>
      <c r="G678" s="116"/>
      <c r="H678" s="116"/>
      <c r="I678" s="116"/>
      <c r="L678" s="103"/>
    </row>
    <row r="679" spans="1:12" s="95" customFormat="1" ht="9" customHeight="1">
      <c r="A679" s="89" t="s">
        <v>79</v>
      </c>
      <c r="B679" s="116">
        <f t="shared" ref="B679:B711" si="37">SUM(C679:I679)</f>
        <v>26434</v>
      </c>
      <c r="C679" s="116">
        <v>2550</v>
      </c>
      <c r="D679" s="116">
        <v>13070</v>
      </c>
      <c r="E679" s="116">
        <v>10410</v>
      </c>
      <c r="F679" s="116">
        <v>69</v>
      </c>
      <c r="G679" s="116">
        <v>139</v>
      </c>
      <c r="H679" s="116">
        <v>40</v>
      </c>
      <c r="I679" s="116">
        <v>156</v>
      </c>
      <c r="L679" s="103"/>
    </row>
    <row r="680" spans="1:12" s="95" customFormat="1" ht="9" customHeight="1">
      <c r="A680" s="89" t="s">
        <v>80</v>
      </c>
      <c r="B680" s="116">
        <f t="shared" si="37"/>
        <v>61840</v>
      </c>
      <c r="C680" s="116">
        <v>5133</v>
      </c>
      <c r="D680" s="116">
        <v>11011</v>
      </c>
      <c r="E680" s="116">
        <v>23929</v>
      </c>
      <c r="F680" s="116">
        <v>317</v>
      </c>
      <c r="G680" s="116">
        <v>39</v>
      </c>
      <c r="H680" s="116">
        <v>54</v>
      </c>
      <c r="I680" s="116">
        <v>21357</v>
      </c>
      <c r="L680" s="103"/>
    </row>
    <row r="681" spans="1:12" s="95" customFormat="1" ht="9" customHeight="1">
      <c r="A681" s="89" t="s">
        <v>81</v>
      </c>
      <c r="B681" s="116">
        <f t="shared" si="37"/>
        <v>12489</v>
      </c>
      <c r="C681" s="116">
        <v>1011</v>
      </c>
      <c r="D681" s="116">
        <v>4014</v>
      </c>
      <c r="E681" s="116">
        <v>7293</v>
      </c>
      <c r="F681" s="116">
        <v>56</v>
      </c>
      <c r="G681" s="116">
        <v>7</v>
      </c>
      <c r="H681" s="116">
        <v>7</v>
      </c>
      <c r="I681" s="116">
        <v>101</v>
      </c>
      <c r="L681" s="103"/>
    </row>
    <row r="682" spans="1:12" s="95" customFormat="1" ht="9" customHeight="1">
      <c r="A682" s="100" t="s">
        <v>82</v>
      </c>
      <c r="B682" s="117">
        <f t="shared" si="37"/>
        <v>18998</v>
      </c>
      <c r="C682" s="117">
        <v>1909</v>
      </c>
      <c r="D682" s="117">
        <v>9464</v>
      </c>
      <c r="E682" s="117">
        <v>7166</v>
      </c>
      <c r="F682" s="117">
        <v>57</v>
      </c>
      <c r="G682" s="117">
        <v>46</v>
      </c>
      <c r="H682" s="117">
        <v>17</v>
      </c>
      <c r="I682" s="117">
        <v>339</v>
      </c>
      <c r="L682" s="103"/>
    </row>
    <row r="683" spans="1:12" s="95" customFormat="1" ht="9" customHeight="1">
      <c r="A683" s="89" t="s">
        <v>83</v>
      </c>
      <c r="B683" s="116">
        <f t="shared" si="37"/>
        <v>62490</v>
      </c>
      <c r="C683" s="116">
        <v>5885</v>
      </c>
      <c r="D683" s="116">
        <v>26190</v>
      </c>
      <c r="E683" s="116">
        <v>21111</v>
      </c>
      <c r="F683" s="116">
        <v>63</v>
      </c>
      <c r="G683" s="116">
        <v>33</v>
      </c>
      <c r="H683" s="116">
        <v>27</v>
      </c>
      <c r="I683" s="116">
        <v>9181</v>
      </c>
      <c r="L683" s="103"/>
    </row>
    <row r="684" spans="1:12" s="95" customFormat="1" ht="9" customHeight="1">
      <c r="A684" s="89" t="s">
        <v>84</v>
      </c>
      <c r="B684" s="116">
        <f t="shared" si="37"/>
        <v>13287</v>
      </c>
      <c r="C684" s="116">
        <v>3003</v>
      </c>
      <c r="D684" s="116">
        <v>4904</v>
      </c>
      <c r="E684" s="116">
        <v>4547</v>
      </c>
      <c r="F684" s="116">
        <v>43</v>
      </c>
      <c r="G684" s="116">
        <v>22</v>
      </c>
      <c r="H684" s="116">
        <v>27</v>
      </c>
      <c r="I684" s="116">
        <v>741</v>
      </c>
      <c r="L684" s="103"/>
    </row>
    <row r="685" spans="1:12" s="95" customFormat="1" ht="9" customHeight="1">
      <c r="A685" s="89" t="s">
        <v>85</v>
      </c>
      <c r="B685" s="116">
        <f t="shared" si="37"/>
        <v>164102</v>
      </c>
      <c r="C685" s="116">
        <v>12779</v>
      </c>
      <c r="D685" s="116">
        <v>30137</v>
      </c>
      <c r="E685" s="116">
        <v>95626</v>
      </c>
      <c r="F685" s="116">
        <v>484</v>
      </c>
      <c r="G685" s="116">
        <v>28</v>
      </c>
      <c r="H685" s="116">
        <v>115</v>
      </c>
      <c r="I685" s="116">
        <v>24933</v>
      </c>
      <c r="L685" s="103"/>
    </row>
    <row r="686" spans="1:12" s="95" customFormat="1" ht="9" customHeight="1">
      <c r="A686" s="100" t="s">
        <v>86</v>
      </c>
      <c r="B686" s="117">
        <f t="shared" si="37"/>
        <v>66516</v>
      </c>
      <c r="C686" s="117">
        <v>18237</v>
      </c>
      <c r="D686" s="117">
        <v>10691</v>
      </c>
      <c r="E686" s="117">
        <v>30971</v>
      </c>
      <c r="F686" s="117">
        <v>42</v>
      </c>
      <c r="G686" s="117">
        <v>72</v>
      </c>
      <c r="H686" s="117">
        <v>36</v>
      </c>
      <c r="I686" s="117">
        <v>6467</v>
      </c>
      <c r="L686" s="103"/>
    </row>
    <row r="687" spans="1:12" s="95" customFormat="1" ht="9" customHeight="1">
      <c r="A687" s="140" t="s">
        <v>158</v>
      </c>
      <c r="B687" s="116">
        <f t="shared" si="37"/>
        <v>145302</v>
      </c>
      <c r="C687" s="116">
        <v>15924</v>
      </c>
      <c r="D687" s="116">
        <v>41704</v>
      </c>
      <c r="E687" s="116">
        <v>86649</v>
      </c>
      <c r="F687" s="116">
        <v>381</v>
      </c>
      <c r="G687" s="116">
        <v>23</v>
      </c>
      <c r="H687" s="116">
        <v>83</v>
      </c>
      <c r="I687" s="116">
        <v>538</v>
      </c>
      <c r="L687" s="103"/>
    </row>
    <row r="688" spans="1:12" s="95" customFormat="1" ht="9" customHeight="1">
      <c r="A688" s="89" t="s">
        <v>87</v>
      </c>
      <c r="B688" s="116">
        <f t="shared" si="37"/>
        <v>39298</v>
      </c>
      <c r="C688" s="116">
        <v>4307</v>
      </c>
      <c r="D688" s="116">
        <v>13673</v>
      </c>
      <c r="E688" s="116">
        <v>19221</v>
      </c>
      <c r="F688" s="116">
        <v>98</v>
      </c>
      <c r="G688" s="116">
        <v>7</v>
      </c>
      <c r="H688" s="116">
        <v>32</v>
      </c>
      <c r="I688" s="116">
        <v>1960</v>
      </c>
      <c r="L688" s="103"/>
    </row>
    <row r="689" spans="1:12" s="95" customFormat="1" ht="9" customHeight="1">
      <c r="A689" s="89" t="s">
        <v>88</v>
      </c>
      <c r="B689" s="116">
        <f t="shared" si="37"/>
        <v>119083</v>
      </c>
      <c r="C689" s="116">
        <v>11623</v>
      </c>
      <c r="D689" s="116">
        <v>56383</v>
      </c>
      <c r="E689" s="116">
        <v>39337</v>
      </c>
      <c r="F689" s="116">
        <v>450</v>
      </c>
      <c r="G689" s="116">
        <v>206</v>
      </c>
      <c r="H689" s="116">
        <v>99</v>
      </c>
      <c r="I689" s="116">
        <v>10985</v>
      </c>
      <c r="L689" s="103"/>
    </row>
    <row r="690" spans="1:12" s="95" customFormat="1" ht="9" customHeight="1">
      <c r="A690" s="100" t="s">
        <v>89</v>
      </c>
      <c r="B690" s="117">
        <f t="shared" si="37"/>
        <v>102077</v>
      </c>
      <c r="C690" s="117">
        <v>13308</v>
      </c>
      <c r="D690" s="117">
        <v>42843</v>
      </c>
      <c r="E690" s="117">
        <v>35622</v>
      </c>
      <c r="F690" s="117">
        <v>449</v>
      </c>
      <c r="G690" s="117">
        <v>27</v>
      </c>
      <c r="H690" s="117">
        <v>746</v>
      </c>
      <c r="I690" s="117">
        <v>9082</v>
      </c>
      <c r="L690" s="103"/>
    </row>
    <row r="691" spans="1:12" s="95" customFormat="1" ht="9" customHeight="1">
      <c r="A691" s="89" t="s">
        <v>90</v>
      </c>
      <c r="B691" s="116">
        <f t="shared" si="37"/>
        <v>59045</v>
      </c>
      <c r="C691" s="116">
        <v>6271</v>
      </c>
      <c r="D691" s="116">
        <v>12296</v>
      </c>
      <c r="E691" s="116">
        <v>31666</v>
      </c>
      <c r="F691" s="116">
        <v>364</v>
      </c>
      <c r="G691" s="116">
        <v>15</v>
      </c>
      <c r="H691" s="116">
        <v>23</v>
      </c>
      <c r="I691" s="116">
        <v>8410</v>
      </c>
      <c r="L691" s="103"/>
    </row>
    <row r="692" spans="1:12" s="95" customFormat="1" ht="9" customHeight="1">
      <c r="A692" s="89" t="s">
        <v>91</v>
      </c>
      <c r="B692" s="116">
        <f t="shared" si="37"/>
        <v>159748</v>
      </c>
      <c r="C692" s="116">
        <v>15640</v>
      </c>
      <c r="D692" s="116">
        <v>72101</v>
      </c>
      <c r="E692" s="116">
        <v>65976</v>
      </c>
      <c r="F692" s="116">
        <v>330</v>
      </c>
      <c r="G692" s="116">
        <v>196</v>
      </c>
      <c r="H692" s="116">
        <v>167</v>
      </c>
      <c r="I692" s="116">
        <v>5338</v>
      </c>
      <c r="L692" s="103"/>
    </row>
    <row r="693" spans="1:12" s="95" customFormat="1" ht="9" customHeight="1">
      <c r="A693" s="89" t="s">
        <v>92</v>
      </c>
      <c r="B693" s="116">
        <f t="shared" si="37"/>
        <v>317834</v>
      </c>
      <c r="C693" s="116">
        <v>33079</v>
      </c>
      <c r="D693" s="116">
        <v>90537</v>
      </c>
      <c r="E693" s="116">
        <v>187945</v>
      </c>
      <c r="F693" s="116">
        <v>488</v>
      </c>
      <c r="G693" s="116">
        <v>238</v>
      </c>
      <c r="H693" s="116">
        <v>250</v>
      </c>
      <c r="I693" s="116">
        <v>5297</v>
      </c>
      <c r="L693" s="103"/>
    </row>
    <row r="694" spans="1:12" s="95" customFormat="1" ht="9" customHeight="1">
      <c r="A694" s="100" t="s">
        <v>93</v>
      </c>
      <c r="B694" s="117">
        <f t="shared" si="37"/>
        <v>105158</v>
      </c>
      <c r="C694" s="117">
        <v>9583</v>
      </c>
      <c r="D694" s="117">
        <v>46240</v>
      </c>
      <c r="E694" s="117">
        <v>40896</v>
      </c>
      <c r="F694" s="117">
        <v>302</v>
      </c>
      <c r="G694" s="117">
        <v>65</v>
      </c>
      <c r="H694" s="117">
        <v>83</v>
      </c>
      <c r="I694" s="117">
        <v>7989</v>
      </c>
      <c r="L694" s="103"/>
    </row>
    <row r="695" spans="1:12" s="95" customFormat="1" ht="9" customHeight="1">
      <c r="A695" s="89" t="s">
        <v>94</v>
      </c>
      <c r="B695" s="116">
        <f t="shared" si="37"/>
        <v>37335</v>
      </c>
      <c r="C695" s="116">
        <v>5139</v>
      </c>
      <c r="D695" s="116">
        <v>8818</v>
      </c>
      <c r="E695" s="116">
        <v>16549</v>
      </c>
      <c r="F695" s="116">
        <v>94</v>
      </c>
      <c r="G695" s="116">
        <v>10</v>
      </c>
      <c r="H695" s="116">
        <v>22</v>
      </c>
      <c r="I695" s="116">
        <v>6703</v>
      </c>
      <c r="L695" s="103"/>
    </row>
    <row r="696" spans="1:12" s="95" customFormat="1" ht="9" customHeight="1">
      <c r="A696" s="89" t="s">
        <v>95</v>
      </c>
      <c r="B696" s="116">
        <f t="shared" si="37"/>
        <v>24163</v>
      </c>
      <c r="C696" s="116">
        <v>2168</v>
      </c>
      <c r="D696" s="116">
        <v>5558</v>
      </c>
      <c r="E696" s="116">
        <v>10543</v>
      </c>
      <c r="F696" s="116">
        <v>95</v>
      </c>
      <c r="G696" s="116">
        <v>4</v>
      </c>
      <c r="H696" s="116">
        <v>17</v>
      </c>
      <c r="I696" s="116">
        <v>5778</v>
      </c>
      <c r="L696" s="103"/>
    </row>
    <row r="697" spans="1:12" s="95" customFormat="1" ht="9" customHeight="1">
      <c r="A697" s="89" t="s">
        <v>96</v>
      </c>
      <c r="B697" s="116">
        <f t="shared" si="37"/>
        <v>93710</v>
      </c>
      <c r="C697" s="116">
        <v>7012</v>
      </c>
      <c r="D697" s="116">
        <v>52608</v>
      </c>
      <c r="E697" s="116">
        <v>31406</v>
      </c>
      <c r="F697" s="116">
        <v>285</v>
      </c>
      <c r="G697" s="116">
        <v>320</v>
      </c>
      <c r="H697" s="116">
        <v>56</v>
      </c>
      <c r="I697" s="116">
        <v>2023</v>
      </c>
      <c r="L697" s="103"/>
    </row>
    <row r="698" spans="1:12" s="95" customFormat="1" ht="9" customHeight="1">
      <c r="A698" s="100" t="s">
        <v>97</v>
      </c>
      <c r="B698" s="117">
        <f t="shared" si="37"/>
        <v>92503</v>
      </c>
      <c r="C698" s="117">
        <v>11125</v>
      </c>
      <c r="D698" s="117">
        <v>33699</v>
      </c>
      <c r="E698" s="117">
        <v>39783</v>
      </c>
      <c r="F698" s="117">
        <v>306</v>
      </c>
      <c r="G698" s="117">
        <v>4</v>
      </c>
      <c r="H698" s="117">
        <v>75</v>
      </c>
      <c r="I698" s="117">
        <v>7511</v>
      </c>
      <c r="L698" s="103"/>
    </row>
    <row r="699" spans="1:12" s="95" customFormat="1" ht="9" customHeight="1">
      <c r="A699" s="89" t="s">
        <v>98</v>
      </c>
      <c r="B699" s="116">
        <f t="shared" si="37"/>
        <v>140507</v>
      </c>
      <c r="C699" s="116">
        <v>14269</v>
      </c>
      <c r="D699" s="116">
        <v>32886</v>
      </c>
      <c r="E699" s="116">
        <v>85862</v>
      </c>
      <c r="F699" s="116">
        <v>762</v>
      </c>
      <c r="G699" s="116">
        <v>67</v>
      </c>
      <c r="H699" s="116">
        <v>293</v>
      </c>
      <c r="I699" s="116">
        <v>6368</v>
      </c>
      <c r="L699" s="103"/>
    </row>
    <row r="700" spans="1:12" s="95" customFormat="1" ht="9" customHeight="1">
      <c r="A700" s="89" t="s">
        <v>99</v>
      </c>
      <c r="B700" s="116">
        <f t="shared" si="37"/>
        <v>41817</v>
      </c>
      <c r="C700" s="116">
        <v>4793</v>
      </c>
      <c r="D700" s="116">
        <v>16255</v>
      </c>
      <c r="E700" s="116">
        <v>19881</v>
      </c>
      <c r="F700" s="116">
        <v>78</v>
      </c>
      <c r="G700" s="116">
        <v>10</v>
      </c>
      <c r="H700" s="116">
        <v>29</v>
      </c>
      <c r="I700" s="116">
        <v>771</v>
      </c>
      <c r="L700" s="103"/>
    </row>
    <row r="701" spans="1:12" s="95" customFormat="1" ht="9" customHeight="1">
      <c r="A701" s="89" t="s">
        <v>100</v>
      </c>
      <c r="B701" s="116">
        <f t="shared" si="37"/>
        <v>28103</v>
      </c>
      <c r="C701" s="116">
        <v>4226</v>
      </c>
      <c r="D701" s="116">
        <v>7404</v>
      </c>
      <c r="E701" s="116">
        <v>13725</v>
      </c>
      <c r="F701" s="116">
        <v>48</v>
      </c>
      <c r="G701" s="116">
        <v>1</v>
      </c>
      <c r="H701" s="116">
        <v>15</v>
      </c>
      <c r="I701" s="116">
        <v>2684</v>
      </c>
      <c r="L701" s="103"/>
    </row>
    <row r="702" spans="1:12" s="95" customFormat="1" ht="9" customHeight="1">
      <c r="A702" s="100" t="s">
        <v>101</v>
      </c>
      <c r="B702" s="117">
        <f t="shared" si="37"/>
        <v>54488</v>
      </c>
      <c r="C702" s="117">
        <v>5493</v>
      </c>
      <c r="D702" s="117">
        <v>20099</v>
      </c>
      <c r="E702" s="117">
        <v>23552</v>
      </c>
      <c r="F702" s="117">
        <v>108</v>
      </c>
      <c r="G702" s="117">
        <v>15</v>
      </c>
      <c r="H702" s="117">
        <v>248</v>
      </c>
      <c r="I702" s="117">
        <v>4973</v>
      </c>
      <c r="L702" s="103"/>
    </row>
    <row r="703" spans="1:12" s="95" customFormat="1" ht="9" customHeight="1">
      <c r="A703" s="89" t="s">
        <v>102</v>
      </c>
      <c r="B703" s="116">
        <f t="shared" si="37"/>
        <v>56267</v>
      </c>
      <c r="C703" s="116">
        <v>10591</v>
      </c>
      <c r="D703" s="116">
        <v>21101</v>
      </c>
      <c r="E703" s="116">
        <v>22484</v>
      </c>
      <c r="F703" s="116">
        <v>207</v>
      </c>
      <c r="G703" s="116">
        <v>33</v>
      </c>
      <c r="H703" s="116">
        <v>82</v>
      </c>
      <c r="I703" s="116">
        <v>1769</v>
      </c>
      <c r="L703" s="103"/>
    </row>
    <row r="704" spans="1:12" s="95" customFormat="1" ht="9" customHeight="1">
      <c r="A704" s="89" t="s">
        <v>103</v>
      </c>
      <c r="B704" s="116">
        <f t="shared" si="37"/>
        <v>52825</v>
      </c>
      <c r="C704" s="116">
        <v>11328</v>
      </c>
      <c r="D704" s="116">
        <v>18068</v>
      </c>
      <c r="E704" s="116">
        <v>21426</v>
      </c>
      <c r="F704" s="116">
        <v>244</v>
      </c>
      <c r="G704" s="116">
        <v>16</v>
      </c>
      <c r="H704" s="116">
        <v>15</v>
      </c>
      <c r="I704" s="116">
        <v>1728</v>
      </c>
      <c r="L704" s="103"/>
    </row>
    <row r="705" spans="1:12" s="95" customFormat="1" ht="9" customHeight="1">
      <c r="A705" s="89" t="s">
        <v>104</v>
      </c>
      <c r="B705" s="116">
        <f t="shared" si="37"/>
        <v>52478</v>
      </c>
      <c r="C705" s="116">
        <v>5376</v>
      </c>
      <c r="D705" s="116">
        <v>16583</v>
      </c>
      <c r="E705" s="116">
        <v>26582</v>
      </c>
      <c r="F705" s="116">
        <v>267</v>
      </c>
      <c r="G705" s="116">
        <v>12</v>
      </c>
      <c r="H705" s="116">
        <v>72</v>
      </c>
      <c r="I705" s="116">
        <v>3586</v>
      </c>
      <c r="L705" s="103"/>
    </row>
    <row r="706" spans="1:12" s="95" customFormat="1" ht="9" customHeight="1">
      <c r="A706" s="100" t="s">
        <v>105</v>
      </c>
      <c r="B706" s="117">
        <f t="shared" si="37"/>
        <v>59933</v>
      </c>
      <c r="C706" s="117">
        <v>5960</v>
      </c>
      <c r="D706" s="117">
        <v>23291</v>
      </c>
      <c r="E706" s="117">
        <v>30062</v>
      </c>
      <c r="F706" s="117">
        <v>404</v>
      </c>
      <c r="G706" s="117">
        <v>9</v>
      </c>
      <c r="H706" s="117">
        <v>37</v>
      </c>
      <c r="I706" s="117">
        <v>170</v>
      </c>
      <c r="L706" s="103"/>
    </row>
    <row r="707" spans="1:12" s="95" customFormat="1" ht="9" customHeight="1">
      <c r="A707" s="89" t="s">
        <v>106</v>
      </c>
      <c r="B707" s="116">
        <f t="shared" si="37"/>
        <v>27060</v>
      </c>
      <c r="C707" s="116">
        <v>2638</v>
      </c>
      <c r="D707" s="116">
        <v>8457</v>
      </c>
      <c r="E707" s="116">
        <v>14754</v>
      </c>
      <c r="F707" s="116">
        <v>452</v>
      </c>
      <c r="G707" s="116">
        <v>8</v>
      </c>
      <c r="H707" s="116">
        <v>24</v>
      </c>
      <c r="I707" s="116">
        <v>727</v>
      </c>
      <c r="L707" s="103"/>
    </row>
    <row r="708" spans="1:12" s="95" customFormat="1" ht="9" customHeight="1">
      <c r="A708" s="89" t="s">
        <v>107</v>
      </c>
      <c r="B708" s="116">
        <f t="shared" si="37"/>
        <v>161019</v>
      </c>
      <c r="C708" s="116">
        <v>17636</v>
      </c>
      <c r="D708" s="116">
        <v>44535</v>
      </c>
      <c r="E708" s="116">
        <v>87511</v>
      </c>
      <c r="F708" s="116">
        <v>420</v>
      </c>
      <c r="G708" s="116">
        <v>32</v>
      </c>
      <c r="H708" s="116">
        <v>64</v>
      </c>
      <c r="I708" s="116">
        <v>10821</v>
      </c>
      <c r="L708" s="103"/>
    </row>
    <row r="709" spans="1:12" s="95" customFormat="1" ht="9" customHeight="1">
      <c r="A709" s="89" t="s">
        <v>108</v>
      </c>
      <c r="B709" s="116">
        <f t="shared" si="37"/>
        <v>38588</v>
      </c>
      <c r="C709" s="116">
        <v>3007</v>
      </c>
      <c r="D709" s="116">
        <v>21670</v>
      </c>
      <c r="E709" s="116">
        <v>12555</v>
      </c>
      <c r="F709" s="116">
        <v>96</v>
      </c>
      <c r="G709" s="116">
        <v>71</v>
      </c>
      <c r="H709" s="116">
        <v>25</v>
      </c>
      <c r="I709" s="116">
        <v>1164</v>
      </c>
      <c r="L709" s="103"/>
    </row>
    <row r="710" spans="1:12" s="95" customFormat="1" ht="9" customHeight="1">
      <c r="A710" s="100" t="s">
        <v>109</v>
      </c>
      <c r="B710" s="117">
        <f t="shared" si="37"/>
        <v>35089</v>
      </c>
      <c r="C710" s="117">
        <v>2807</v>
      </c>
      <c r="D710" s="117">
        <v>17084</v>
      </c>
      <c r="E710" s="117">
        <v>11718</v>
      </c>
      <c r="F710" s="117">
        <v>98</v>
      </c>
      <c r="G710" s="117">
        <v>30</v>
      </c>
      <c r="H710" s="117">
        <v>18</v>
      </c>
      <c r="I710" s="117">
        <v>3334</v>
      </c>
      <c r="L710" s="103"/>
    </row>
    <row r="711" spans="1:12" s="95" customFormat="1" ht="9" customHeight="1">
      <c r="A711" s="89" t="s">
        <v>110</v>
      </c>
      <c r="B711" s="116">
        <f t="shared" si="37"/>
        <v>9303</v>
      </c>
      <c r="C711" s="116">
        <v>409</v>
      </c>
      <c r="D711" s="116">
        <v>946</v>
      </c>
      <c r="E711" s="116">
        <v>735</v>
      </c>
      <c r="F711" s="116">
        <v>15</v>
      </c>
      <c r="G711" s="116">
        <v>4</v>
      </c>
      <c r="H711" s="116">
        <v>2</v>
      </c>
      <c r="I711" s="116">
        <v>7192</v>
      </c>
      <c r="L711" s="103"/>
    </row>
    <row r="712" spans="1:12" s="95" customFormat="1" ht="8.65" customHeight="1">
      <c r="B712" s="157"/>
      <c r="C712" s="157"/>
      <c r="D712" s="157"/>
      <c r="E712" s="157"/>
      <c r="F712" s="157"/>
      <c r="G712" s="157"/>
      <c r="H712" s="157"/>
      <c r="I712" s="157"/>
    </row>
    <row r="713" spans="1:12" s="95" customFormat="1" ht="9" customHeight="1">
      <c r="A713" s="93" t="s">
        <v>120</v>
      </c>
      <c r="B713" s="158"/>
      <c r="C713" s="158"/>
      <c r="D713" s="158"/>
      <c r="E713" s="158"/>
      <c r="F713" s="158"/>
      <c r="G713" s="158"/>
      <c r="H713" s="158"/>
      <c r="I713" s="158"/>
    </row>
    <row r="714" spans="1:12" s="94" customFormat="1" ht="9" customHeight="1">
      <c r="A714" s="96" t="s">
        <v>78</v>
      </c>
      <c r="B714" s="115">
        <f t="shared" ref="B714:I714" si="38">SUM(B716:B748)</f>
        <v>2463420</v>
      </c>
      <c r="C714" s="115">
        <f t="shared" si="38"/>
        <v>286288</v>
      </c>
      <c r="D714" s="115">
        <f t="shared" si="38"/>
        <v>800097</v>
      </c>
      <c r="E714" s="115">
        <f t="shared" si="38"/>
        <v>1183704</v>
      </c>
      <c r="F714" s="115">
        <f t="shared" si="38"/>
        <v>7070</v>
      </c>
      <c r="G714" s="115">
        <f t="shared" si="38"/>
        <v>2109</v>
      </c>
      <c r="H714" s="115">
        <f t="shared" si="38"/>
        <v>2813</v>
      </c>
      <c r="I714" s="115">
        <f t="shared" si="38"/>
        <v>181339</v>
      </c>
    </row>
    <row r="715" spans="1:12" s="95" customFormat="1" ht="3.95" customHeight="1">
      <c r="A715" s="89" t="s">
        <v>148</v>
      </c>
      <c r="B715" s="116"/>
      <c r="C715" s="116"/>
      <c r="D715" s="116"/>
      <c r="E715" s="116"/>
      <c r="F715" s="116"/>
      <c r="G715" s="116"/>
      <c r="H715" s="116"/>
      <c r="I715" s="116"/>
    </row>
    <row r="716" spans="1:12" s="95" customFormat="1" ht="9" customHeight="1">
      <c r="A716" s="89" t="s">
        <v>79</v>
      </c>
      <c r="B716" s="116">
        <f t="shared" ref="B716:B748" si="39">SUM(C716:I716)</f>
        <v>27080</v>
      </c>
      <c r="C716" s="116">
        <v>3045</v>
      </c>
      <c r="D716" s="116">
        <v>12969</v>
      </c>
      <c r="E716" s="116">
        <v>10632</v>
      </c>
      <c r="F716" s="116">
        <v>69</v>
      </c>
      <c r="G716" s="116">
        <v>171</v>
      </c>
      <c r="H716" s="116">
        <v>35</v>
      </c>
      <c r="I716" s="116">
        <v>159</v>
      </c>
      <c r="L716" s="103"/>
    </row>
    <row r="717" spans="1:12" s="95" customFormat="1" ht="9" customHeight="1">
      <c r="A717" s="89" t="s">
        <v>80</v>
      </c>
      <c r="B717" s="116">
        <f t="shared" si="39"/>
        <v>63183</v>
      </c>
      <c r="C717" s="116">
        <v>5742</v>
      </c>
      <c r="D717" s="116">
        <v>11080</v>
      </c>
      <c r="E717" s="116">
        <v>23614</v>
      </c>
      <c r="F717" s="116">
        <v>331</v>
      </c>
      <c r="G717" s="116">
        <v>36</v>
      </c>
      <c r="H717" s="116">
        <v>49</v>
      </c>
      <c r="I717" s="116">
        <v>22331</v>
      </c>
      <c r="L717" s="103"/>
    </row>
    <row r="718" spans="1:12" s="95" customFormat="1" ht="9" customHeight="1">
      <c r="A718" s="89" t="s">
        <v>81</v>
      </c>
      <c r="B718" s="116">
        <f t="shared" si="39"/>
        <v>12667</v>
      </c>
      <c r="C718" s="116">
        <v>1055</v>
      </c>
      <c r="D718" s="116">
        <v>3824</v>
      </c>
      <c r="E718" s="116">
        <v>7738</v>
      </c>
      <c r="F718" s="116">
        <v>26</v>
      </c>
      <c r="G718" s="116">
        <v>0</v>
      </c>
      <c r="H718" s="116">
        <v>3</v>
      </c>
      <c r="I718" s="116">
        <v>21</v>
      </c>
      <c r="L718" s="103"/>
    </row>
    <row r="719" spans="1:12" s="95" customFormat="1" ht="9" customHeight="1">
      <c r="A719" s="100" t="s">
        <v>82</v>
      </c>
      <c r="B719" s="117">
        <f t="shared" si="39"/>
        <v>19304</v>
      </c>
      <c r="C719" s="117">
        <v>1994</v>
      </c>
      <c r="D719" s="117">
        <v>9275</v>
      </c>
      <c r="E719" s="117">
        <v>7790</v>
      </c>
      <c r="F719" s="117">
        <v>23</v>
      </c>
      <c r="G719" s="117">
        <v>33</v>
      </c>
      <c r="H719" s="117">
        <v>21</v>
      </c>
      <c r="I719" s="117">
        <v>168</v>
      </c>
      <c r="L719" s="103"/>
    </row>
    <row r="720" spans="1:12" s="95" customFormat="1" ht="9" customHeight="1">
      <c r="A720" s="89" t="s">
        <v>83</v>
      </c>
      <c r="B720" s="116">
        <f t="shared" si="39"/>
        <v>62966</v>
      </c>
      <c r="C720" s="116">
        <v>6302</v>
      </c>
      <c r="D720" s="116">
        <v>26807</v>
      </c>
      <c r="E720" s="116">
        <v>22294</v>
      </c>
      <c r="F720" s="116">
        <v>75</v>
      </c>
      <c r="G720" s="116">
        <v>39</v>
      </c>
      <c r="H720" s="116">
        <v>30</v>
      </c>
      <c r="I720" s="116">
        <v>7419</v>
      </c>
      <c r="L720" s="103"/>
    </row>
    <row r="721" spans="1:12" s="95" customFormat="1" ht="9" customHeight="1">
      <c r="A721" s="89" t="s">
        <v>84</v>
      </c>
      <c r="B721" s="116">
        <f t="shared" si="39"/>
        <v>13303</v>
      </c>
      <c r="C721" s="116">
        <v>7063</v>
      </c>
      <c r="D721" s="116">
        <v>4738</v>
      </c>
      <c r="E721" s="116">
        <v>911</v>
      </c>
      <c r="F721" s="116">
        <v>4</v>
      </c>
      <c r="G721" s="116">
        <v>12</v>
      </c>
      <c r="H721" s="116">
        <v>13</v>
      </c>
      <c r="I721" s="116">
        <v>562</v>
      </c>
      <c r="L721" s="103"/>
    </row>
    <row r="722" spans="1:12" s="95" customFormat="1" ht="9" customHeight="1">
      <c r="A722" s="89" t="s">
        <v>85</v>
      </c>
      <c r="B722" s="116">
        <f t="shared" si="39"/>
        <v>164912</v>
      </c>
      <c r="C722" s="116">
        <v>13072</v>
      </c>
      <c r="D722" s="116">
        <v>30185</v>
      </c>
      <c r="E722" s="116">
        <v>91569</v>
      </c>
      <c r="F722" s="116">
        <v>510</v>
      </c>
      <c r="G722" s="116">
        <v>33</v>
      </c>
      <c r="H722" s="116">
        <v>122</v>
      </c>
      <c r="I722" s="116">
        <v>29421</v>
      </c>
      <c r="L722" s="103"/>
    </row>
    <row r="723" spans="1:12" s="95" customFormat="1" ht="9" customHeight="1">
      <c r="A723" s="100" t="s">
        <v>86</v>
      </c>
      <c r="B723" s="117">
        <f t="shared" si="39"/>
        <v>66110</v>
      </c>
      <c r="C723" s="117">
        <v>19009</v>
      </c>
      <c r="D723" s="117">
        <v>9602</v>
      </c>
      <c r="E723" s="117">
        <v>29436</v>
      </c>
      <c r="F723" s="117">
        <v>63</v>
      </c>
      <c r="G723" s="117">
        <v>86</v>
      </c>
      <c r="H723" s="117">
        <v>47</v>
      </c>
      <c r="I723" s="117">
        <v>7867</v>
      </c>
      <c r="L723" s="103"/>
    </row>
    <row r="724" spans="1:12" s="95" customFormat="1" ht="9" customHeight="1">
      <c r="A724" s="140" t="s">
        <v>158</v>
      </c>
      <c r="B724" s="116">
        <f t="shared" si="39"/>
        <v>145609</v>
      </c>
      <c r="C724" s="116">
        <v>16236</v>
      </c>
      <c r="D724" s="116">
        <v>41314</v>
      </c>
      <c r="E724" s="116">
        <v>87162</v>
      </c>
      <c r="F724" s="116">
        <v>354</v>
      </c>
      <c r="G724" s="116">
        <v>26</v>
      </c>
      <c r="H724" s="116">
        <v>88</v>
      </c>
      <c r="I724" s="116">
        <v>429</v>
      </c>
      <c r="L724" s="103"/>
    </row>
    <row r="725" spans="1:12" s="95" customFormat="1" ht="9" customHeight="1">
      <c r="A725" s="89" t="s">
        <v>87</v>
      </c>
      <c r="B725" s="116">
        <f t="shared" si="39"/>
        <v>40337</v>
      </c>
      <c r="C725" s="116">
        <v>4193</v>
      </c>
      <c r="D725" s="116">
        <v>13181</v>
      </c>
      <c r="E725" s="116">
        <v>19816</v>
      </c>
      <c r="F725" s="116">
        <v>99</v>
      </c>
      <c r="G725" s="116">
        <v>6</v>
      </c>
      <c r="H725" s="116">
        <v>65</v>
      </c>
      <c r="I725" s="116">
        <v>2977</v>
      </c>
      <c r="L725" s="103"/>
    </row>
    <row r="726" spans="1:12" s="95" customFormat="1" ht="9" customHeight="1">
      <c r="A726" s="89" t="s">
        <v>88</v>
      </c>
      <c r="B726" s="116">
        <f t="shared" si="39"/>
        <v>114890</v>
      </c>
      <c r="C726" s="116">
        <v>11299</v>
      </c>
      <c r="D726" s="116">
        <v>52943</v>
      </c>
      <c r="E726" s="116">
        <v>40282</v>
      </c>
      <c r="F726" s="116">
        <v>347</v>
      </c>
      <c r="G726" s="116">
        <v>224</v>
      </c>
      <c r="H726" s="116">
        <v>80</v>
      </c>
      <c r="I726" s="116">
        <v>9715</v>
      </c>
      <c r="L726" s="103"/>
    </row>
    <row r="727" spans="1:12" s="95" customFormat="1" ht="9" customHeight="1">
      <c r="A727" s="100" t="s">
        <v>89</v>
      </c>
      <c r="B727" s="117">
        <f t="shared" si="39"/>
        <v>90352</v>
      </c>
      <c r="C727" s="117">
        <v>14658</v>
      </c>
      <c r="D727" s="117">
        <v>35123</v>
      </c>
      <c r="E727" s="117">
        <v>33028</v>
      </c>
      <c r="F727" s="117">
        <v>438</v>
      </c>
      <c r="G727" s="117">
        <v>25</v>
      </c>
      <c r="H727" s="117">
        <v>622</v>
      </c>
      <c r="I727" s="117">
        <v>6458</v>
      </c>
      <c r="L727" s="103"/>
    </row>
    <row r="728" spans="1:12" s="95" customFormat="1" ht="9" customHeight="1">
      <c r="A728" s="89" t="s">
        <v>90</v>
      </c>
      <c r="B728" s="116">
        <f t="shared" si="39"/>
        <v>54108</v>
      </c>
      <c r="C728" s="116">
        <v>5345</v>
      </c>
      <c r="D728" s="116">
        <v>11102</v>
      </c>
      <c r="E728" s="116">
        <v>30949</v>
      </c>
      <c r="F728" s="116">
        <v>319</v>
      </c>
      <c r="G728" s="116">
        <v>13</v>
      </c>
      <c r="H728" s="116">
        <v>29</v>
      </c>
      <c r="I728" s="116">
        <v>6351</v>
      </c>
      <c r="L728" s="103"/>
    </row>
    <row r="729" spans="1:12" s="95" customFormat="1" ht="9" customHeight="1">
      <c r="A729" s="89" t="s">
        <v>91</v>
      </c>
      <c r="B729" s="116">
        <f t="shared" si="39"/>
        <v>158592</v>
      </c>
      <c r="C729" s="116">
        <v>15661</v>
      </c>
      <c r="D729" s="116">
        <v>70145</v>
      </c>
      <c r="E729" s="116">
        <v>66618</v>
      </c>
      <c r="F729" s="116">
        <v>215</v>
      </c>
      <c r="G729" s="116">
        <v>196</v>
      </c>
      <c r="H729" s="116">
        <v>106</v>
      </c>
      <c r="I729" s="116">
        <v>5651</v>
      </c>
      <c r="L729" s="103"/>
    </row>
    <row r="730" spans="1:12" s="95" customFormat="1" ht="9" customHeight="1">
      <c r="A730" s="89" t="s">
        <v>92</v>
      </c>
      <c r="B730" s="116">
        <f t="shared" si="39"/>
        <v>316088</v>
      </c>
      <c r="C730" s="116">
        <v>33248</v>
      </c>
      <c r="D730" s="116">
        <v>85268</v>
      </c>
      <c r="E730" s="116">
        <v>183675</v>
      </c>
      <c r="F730" s="116">
        <v>249</v>
      </c>
      <c r="G730" s="116">
        <v>166</v>
      </c>
      <c r="H730" s="116">
        <v>203</v>
      </c>
      <c r="I730" s="116">
        <v>13279</v>
      </c>
      <c r="L730" s="103"/>
    </row>
    <row r="731" spans="1:12" s="95" customFormat="1" ht="9" customHeight="1">
      <c r="A731" s="100" t="s">
        <v>93</v>
      </c>
      <c r="B731" s="117">
        <f t="shared" si="39"/>
        <v>104370</v>
      </c>
      <c r="C731" s="117">
        <v>9558</v>
      </c>
      <c r="D731" s="117">
        <v>44076</v>
      </c>
      <c r="E731" s="117">
        <v>43044</v>
      </c>
      <c r="F731" s="117">
        <v>245</v>
      </c>
      <c r="G731" s="117">
        <v>75</v>
      </c>
      <c r="H731" s="117">
        <v>75</v>
      </c>
      <c r="I731" s="117">
        <v>7297</v>
      </c>
      <c r="L731" s="103"/>
    </row>
    <row r="732" spans="1:12" s="95" customFormat="1" ht="9" customHeight="1">
      <c r="A732" s="89" t="s">
        <v>94</v>
      </c>
      <c r="B732" s="116">
        <f t="shared" si="39"/>
        <v>36666</v>
      </c>
      <c r="C732" s="116">
        <v>4544</v>
      </c>
      <c r="D732" s="116">
        <v>8212</v>
      </c>
      <c r="E732" s="116">
        <v>17603</v>
      </c>
      <c r="F732" s="116">
        <v>43</v>
      </c>
      <c r="G732" s="116">
        <v>3</v>
      </c>
      <c r="H732" s="116">
        <v>8</v>
      </c>
      <c r="I732" s="116">
        <v>6253</v>
      </c>
      <c r="L732" s="103"/>
    </row>
    <row r="733" spans="1:12" s="95" customFormat="1" ht="9" customHeight="1">
      <c r="A733" s="89" t="s">
        <v>95</v>
      </c>
      <c r="B733" s="116">
        <f t="shared" si="39"/>
        <v>22930</v>
      </c>
      <c r="C733" s="116">
        <v>2249</v>
      </c>
      <c r="D733" s="116">
        <v>5279</v>
      </c>
      <c r="E733" s="116">
        <v>9856</v>
      </c>
      <c r="F733" s="116">
        <v>68</v>
      </c>
      <c r="G733" s="116">
        <v>10</v>
      </c>
      <c r="H733" s="116">
        <v>17</v>
      </c>
      <c r="I733" s="116">
        <v>5451</v>
      </c>
      <c r="L733" s="103"/>
    </row>
    <row r="734" spans="1:12" s="95" customFormat="1" ht="9" customHeight="1">
      <c r="A734" s="89" t="s">
        <v>96</v>
      </c>
      <c r="B734" s="116">
        <f t="shared" si="39"/>
        <v>93225</v>
      </c>
      <c r="C734" s="116">
        <v>6768</v>
      </c>
      <c r="D734" s="116">
        <v>51085</v>
      </c>
      <c r="E734" s="116">
        <v>33521</v>
      </c>
      <c r="F734" s="116">
        <v>338</v>
      </c>
      <c r="G734" s="116">
        <v>285</v>
      </c>
      <c r="H734" s="116">
        <v>65</v>
      </c>
      <c r="I734" s="116">
        <v>1163</v>
      </c>
      <c r="L734" s="103"/>
    </row>
    <row r="735" spans="1:12" s="95" customFormat="1" ht="9" customHeight="1">
      <c r="A735" s="100" t="s">
        <v>97</v>
      </c>
      <c r="B735" s="117">
        <f t="shared" si="39"/>
        <v>88364</v>
      </c>
      <c r="C735" s="117">
        <v>11962</v>
      </c>
      <c r="D735" s="117">
        <v>32874</v>
      </c>
      <c r="E735" s="117">
        <v>36839</v>
      </c>
      <c r="F735" s="117">
        <v>278</v>
      </c>
      <c r="G735" s="117">
        <v>3</v>
      </c>
      <c r="H735" s="117">
        <v>74</v>
      </c>
      <c r="I735" s="117">
        <v>6334</v>
      </c>
      <c r="L735" s="103"/>
    </row>
    <row r="736" spans="1:12" s="95" customFormat="1" ht="9" customHeight="1">
      <c r="A736" s="89" t="s">
        <v>98</v>
      </c>
      <c r="B736" s="116">
        <f t="shared" si="39"/>
        <v>150633</v>
      </c>
      <c r="C736" s="116">
        <v>15602</v>
      </c>
      <c r="D736" s="116">
        <v>32408</v>
      </c>
      <c r="E736" s="116">
        <v>95168</v>
      </c>
      <c r="F736" s="116">
        <v>718</v>
      </c>
      <c r="G736" s="116">
        <v>159</v>
      </c>
      <c r="H736" s="116">
        <v>349</v>
      </c>
      <c r="I736" s="116">
        <v>6229</v>
      </c>
      <c r="L736" s="103"/>
    </row>
    <row r="737" spans="1:12" s="95" customFormat="1" ht="9" customHeight="1">
      <c r="A737" s="89" t="s">
        <v>99</v>
      </c>
      <c r="B737" s="116">
        <f t="shared" si="39"/>
        <v>42231</v>
      </c>
      <c r="C737" s="116">
        <v>4813</v>
      </c>
      <c r="D737" s="116">
        <v>16215</v>
      </c>
      <c r="E737" s="116">
        <v>20174</v>
      </c>
      <c r="F737" s="116">
        <v>75</v>
      </c>
      <c r="G737" s="116">
        <v>9</v>
      </c>
      <c r="H737" s="116">
        <v>17</v>
      </c>
      <c r="I737" s="116">
        <v>928</v>
      </c>
      <c r="L737" s="103"/>
    </row>
    <row r="738" spans="1:12" s="95" customFormat="1" ht="9" customHeight="1">
      <c r="A738" s="89" t="s">
        <v>100</v>
      </c>
      <c r="B738" s="116">
        <f t="shared" si="39"/>
        <v>30563</v>
      </c>
      <c r="C738" s="116">
        <v>4489</v>
      </c>
      <c r="D738" s="116">
        <v>8072</v>
      </c>
      <c r="E738" s="116">
        <v>15961</v>
      </c>
      <c r="F738" s="116">
        <v>104</v>
      </c>
      <c r="G738" s="116">
        <v>1</v>
      </c>
      <c r="H738" s="116">
        <v>5</v>
      </c>
      <c r="I738" s="116">
        <v>1931</v>
      </c>
      <c r="L738" s="103"/>
    </row>
    <row r="739" spans="1:12" s="95" customFormat="1" ht="9" customHeight="1">
      <c r="A739" s="100" t="s">
        <v>101</v>
      </c>
      <c r="B739" s="117">
        <f t="shared" si="39"/>
        <v>54112</v>
      </c>
      <c r="C739" s="117">
        <v>5800</v>
      </c>
      <c r="D739" s="117">
        <v>20409</v>
      </c>
      <c r="E739" s="117">
        <v>25156</v>
      </c>
      <c r="F739" s="117">
        <v>131</v>
      </c>
      <c r="G739" s="117">
        <v>20</v>
      </c>
      <c r="H739" s="117">
        <v>369</v>
      </c>
      <c r="I739" s="117">
        <v>2227</v>
      </c>
      <c r="L739" s="103"/>
    </row>
    <row r="740" spans="1:12" s="95" customFormat="1" ht="9" customHeight="1">
      <c r="A740" s="89" t="s">
        <v>102</v>
      </c>
      <c r="B740" s="116">
        <f t="shared" si="39"/>
        <v>55371</v>
      </c>
      <c r="C740" s="116">
        <v>13722</v>
      </c>
      <c r="D740" s="116">
        <v>19317</v>
      </c>
      <c r="E740" s="116">
        <v>21168</v>
      </c>
      <c r="F740" s="116">
        <v>170</v>
      </c>
      <c r="G740" s="116">
        <v>14</v>
      </c>
      <c r="H740" s="116">
        <v>54</v>
      </c>
      <c r="I740" s="116">
        <v>926</v>
      </c>
      <c r="L740" s="103"/>
    </row>
    <row r="741" spans="1:12" s="95" customFormat="1" ht="9" customHeight="1">
      <c r="A741" s="89" t="s">
        <v>103</v>
      </c>
      <c r="B741" s="116">
        <f t="shared" si="39"/>
        <v>51894</v>
      </c>
      <c r="C741" s="116">
        <v>11167</v>
      </c>
      <c r="D741" s="116">
        <v>17608</v>
      </c>
      <c r="E741" s="116">
        <v>20956</v>
      </c>
      <c r="F741" s="116">
        <v>72</v>
      </c>
      <c r="G741" s="116">
        <v>20</v>
      </c>
      <c r="H741" s="116">
        <v>24</v>
      </c>
      <c r="I741" s="116">
        <v>2047</v>
      </c>
      <c r="L741" s="103"/>
    </row>
    <row r="742" spans="1:12" s="95" customFormat="1" ht="9" customHeight="1">
      <c r="A742" s="89" t="s">
        <v>104</v>
      </c>
      <c r="B742" s="116">
        <f t="shared" si="39"/>
        <v>52508</v>
      </c>
      <c r="C742" s="116">
        <v>5581</v>
      </c>
      <c r="D742" s="116">
        <v>16139</v>
      </c>
      <c r="E742" s="116">
        <v>28195</v>
      </c>
      <c r="F742" s="116">
        <v>252</v>
      </c>
      <c r="G742" s="116">
        <v>22</v>
      </c>
      <c r="H742" s="116">
        <v>68</v>
      </c>
      <c r="I742" s="116">
        <v>2251</v>
      </c>
      <c r="L742" s="103"/>
    </row>
    <row r="743" spans="1:12" s="95" customFormat="1" ht="9" customHeight="1">
      <c r="A743" s="100" t="s">
        <v>105</v>
      </c>
      <c r="B743" s="117">
        <f t="shared" si="39"/>
        <v>62358</v>
      </c>
      <c r="C743" s="117">
        <v>6134</v>
      </c>
      <c r="D743" s="117">
        <v>22982</v>
      </c>
      <c r="E743" s="117">
        <v>32546</v>
      </c>
      <c r="F743" s="117">
        <v>406</v>
      </c>
      <c r="G743" s="117">
        <v>3</v>
      </c>
      <c r="H743" s="117">
        <v>29</v>
      </c>
      <c r="I743" s="117">
        <v>258</v>
      </c>
      <c r="L743" s="103"/>
    </row>
    <row r="744" spans="1:12" s="95" customFormat="1" ht="9" customHeight="1">
      <c r="A744" s="89" t="s">
        <v>106</v>
      </c>
      <c r="B744" s="116">
        <f t="shared" si="39"/>
        <v>25832</v>
      </c>
      <c r="C744" s="116">
        <v>2604</v>
      </c>
      <c r="D744" s="116">
        <v>7198</v>
      </c>
      <c r="E744" s="116">
        <v>14386</v>
      </c>
      <c r="F744" s="116">
        <v>445</v>
      </c>
      <c r="G744" s="116">
        <v>8</v>
      </c>
      <c r="H744" s="116">
        <v>28</v>
      </c>
      <c r="I744" s="116">
        <v>1163</v>
      </c>
      <c r="L744" s="103"/>
    </row>
    <row r="745" spans="1:12" s="95" customFormat="1" ht="9" customHeight="1">
      <c r="A745" s="89" t="s">
        <v>107</v>
      </c>
      <c r="B745" s="116">
        <f t="shared" si="39"/>
        <v>162156</v>
      </c>
      <c r="C745" s="116">
        <v>17361</v>
      </c>
      <c r="D745" s="116">
        <v>43746</v>
      </c>
      <c r="E745" s="116">
        <v>89070</v>
      </c>
      <c r="F745" s="116">
        <v>409</v>
      </c>
      <c r="G745" s="116">
        <v>34</v>
      </c>
      <c r="H745" s="116">
        <v>72</v>
      </c>
      <c r="I745" s="116">
        <v>11464</v>
      </c>
      <c r="L745" s="103"/>
    </row>
    <row r="746" spans="1:12" s="95" customFormat="1" ht="9" customHeight="1">
      <c r="A746" s="89" t="s">
        <v>108</v>
      </c>
      <c r="B746" s="116">
        <f t="shared" si="39"/>
        <v>37579</v>
      </c>
      <c r="C746" s="116">
        <v>2788</v>
      </c>
      <c r="D746" s="116">
        <v>20252</v>
      </c>
      <c r="E746" s="116">
        <v>12400</v>
      </c>
      <c r="F746" s="116">
        <v>93</v>
      </c>
      <c r="G746" s="116">
        <v>41</v>
      </c>
      <c r="H746" s="116">
        <v>15</v>
      </c>
      <c r="I746" s="116">
        <v>1990</v>
      </c>
      <c r="L746" s="103"/>
    </row>
    <row r="747" spans="1:12" s="95" customFormat="1" ht="9" customHeight="1">
      <c r="A747" s="100" t="s">
        <v>109</v>
      </c>
      <c r="B747" s="117">
        <f t="shared" si="39"/>
        <v>34031</v>
      </c>
      <c r="C747" s="117">
        <v>2866</v>
      </c>
      <c r="D747" s="117">
        <v>16097</v>
      </c>
      <c r="E747" s="117">
        <v>11514</v>
      </c>
      <c r="F747" s="117">
        <v>93</v>
      </c>
      <c r="G747" s="117">
        <v>328</v>
      </c>
      <c r="H747" s="117">
        <v>22</v>
      </c>
      <c r="I747" s="117">
        <v>3111</v>
      </c>
      <c r="L747" s="103"/>
    </row>
    <row r="748" spans="1:12" s="95" customFormat="1" ht="9" customHeight="1">
      <c r="A748" s="89" t="s">
        <v>110</v>
      </c>
      <c r="B748" s="116">
        <f t="shared" si="39"/>
        <v>9096</v>
      </c>
      <c r="C748" s="116">
        <v>358</v>
      </c>
      <c r="D748" s="116">
        <v>572</v>
      </c>
      <c r="E748" s="116">
        <v>633</v>
      </c>
      <c r="F748" s="116">
        <v>8</v>
      </c>
      <c r="G748" s="116">
        <v>8</v>
      </c>
      <c r="H748" s="116">
        <v>9</v>
      </c>
      <c r="I748" s="116">
        <v>7508</v>
      </c>
      <c r="L748" s="103"/>
    </row>
    <row r="749" spans="1:12" s="95" customFormat="1" ht="8.65" customHeight="1">
      <c r="B749" s="157"/>
      <c r="C749" s="157"/>
      <c r="D749" s="157"/>
      <c r="E749" s="157"/>
      <c r="F749" s="157"/>
      <c r="G749" s="157"/>
      <c r="H749" s="157"/>
      <c r="I749" s="157"/>
    </row>
    <row r="750" spans="1:12" s="95" customFormat="1" ht="9" customHeight="1">
      <c r="A750" s="93" t="s">
        <v>121</v>
      </c>
      <c r="B750" s="158"/>
      <c r="C750" s="158"/>
      <c r="D750" s="158"/>
      <c r="E750" s="158"/>
      <c r="F750" s="158"/>
      <c r="G750" s="158"/>
      <c r="H750" s="158"/>
      <c r="I750" s="158"/>
    </row>
    <row r="751" spans="1:12" s="94" customFormat="1" ht="9" customHeight="1">
      <c r="A751" s="96" t="s">
        <v>78</v>
      </c>
      <c r="B751" s="61">
        <f>SUM(B753:B785)</f>
        <v>2353596</v>
      </c>
      <c r="C751" s="61">
        <f t="shared" ref="C751:I751" si="40">SUM(C753:C785)</f>
        <v>277957</v>
      </c>
      <c r="D751" s="61">
        <f t="shared" si="40"/>
        <v>744869</v>
      </c>
      <c r="E751" s="61">
        <f t="shared" si="40"/>
        <v>1135438</v>
      </c>
      <c r="F751" s="61">
        <f t="shared" si="40"/>
        <v>6752</v>
      </c>
      <c r="G751" s="61">
        <f t="shared" si="40"/>
        <v>1622</v>
      </c>
      <c r="H751" s="61">
        <f t="shared" si="40"/>
        <v>2125</v>
      </c>
      <c r="I751" s="61">
        <f t="shared" si="40"/>
        <v>184833</v>
      </c>
      <c r="L751" s="102"/>
    </row>
    <row r="752" spans="1:12" s="95" customFormat="1" ht="3.95" customHeight="1">
      <c r="A752" s="89" t="s">
        <v>148</v>
      </c>
      <c r="B752" s="63"/>
      <c r="C752" s="63"/>
      <c r="D752" s="63"/>
      <c r="E752" s="63"/>
      <c r="F752" s="63"/>
      <c r="G752" s="63"/>
      <c r="H752" s="63"/>
      <c r="I752" s="63"/>
    </row>
    <row r="753" spans="1:12" s="95" customFormat="1" ht="9" customHeight="1">
      <c r="A753" s="89" t="s">
        <v>79</v>
      </c>
      <c r="B753" s="63">
        <f>SUM(C753:I753)</f>
        <v>26486</v>
      </c>
      <c r="C753" s="63">
        <v>2503</v>
      </c>
      <c r="D753" s="63">
        <v>12964</v>
      </c>
      <c r="E753" s="63">
        <v>10575</v>
      </c>
      <c r="F753" s="63">
        <v>61</v>
      </c>
      <c r="G753" s="63">
        <v>187</v>
      </c>
      <c r="H753" s="63">
        <v>52</v>
      </c>
      <c r="I753" s="63">
        <v>144</v>
      </c>
      <c r="L753" s="102"/>
    </row>
    <row r="754" spans="1:12" s="95" customFormat="1" ht="9" customHeight="1">
      <c r="A754" s="89" t="s">
        <v>80</v>
      </c>
      <c r="B754" s="63">
        <f t="shared" ref="B754:B785" si="41">SUM(C754:I754)</f>
        <v>63805</v>
      </c>
      <c r="C754" s="63">
        <v>5335</v>
      </c>
      <c r="D754" s="63">
        <v>10513</v>
      </c>
      <c r="E754" s="63">
        <v>23232</v>
      </c>
      <c r="F754" s="63">
        <v>321</v>
      </c>
      <c r="G754" s="63">
        <v>29</v>
      </c>
      <c r="H754" s="63">
        <v>29</v>
      </c>
      <c r="I754" s="63">
        <v>24346</v>
      </c>
      <c r="L754" s="102"/>
    </row>
    <row r="755" spans="1:12" s="95" customFormat="1" ht="9" customHeight="1">
      <c r="A755" s="89" t="s">
        <v>81</v>
      </c>
      <c r="B755" s="63">
        <f t="shared" si="41"/>
        <v>12526</v>
      </c>
      <c r="C755" s="63">
        <v>1059</v>
      </c>
      <c r="D755" s="63">
        <v>3848</v>
      </c>
      <c r="E755" s="63">
        <v>7556</v>
      </c>
      <c r="F755" s="63">
        <v>32</v>
      </c>
      <c r="G755" s="63">
        <v>4</v>
      </c>
      <c r="H755" s="63">
        <v>3</v>
      </c>
      <c r="I755" s="63">
        <v>24</v>
      </c>
      <c r="L755" s="102"/>
    </row>
    <row r="756" spans="1:12" s="95" customFormat="1" ht="9" customHeight="1">
      <c r="A756" s="100" t="s">
        <v>82</v>
      </c>
      <c r="B756" s="64">
        <f t="shared" si="41"/>
        <v>17862</v>
      </c>
      <c r="C756" s="64">
        <v>1827</v>
      </c>
      <c r="D756" s="64">
        <v>8146</v>
      </c>
      <c r="E756" s="64">
        <v>7632</v>
      </c>
      <c r="F756" s="64">
        <v>20</v>
      </c>
      <c r="G756" s="64">
        <v>28</v>
      </c>
      <c r="H756" s="64">
        <v>10</v>
      </c>
      <c r="I756" s="64">
        <v>199</v>
      </c>
      <c r="L756" s="102"/>
    </row>
    <row r="757" spans="1:12" s="95" customFormat="1" ht="9" customHeight="1">
      <c r="A757" s="89" t="s">
        <v>83</v>
      </c>
      <c r="B757" s="63">
        <f t="shared" si="41"/>
        <v>62807</v>
      </c>
      <c r="C757" s="63">
        <v>5797</v>
      </c>
      <c r="D757" s="63">
        <v>26485</v>
      </c>
      <c r="E757" s="63">
        <v>24181</v>
      </c>
      <c r="F757" s="63">
        <v>65</v>
      </c>
      <c r="G757" s="63">
        <v>37</v>
      </c>
      <c r="H757" s="63">
        <v>22</v>
      </c>
      <c r="I757" s="63">
        <v>6220</v>
      </c>
      <c r="L757" s="102"/>
    </row>
    <row r="758" spans="1:12" s="95" customFormat="1" ht="9" customHeight="1">
      <c r="A758" s="89" t="s">
        <v>84</v>
      </c>
      <c r="B758" s="63">
        <f t="shared" si="41"/>
        <v>12344</v>
      </c>
      <c r="C758" s="63">
        <v>6918</v>
      </c>
      <c r="D758" s="63">
        <v>4474</v>
      </c>
      <c r="E758" s="63">
        <v>505</v>
      </c>
      <c r="F758" s="63">
        <v>5</v>
      </c>
      <c r="G758" s="63">
        <v>22</v>
      </c>
      <c r="H758" s="63">
        <v>9</v>
      </c>
      <c r="I758" s="63">
        <v>411</v>
      </c>
      <c r="L758" s="102"/>
    </row>
    <row r="759" spans="1:12" s="95" customFormat="1" ht="9" customHeight="1">
      <c r="A759" s="89" t="s">
        <v>85</v>
      </c>
      <c r="B759" s="63">
        <f t="shared" si="41"/>
        <v>145526</v>
      </c>
      <c r="C759" s="63">
        <v>11993</v>
      </c>
      <c r="D759" s="63">
        <v>30645</v>
      </c>
      <c r="E759" s="63">
        <v>87529</v>
      </c>
      <c r="F759" s="63">
        <v>468</v>
      </c>
      <c r="G759" s="63">
        <v>8</v>
      </c>
      <c r="H759" s="63">
        <v>95</v>
      </c>
      <c r="I759" s="63">
        <v>14788</v>
      </c>
      <c r="L759" s="102"/>
    </row>
    <row r="760" spans="1:12" s="95" customFormat="1" ht="9" customHeight="1">
      <c r="A760" s="100" t="s">
        <v>86</v>
      </c>
      <c r="B760" s="64">
        <f t="shared" si="41"/>
        <v>63395</v>
      </c>
      <c r="C760" s="64">
        <v>19807</v>
      </c>
      <c r="D760" s="64">
        <v>9892</v>
      </c>
      <c r="E760" s="64">
        <v>26767</v>
      </c>
      <c r="F760" s="64">
        <v>57</v>
      </c>
      <c r="G760" s="64">
        <v>71</v>
      </c>
      <c r="H760" s="64">
        <v>32</v>
      </c>
      <c r="I760" s="64">
        <v>6769</v>
      </c>
      <c r="L760" s="102"/>
    </row>
    <row r="761" spans="1:12" s="95" customFormat="1" ht="9" customHeight="1">
      <c r="A761" s="140" t="s">
        <v>158</v>
      </c>
      <c r="B761" s="63">
        <f t="shared" si="41"/>
        <v>135828</v>
      </c>
      <c r="C761" s="63">
        <v>15088</v>
      </c>
      <c r="D761" s="63">
        <v>39011</v>
      </c>
      <c r="E761" s="63">
        <v>80382</v>
      </c>
      <c r="F761" s="63">
        <v>313</v>
      </c>
      <c r="G761" s="63">
        <v>27</v>
      </c>
      <c r="H761" s="63">
        <v>68</v>
      </c>
      <c r="I761" s="63">
        <v>939</v>
      </c>
      <c r="L761" s="102"/>
    </row>
    <row r="762" spans="1:12" s="95" customFormat="1" ht="9" customHeight="1">
      <c r="A762" s="89" t="s">
        <v>87</v>
      </c>
      <c r="B762" s="63">
        <f t="shared" si="41"/>
        <v>39738</v>
      </c>
      <c r="C762" s="63">
        <v>4005</v>
      </c>
      <c r="D762" s="63">
        <v>12531</v>
      </c>
      <c r="E762" s="63">
        <v>19620</v>
      </c>
      <c r="F762" s="63">
        <v>109</v>
      </c>
      <c r="G762" s="63">
        <v>14</v>
      </c>
      <c r="H762" s="63">
        <v>29</v>
      </c>
      <c r="I762" s="63">
        <v>3430</v>
      </c>
      <c r="L762" s="102"/>
    </row>
    <row r="763" spans="1:12" s="95" customFormat="1" ht="9" customHeight="1">
      <c r="A763" s="89" t="s">
        <v>88</v>
      </c>
      <c r="B763" s="63">
        <f t="shared" si="41"/>
        <v>114269</v>
      </c>
      <c r="C763" s="63">
        <v>10854</v>
      </c>
      <c r="D763" s="63">
        <v>50944</v>
      </c>
      <c r="E763" s="63">
        <v>41042</v>
      </c>
      <c r="F763" s="63">
        <v>261</v>
      </c>
      <c r="G763" s="63">
        <v>217</v>
      </c>
      <c r="H763" s="63">
        <v>73</v>
      </c>
      <c r="I763" s="63">
        <v>10878</v>
      </c>
      <c r="L763" s="102"/>
    </row>
    <row r="764" spans="1:12" s="95" customFormat="1" ht="9" customHeight="1">
      <c r="A764" s="100" t="s">
        <v>89</v>
      </c>
      <c r="B764" s="64">
        <f t="shared" si="41"/>
        <v>80336</v>
      </c>
      <c r="C764" s="64">
        <v>14689</v>
      </c>
      <c r="D764" s="64">
        <v>30098</v>
      </c>
      <c r="E764" s="64">
        <v>30211</v>
      </c>
      <c r="F764" s="64">
        <v>378</v>
      </c>
      <c r="G764" s="64">
        <v>23</v>
      </c>
      <c r="H764" s="64">
        <v>363</v>
      </c>
      <c r="I764" s="64">
        <v>4574</v>
      </c>
      <c r="L764" s="102"/>
    </row>
    <row r="765" spans="1:12" s="95" customFormat="1" ht="9" customHeight="1">
      <c r="A765" s="89" t="s">
        <v>90</v>
      </c>
      <c r="B765" s="63">
        <f t="shared" si="41"/>
        <v>54124</v>
      </c>
      <c r="C765" s="63">
        <v>5365</v>
      </c>
      <c r="D765" s="63">
        <v>10683</v>
      </c>
      <c r="E765" s="63">
        <v>31089</v>
      </c>
      <c r="F765" s="63">
        <v>290</v>
      </c>
      <c r="G765" s="63">
        <v>10</v>
      </c>
      <c r="H765" s="63">
        <v>12</v>
      </c>
      <c r="I765" s="63">
        <v>6675</v>
      </c>
      <c r="L765" s="102"/>
    </row>
    <row r="766" spans="1:12" s="95" customFormat="1" ht="9" customHeight="1">
      <c r="A766" s="89" t="s">
        <v>91</v>
      </c>
      <c r="B766" s="63">
        <f t="shared" si="41"/>
        <v>151578</v>
      </c>
      <c r="C766" s="63">
        <v>14800</v>
      </c>
      <c r="D766" s="63">
        <v>66994</v>
      </c>
      <c r="E766" s="63">
        <v>66307</v>
      </c>
      <c r="F766" s="63">
        <v>268</v>
      </c>
      <c r="G766" s="63">
        <v>178</v>
      </c>
      <c r="H766" s="63">
        <v>110</v>
      </c>
      <c r="I766" s="63">
        <v>2921</v>
      </c>
      <c r="L766" s="102"/>
    </row>
    <row r="767" spans="1:12" s="95" customFormat="1" ht="9" customHeight="1">
      <c r="A767" s="89" t="s">
        <v>92</v>
      </c>
      <c r="B767" s="63">
        <f t="shared" si="41"/>
        <v>303778</v>
      </c>
      <c r="C767" s="63">
        <v>28753</v>
      </c>
      <c r="D767" s="63">
        <v>67469</v>
      </c>
      <c r="E767" s="63">
        <v>165708</v>
      </c>
      <c r="F767" s="63">
        <v>234</v>
      </c>
      <c r="G767" s="63">
        <v>108</v>
      </c>
      <c r="H767" s="63">
        <v>73</v>
      </c>
      <c r="I767" s="63">
        <v>41433</v>
      </c>
      <c r="L767" s="102"/>
    </row>
    <row r="768" spans="1:12" s="95" customFormat="1" ht="9" customHeight="1">
      <c r="A768" s="100" t="s">
        <v>93</v>
      </c>
      <c r="B768" s="64">
        <f t="shared" si="41"/>
        <v>98543</v>
      </c>
      <c r="C768" s="64">
        <v>8606</v>
      </c>
      <c r="D768" s="64">
        <v>39207</v>
      </c>
      <c r="E768" s="64">
        <v>41505</v>
      </c>
      <c r="F768" s="64">
        <v>175</v>
      </c>
      <c r="G768" s="64">
        <v>72</v>
      </c>
      <c r="H768" s="64">
        <v>56</v>
      </c>
      <c r="I768" s="64">
        <v>8922</v>
      </c>
      <c r="L768" s="102"/>
    </row>
    <row r="769" spans="1:12" s="95" customFormat="1" ht="9" customHeight="1">
      <c r="A769" s="89" t="s">
        <v>94</v>
      </c>
      <c r="B769" s="63">
        <f t="shared" si="41"/>
        <v>37089</v>
      </c>
      <c r="C769" s="63">
        <v>7428</v>
      </c>
      <c r="D769" s="63">
        <v>8313</v>
      </c>
      <c r="E769" s="63">
        <v>17928</v>
      </c>
      <c r="F769" s="63">
        <v>64</v>
      </c>
      <c r="G769" s="63">
        <v>8</v>
      </c>
      <c r="H769" s="63">
        <v>12</v>
      </c>
      <c r="I769" s="63">
        <v>3336</v>
      </c>
      <c r="L769" s="102"/>
    </row>
    <row r="770" spans="1:12" s="95" customFormat="1" ht="9" customHeight="1">
      <c r="A770" s="89" t="s">
        <v>95</v>
      </c>
      <c r="B770" s="63">
        <f t="shared" si="41"/>
        <v>23663</v>
      </c>
      <c r="C770" s="63">
        <v>2580</v>
      </c>
      <c r="D770" s="63">
        <v>4815</v>
      </c>
      <c r="E770" s="63">
        <v>10798</v>
      </c>
      <c r="F770" s="63">
        <v>56</v>
      </c>
      <c r="G770" s="63">
        <v>10</v>
      </c>
      <c r="H770" s="63">
        <v>23</v>
      </c>
      <c r="I770" s="63">
        <v>5381</v>
      </c>
      <c r="L770" s="102"/>
    </row>
    <row r="771" spans="1:12" s="95" customFormat="1" ht="9" customHeight="1">
      <c r="A771" s="89" t="s">
        <v>96</v>
      </c>
      <c r="B771" s="63">
        <f t="shared" si="41"/>
        <v>93123</v>
      </c>
      <c r="C771" s="63">
        <v>6850</v>
      </c>
      <c r="D771" s="63">
        <v>50515</v>
      </c>
      <c r="E771" s="63">
        <v>34191</v>
      </c>
      <c r="F771" s="63">
        <v>266</v>
      </c>
      <c r="G771" s="63">
        <v>244</v>
      </c>
      <c r="H771" s="63">
        <v>51</v>
      </c>
      <c r="I771" s="63">
        <v>1006</v>
      </c>
      <c r="L771" s="102"/>
    </row>
    <row r="772" spans="1:12" s="95" customFormat="1" ht="9" customHeight="1">
      <c r="A772" s="100" t="s">
        <v>97</v>
      </c>
      <c r="B772" s="64">
        <f t="shared" si="41"/>
        <v>85492</v>
      </c>
      <c r="C772" s="64">
        <v>14673</v>
      </c>
      <c r="D772" s="64">
        <v>32179</v>
      </c>
      <c r="E772" s="64">
        <v>36101</v>
      </c>
      <c r="F772" s="64">
        <v>297</v>
      </c>
      <c r="G772" s="64">
        <v>8</v>
      </c>
      <c r="H772" s="64">
        <v>71</v>
      </c>
      <c r="I772" s="64">
        <v>2163</v>
      </c>
      <c r="L772" s="102"/>
    </row>
    <row r="773" spans="1:12" s="95" customFormat="1" ht="9" customHeight="1">
      <c r="A773" s="89" t="s">
        <v>98</v>
      </c>
      <c r="B773" s="63">
        <f t="shared" si="41"/>
        <v>141121</v>
      </c>
      <c r="C773" s="63">
        <v>15082</v>
      </c>
      <c r="D773" s="63">
        <v>28796</v>
      </c>
      <c r="E773" s="63">
        <v>92706</v>
      </c>
      <c r="F773" s="63">
        <v>510</v>
      </c>
      <c r="G773" s="63">
        <v>91</v>
      </c>
      <c r="H773" s="63">
        <v>321</v>
      </c>
      <c r="I773" s="63">
        <v>3615</v>
      </c>
      <c r="L773" s="102"/>
    </row>
    <row r="774" spans="1:12" s="95" customFormat="1" ht="9" customHeight="1">
      <c r="A774" s="89" t="s">
        <v>99</v>
      </c>
      <c r="B774" s="63">
        <f t="shared" si="41"/>
        <v>41904</v>
      </c>
      <c r="C774" s="63">
        <v>4670</v>
      </c>
      <c r="D774" s="63">
        <v>16012</v>
      </c>
      <c r="E774" s="63">
        <v>20448</v>
      </c>
      <c r="F774" s="63">
        <v>82</v>
      </c>
      <c r="G774" s="63">
        <v>7</v>
      </c>
      <c r="H774" s="63">
        <v>28</v>
      </c>
      <c r="I774" s="63">
        <v>657</v>
      </c>
      <c r="L774" s="102"/>
    </row>
    <row r="775" spans="1:12" s="95" customFormat="1" ht="9" customHeight="1">
      <c r="A775" s="89" t="s">
        <v>100</v>
      </c>
      <c r="B775" s="63">
        <f t="shared" si="41"/>
        <v>30841</v>
      </c>
      <c r="C775" s="63">
        <v>5265</v>
      </c>
      <c r="D775" s="63">
        <v>6969</v>
      </c>
      <c r="E775" s="63">
        <v>16121</v>
      </c>
      <c r="F775" s="63">
        <v>65</v>
      </c>
      <c r="G775" s="63">
        <v>1</v>
      </c>
      <c r="H775" s="63">
        <v>5</v>
      </c>
      <c r="I775" s="63">
        <v>2415</v>
      </c>
      <c r="L775" s="102"/>
    </row>
    <row r="776" spans="1:12" s="95" customFormat="1" ht="9" customHeight="1">
      <c r="A776" s="100" t="s">
        <v>101</v>
      </c>
      <c r="B776" s="64">
        <f t="shared" si="41"/>
        <v>52250</v>
      </c>
      <c r="C776" s="64">
        <v>5572</v>
      </c>
      <c r="D776" s="64">
        <v>18968</v>
      </c>
      <c r="E776" s="64">
        <v>24915</v>
      </c>
      <c r="F776" s="64">
        <v>103</v>
      </c>
      <c r="G776" s="64">
        <v>13</v>
      </c>
      <c r="H776" s="64">
        <v>241</v>
      </c>
      <c r="I776" s="64">
        <v>2438</v>
      </c>
      <c r="L776" s="102"/>
    </row>
    <row r="777" spans="1:12" s="95" customFormat="1" ht="9" customHeight="1">
      <c r="A777" s="89" t="s">
        <v>102</v>
      </c>
      <c r="B777" s="63">
        <f t="shared" si="41"/>
        <v>53461</v>
      </c>
      <c r="C777" s="63">
        <v>12680</v>
      </c>
      <c r="D777" s="63">
        <v>18656</v>
      </c>
      <c r="E777" s="63">
        <v>19978</v>
      </c>
      <c r="F777" s="63">
        <v>125</v>
      </c>
      <c r="G777" s="63">
        <v>37</v>
      </c>
      <c r="H777" s="63">
        <v>57</v>
      </c>
      <c r="I777" s="63">
        <v>1928</v>
      </c>
      <c r="L777" s="102"/>
    </row>
    <row r="778" spans="1:12" s="95" customFormat="1" ht="9" customHeight="1">
      <c r="A778" s="89" t="s">
        <v>103</v>
      </c>
      <c r="B778" s="63">
        <f t="shared" si="41"/>
        <v>48925</v>
      </c>
      <c r="C778" s="63">
        <v>10037</v>
      </c>
      <c r="D778" s="63">
        <v>16268</v>
      </c>
      <c r="E778" s="63">
        <v>20539</v>
      </c>
      <c r="F778" s="63">
        <v>27</v>
      </c>
      <c r="G778" s="63">
        <v>13</v>
      </c>
      <c r="H778" s="63">
        <v>26</v>
      </c>
      <c r="I778" s="63">
        <v>2015</v>
      </c>
      <c r="L778" s="102"/>
    </row>
    <row r="779" spans="1:12" s="95" customFormat="1" ht="9" customHeight="1">
      <c r="A779" s="89" t="s">
        <v>104</v>
      </c>
      <c r="B779" s="63">
        <f t="shared" si="41"/>
        <v>49785</v>
      </c>
      <c r="C779" s="63">
        <v>5358</v>
      </c>
      <c r="D779" s="63">
        <v>15155</v>
      </c>
      <c r="E779" s="63">
        <v>27543</v>
      </c>
      <c r="F779" s="63">
        <v>251</v>
      </c>
      <c r="G779" s="63">
        <v>17</v>
      </c>
      <c r="H779" s="63">
        <v>80</v>
      </c>
      <c r="I779" s="63">
        <v>1381</v>
      </c>
      <c r="L779" s="102"/>
    </row>
    <row r="780" spans="1:12" s="95" customFormat="1" ht="9" customHeight="1">
      <c r="A780" s="100" t="s">
        <v>105</v>
      </c>
      <c r="B780" s="64">
        <f t="shared" si="41"/>
        <v>60263</v>
      </c>
      <c r="C780" s="64">
        <v>5855</v>
      </c>
      <c r="D780" s="64">
        <v>21886</v>
      </c>
      <c r="E780" s="64">
        <v>31625</v>
      </c>
      <c r="F780" s="64">
        <v>524</v>
      </c>
      <c r="G780" s="64">
        <v>6</v>
      </c>
      <c r="H780" s="64">
        <v>25</v>
      </c>
      <c r="I780" s="64">
        <v>342</v>
      </c>
      <c r="L780" s="102"/>
    </row>
    <row r="781" spans="1:12" s="95" customFormat="1" ht="9" customHeight="1">
      <c r="A781" s="89" t="s">
        <v>106</v>
      </c>
      <c r="B781" s="63">
        <f t="shared" si="41"/>
        <v>26166</v>
      </c>
      <c r="C781" s="63">
        <v>2409</v>
      </c>
      <c r="D781" s="63">
        <v>6581</v>
      </c>
      <c r="E781" s="63">
        <v>14621</v>
      </c>
      <c r="F781" s="63">
        <v>424</v>
      </c>
      <c r="G781" s="63">
        <v>0</v>
      </c>
      <c r="H781" s="63">
        <v>14</v>
      </c>
      <c r="I781" s="63">
        <v>2117</v>
      </c>
      <c r="L781" s="102"/>
    </row>
    <row r="782" spans="1:12" s="95" customFormat="1" ht="9" customHeight="1">
      <c r="A782" s="89" t="s">
        <v>107</v>
      </c>
      <c r="B782" s="63">
        <f t="shared" si="41"/>
        <v>144842</v>
      </c>
      <c r="C782" s="63">
        <v>15653</v>
      </c>
      <c r="D782" s="63">
        <v>39844</v>
      </c>
      <c r="E782" s="63">
        <v>78769</v>
      </c>
      <c r="F782" s="63">
        <v>675</v>
      </c>
      <c r="G782" s="63">
        <v>29</v>
      </c>
      <c r="H782" s="63">
        <v>50</v>
      </c>
      <c r="I782" s="63">
        <v>9822</v>
      </c>
      <c r="L782" s="102"/>
    </row>
    <row r="783" spans="1:12" s="95" customFormat="1" ht="9" customHeight="1">
      <c r="A783" s="89" t="s">
        <v>108</v>
      </c>
      <c r="B783" s="63">
        <f t="shared" si="41"/>
        <v>37117</v>
      </c>
      <c r="C783" s="63">
        <v>2694</v>
      </c>
      <c r="D783" s="63">
        <v>19649</v>
      </c>
      <c r="E783" s="63">
        <v>12651</v>
      </c>
      <c r="F783" s="63">
        <v>94</v>
      </c>
      <c r="G783" s="63">
        <v>62</v>
      </c>
      <c r="H783" s="63">
        <v>32</v>
      </c>
      <c r="I783" s="63">
        <v>1935</v>
      </c>
      <c r="L783" s="102"/>
    </row>
    <row r="784" spans="1:12" s="95" customFormat="1" ht="9" customHeight="1">
      <c r="A784" s="100" t="s">
        <v>109</v>
      </c>
      <c r="B784" s="64">
        <f t="shared" si="41"/>
        <v>33833</v>
      </c>
      <c r="C784" s="64">
        <v>3352</v>
      </c>
      <c r="D784" s="64">
        <v>15865</v>
      </c>
      <c r="E784" s="64">
        <v>11954</v>
      </c>
      <c r="F784" s="64">
        <v>117</v>
      </c>
      <c r="G784" s="64">
        <v>38</v>
      </c>
      <c r="H784" s="64">
        <v>46</v>
      </c>
      <c r="I784" s="64">
        <v>2461</v>
      </c>
      <c r="L784" s="102"/>
    </row>
    <row r="785" spans="1:12" s="95" customFormat="1" ht="9" customHeight="1">
      <c r="A785" s="89" t="s">
        <v>110</v>
      </c>
      <c r="B785" s="63">
        <f t="shared" si="41"/>
        <v>10776</v>
      </c>
      <c r="C785" s="63">
        <v>400</v>
      </c>
      <c r="D785" s="63">
        <v>494</v>
      </c>
      <c r="E785" s="63">
        <v>709</v>
      </c>
      <c r="F785" s="63">
        <v>15</v>
      </c>
      <c r="G785" s="63">
        <v>3</v>
      </c>
      <c r="H785" s="63">
        <v>7</v>
      </c>
      <c r="I785" s="63">
        <v>9148</v>
      </c>
      <c r="L785" s="102"/>
    </row>
    <row r="786" spans="1:12" s="95" customFormat="1" ht="8.65" customHeight="1">
      <c r="B786" s="157"/>
      <c r="C786" s="157"/>
      <c r="D786" s="157"/>
      <c r="E786" s="157"/>
      <c r="F786" s="157"/>
      <c r="G786" s="157"/>
      <c r="H786" s="157"/>
      <c r="I786" s="157"/>
    </row>
    <row r="787" spans="1:12" s="95" customFormat="1" ht="9" customHeight="1">
      <c r="A787" s="93" t="s">
        <v>122</v>
      </c>
      <c r="B787" s="158"/>
      <c r="C787" s="158"/>
      <c r="D787" s="158"/>
      <c r="E787" s="158"/>
      <c r="F787" s="158"/>
      <c r="G787" s="158"/>
      <c r="H787" s="158"/>
      <c r="I787" s="158"/>
    </row>
    <row r="788" spans="1:12" s="94" customFormat="1" ht="9" customHeight="1">
      <c r="A788" s="96" t="s">
        <v>78</v>
      </c>
      <c r="B788" s="61">
        <f>SUM(B790:B822)</f>
        <v>2293708</v>
      </c>
      <c r="C788" s="61">
        <f t="shared" ref="C788:I788" si="42">SUM(C790:C822)</f>
        <v>283778</v>
      </c>
      <c r="D788" s="61">
        <f t="shared" si="42"/>
        <v>696759</v>
      </c>
      <c r="E788" s="61">
        <f t="shared" si="42"/>
        <v>1129562</v>
      </c>
      <c r="F788" s="61">
        <f t="shared" si="42"/>
        <v>6268</v>
      </c>
      <c r="G788" s="61">
        <f t="shared" si="42"/>
        <v>1665</v>
      </c>
      <c r="H788" s="61">
        <f t="shared" si="42"/>
        <v>1993</v>
      </c>
      <c r="I788" s="61">
        <f t="shared" si="42"/>
        <v>173683</v>
      </c>
      <c r="L788" s="102"/>
    </row>
    <row r="789" spans="1:12" s="95" customFormat="1" ht="3.95" customHeight="1">
      <c r="A789" s="89" t="s">
        <v>148</v>
      </c>
      <c r="B789" s="63"/>
      <c r="C789" s="63"/>
      <c r="D789" s="63"/>
      <c r="E789" s="63"/>
      <c r="F789" s="63"/>
      <c r="G789" s="63"/>
      <c r="H789" s="63"/>
      <c r="I789" s="63"/>
      <c r="L789" s="102"/>
    </row>
    <row r="790" spans="1:12" s="95" customFormat="1" ht="9" customHeight="1">
      <c r="A790" s="89" t="s">
        <v>79</v>
      </c>
      <c r="B790" s="63">
        <f>SUM(C790:I790)</f>
        <v>26388</v>
      </c>
      <c r="C790" s="63">
        <v>2452</v>
      </c>
      <c r="D790" s="63">
        <v>12410</v>
      </c>
      <c r="E790" s="63">
        <v>11055</v>
      </c>
      <c r="F790" s="63">
        <v>72</v>
      </c>
      <c r="G790" s="63">
        <v>244</v>
      </c>
      <c r="H790" s="63">
        <v>37</v>
      </c>
      <c r="I790" s="63">
        <v>118</v>
      </c>
      <c r="L790" s="102"/>
    </row>
    <row r="791" spans="1:12" s="95" customFormat="1" ht="9" customHeight="1">
      <c r="A791" s="89" t="s">
        <v>80</v>
      </c>
      <c r="B791" s="63">
        <f t="shared" ref="B791:B822" si="43">SUM(C791:I791)</f>
        <v>62608</v>
      </c>
      <c r="C791" s="63">
        <v>5977</v>
      </c>
      <c r="D791" s="63">
        <v>10469</v>
      </c>
      <c r="E791" s="63">
        <v>20027</v>
      </c>
      <c r="F791" s="63">
        <v>130</v>
      </c>
      <c r="G791" s="63">
        <v>18</v>
      </c>
      <c r="H791" s="63">
        <v>37</v>
      </c>
      <c r="I791" s="63">
        <v>25950</v>
      </c>
      <c r="L791" s="102"/>
    </row>
    <row r="792" spans="1:12" s="95" customFormat="1" ht="9" customHeight="1">
      <c r="A792" s="89" t="s">
        <v>81</v>
      </c>
      <c r="B792" s="63">
        <f t="shared" si="43"/>
        <v>12545</v>
      </c>
      <c r="C792" s="63">
        <v>1077</v>
      </c>
      <c r="D792" s="63">
        <v>3558</v>
      </c>
      <c r="E792" s="63">
        <v>7850</v>
      </c>
      <c r="F792" s="63">
        <v>36</v>
      </c>
      <c r="G792" s="63">
        <v>1</v>
      </c>
      <c r="H792" s="63">
        <v>1</v>
      </c>
      <c r="I792" s="63">
        <v>22</v>
      </c>
      <c r="L792" s="102"/>
    </row>
    <row r="793" spans="1:12" s="95" customFormat="1" ht="9" customHeight="1">
      <c r="A793" s="100" t="s">
        <v>82</v>
      </c>
      <c r="B793" s="64">
        <f t="shared" si="43"/>
        <v>17361</v>
      </c>
      <c r="C793" s="64">
        <v>1738</v>
      </c>
      <c r="D793" s="64">
        <v>7908</v>
      </c>
      <c r="E793" s="64">
        <v>7454</v>
      </c>
      <c r="F793" s="64">
        <v>15</v>
      </c>
      <c r="G793" s="64">
        <v>30</v>
      </c>
      <c r="H793" s="64">
        <v>11</v>
      </c>
      <c r="I793" s="64">
        <v>205</v>
      </c>
      <c r="L793" s="102"/>
    </row>
    <row r="794" spans="1:12" s="95" customFormat="1" ht="9" customHeight="1">
      <c r="A794" s="89" t="s">
        <v>83</v>
      </c>
      <c r="B794" s="63">
        <f t="shared" si="43"/>
        <v>62011</v>
      </c>
      <c r="C794" s="63">
        <v>7724</v>
      </c>
      <c r="D794" s="63">
        <v>24866</v>
      </c>
      <c r="E794" s="63">
        <v>24652</v>
      </c>
      <c r="F794" s="63">
        <v>84</v>
      </c>
      <c r="G794" s="63">
        <v>33</v>
      </c>
      <c r="H794" s="63">
        <v>15</v>
      </c>
      <c r="I794" s="63">
        <v>4637</v>
      </c>
      <c r="L794" s="102"/>
    </row>
    <row r="795" spans="1:12" s="95" customFormat="1" ht="9" customHeight="1">
      <c r="A795" s="89" t="s">
        <v>84</v>
      </c>
      <c r="B795" s="63">
        <f t="shared" si="43"/>
        <v>11867</v>
      </c>
      <c r="C795" s="63">
        <v>6706</v>
      </c>
      <c r="D795" s="63">
        <v>4023</v>
      </c>
      <c r="E795" s="63">
        <v>591</v>
      </c>
      <c r="F795" s="63">
        <v>1</v>
      </c>
      <c r="G795" s="63">
        <v>12</v>
      </c>
      <c r="H795" s="63">
        <v>7</v>
      </c>
      <c r="I795" s="63">
        <v>527</v>
      </c>
      <c r="L795" s="102"/>
    </row>
    <row r="796" spans="1:12" s="95" customFormat="1" ht="9" customHeight="1">
      <c r="A796" s="89" t="s">
        <v>85</v>
      </c>
      <c r="B796" s="63">
        <f t="shared" si="43"/>
        <v>140356</v>
      </c>
      <c r="C796" s="63">
        <v>11379</v>
      </c>
      <c r="D796" s="63">
        <v>27160</v>
      </c>
      <c r="E796" s="63">
        <v>82708</v>
      </c>
      <c r="F796" s="63">
        <v>395</v>
      </c>
      <c r="G796" s="63">
        <v>8</v>
      </c>
      <c r="H796" s="63">
        <v>67</v>
      </c>
      <c r="I796" s="63">
        <v>18639</v>
      </c>
      <c r="L796" s="102"/>
    </row>
    <row r="797" spans="1:12" s="95" customFormat="1" ht="9" customHeight="1">
      <c r="A797" s="100" t="s">
        <v>86</v>
      </c>
      <c r="B797" s="64">
        <f t="shared" si="43"/>
        <v>62313</v>
      </c>
      <c r="C797" s="64">
        <v>20239</v>
      </c>
      <c r="D797" s="64">
        <v>9004</v>
      </c>
      <c r="E797" s="64">
        <v>25295</v>
      </c>
      <c r="F797" s="64">
        <v>63</v>
      </c>
      <c r="G797" s="64">
        <v>69</v>
      </c>
      <c r="H797" s="64">
        <v>31</v>
      </c>
      <c r="I797" s="64">
        <v>7612</v>
      </c>
      <c r="L797" s="102"/>
    </row>
    <row r="798" spans="1:12" s="95" customFormat="1" ht="9" customHeight="1">
      <c r="A798" s="140" t="s">
        <v>158</v>
      </c>
      <c r="B798" s="63">
        <f t="shared" si="43"/>
        <v>128227</v>
      </c>
      <c r="C798" s="63">
        <v>14390</v>
      </c>
      <c r="D798" s="63">
        <v>35106</v>
      </c>
      <c r="E798" s="63">
        <v>77689</v>
      </c>
      <c r="F798" s="63">
        <v>293</v>
      </c>
      <c r="G798" s="63">
        <v>22</v>
      </c>
      <c r="H798" s="63">
        <v>93</v>
      </c>
      <c r="I798" s="63">
        <v>634</v>
      </c>
      <c r="L798" s="102"/>
    </row>
    <row r="799" spans="1:12" s="95" customFormat="1" ht="9" customHeight="1">
      <c r="A799" s="89" t="s">
        <v>87</v>
      </c>
      <c r="B799" s="63">
        <f t="shared" si="43"/>
        <v>37801</v>
      </c>
      <c r="C799" s="63">
        <v>3922</v>
      </c>
      <c r="D799" s="63">
        <v>11258</v>
      </c>
      <c r="E799" s="63">
        <v>19187</v>
      </c>
      <c r="F799" s="63">
        <v>84</v>
      </c>
      <c r="G799" s="63">
        <v>12</v>
      </c>
      <c r="H799" s="63">
        <v>34</v>
      </c>
      <c r="I799" s="63">
        <v>3304</v>
      </c>
      <c r="L799" s="102"/>
    </row>
    <row r="800" spans="1:12" s="95" customFormat="1" ht="9" customHeight="1">
      <c r="A800" s="89" t="s">
        <v>88</v>
      </c>
      <c r="B800" s="63">
        <f t="shared" si="43"/>
        <v>117281</v>
      </c>
      <c r="C800" s="63">
        <v>11090</v>
      </c>
      <c r="D800" s="63">
        <v>51235</v>
      </c>
      <c r="E800" s="63">
        <v>42891</v>
      </c>
      <c r="F800" s="63">
        <v>310</v>
      </c>
      <c r="G800" s="63">
        <v>245</v>
      </c>
      <c r="H800" s="63">
        <v>83</v>
      </c>
      <c r="I800" s="63">
        <v>11427</v>
      </c>
      <c r="L800" s="102"/>
    </row>
    <row r="801" spans="1:12" s="95" customFormat="1" ht="9" customHeight="1">
      <c r="A801" s="100" t="s">
        <v>89</v>
      </c>
      <c r="B801" s="64">
        <f t="shared" si="43"/>
        <v>87127</v>
      </c>
      <c r="C801" s="64">
        <v>18832</v>
      </c>
      <c r="D801" s="64">
        <v>30857</v>
      </c>
      <c r="E801" s="64">
        <v>31652</v>
      </c>
      <c r="F801" s="64">
        <v>400</v>
      </c>
      <c r="G801" s="64">
        <v>22</v>
      </c>
      <c r="H801" s="64">
        <v>310</v>
      </c>
      <c r="I801" s="64">
        <v>5054</v>
      </c>
      <c r="L801" s="102"/>
    </row>
    <row r="802" spans="1:12" s="95" customFormat="1" ht="9" customHeight="1">
      <c r="A802" s="89" t="s">
        <v>90</v>
      </c>
      <c r="B802" s="63">
        <f t="shared" si="43"/>
        <v>52629</v>
      </c>
      <c r="C802" s="63">
        <v>5021</v>
      </c>
      <c r="D802" s="63">
        <v>10094</v>
      </c>
      <c r="E802" s="63">
        <v>29527</v>
      </c>
      <c r="F802" s="63">
        <v>304</v>
      </c>
      <c r="G802" s="63">
        <v>9</v>
      </c>
      <c r="H802" s="63">
        <v>23</v>
      </c>
      <c r="I802" s="63">
        <v>7651</v>
      </c>
      <c r="L802" s="102"/>
    </row>
    <row r="803" spans="1:12" s="95" customFormat="1" ht="9" customHeight="1">
      <c r="A803" s="89" t="s">
        <v>91</v>
      </c>
      <c r="B803" s="63">
        <f t="shared" si="43"/>
        <v>148377</v>
      </c>
      <c r="C803" s="63">
        <v>14289</v>
      </c>
      <c r="D803" s="63">
        <v>62075</v>
      </c>
      <c r="E803" s="63">
        <v>66616</v>
      </c>
      <c r="F803" s="63">
        <v>198</v>
      </c>
      <c r="G803" s="63">
        <v>223</v>
      </c>
      <c r="H803" s="63">
        <v>123</v>
      </c>
      <c r="I803" s="63">
        <v>4853</v>
      </c>
      <c r="L803" s="102"/>
    </row>
    <row r="804" spans="1:12" s="95" customFormat="1" ht="9" customHeight="1">
      <c r="A804" s="89" t="s">
        <v>92</v>
      </c>
      <c r="B804" s="63">
        <f t="shared" si="43"/>
        <v>295635</v>
      </c>
      <c r="C804" s="63">
        <v>30082</v>
      </c>
      <c r="D804" s="63">
        <v>61592</v>
      </c>
      <c r="E804" s="63">
        <v>173937</v>
      </c>
      <c r="F804" s="63">
        <v>241</v>
      </c>
      <c r="G804" s="63">
        <v>111</v>
      </c>
      <c r="H804" s="63">
        <v>50</v>
      </c>
      <c r="I804" s="63">
        <v>29622</v>
      </c>
      <c r="L804" s="102"/>
    </row>
    <row r="805" spans="1:12" s="95" customFormat="1" ht="9" customHeight="1">
      <c r="A805" s="100" t="s">
        <v>93</v>
      </c>
      <c r="B805" s="64">
        <f t="shared" si="43"/>
        <v>96217</v>
      </c>
      <c r="C805" s="64">
        <v>8606</v>
      </c>
      <c r="D805" s="64">
        <v>37079</v>
      </c>
      <c r="E805" s="64">
        <v>44901</v>
      </c>
      <c r="F805" s="64">
        <v>209</v>
      </c>
      <c r="G805" s="64">
        <v>61</v>
      </c>
      <c r="H805" s="64">
        <v>89</v>
      </c>
      <c r="I805" s="64">
        <v>5272</v>
      </c>
      <c r="L805" s="102"/>
    </row>
    <row r="806" spans="1:12" s="95" customFormat="1" ht="9" customHeight="1">
      <c r="A806" s="89" t="s">
        <v>94</v>
      </c>
      <c r="B806" s="63">
        <f t="shared" si="43"/>
        <v>35632</v>
      </c>
      <c r="C806" s="63">
        <v>8237</v>
      </c>
      <c r="D806" s="63">
        <v>7186</v>
      </c>
      <c r="E806" s="63">
        <v>16982</v>
      </c>
      <c r="F806" s="63">
        <v>73</v>
      </c>
      <c r="G806" s="63">
        <v>3</v>
      </c>
      <c r="H806" s="63">
        <v>12</v>
      </c>
      <c r="I806" s="63">
        <v>3139</v>
      </c>
      <c r="L806" s="102"/>
    </row>
    <row r="807" spans="1:12" s="95" customFormat="1" ht="9" customHeight="1">
      <c r="A807" s="89" t="s">
        <v>95</v>
      </c>
      <c r="B807" s="63">
        <f t="shared" si="43"/>
        <v>21714</v>
      </c>
      <c r="C807" s="63">
        <v>2514</v>
      </c>
      <c r="D807" s="63">
        <v>4996</v>
      </c>
      <c r="E807" s="63">
        <v>9976</v>
      </c>
      <c r="F807" s="63">
        <v>51</v>
      </c>
      <c r="G807" s="63">
        <v>8</v>
      </c>
      <c r="H807" s="63">
        <v>20</v>
      </c>
      <c r="I807" s="63">
        <v>4149</v>
      </c>
      <c r="L807" s="102"/>
    </row>
    <row r="808" spans="1:12" s="95" customFormat="1" ht="9" customHeight="1">
      <c r="A808" s="89" t="s">
        <v>96</v>
      </c>
      <c r="B808" s="63">
        <f t="shared" si="43"/>
        <v>92978</v>
      </c>
      <c r="C808" s="63">
        <v>7234</v>
      </c>
      <c r="D808" s="63">
        <v>48660</v>
      </c>
      <c r="E808" s="63">
        <v>35053</v>
      </c>
      <c r="F808" s="63">
        <v>208</v>
      </c>
      <c r="G808" s="63">
        <v>249</v>
      </c>
      <c r="H808" s="63">
        <v>57</v>
      </c>
      <c r="I808" s="63">
        <v>1517</v>
      </c>
      <c r="L808" s="102"/>
    </row>
    <row r="809" spans="1:12" s="95" customFormat="1" ht="9" customHeight="1">
      <c r="A809" s="100" t="s">
        <v>97</v>
      </c>
      <c r="B809" s="64">
        <f t="shared" si="43"/>
        <v>83564</v>
      </c>
      <c r="C809" s="64">
        <v>13935</v>
      </c>
      <c r="D809" s="64">
        <v>30656</v>
      </c>
      <c r="E809" s="64">
        <v>35157</v>
      </c>
      <c r="F809" s="64">
        <v>290</v>
      </c>
      <c r="G809" s="64">
        <v>8</v>
      </c>
      <c r="H809" s="64">
        <v>66</v>
      </c>
      <c r="I809" s="64">
        <v>3452</v>
      </c>
      <c r="L809" s="102"/>
    </row>
    <row r="810" spans="1:12" s="95" customFormat="1" ht="9" customHeight="1">
      <c r="A810" s="89" t="s">
        <v>98</v>
      </c>
      <c r="B810" s="63">
        <f t="shared" si="43"/>
        <v>132823</v>
      </c>
      <c r="C810" s="63">
        <v>13834</v>
      </c>
      <c r="D810" s="63">
        <v>26330</v>
      </c>
      <c r="E810" s="63">
        <v>88853</v>
      </c>
      <c r="F810" s="63">
        <v>447</v>
      </c>
      <c r="G810" s="63">
        <v>84</v>
      </c>
      <c r="H810" s="63">
        <v>284</v>
      </c>
      <c r="I810" s="63">
        <v>2991</v>
      </c>
      <c r="L810" s="102"/>
    </row>
    <row r="811" spans="1:12" s="95" customFormat="1" ht="9" customHeight="1">
      <c r="A811" s="89" t="s">
        <v>99</v>
      </c>
      <c r="B811" s="63">
        <f t="shared" si="43"/>
        <v>39634</v>
      </c>
      <c r="C811" s="63">
        <v>4587</v>
      </c>
      <c r="D811" s="63">
        <v>14209</v>
      </c>
      <c r="E811" s="63">
        <v>20380</v>
      </c>
      <c r="F811" s="63">
        <v>64</v>
      </c>
      <c r="G811" s="63">
        <v>11</v>
      </c>
      <c r="H811" s="63">
        <v>26</v>
      </c>
      <c r="I811" s="63">
        <v>357</v>
      </c>
      <c r="L811" s="102"/>
    </row>
    <row r="812" spans="1:12" s="95" customFormat="1" ht="9" customHeight="1">
      <c r="A812" s="89" t="s">
        <v>100</v>
      </c>
      <c r="B812" s="63">
        <f t="shared" si="43"/>
        <v>30367</v>
      </c>
      <c r="C812" s="63">
        <v>5025</v>
      </c>
      <c r="D812" s="63">
        <v>6170</v>
      </c>
      <c r="E812" s="63">
        <v>14901</v>
      </c>
      <c r="F812" s="63">
        <v>42</v>
      </c>
      <c r="G812" s="63">
        <v>6</v>
      </c>
      <c r="H812" s="63">
        <v>6</v>
      </c>
      <c r="I812" s="63">
        <v>4217</v>
      </c>
      <c r="L812" s="102"/>
    </row>
    <row r="813" spans="1:12" s="95" customFormat="1" ht="9" customHeight="1">
      <c r="A813" s="100" t="s">
        <v>101</v>
      </c>
      <c r="B813" s="64">
        <f t="shared" si="43"/>
        <v>49688</v>
      </c>
      <c r="C813" s="64">
        <v>6208</v>
      </c>
      <c r="D813" s="64">
        <v>16259</v>
      </c>
      <c r="E813" s="64">
        <v>23269</v>
      </c>
      <c r="F813" s="64">
        <v>85</v>
      </c>
      <c r="G813" s="64">
        <v>7</v>
      </c>
      <c r="H813" s="64">
        <v>215</v>
      </c>
      <c r="I813" s="64">
        <v>3645</v>
      </c>
      <c r="L813" s="102"/>
    </row>
    <row r="814" spans="1:12" s="95" customFormat="1" ht="9" customHeight="1">
      <c r="A814" s="89" t="s">
        <v>102</v>
      </c>
      <c r="B814" s="63">
        <f t="shared" si="43"/>
        <v>53247</v>
      </c>
      <c r="C814" s="63">
        <v>15009</v>
      </c>
      <c r="D814" s="63">
        <v>17628</v>
      </c>
      <c r="E814" s="63">
        <v>19432</v>
      </c>
      <c r="F814" s="63">
        <v>126</v>
      </c>
      <c r="G814" s="63">
        <v>27</v>
      </c>
      <c r="H814" s="63">
        <v>51</v>
      </c>
      <c r="I814" s="63">
        <v>974</v>
      </c>
      <c r="L814" s="102"/>
    </row>
    <row r="815" spans="1:12" s="95" customFormat="1" ht="9" customHeight="1">
      <c r="A815" s="89" t="s">
        <v>103</v>
      </c>
      <c r="B815" s="63">
        <f t="shared" si="43"/>
        <v>46785</v>
      </c>
      <c r="C815" s="63">
        <v>10302</v>
      </c>
      <c r="D815" s="63">
        <v>15043</v>
      </c>
      <c r="E815" s="63">
        <v>19837</v>
      </c>
      <c r="F815" s="63">
        <v>31</v>
      </c>
      <c r="G815" s="63">
        <v>14</v>
      </c>
      <c r="H815" s="63">
        <v>18</v>
      </c>
      <c r="I815" s="63">
        <v>1540</v>
      </c>
      <c r="L815" s="102"/>
    </row>
    <row r="816" spans="1:12" s="95" customFormat="1" ht="9" customHeight="1">
      <c r="A816" s="89" t="s">
        <v>104</v>
      </c>
      <c r="B816" s="63">
        <f t="shared" si="43"/>
        <v>50310</v>
      </c>
      <c r="C816" s="63">
        <v>5044</v>
      </c>
      <c r="D816" s="63">
        <v>15020</v>
      </c>
      <c r="E816" s="63">
        <v>28686</v>
      </c>
      <c r="F816" s="63">
        <v>335</v>
      </c>
      <c r="G816" s="63">
        <v>13</v>
      </c>
      <c r="H816" s="63">
        <v>73</v>
      </c>
      <c r="I816" s="63">
        <v>1139</v>
      </c>
      <c r="L816" s="102"/>
    </row>
    <row r="817" spans="1:12" s="95" customFormat="1" ht="9" customHeight="1">
      <c r="A817" s="100" t="s">
        <v>105</v>
      </c>
      <c r="B817" s="64">
        <f t="shared" si="43"/>
        <v>58914</v>
      </c>
      <c r="C817" s="64">
        <v>5367</v>
      </c>
      <c r="D817" s="64">
        <v>20339</v>
      </c>
      <c r="E817" s="64">
        <v>31761</v>
      </c>
      <c r="F817" s="64">
        <v>442</v>
      </c>
      <c r="G817" s="64">
        <v>34</v>
      </c>
      <c r="H817" s="64">
        <v>34</v>
      </c>
      <c r="I817" s="64">
        <v>937</v>
      </c>
      <c r="L817" s="102"/>
    </row>
    <row r="818" spans="1:12" s="95" customFormat="1" ht="9" customHeight="1">
      <c r="A818" s="89" t="s">
        <v>106</v>
      </c>
      <c r="B818" s="63">
        <f t="shared" si="43"/>
        <v>25057</v>
      </c>
      <c r="C818" s="63">
        <v>2596</v>
      </c>
      <c r="D818" s="63">
        <v>6565</v>
      </c>
      <c r="E818" s="63">
        <v>14910</v>
      </c>
      <c r="F818" s="63">
        <v>433</v>
      </c>
      <c r="G818" s="63">
        <v>2</v>
      </c>
      <c r="H818" s="63">
        <v>20</v>
      </c>
      <c r="I818" s="63">
        <v>531</v>
      </c>
      <c r="L818" s="102"/>
    </row>
    <row r="819" spans="1:12" s="95" customFormat="1" ht="9" customHeight="1">
      <c r="A819" s="89" t="s">
        <v>107</v>
      </c>
      <c r="B819" s="63">
        <f t="shared" si="43"/>
        <v>137338</v>
      </c>
      <c r="C819" s="63">
        <v>14159</v>
      </c>
      <c r="D819" s="63">
        <v>35021</v>
      </c>
      <c r="E819" s="63">
        <v>78042</v>
      </c>
      <c r="F819" s="63">
        <v>657</v>
      </c>
      <c r="G819" s="63">
        <v>24</v>
      </c>
      <c r="H819" s="63">
        <v>54</v>
      </c>
      <c r="I819" s="63">
        <v>9381</v>
      </c>
      <c r="L819" s="102"/>
    </row>
    <row r="820" spans="1:12" s="95" customFormat="1" ht="9" customHeight="1">
      <c r="A820" s="89" t="s">
        <v>108</v>
      </c>
      <c r="B820" s="63">
        <f t="shared" si="43"/>
        <v>35381</v>
      </c>
      <c r="C820" s="63">
        <v>2605</v>
      </c>
      <c r="D820" s="63">
        <v>17971</v>
      </c>
      <c r="E820" s="63">
        <v>13069</v>
      </c>
      <c r="F820" s="63">
        <v>77</v>
      </c>
      <c r="G820" s="63">
        <v>42</v>
      </c>
      <c r="H820" s="63">
        <v>22</v>
      </c>
      <c r="I820" s="63">
        <v>1595</v>
      </c>
      <c r="L820" s="102"/>
    </row>
    <row r="821" spans="1:12" s="95" customFormat="1" ht="9" customHeight="1">
      <c r="A821" s="100" t="s">
        <v>109</v>
      </c>
      <c r="B821" s="64">
        <f t="shared" si="43"/>
        <v>33677</v>
      </c>
      <c r="C821" s="64">
        <v>3309</v>
      </c>
      <c r="D821" s="64">
        <v>15627</v>
      </c>
      <c r="E821" s="64">
        <v>12733</v>
      </c>
      <c r="F821" s="64">
        <v>64</v>
      </c>
      <c r="G821" s="64">
        <v>12</v>
      </c>
      <c r="H821" s="64">
        <v>19</v>
      </c>
      <c r="I821" s="64">
        <v>1913</v>
      </c>
      <c r="L821" s="102"/>
    </row>
    <row r="822" spans="1:12" s="95" customFormat="1" ht="9" customHeight="1">
      <c r="A822" s="89" t="s">
        <v>110</v>
      </c>
      <c r="B822" s="63">
        <f t="shared" si="43"/>
        <v>7856</v>
      </c>
      <c r="C822" s="63">
        <v>289</v>
      </c>
      <c r="D822" s="63">
        <v>385</v>
      </c>
      <c r="E822" s="63">
        <v>489</v>
      </c>
      <c r="F822" s="63">
        <v>8</v>
      </c>
      <c r="G822" s="63">
        <v>1</v>
      </c>
      <c r="H822" s="63">
        <v>5</v>
      </c>
      <c r="I822" s="63">
        <v>6679</v>
      </c>
      <c r="L822" s="102"/>
    </row>
    <row r="823" spans="1:12" s="95" customFormat="1" ht="8.65" customHeight="1">
      <c r="B823" s="157"/>
      <c r="C823" s="157"/>
      <c r="D823" s="157"/>
      <c r="E823" s="157"/>
      <c r="F823" s="157"/>
      <c r="G823" s="157"/>
      <c r="H823" s="157"/>
      <c r="I823" s="157"/>
    </row>
    <row r="824" spans="1:12" s="95" customFormat="1" ht="9" customHeight="1">
      <c r="A824" s="93" t="s">
        <v>123</v>
      </c>
      <c r="B824" s="158"/>
      <c r="C824" s="158"/>
      <c r="D824" s="158"/>
      <c r="E824" s="158"/>
      <c r="F824" s="158"/>
      <c r="G824" s="158"/>
      <c r="H824" s="158"/>
      <c r="I824" s="158"/>
    </row>
    <row r="825" spans="1:12" s="94" customFormat="1" ht="9" customHeight="1">
      <c r="A825" s="96" t="s">
        <v>78</v>
      </c>
      <c r="B825" s="61">
        <f>SUM(B827:B859)</f>
        <v>2234039</v>
      </c>
      <c r="C825" s="61">
        <f t="shared" ref="C825:I825" si="44">SUM(C827:C859)</f>
        <v>281453</v>
      </c>
      <c r="D825" s="61">
        <f t="shared" si="44"/>
        <v>650027</v>
      </c>
      <c r="E825" s="61">
        <f t="shared" si="44"/>
        <v>1124033</v>
      </c>
      <c r="F825" s="61">
        <f t="shared" si="44"/>
        <v>5507</v>
      </c>
      <c r="G825" s="61">
        <f t="shared" si="44"/>
        <v>1664</v>
      </c>
      <c r="H825" s="61">
        <f t="shared" si="44"/>
        <v>1956</v>
      </c>
      <c r="I825" s="61">
        <f t="shared" si="44"/>
        <v>169399</v>
      </c>
      <c r="L825" s="102"/>
    </row>
    <row r="826" spans="1:12" s="95" customFormat="1" ht="3.95" customHeight="1">
      <c r="A826" s="89" t="s">
        <v>148</v>
      </c>
      <c r="B826" s="63"/>
      <c r="C826" s="63"/>
      <c r="D826" s="63"/>
      <c r="E826" s="63"/>
      <c r="F826" s="63"/>
      <c r="G826" s="63"/>
      <c r="H826" s="63"/>
      <c r="I826" s="63"/>
      <c r="L826" s="102"/>
    </row>
    <row r="827" spans="1:12" s="95" customFormat="1" ht="9" customHeight="1">
      <c r="A827" s="89" t="s">
        <v>79</v>
      </c>
      <c r="B827" s="63">
        <f>SUM(C827:I827)</f>
        <v>26955</v>
      </c>
      <c r="C827" s="63">
        <v>2971</v>
      </c>
      <c r="D827" s="63">
        <v>11860</v>
      </c>
      <c r="E827" s="63">
        <v>11679</v>
      </c>
      <c r="F827" s="63">
        <v>51</v>
      </c>
      <c r="G827" s="63">
        <v>233</v>
      </c>
      <c r="H827" s="63">
        <v>49</v>
      </c>
      <c r="I827" s="63">
        <v>112</v>
      </c>
      <c r="L827" s="102"/>
    </row>
    <row r="828" spans="1:12" s="95" customFormat="1" ht="9" customHeight="1">
      <c r="A828" s="89" t="s">
        <v>80</v>
      </c>
      <c r="B828" s="63">
        <f t="shared" ref="B828:B859" si="45">SUM(C828:I828)</f>
        <v>61840</v>
      </c>
      <c r="C828" s="63">
        <v>5893</v>
      </c>
      <c r="D828" s="63">
        <v>9193</v>
      </c>
      <c r="E828" s="63">
        <v>17809</v>
      </c>
      <c r="F828" s="63">
        <v>76</v>
      </c>
      <c r="G828" s="63">
        <v>13</v>
      </c>
      <c r="H828" s="63">
        <v>24</v>
      </c>
      <c r="I828" s="63">
        <v>28832</v>
      </c>
      <c r="L828" s="102"/>
    </row>
    <row r="829" spans="1:12" s="95" customFormat="1" ht="9" customHeight="1">
      <c r="A829" s="89" t="s">
        <v>81</v>
      </c>
      <c r="B829" s="63">
        <f t="shared" si="45"/>
        <v>12573</v>
      </c>
      <c r="C829" s="63">
        <v>1022</v>
      </c>
      <c r="D829" s="63">
        <v>3218</v>
      </c>
      <c r="E829" s="63">
        <v>8015</v>
      </c>
      <c r="F829" s="63">
        <v>48</v>
      </c>
      <c r="G829" s="63">
        <v>3</v>
      </c>
      <c r="H829" s="63">
        <v>18</v>
      </c>
      <c r="I829" s="63">
        <v>249</v>
      </c>
      <c r="L829" s="102"/>
    </row>
    <row r="830" spans="1:12" s="95" customFormat="1" ht="9" customHeight="1">
      <c r="A830" s="100" t="s">
        <v>82</v>
      </c>
      <c r="B830" s="64">
        <f t="shared" si="45"/>
        <v>17034</v>
      </c>
      <c r="C830" s="64">
        <v>1509</v>
      </c>
      <c r="D830" s="64">
        <v>7952</v>
      </c>
      <c r="E830" s="64">
        <v>7285</v>
      </c>
      <c r="F830" s="64">
        <v>23</v>
      </c>
      <c r="G830" s="64">
        <v>9</v>
      </c>
      <c r="H830" s="64">
        <v>1</v>
      </c>
      <c r="I830" s="64">
        <v>255</v>
      </c>
      <c r="L830" s="102"/>
    </row>
    <row r="831" spans="1:12" s="95" customFormat="1" ht="9" customHeight="1">
      <c r="A831" s="89" t="s">
        <v>83</v>
      </c>
      <c r="B831" s="63">
        <f t="shared" si="45"/>
        <v>58393</v>
      </c>
      <c r="C831" s="63">
        <v>8016</v>
      </c>
      <c r="D831" s="63">
        <v>22910</v>
      </c>
      <c r="E831" s="63">
        <v>22950</v>
      </c>
      <c r="F831" s="63">
        <v>78</v>
      </c>
      <c r="G831" s="63">
        <v>42</v>
      </c>
      <c r="H831" s="63">
        <v>19</v>
      </c>
      <c r="I831" s="63">
        <v>4378</v>
      </c>
      <c r="L831" s="102"/>
    </row>
    <row r="832" spans="1:12" s="95" customFormat="1" ht="9" customHeight="1">
      <c r="A832" s="89" t="s">
        <v>84</v>
      </c>
      <c r="B832" s="63">
        <f t="shared" si="45"/>
        <v>11756</v>
      </c>
      <c r="C832" s="63">
        <v>7053</v>
      </c>
      <c r="D832" s="63">
        <v>3858</v>
      </c>
      <c r="E832" s="63">
        <v>336</v>
      </c>
      <c r="F832" s="63">
        <v>8</v>
      </c>
      <c r="G832" s="63">
        <v>24</v>
      </c>
      <c r="H832" s="63">
        <v>10</v>
      </c>
      <c r="I832" s="63">
        <v>467</v>
      </c>
      <c r="L832" s="102"/>
    </row>
    <row r="833" spans="1:12" s="95" customFormat="1" ht="9" customHeight="1">
      <c r="A833" s="89" t="s">
        <v>85</v>
      </c>
      <c r="B833" s="63">
        <f t="shared" si="45"/>
        <v>131638</v>
      </c>
      <c r="C833" s="63">
        <v>10402</v>
      </c>
      <c r="D833" s="63">
        <v>24114</v>
      </c>
      <c r="E833" s="63">
        <v>73369</v>
      </c>
      <c r="F833" s="63">
        <v>298</v>
      </c>
      <c r="G833" s="63">
        <v>8</v>
      </c>
      <c r="H833" s="63">
        <v>53</v>
      </c>
      <c r="I833" s="63">
        <v>23394</v>
      </c>
      <c r="L833" s="102"/>
    </row>
    <row r="834" spans="1:12" s="95" customFormat="1" ht="9" customHeight="1">
      <c r="A834" s="100" t="s">
        <v>86</v>
      </c>
      <c r="B834" s="64">
        <f t="shared" si="45"/>
        <v>63475</v>
      </c>
      <c r="C834" s="64">
        <v>19739</v>
      </c>
      <c r="D834" s="64">
        <v>8359</v>
      </c>
      <c r="E834" s="64">
        <v>26414</v>
      </c>
      <c r="F834" s="64">
        <v>65</v>
      </c>
      <c r="G834" s="64">
        <v>55</v>
      </c>
      <c r="H834" s="64">
        <v>27</v>
      </c>
      <c r="I834" s="64">
        <v>8816</v>
      </c>
      <c r="L834" s="102"/>
    </row>
    <row r="835" spans="1:12" s="95" customFormat="1" ht="9" customHeight="1">
      <c r="A835" s="140" t="s">
        <v>158</v>
      </c>
      <c r="B835" s="63">
        <f t="shared" si="45"/>
        <v>119227</v>
      </c>
      <c r="C835" s="63">
        <v>12882</v>
      </c>
      <c r="D835" s="63">
        <v>31232</v>
      </c>
      <c r="E835" s="63">
        <v>74285</v>
      </c>
      <c r="F835" s="63">
        <v>247</v>
      </c>
      <c r="G835" s="63">
        <v>28</v>
      </c>
      <c r="H835" s="63">
        <v>101</v>
      </c>
      <c r="I835" s="63">
        <v>452</v>
      </c>
      <c r="L835" s="102"/>
    </row>
    <row r="836" spans="1:12" s="95" customFormat="1" ht="9" customHeight="1">
      <c r="A836" s="89" t="s">
        <v>87</v>
      </c>
      <c r="B836" s="63">
        <f t="shared" si="45"/>
        <v>37897</v>
      </c>
      <c r="C836" s="63">
        <v>3989</v>
      </c>
      <c r="D836" s="63">
        <v>9999</v>
      </c>
      <c r="E836" s="63">
        <v>19907</v>
      </c>
      <c r="F836" s="63">
        <v>78</v>
      </c>
      <c r="G836" s="63">
        <v>12</v>
      </c>
      <c r="H836" s="63">
        <v>32</v>
      </c>
      <c r="I836" s="63">
        <v>3880</v>
      </c>
      <c r="L836" s="102"/>
    </row>
    <row r="837" spans="1:12" s="95" customFormat="1" ht="9" customHeight="1">
      <c r="A837" s="89" t="s">
        <v>88</v>
      </c>
      <c r="B837" s="63">
        <f t="shared" si="45"/>
        <v>116531</v>
      </c>
      <c r="C837" s="63">
        <v>11345</v>
      </c>
      <c r="D837" s="63">
        <v>50433</v>
      </c>
      <c r="E837" s="63">
        <v>45127</v>
      </c>
      <c r="F837" s="63">
        <v>249</v>
      </c>
      <c r="G837" s="63">
        <v>243</v>
      </c>
      <c r="H837" s="63">
        <v>92</v>
      </c>
      <c r="I837" s="63">
        <v>9042</v>
      </c>
      <c r="L837" s="102"/>
    </row>
    <row r="838" spans="1:12" s="95" customFormat="1" ht="9" customHeight="1">
      <c r="A838" s="100" t="s">
        <v>89</v>
      </c>
      <c r="B838" s="64">
        <f t="shared" si="45"/>
        <v>79244</v>
      </c>
      <c r="C838" s="64">
        <v>20481</v>
      </c>
      <c r="D838" s="64">
        <v>25886</v>
      </c>
      <c r="E838" s="64">
        <v>29089</v>
      </c>
      <c r="F838" s="64">
        <v>260</v>
      </c>
      <c r="G838" s="64">
        <v>11</v>
      </c>
      <c r="H838" s="64">
        <v>251</v>
      </c>
      <c r="I838" s="64">
        <v>3266</v>
      </c>
      <c r="L838" s="102"/>
    </row>
    <row r="839" spans="1:12" s="95" customFormat="1" ht="9" customHeight="1">
      <c r="A839" s="89" t="s">
        <v>90</v>
      </c>
      <c r="B839" s="63">
        <f t="shared" si="45"/>
        <v>50255</v>
      </c>
      <c r="C839" s="63">
        <v>5174</v>
      </c>
      <c r="D839" s="63">
        <v>9502</v>
      </c>
      <c r="E839" s="63">
        <v>30351</v>
      </c>
      <c r="F839" s="63">
        <v>320</v>
      </c>
      <c r="G839" s="63">
        <v>9</v>
      </c>
      <c r="H839" s="63">
        <v>14</v>
      </c>
      <c r="I839" s="63">
        <v>4885</v>
      </c>
      <c r="L839" s="102"/>
    </row>
    <row r="840" spans="1:12" s="95" customFormat="1" ht="9" customHeight="1">
      <c r="A840" s="89" t="s">
        <v>91</v>
      </c>
      <c r="B840" s="63">
        <f t="shared" si="45"/>
        <v>151950</v>
      </c>
      <c r="C840" s="63">
        <v>13898</v>
      </c>
      <c r="D840" s="63">
        <v>59481</v>
      </c>
      <c r="E840" s="63">
        <v>68108</v>
      </c>
      <c r="F840" s="63">
        <v>207</v>
      </c>
      <c r="G840" s="63">
        <v>231</v>
      </c>
      <c r="H840" s="63">
        <v>134</v>
      </c>
      <c r="I840" s="63">
        <v>9891</v>
      </c>
      <c r="L840" s="102"/>
    </row>
    <row r="841" spans="1:12" s="95" customFormat="1" ht="9" customHeight="1">
      <c r="A841" s="89" t="s">
        <v>92</v>
      </c>
      <c r="B841" s="63">
        <f t="shared" si="45"/>
        <v>286204</v>
      </c>
      <c r="C841" s="63">
        <v>30668</v>
      </c>
      <c r="D841" s="63">
        <v>60164</v>
      </c>
      <c r="E841" s="63">
        <v>183595</v>
      </c>
      <c r="F841" s="63">
        <v>259</v>
      </c>
      <c r="G841" s="63">
        <v>102</v>
      </c>
      <c r="H841" s="63">
        <v>48</v>
      </c>
      <c r="I841" s="63">
        <v>11368</v>
      </c>
      <c r="L841" s="102"/>
    </row>
    <row r="842" spans="1:12" s="95" customFormat="1" ht="9" customHeight="1">
      <c r="A842" s="100" t="s">
        <v>93</v>
      </c>
      <c r="B842" s="64">
        <f t="shared" si="45"/>
        <v>95287</v>
      </c>
      <c r="C842" s="64">
        <v>7386</v>
      </c>
      <c r="D842" s="64">
        <v>31029</v>
      </c>
      <c r="E842" s="64">
        <v>40944</v>
      </c>
      <c r="F842" s="64">
        <v>204</v>
      </c>
      <c r="G842" s="64">
        <v>51</v>
      </c>
      <c r="H842" s="64">
        <v>86</v>
      </c>
      <c r="I842" s="64">
        <v>15587</v>
      </c>
      <c r="L842" s="102"/>
    </row>
    <row r="843" spans="1:12" s="95" customFormat="1" ht="9" customHeight="1">
      <c r="A843" s="89" t="s">
        <v>94</v>
      </c>
      <c r="B843" s="63">
        <f t="shared" si="45"/>
        <v>33159</v>
      </c>
      <c r="C843" s="63">
        <v>9081</v>
      </c>
      <c r="D843" s="63">
        <v>7132</v>
      </c>
      <c r="E843" s="63">
        <v>14535</v>
      </c>
      <c r="F843" s="63">
        <v>53</v>
      </c>
      <c r="G843" s="63">
        <v>3</v>
      </c>
      <c r="H843" s="63">
        <v>13</v>
      </c>
      <c r="I843" s="63">
        <v>2342</v>
      </c>
      <c r="L843" s="102"/>
    </row>
    <row r="844" spans="1:12" s="95" customFormat="1" ht="9" customHeight="1">
      <c r="A844" s="89" t="s">
        <v>95</v>
      </c>
      <c r="B844" s="63">
        <f t="shared" si="45"/>
        <v>21688</v>
      </c>
      <c r="C844" s="63">
        <v>3706</v>
      </c>
      <c r="D844" s="63">
        <v>4681</v>
      </c>
      <c r="E844" s="63">
        <v>10279</v>
      </c>
      <c r="F844" s="63">
        <v>44</v>
      </c>
      <c r="G844" s="63">
        <v>0</v>
      </c>
      <c r="H844" s="63">
        <v>0</v>
      </c>
      <c r="I844" s="63">
        <v>2978</v>
      </c>
      <c r="L844" s="102"/>
    </row>
    <row r="845" spans="1:12" s="95" customFormat="1" ht="9" customHeight="1">
      <c r="A845" s="89" t="s">
        <v>96</v>
      </c>
      <c r="B845" s="63">
        <f t="shared" si="45"/>
        <v>89115</v>
      </c>
      <c r="C845" s="63">
        <v>6939</v>
      </c>
      <c r="D845" s="63">
        <v>45278</v>
      </c>
      <c r="E845" s="63">
        <v>35221</v>
      </c>
      <c r="F845" s="63">
        <v>181</v>
      </c>
      <c r="G845" s="63">
        <v>313</v>
      </c>
      <c r="H845" s="63">
        <v>54</v>
      </c>
      <c r="I845" s="63">
        <v>1129</v>
      </c>
      <c r="L845" s="102"/>
    </row>
    <row r="846" spans="1:12" s="95" customFormat="1" ht="9" customHeight="1">
      <c r="A846" s="100" t="s">
        <v>97</v>
      </c>
      <c r="B846" s="64">
        <f t="shared" si="45"/>
        <v>78673</v>
      </c>
      <c r="C846" s="64">
        <v>11044</v>
      </c>
      <c r="D846" s="64">
        <v>29587</v>
      </c>
      <c r="E846" s="64">
        <v>34640</v>
      </c>
      <c r="F846" s="64">
        <v>273</v>
      </c>
      <c r="G846" s="64">
        <v>10</v>
      </c>
      <c r="H846" s="64">
        <v>49</v>
      </c>
      <c r="I846" s="64">
        <v>3070</v>
      </c>
      <c r="L846" s="102"/>
    </row>
    <row r="847" spans="1:12" s="95" customFormat="1" ht="9" customHeight="1">
      <c r="A847" s="89" t="s">
        <v>98</v>
      </c>
      <c r="B847" s="63">
        <f t="shared" si="45"/>
        <v>136271</v>
      </c>
      <c r="C847" s="63">
        <v>13963</v>
      </c>
      <c r="D847" s="63">
        <v>24859</v>
      </c>
      <c r="E847" s="63">
        <v>93872</v>
      </c>
      <c r="F847" s="63">
        <v>475</v>
      </c>
      <c r="G847" s="63">
        <v>92</v>
      </c>
      <c r="H847" s="63">
        <v>252</v>
      </c>
      <c r="I847" s="63">
        <v>2758</v>
      </c>
      <c r="L847" s="102"/>
    </row>
    <row r="848" spans="1:12" s="95" customFormat="1" ht="9" customHeight="1">
      <c r="A848" s="89" t="s">
        <v>99</v>
      </c>
      <c r="B848" s="63">
        <f t="shared" si="45"/>
        <v>39400</v>
      </c>
      <c r="C848" s="63">
        <v>5162</v>
      </c>
      <c r="D848" s="63">
        <v>13715</v>
      </c>
      <c r="E848" s="63">
        <v>20063</v>
      </c>
      <c r="F848" s="63">
        <v>42</v>
      </c>
      <c r="G848" s="63">
        <v>8</v>
      </c>
      <c r="H848" s="63">
        <v>21</v>
      </c>
      <c r="I848" s="63">
        <v>389</v>
      </c>
      <c r="L848" s="102"/>
    </row>
    <row r="849" spans="1:12" s="95" customFormat="1" ht="9" customHeight="1">
      <c r="A849" s="89" t="s">
        <v>100</v>
      </c>
      <c r="B849" s="63">
        <f t="shared" si="45"/>
        <v>29442</v>
      </c>
      <c r="C849" s="63">
        <v>4875</v>
      </c>
      <c r="D849" s="63">
        <v>5189</v>
      </c>
      <c r="E849" s="63">
        <v>14126</v>
      </c>
      <c r="F849" s="63">
        <v>40</v>
      </c>
      <c r="G849" s="63">
        <v>3</v>
      </c>
      <c r="H849" s="63">
        <v>4</v>
      </c>
      <c r="I849" s="63">
        <v>5205</v>
      </c>
      <c r="L849" s="102"/>
    </row>
    <row r="850" spans="1:12" s="95" customFormat="1" ht="9" customHeight="1">
      <c r="A850" s="100" t="s">
        <v>101</v>
      </c>
      <c r="B850" s="64">
        <f t="shared" si="45"/>
        <v>48693</v>
      </c>
      <c r="C850" s="64">
        <v>5615</v>
      </c>
      <c r="D850" s="64">
        <v>16036</v>
      </c>
      <c r="E850" s="64">
        <v>24266</v>
      </c>
      <c r="F850" s="64">
        <v>72</v>
      </c>
      <c r="G850" s="64">
        <v>8</v>
      </c>
      <c r="H850" s="64">
        <v>284</v>
      </c>
      <c r="I850" s="64">
        <v>2412</v>
      </c>
      <c r="L850" s="102"/>
    </row>
    <row r="851" spans="1:12" s="95" customFormat="1" ht="9" customHeight="1">
      <c r="A851" s="89" t="s">
        <v>102</v>
      </c>
      <c r="B851" s="63">
        <f t="shared" si="45"/>
        <v>51850</v>
      </c>
      <c r="C851" s="63">
        <v>14143</v>
      </c>
      <c r="D851" s="63">
        <v>17078</v>
      </c>
      <c r="E851" s="63">
        <v>20058</v>
      </c>
      <c r="F851" s="63">
        <v>94</v>
      </c>
      <c r="G851" s="63">
        <v>26</v>
      </c>
      <c r="H851" s="63">
        <v>49</v>
      </c>
      <c r="I851" s="63">
        <v>402</v>
      </c>
      <c r="L851" s="102"/>
    </row>
    <row r="852" spans="1:12" s="95" customFormat="1" ht="9" customHeight="1">
      <c r="A852" s="89" t="s">
        <v>103</v>
      </c>
      <c r="B852" s="63">
        <f t="shared" si="45"/>
        <v>45951</v>
      </c>
      <c r="C852" s="63">
        <v>11272</v>
      </c>
      <c r="D852" s="63">
        <v>14442</v>
      </c>
      <c r="E852" s="63">
        <v>18949</v>
      </c>
      <c r="F852" s="63">
        <v>28</v>
      </c>
      <c r="G852" s="63">
        <v>27</v>
      </c>
      <c r="H852" s="63">
        <v>26</v>
      </c>
      <c r="I852" s="63">
        <v>1207</v>
      </c>
      <c r="L852" s="102"/>
    </row>
    <row r="853" spans="1:12" s="95" customFormat="1" ht="9" customHeight="1">
      <c r="A853" s="89" t="s">
        <v>104</v>
      </c>
      <c r="B853" s="63">
        <f t="shared" si="45"/>
        <v>48725</v>
      </c>
      <c r="C853" s="63">
        <v>5032</v>
      </c>
      <c r="D853" s="63">
        <v>13906</v>
      </c>
      <c r="E853" s="63">
        <v>28102</v>
      </c>
      <c r="F853" s="63">
        <v>353</v>
      </c>
      <c r="G853" s="63">
        <v>9</v>
      </c>
      <c r="H853" s="63">
        <v>84</v>
      </c>
      <c r="I853" s="63">
        <v>1239</v>
      </c>
      <c r="L853" s="102"/>
    </row>
    <row r="854" spans="1:12" s="95" customFormat="1" ht="9" customHeight="1">
      <c r="A854" s="100" t="s">
        <v>105</v>
      </c>
      <c r="B854" s="64">
        <f t="shared" si="45"/>
        <v>57282</v>
      </c>
      <c r="C854" s="64">
        <v>5539</v>
      </c>
      <c r="D854" s="64">
        <v>19319</v>
      </c>
      <c r="E854" s="64">
        <v>31939</v>
      </c>
      <c r="F854" s="64">
        <v>368</v>
      </c>
      <c r="G854" s="64">
        <v>8</v>
      </c>
      <c r="H854" s="64">
        <v>33</v>
      </c>
      <c r="I854" s="64">
        <v>76</v>
      </c>
      <c r="L854" s="102"/>
    </row>
    <row r="855" spans="1:12" s="95" customFormat="1" ht="9" customHeight="1">
      <c r="A855" s="89" t="s">
        <v>106</v>
      </c>
      <c r="B855" s="63">
        <f t="shared" si="45"/>
        <v>26589</v>
      </c>
      <c r="C855" s="63">
        <v>2708</v>
      </c>
      <c r="D855" s="63">
        <v>6442</v>
      </c>
      <c r="E855" s="63">
        <v>16481</v>
      </c>
      <c r="F855" s="63">
        <v>499</v>
      </c>
      <c r="G855" s="63">
        <v>3</v>
      </c>
      <c r="H855" s="63">
        <v>21</v>
      </c>
      <c r="I855" s="63">
        <v>435</v>
      </c>
      <c r="L855" s="102"/>
    </row>
    <row r="856" spans="1:12" s="95" customFormat="1" ht="9" customHeight="1">
      <c r="A856" s="89" t="s">
        <v>107</v>
      </c>
      <c r="B856" s="63">
        <f t="shared" si="45"/>
        <v>126623</v>
      </c>
      <c r="C856" s="63">
        <v>13307</v>
      </c>
      <c r="D856" s="63">
        <v>31129</v>
      </c>
      <c r="E856" s="63">
        <v>74346</v>
      </c>
      <c r="F856" s="63">
        <v>340</v>
      </c>
      <c r="G856" s="63">
        <v>26</v>
      </c>
      <c r="H856" s="63">
        <v>71</v>
      </c>
      <c r="I856" s="63">
        <v>7404</v>
      </c>
      <c r="L856" s="102"/>
    </row>
    <row r="857" spans="1:12" s="95" customFormat="1" ht="9" customHeight="1">
      <c r="A857" s="89" t="s">
        <v>108</v>
      </c>
      <c r="B857" s="63">
        <f t="shared" si="45"/>
        <v>35017</v>
      </c>
      <c r="C857" s="63">
        <v>2711</v>
      </c>
      <c r="D857" s="63">
        <v>16884</v>
      </c>
      <c r="E857" s="63">
        <v>13686</v>
      </c>
      <c r="F857" s="63">
        <v>73</v>
      </c>
      <c r="G857" s="63">
        <v>33</v>
      </c>
      <c r="H857" s="63">
        <v>12</v>
      </c>
      <c r="I857" s="63">
        <v>1618</v>
      </c>
      <c r="L857" s="102"/>
    </row>
    <row r="858" spans="1:12" s="95" customFormat="1" ht="9" customHeight="1">
      <c r="A858" s="100" t="s">
        <v>109</v>
      </c>
      <c r="B858" s="64">
        <f t="shared" si="45"/>
        <v>34460</v>
      </c>
      <c r="C858" s="64">
        <v>3613</v>
      </c>
      <c r="D858" s="64">
        <v>14682</v>
      </c>
      <c r="E858" s="64">
        <v>13577</v>
      </c>
      <c r="F858" s="64">
        <v>87</v>
      </c>
      <c r="G858" s="64">
        <v>17</v>
      </c>
      <c r="H858" s="64">
        <v>20</v>
      </c>
      <c r="I858" s="64">
        <v>2464</v>
      </c>
      <c r="L858" s="102"/>
    </row>
    <row r="859" spans="1:12" s="95" customFormat="1" ht="9" customHeight="1">
      <c r="A859" s="89" t="s">
        <v>110</v>
      </c>
      <c r="B859" s="63">
        <f t="shared" si="45"/>
        <v>10842</v>
      </c>
      <c r="C859" s="63">
        <v>315</v>
      </c>
      <c r="D859" s="63">
        <v>478</v>
      </c>
      <c r="E859" s="63">
        <v>630</v>
      </c>
      <c r="F859" s="63">
        <v>14</v>
      </c>
      <c r="G859" s="63">
        <v>4</v>
      </c>
      <c r="H859" s="63">
        <v>4</v>
      </c>
      <c r="I859" s="63">
        <v>9397</v>
      </c>
      <c r="L859" s="102"/>
    </row>
    <row r="860" spans="1:12" s="95" customFormat="1" ht="8.65" customHeight="1">
      <c r="B860" s="157"/>
      <c r="C860" s="157"/>
      <c r="D860" s="157"/>
      <c r="E860" s="157"/>
      <c r="F860" s="157"/>
      <c r="G860" s="157"/>
      <c r="H860" s="157"/>
      <c r="I860" s="157"/>
    </row>
    <row r="861" spans="1:12" s="95" customFormat="1" ht="9" customHeight="1">
      <c r="A861" s="93" t="s">
        <v>124</v>
      </c>
      <c r="B861" s="158"/>
      <c r="C861" s="158"/>
      <c r="D861" s="158"/>
      <c r="E861" s="158"/>
      <c r="F861" s="158"/>
      <c r="G861" s="158"/>
      <c r="H861" s="158"/>
      <c r="I861" s="158"/>
    </row>
    <row r="862" spans="1:12" s="94" customFormat="1" ht="9" customHeight="1">
      <c r="A862" s="96" t="s">
        <v>78</v>
      </c>
      <c r="B862" s="61">
        <f>SUM(B864:B896)</f>
        <v>2162535</v>
      </c>
      <c r="C862" s="61">
        <f t="shared" ref="C862:I862" si="46">SUM(C864:C896)</f>
        <v>270963</v>
      </c>
      <c r="D862" s="61">
        <f t="shared" si="46"/>
        <v>615049</v>
      </c>
      <c r="E862" s="61">
        <f t="shared" si="46"/>
        <v>1107249</v>
      </c>
      <c r="F862" s="61">
        <f t="shared" si="46"/>
        <v>5049</v>
      </c>
      <c r="G862" s="61">
        <f t="shared" si="46"/>
        <v>1758</v>
      </c>
      <c r="H862" s="61">
        <f t="shared" si="46"/>
        <v>1890</v>
      </c>
      <c r="I862" s="61">
        <f t="shared" si="46"/>
        <v>160577</v>
      </c>
      <c r="L862" s="102"/>
    </row>
    <row r="863" spans="1:12" s="95" customFormat="1" ht="3.95" customHeight="1">
      <c r="A863" s="89" t="s">
        <v>148</v>
      </c>
      <c r="B863" s="63"/>
      <c r="C863" s="63"/>
      <c r="D863" s="63"/>
      <c r="E863" s="63"/>
      <c r="F863" s="63"/>
      <c r="G863" s="63"/>
      <c r="H863" s="63"/>
      <c r="I863" s="63"/>
      <c r="L863" s="102"/>
    </row>
    <row r="864" spans="1:12" s="95" customFormat="1" ht="9" customHeight="1">
      <c r="A864" s="89" t="s">
        <v>79</v>
      </c>
      <c r="B864" s="63">
        <f>SUM(C864:I864)</f>
        <v>25938</v>
      </c>
      <c r="C864" s="63">
        <v>2841</v>
      </c>
      <c r="D864" s="63">
        <v>11162</v>
      </c>
      <c r="E864" s="63">
        <v>11529</v>
      </c>
      <c r="F864" s="63">
        <v>39</v>
      </c>
      <c r="G864" s="63">
        <v>207</v>
      </c>
      <c r="H864" s="63">
        <v>51</v>
      </c>
      <c r="I864" s="63">
        <v>109</v>
      </c>
      <c r="L864" s="102"/>
    </row>
    <row r="865" spans="1:12" s="95" customFormat="1" ht="9" customHeight="1">
      <c r="A865" s="89" t="s">
        <v>80</v>
      </c>
      <c r="B865" s="63">
        <f t="shared" ref="B865:B896" si="47">SUM(C865:I865)</f>
        <v>60174</v>
      </c>
      <c r="C865" s="63">
        <v>4173</v>
      </c>
      <c r="D865" s="63">
        <v>8444</v>
      </c>
      <c r="E865" s="63">
        <v>17191</v>
      </c>
      <c r="F865" s="63">
        <v>80</v>
      </c>
      <c r="G865" s="63">
        <v>33</v>
      </c>
      <c r="H865" s="63">
        <v>50</v>
      </c>
      <c r="I865" s="63">
        <v>30203</v>
      </c>
      <c r="L865" s="102"/>
    </row>
    <row r="866" spans="1:12" s="95" customFormat="1" ht="9" customHeight="1">
      <c r="A866" s="89" t="s">
        <v>81</v>
      </c>
      <c r="B866" s="63">
        <f t="shared" si="47"/>
        <v>11917</v>
      </c>
      <c r="C866" s="63">
        <v>1003</v>
      </c>
      <c r="D866" s="63">
        <v>2916</v>
      </c>
      <c r="E866" s="63">
        <v>7955</v>
      </c>
      <c r="F866" s="63">
        <v>14</v>
      </c>
      <c r="G866" s="63">
        <v>5</v>
      </c>
      <c r="H866" s="63">
        <v>2</v>
      </c>
      <c r="I866" s="63">
        <v>22</v>
      </c>
      <c r="L866" s="102"/>
    </row>
    <row r="867" spans="1:12" s="95" customFormat="1" ht="9" customHeight="1">
      <c r="A867" s="100" t="s">
        <v>82</v>
      </c>
      <c r="B867" s="64">
        <f t="shared" si="47"/>
        <v>16247</v>
      </c>
      <c r="C867" s="64">
        <v>1182</v>
      </c>
      <c r="D867" s="64">
        <v>7670</v>
      </c>
      <c r="E867" s="64">
        <v>7085</v>
      </c>
      <c r="F867" s="64">
        <v>24</v>
      </c>
      <c r="G867" s="64">
        <v>16</v>
      </c>
      <c r="H867" s="64">
        <v>4</v>
      </c>
      <c r="I867" s="64">
        <v>266</v>
      </c>
      <c r="L867" s="102"/>
    </row>
    <row r="868" spans="1:12" s="95" customFormat="1" ht="9" customHeight="1">
      <c r="A868" s="89" t="s">
        <v>83</v>
      </c>
      <c r="B868" s="63">
        <f t="shared" si="47"/>
        <v>56718</v>
      </c>
      <c r="C868" s="63">
        <v>7784</v>
      </c>
      <c r="D868" s="63">
        <v>20567</v>
      </c>
      <c r="E868" s="63">
        <v>22562</v>
      </c>
      <c r="F868" s="63">
        <v>61</v>
      </c>
      <c r="G868" s="63">
        <v>38</v>
      </c>
      <c r="H868" s="63">
        <v>10</v>
      </c>
      <c r="I868" s="63">
        <v>5696</v>
      </c>
      <c r="L868" s="102"/>
    </row>
    <row r="869" spans="1:12" s="95" customFormat="1" ht="9" customHeight="1">
      <c r="A869" s="89" t="s">
        <v>84</v>
      </c>
      <c r="B869" s="63">
        <f t="shared" si="47"/>
        <v>11375</v>
      </c>
      <c r="C869" s="63">
        <v>7310</v>
      </c>
      <c r="D869" s="63">
        <v>3477</v>
      </c>
      <c r="E869" s="63">
        <v>112</v>
      </c>
      <c r="F869" s="63">
        <v>8</v>
      </c>
      <c r="G869" s="63">
        <v>16</v>
      </c>
      <c r="H869" s="63">
        <v>8</v>
      </c>
      <c r="I869" s="63">
        <v>444</v>
      </c>
      <c r="L869" s="102"/>
    </row>
    <row r="870" spans="1:12" s="95" customFormat="1" ht="9" customHeight="1">
      <c r="A870" s="89" t="s">
        <v>85</v>
      </c>
      <c r="B870" s="63">
        <f t="shared" si="47"/>
        <v>130200</v>
      </c>
      <c r="C870" s="63">
        <v>10937</v>
      </c>
      <c r="D870" s="63">
        <v>23551</v>
      </c>
      <c r="E870" s="63">
        <v>75399</v>
      </c>
      <c r="F870" s="63">
        <v>249</v>
      </c>
      <c r="G870" s="63">
        <v>4</v>
      </c>
      <c r="H870" s="63">
        <v>45</v>
      </c>
      <c r="I870" s="63">
        <v>20015</v>
      </c>
      <c r="L870" s="102"/>
    </row>
    <row r="871" spans="1:12" s="95" customFormat="1" ht="9" customHeight="1">
      <c r="A871" s="100" t="s">
        <v>86</v>
      </c>
      <c r="B871" s="64">
        <f t="shared" si="47"/>
        <v>58617</v>
      </c>
      <c r="C871" s="64">
        <v>19950</v>
      </c>
      <c r="D871" s="64">
        <v>8252</v>
      </c>
      <c r="E871" s="64">
        <v>24498</v>
      </c>
      <c r="F871" s="64">
        <v>57</v>
      </c>
      <c r="G871" s="64">
        <v>51</v>
      </c>
      <c r="H871" s="64">
        <v>17</v>
      </c>
      <c r="I871" s="64">
        <v>5792</v>
      </c>
      <c r="L871" s="102"/>
    </row>
    <row r="872" spans="1:12" s="95" customFormat="1" ht="9" customHeight="1">
      <c r="A872" s="140" t="s">
        <v>158</v>
      </c>
      <c r="B872" s="63">
        <f t="shared" si="47"/>
        <v>111130</v>
      </c>
      <c r="C872" s="63">
        <v>12435</v>
      </c>
      <c r="D872" s="63">
        <v>27446</v>
      </c>
      <c r="E872" s="63">
        <v>70487</v>
      </c>
      <c r="F872" s="63">
        <v>234</v>
      </c>
      <c r="G872" s="63">
        <v>14</v>
      </c>
      <c r="H872" s="63">
        <v>84</v>
      </c>
      <c r="I872" s="63">
        <v>430</v>
      </c>
      <c r="L872" s="102"/>
    </row>
    <row r="873" spans="1:12" s="95" customFormat="1" ht="9" customHeight="1">
      <c r="A873" s="89" t="s">
        <v>87</v>
      </c>
      <c r="B873" s="63">
        <f t="shared" si="47"/>
        <v>36157</v>
      </c>
      <c r="C873" s="63">
        <v>3836</v>
      </c>
      <c r="D873" s="63">
        <v>9174</v>
      </c>
      <c r="E873" s="63">
        <v>19355</v>
      </c>
      <c r="F873" s="63">
        <v>83</v>
      </c>
      <c r="G873" s="63">
        <v>4</v>
      </c>
      <c r="H873" s="63">
        <v>21</v>
      </c>
      <c r="I873" s="63">
        <v>3684</v>
      </c>
      <c r="L873" s="102"/>
    </row>
    <row r="874" spans="1:12" s="95" customFormat="1" ht="9" customHeight="1">
      <c r="A874" s="89" t="s">
        <v>88</v>
      </c>
      <c r="B874" s="63">
        <f t="shared" si="47"/>
        <v>116207</v>
      </c>
      <c r="C874" s="63">
        <v>11558</v>
      </c>
      <c r="D874" s="63">
        <v>47465</v>
      </c>
      <c r="E874" s="63">
        <v>47021</v>
      </c>
      <c r="F874" s="63">
        <v>234</v>
      </c>
      <c r="G874" s="63">
        <v>265</v>
      </c>
      <c r="H874" s="63">
        <v>125</v>
      </c>
      <c r="I874" s="63">
        <v>9539</v>
      </c>
      <c r="L874" s="102"/>
    </row>
    <row r="875" spans="1:12" s="95" customFormat="1" ht="9" customHeight="1">
      <c r="A875" s="100" t="s">
        <v>89</v>
      </c>
      <c r="B875" s="64">
        <f t="shared" si="47"/>
        <v>73750</v>
      </c>
      <c r="C875" s="64">
        <v>19538</v>
      </c>
      <c r="D875" s="64">
        <v>23398</v>
      </c>
      <c r="E875" s="64">
        <v>27172</v>
      </c>
      <c r="F875" s="64">
        <v>245</v>
      </c>
      <c r="G875" s="64">
        <v>16</v>
      </c>
      <c r="H875" s="64">
        <v>206</v>
      </c>
      <c r="I875" s="64">
        <v>3175</v>
      </c>
      <c r="L875" s="102"/>
    </row>
    <row r="876" spans="1:12" s="95" customFormat="1" ht="9" customHeight="1">
      <c r="A876" s="89" t="s">
        <v>90</v>
      </c>
      <c r="B876" s="63">
        <f t="shared" si="47"/>
        <v>48096</v>
      </c>
      <c r="C876" s="63">
        <v>4378</v>
      </c>
      <c r="D876" s="63">
        <v>8514</v>
      </c>
      <c r="E876" s="63">
        <v>29991</v>
      </c>
      <c r="F876" s="63">
        <v>205</v>
      </c>
      <c r="G876" s="63">
        <v>22</v>
      </c>
      <c r="H876" s="63">
        <v>18</v>
      </c>
      <c r="I876" s="63">
        <v>4968</v>
      </c>
      <c r="L876" s="102"/>
    </row>
    <row r="877" spans="1:12" s="95" customFormat="1" ht="9" customHeight="1">
      <c r="A877" s="89" t="s">
        <v>91</v>
      </c>
      <c r="B877" s="63">
        <f t="shared" si="47"/>
        <v>146960</v>
      </c>
      <c r="C877" s="63">
        <v>13425</v>
      </c>
      <c r="D877" s="63">
        <v>53594</v>
      </c>
      <c r="E877" s="63">
        <v>64240</v>
      </c>
      <c r="F877" s="63">
        <v>190</v>
      </c>
      <c r="G877" s="63">
        <v>191</v>
      </c>
      <c r="H877" s="63">
        <v>110</v>
      </c>
      <c r="I877" s="63">
        <v>15210</v>
      </c>
      <c r="L877" s="102"/>
    </row>
    <row r="878" spans="1:12" s="95" customFormat="1" ht="9" customHeight="1">
      <c r="A878" s="89" t="s">
        <v>92</v>
      </c>
      <c r="B878" s="63">
        <f t="shared" si="47"/>
        <v>271684</v>
      </c>
      <c r="C878" s="63">
        <v>28740</v>
      </c>
      <c r="D878" s="63">
        <v>53792</v>
      </c>
      <c r="E878" s="63">
        <v>178000</v>
      </c>
      <c r="F878" s="63">
        <v>173</v>
      </c>
      <c r="G878" s="63">
        <v>133</v>
      </c>
      <c r="H878" s="63">
        <v>47</v>
      </c>
      <c r="I878" s="63">
        <v>10799</v>
      </c>
      <c r="L878" s="102"/>
    </row>
    <row r="879" spans="1:12" s="95" customFormat="1" ht="9" customHeight="1">
      <c r="A879" s="100" t="s">
        <v>93</v>
      </c>
      <c r="B879" s="64">
        <f t="shared" si="47"/>
        <v>91526</v>
      </c>
      <c r="C879" s="64">
        <v>8055</v>
      </c>
      <c r="D879" s="64">
        <v>32070</v>
      </c>
      <c r="E879" s="64">
        <v>44778</v>
      </c>
      <c r="F879" s="64">
        <v>263</v>
      </c>
      <c r="G879" s="64">
        <v>76</v>
      </c>
      <c r="H879" s="64">
        <v>94</v>
      </c>
      <c r="I879" s="64">
        <v>6190</v>
      </c>
      <c r="L879" s="102"/>
    </row>
    <row r="880" spans="1:12" s="95" customFormat="1" ht="9" customHeight="1">
      <c r="A880" s="89" t="s">
        <v>94</v>
      </c>
      <c r="B880" s="63">
        <f t="shared" si="47"/>
        <v>30225</v>
      </c>
      <c r="C880" s="63">
        <v>8709</v>
      </c>
      <c r="D880" s="63">
        <v>6413</v>
      </c>
      <c r="E880" s="63">
        <v>13230</v>
      </c>
      <c r="F880" s="63">
        <v>47</v>
      </c>
      <c r="G880" s="63">
        <v>2</v>
      </c>
      <c r="H880" s="63">
        <v>13</v>
      </c>
      <c r="I880" s="63">
        <v>1811</v>
      </c>
      <c r="L880" s="102"/>
    </row>
    <row r="881" spans="1:12" s="95" customFormat="1" ht="9" customHeight="1">
      <c r="A881" s="89" t="s">
        <v>95</v>
      </c>
      <c r="B881" s="63">
        <f t="shared" si="47"/>
        <v>20273</v>
      </c>
      <c r="C881" s="63">
        <v>2770</v>
      </c>
      <c r="D881" s="63">
        <v>4049</v>
      </c>
      <c r="E881" s="63">
        <v>9807</v>
      </c>
      <c r="F881" s="63">
        <v>73</v>
      </c>
      <c r="G881" s="63">
        <v>11</v>
      </c>
      <c r="H881" s="63">
        <v>10</v>
      </c>
      <c r="I881" s="63">
        <v>3553</v>
      </c>
      <c r="L881" s="102"/>
    </row>
    <row r="882" spans="1:12" s="95" customFormat="1" ht="9" customHeight="1">
      <c r="A882" s="89" t="s">
        <v>96</v>
      </c>
      <c r="B882" s="63">
        <f t="shared" si="47"/>
        <v>93886</v>
      </c>
      <c r="C882" s="63">
        <v>7874</v>
      </c>
      <c r="D882" s="63">
        <v>45089</v>
      </c>
      <c r="E882" s="63">
        <v>39644</v>
      </c>
      <c r="F882" s="63">
        <v>195</v>
      </c>
      <c r="G882" s="63">
        <v>368</v>
      </c>
      <c r="H882" s="63">
        <v>50</v>
      </c>
      <c r="I882" s="63">
        <v>666</v>
      </c>
      <c r="L882" s="102"/>
    </row>
    <row r="883" spans="1:12" s="95" customFormat="1" ht="9" customHeight="1">
      <c r="A883" s="100" t="s">
        <v>97</v>
      </c>
      <c r="B883" s="64">
        <f t="shared" si="47"/>
        <v>79436</v>
      </c>
      <c r="C883" s="64">
        <v>11018</v>
      </c>
      <c r="D883" s="64">
        <v>29657</v>
      </c>
      <c r="E883" s="64">
        <v>35289</v>
      </c>
      <c r="F883" s="64">
        <v>267</v>
      </c>
      <c r="G883" s="64">
        <v>8</v>
      </c>
      <c r="H883" s="64">
        <v>49</v>
      </c>
      <c r="I883" s="64">
        <v>3148</v>
      </c>
      <c r="L883" s="102"/>
    </row>
    <row r="884" spans="1:12" s="95" customFormat="1" ht="9" customHeight="1">
      <c r="A884" s="89" t="s">
        <v>98</v>
      </c>
      <c r="B884" s="63">
        <f t="shared" si="47"/>
        <v>127695</v>
      </c>
      <c r="C884" s="63">
        <v>13725</v>
      </c>
      <c r="D884" s="63">
        <v>22496</v>
      </c>
      <c r="E884" s="63">
        <v>89026</v>
      </c>
      <c r="F884" s="63">
        <v>365</v>
      </c>
      <c r="G884" s="63">
        <v>53</v>
      </c>
      <c r="H884" s="63">
        <v>140</v>
      </c>
      <c r="I884" s="63">
        <v>1890</v>
      </c>
      <c r="L884" s="102"/>
    </row>
    <row r="885" spans="1:12" s="95" customFormat="1" ht="9" customHeight="1">
      <c r="A885" s="89" t="s">
        <v>99</v>
      </c>
      <c r="B885" s="63">
        <f t="shared" si="47"/>
        <v>38559</v>
      </c>
      <c r="C885" s="63">
        <v>4764</v>
      </c>
      <c r="D885" s="63">
        <v>12622</v>
      </c>
      <c r="E885" s="63">
        <v>20715</v>
      </c>
      <c r="F885" s="63">
        <v>54</v>
      </c>
      <c r="G885" s="63">
        <v>9</v>
      </c>
      <c r="H885" s="63">
        <v>15</v>
      </c>
      <c r="I885" s="63">
        <v>380</v>
      </c>
      <c r="L885" s="102"/>
    </row>
    <row r="886" spans="1:12" s="95" customFormat="1" ht="9" customHeight="1">
      <c r="A886" s="89" t="s">
        <v>100</v>
      </c>
      <c r="B886" s="63">
        <f t="shared" si="47"/>
        <v>29306</v>
      </c>
      <c r="C886" s="63">
        <v>5435</v>
      </c>
      <c r="D886" s="63">
        <v>4176</v>
      </c>
      <c r="E886" s="63">
        <v>13602</v>
      </c>
      <c r="F886" s="63">
        <v>36</v>
      </c>
      <c r="G886" s="63">
        <v>1</v>
      </c>
      <c r="H886" s="63">
        <v>7</v>
      </c>
      <c r="I886" s="63">
        <v>6049</v>
      </c>
      <c r="L886" s="102"/>
    </row>
    <row r="887" spans="1:12" s="95" customFormat="1" ht="9" customHeight="1">
      <c r="A887" s="100" t="s">
        <v>101</v>
      </c>
      <c r="B887" s="64">
        <f t="shared" si="47"/>
        <v>47738</v>
      </c>
      <c r="C887" s="64">
        <v>5414</v>
      </c>
      <c r="D887" s="64">
        <v>15173</v>
      </c>
      <c r="E887" s="64">
        <v>24560</v>
      </c>
      <c r="F887" s="64">
        <v>73</v>
      </c>
      <c r="G887" s="64">
        <v>11</v>
      </c>
      <c r="H887" s="64">
        <v>352</v>
      </c>
      <c r="I887" s="64">
        <v>2155</v>
      </c>
      <c r="L887" s="102"/>
    </row>
    <row r="888" spans="1:12" s="95" customFormat="1" ht="9" customHeight="1">
      <c r="A888" s="89" t="s">
        <v>102</v>
      </c>
      <c r="B888" s="63">
        <f t="shared" si="47"/>
        <v>51523</v>
      </c>
      <c r="C888" s="63">
        <v>11486</v>
      </c>
      <c r="D888" s="63">
        <v>17572</v>
      </c>
      <c r="E888" s="63">
        <v>21865</v>
      </c>
      <c r="F888" s="63">
        <v>97</v>
      </c>
      <c r="G888" s="63">
        <v>24</v>
      </c>
      <c r="H888" s="63">
        <v>53</v>
      </c>
      <c r="I888" s="63">
        <v>426</v>
      </c>
      <c r="L888" s="102"/>
    </row>
    <row r="889" spans="1:12" s="95" customFormat="1" ht="9" customHeight="1">
      <c r="A889" s="89" t="s">
        <v>103</v>
      </c>
      <c r="B889" s="63">
        <f t="shared" si="47"/>
        <v>43729</v>
      </c>
      <c r="C889" s="63">
        <v>10492</v>
      </c>
      <c r="D889" s="63">
        <v>13246</v>
      </c>
      <c r="E889" s="63">
        <v>18727</v>
      </c>
      <c r="F889" s="63">
        <v>26</v>
      </c>
      <c r="G889" s="63">
        <v>12</v>
      </c>
      <c r="H889" s="63">
        <v>17</v>
      </c>
      <c r="I889" s="63">
        <v>1209</v>
      </c>
      <c r="L889" s="102"/>
    </row>
    <row r="890" spans="1:12" s="95" customFormat="1" ht="9" customHeight="1">
      <c r="A890" s="89" t="s">
        <v>104</v>
      </c>
      <c r="B890" s="63">
        <f t="shared" si="47"/>
        <v>43911</v>
      </c>
      <c r="C890" s="63">
        <v>4445</v>
      </c>
      <c r="D890" s="63">
        <v>17602</v>
      </c>
      <c r="E890" s="63">
        <v>20844</v>
      </c>
      <c r="F890" s="63">
        <v>172</v>
      </c>
      <c r="G890" s="63">
        <v>14</v>
      </c>
      <c r="H890" s="63">
        <v>117</v>
      </c>
      <c r="I890" s="63">
        <v>717</v>
      </c>
      <c r="L890" s="102"/>
    </row>
    <row r="891" spans="1:12" s="95" customFormat="1" ht="9" customHeight="1">
      <c r="A891" s="100" t="s">
        <v>105</v>
      </c>
      <c r="B891" s="64">
        <f t="shared" si="47"/>
        <v>56944</v>
      </c>
      <c r="C891" s="64">
        <v>5460</v>
      </c>
      <c r="D891" s="64">
        <v>17987</v>
      </c>
      <c r="E891" s="64">
        <v>33039</v>
      </c>
      <c r="F891" s="64">
        <v>303</v>
      </c>
      <c r="G891" s="64">
        <v>18</v>
      </c>
      <c r="H891" s="64">
        <v>40</v>
      </c>
      <c r="I891" s="64">
        <v>97</v>
      </c>
      <c r="L891" s="102"/>
    </row>
    <row r="892" spans="1:12" s="95" customFormat="1" ht="9" customHeight="1">
      <c r="A892" s="89" t="s">
        <v>106</v>
      </c>
      <c r="B892" s="63">
        <f t="shared" si="47"/>
        <v>24842</v>
      </c>
      <c r="C892" s="63">
        <v>2513</v>
      </c>
      <c r="D892" s="63">
        <v>5600</v>
      </c>
      <c r="E892" s="63">
        <v>15619</v>
      </c>
      <c r="F892" s="63">
        <v>570</v>
      </c>
      <c r="G892" s="63">
        <v>9</v>
      </c>
      <c r="H892" s="63">
        <v>18</v>
      </c>
      <c r="I892" s="63">
        <v>513</v>
      </c>
      <c r="L892" s="102"/>
    </row>
    <row r="893" spans="1:12" s="95" customFormat="1" ht="9" customHeight="1">
      <c r="A893" s="89" t="s">
        <v>107</v>
      </c>
      <c r="B893" s="63">
        <f t="shared" si="47"/>
        <v>124673</v>
      </c>
      <c r="C893" s="63">
        <v>13108</v>
      </c>
      <c r="D893" s="63">
        <v>29954</v>
      </c>
      <c r="E893" s="63">
        <v>74477</v>
      </c>
      <c r="F893" s="63">
        <v>342</v>
      </c>
      <c r="G893" s="63">
        <v>16</v>
      </c>
      <c r="H893" s="63">
        <v>50</v>
      </c>
      <c r="I893" s="63">
        <v>6726</v>
      </c>
      <c r="L893" s="102"/>
    </row>
    <row r="894" spans="1:12" s="95" customFormat="1" ht="9" customHeight="1">
      <c r="A894" s="89" t="s">
        <v>108</v>
      </c>
      <c r="B894" s="63">
        <f t="shared" si="47"/>
        <v>35158</v>
      </c>
      <c r="C894" s="63">
        <v>2686</v>
      </c>
      <c r="D894" s="63">
        <v>16376</v>
      </c>
      <c r="E894" s="63">
        <v>14543</v>
      </c>
      <c r="F894" s="63">
        <v>85</v>
      </c>
      <c r="G894" s="63">
        <v>38</v>
      </c>
      <c r="H894" s="63">
        <v>15</v>
      </c>
      <c r="I894" s="63">
        <v>1415</v>
      </c>
      <c r="L894" s="102"/>
    </row>
    <row r="895" spans="1:12" s="95" customFormat="1" ht="9" customHeight="1">
      <c r="A895" s="100" t="s">
        <v>109</v>
      </c>
      <c r="B895" s="64">
        <f t="shared" si="47"/>
        <v>33098</v>
      </c>
      <c r="C895" s="64">
        <v>3147</v>
      </c>
      <c r="D895" s="64">
        <v>13669</v>
      </c>
      <c r="E895" s="64">
        <v>13978</v>
      </c>
      <c r="F895" s="64">
        <v>89</v>
      </c>
      <c r="G895" s="64">
        <v>22</v>
      </c>
      <c r="H895" s="64">
        <v>11</v>
      </c>
      <c r="I895" s="64">
        <v>2182</v>
      </c>
      <c r="L895" s="102"/>
    </row>
    <row r="896" spans="1:12" s="95" customFormat="1" ht="9" customHeight="1">
      <c r="A896" s="89" t="s">
        <v>110</v>
      </c>
      <c r="B896" s="63">
        <f t="shared" si="47"/>
        <v>14843</v>
      </c>
      <c r="C896" s="63">
        <v>772</v>
      </c>
      <c r="D896" s="63">
        <v>1876</v>
      </c>
      <c r="E896" s="63">
        <v>909</v>
      </c>
      <c r="F896" s="63">
        <v>96</v>
      </c>
      <c r="G896" s="63">
        <v>51</v>
      </c>
      <c r="H896" s="63">
        <v>41</v>
      </c>
      <c r="I896" s="63">
        <v>11098</v>
      </c>
      <c r="L896" s="102"/>
    </row>
    <row r="897" spans="1:10" ht="3" customHeight="1">
      <c r="A897" s="76"/>
      <c r="B897" s="150"/>
      <c r="C897" s="150"/>
      <c r="D897" s="137"/>
      <c r="E897" s="137"/>
      <c r="F897" s="137"/>
      <c r="G897" s="137"/>
      <c r="H897" s="137"/>
      <c r="I897" s="137"/>
    </row>
    <row r="898" spans="1:10" ht="3" customHeight="1">
      <c r="A898" s="78"/>
    </row>
    <row r="899" spans="1:10" s="79" customFormat="1" ht="9" customHeight="1">
      <c r="A899" s="371" t="s">
        <v>125</v>
      </c>
      <c r="B899" s="108"/>
      <c r="C899" s="369"/>
      <c r="D899" s="369"/>
      <c r="E899" s="369"/>
      <c r="F899" s="369"/>
      <c r="G899" s="369"/>
      <c r="H899" s="369"/>
      <c r="I899" s="369"/>
    </row>
    <row r="900" spans="1:10" ht="12.75" hidden="1" customHeight="1">
      <c r="J900" s="77" t="s">
        <v>126</v>
      </c>
    </row>
    <row r="901" spans="1:10" ht="12.75" hidden="1" customHeight="1"/>
    <row r="902" spans="1:10" ht="12.75" hidden="1" customHeight="1"/>
    <row r="903" spans="1:10" ht="12.75" hidden="1" customHeight="1"/>
    <row r="904" spans="1:10" ht="12.75" hidden="1" customHeight="1"/>
    <row r="905" spans="1:10" ht="12.75" hidden="1" customHeight="1"/>
    <row r="906" spans="1:10" ht="12.75" hidden="1" customHeight="1"/>
    <row r="907" spans="1:10" ht="12.75" hidden="1" customHeight="1"/>
    <row r="908" spans="1:10" ht="12.75" hidden="1" customHeight="1"/>
    <row r="909" spans="1:10" ht="12.75" hidden="1" customHeight="1"/>
    <row r="910" spans="1:10" ht="12.75" hidden="1" customHeight="1"/>
    <row r="911" spans="1:10" ht="12.75" hidden="1" customHeight="1">
      <c r="B911" s="77"/>
      <c r="C911" s="77"/>
      <c r="D911" s="77"/>
      <c r="E911" s="77"/>
      <c r="F911" s="77"/>
      <c r="G911" s="77"/>
      <c r="H911" s="77"/>
      <c r="I911" s="77"/>
    </row>
    <row r="912" spans="1:10" ht="12.75" hidden="1" customHeight="1">
      <c r="B912" s="77"/>
      <c r="C912" s="77"/>
      <c r="D912" s="77"/>
      <c r="E912" s="77"/>
      <c r="F912" s="77"/>
      <c r="G912" s="77"/>
      <c r="H912" s="77"/>
      <c r="I912" s="77"/>
    </row>
    <row r="913" spans="2:9" ht="12.75" hidden="1" customHeight="1">
      <c r="B913" s="77"/>
      <c r="C913" s="77"/>
      <c r="D913" s="77"/>
      <c r="E913" s="77"/>
      <c r="F913" s="77"/>
      <c r="G913" s="77"/>
      <c r="H913" s="77"/>
      <c r="I913" s="77"/>
    </row>
    <row r="914" spans="2:9" ht="12.75" hidden="1" customHeight="1">
      <c r="B914" s="77"/>
      <c r="C914" s="77"/>
      <c r="D914" s="77"/>
      <c r="E914" s="77"/>
      <c r="F914" s="77"/>
      <c r="G914" s="77"/>
      <c r="H914" s="77"/>
      <c r="I914" s="77"/>
    </row>
    <row r="915" spans="2:9" ht="12.75" hidden="1" customHeight="1">
      <c r="B915" s="77"/>
      <c r="C915" s="77"/>
      <c r="D915" s="77"/>
      <c r="E915" s="77"/>
      <c r="F915" s="77"/>
      <c r="G915" s="77"/>
      <c r="H915" s="77"/>
      <c r="I915" s="77"/>
    </row>
    <row r="916" spans="2:9" ht="12.75" hidden="1" customHeight="1">
      <c r="B916" s="77"/>
      <c r="C916" s="77"/>
      <c r="D916" s="77"/>
      <c r="E916" s="77"/>
      <c r="F916" s="77"/>
      <c r="G916" s="77"/>
      <c r="H916" s="77"/>
      <c r="I916" s="77"/>
    </row>
    <row r="917" spans="2:9" ht="12.75" hidden="1" customHeight="1">
      <c r="B917" s="77"/>
      <c r="C917" s="77"/>
      <c r="D917" s="77"/>
      <c r="E917" s="77"/>
      <c r="F917" s="77"/>
      <c r="G917" s="77"/>
      <c r="H917" s="77"/>
      <c r="I917" s="77"/>
    </row>
    <row r="918" spans="2:9" ht="12.75" hidden="1" customHeight="1">
      <c r="B918" s="77"/>
      <c r="C918" s="77"/>
      <c r="D918" s="77"/>
      <c r="E918" s="77"/>
      <c r="F918" s="77"/>
      <c r="G918" s="77"/>
      <c r="H918" s="77"/>
      <c r="I918" s="77"/>
    </row>
    <row r="919" spans="2:9" ht="12.75" hidden="1" customHeight="1">
      <c r="B919" s="77"/>
      <c r="C919" s="77"/>
      <c r="D919" s="77"/>
      <c r="E919" s="77"/>
      <c r="F919" s="77"/>
      <c r="G919" s="77"/>
      <c r="H919" s="77"/>
      <c r="I919" s="77"/>
    </row>
    <row r="920" spans="2:9" ht="12.75" hidden="1" customHeight="1">
      <c r="B920" s="77"/>
      <c r="C920" s="77"/>
      <c r="D920" s="77"/>
      <c r="E920" s="77"/>
      <c r="F920" s="77"/>
      <c r="G920" s="77"/>
      <c r="H920" s="77"/>
      <c r="I920" s="77"/>
    </row>
    <row r="921" spans="2:9" ht="12.75" hidden="1" customHeight="1">
      <c r="B921" s="77"/>
      <c r="C921" s="77"/>
      <c r="D921" s="77"/>
      <c r="E921" s="77"/>
      <c r="F921" s="77"/>
      <c r="G921" s="77"/>
      <c r="H921" s="77"/>
      <c r="I921" s="77"/>
    </row>
    <row r="922" spans="2:9" ht="12.75" hidden="1" customHeight="1">
      <c r="B922" s="77"/>
      <c r="C922" s="77"/>
      <c r="D922" s="77"/>
      <c r="E922" s="77"/>
      <c r="F922" s="77"/>
      <c r="G922" s="77"/>
      <c r="H922" s="77"/>
      <c r="I922" s="77"/>
    </row>
    <row r="923" spans="2:9" ht="12.75" hidden="1" customHeight="1">
      <c r="B923" s="77"/>
      <c r="C923" s="77"/>
      <c r="D923" s="77"/>
      <c r="E923" s="77"/>
      <c r="F923" s="77"/>
      <c r="G923" s="77"/>
      <c r="H923" s="77"/>
      <c r="I923" s="77"/>
    </row>
    <row r="924" spans="2:9" ht="12.75" hidden="1" customHeight="1">
      <c r="B924" s="77"/>
      <c r="C924" s="77"/>
      <c r="D924" s="77"/>
      <c r="E924" s="77"/>
      <c r="F924" s="77"/>
      <c r="G924" s="77"/>
      <c r="H924" s="77"/>
      <c r="I924" s="77"/>
    </row>
    <row r="925" spans="2:9" ht="12.75" hidden="1" customHeight="1">
      <c r="B925" s="77"/>
      <c r="C925" s="77"/>
      <c r="D925" s="77"/>
      <c r="E925" s="77"/>
      <c r="F925" s="77"/>
      <c r="G925" s="77"/>
      <c r="H925" s="77"/>
      <c r="I925" s="77"/>
    </row>
    <row r="926" spans="2:9" ht="12.75" hidden="1" customHeight="1">
      <c r="B926" s="77"/>
      <c r="C926" s="77"/>
      <c r="D926" s="77"/>
      <c r="E926" s="77"/>
      <c r="F926" s="77"/>
      <c r="G926" s="77"/>
      <c r="H926" s="77"/>
      <c r="I926" s="77"/>
    </row>
    <row r="927" spans="2:9" ht="12.75" hidden="1" customHeight="1">
      <c r="B927" s="77"/>
      <c r="C927" s="77"/>
      <c r="D927" s="77"/>
      <c r="E927" s="77"/>
      <c r="F927" s="77"/>
      <c r="G927" s="77"/>
      <c r="H927" s="77"/>
      <c r="I927" s="77"/>
    </row>
    <row r="928" spans="2:9" ht="12.75" hidden="1" customHeight="1">
      <c r="B928" s="77"/>
      <c r="C928" s="77"/>
      <c r="D928" s="77"/>
      <c r="E928" s="77"/>
      <c r="F928" s="77"/>
      <c r="G928" s="77"/>
      <c r="H928" s="77"/>
      <c r="I928" s="77"/>
    </row>
    <row r="929" spans="2:9" ht="12.75" hidden="1" customHeight="1">
      <c r="B929" s="77"/>
      <c r="C929" s="77"/>
      <c r="D929" s="77"/>
      <c r="E929" s="77"/>
      <c r="F929" s="77"/>
      <c r="G929" s="77"/>
      <c r="H929" s="77"/>
      <c r="I929" s="77"/>
    </row>
    <row r="930" spans="2:9" ht="12.75" hidden="1" customHeight="1">
      <c r="B930" s="77"/>
      <c r="C930" s="77"/>
      <c r="D930" s="77"/>
      <c r="E930" s="77"/>
      <c r="F930" s="77"/>
      <c r="G930" s="77"/>
      <c r="H930" s="77"/>
      <c r="I930" s="77"/>
    </row>
    <row r="931" spans="2:9" ht="12.75" hidden="1" customHeight="1">
      <c r="B931" s="77"/>
      <c r="C931" s="77"/>
      <c r="D931" s="77"/>
      <c r="E931" s="77"/>
      <c r="F931" s="77"/>
      <c r="G931" s="77"/>
      <c r="H931" s="77"/>
      <c r="I931" s="77"/>
    </row>
    <row r="932" spans="2:9" ht="12.75" hidden="1" customHeight="1">
      <c r="B932" s="77"/>
      <c r="C932" s="77"/>
      <c r="D932" s="77"/>
      <c r="E932" s="77"/>
      <c r="F932" s="77"/>
      <c r="G932" s="77"/>
      <c r="H932" s="77"/>
      <c r="I932" s="77"/>
    </row>
    <row r="933" spans="2:9" ht="12.75" hidden="1" customHeight="1">
      <c r="B933" s="77"/>
      <c r="C933" s="77"/>
      <c r="D933" s="77"/>
      <c r="E933" s="77"/>
      <c r="F933" s="77"/>
      <c r="G933" s="77"/>
      <c r="H933" s="77"/>
      <c r="I933" s="77"/>
    </row>
    <row r="934" spans="2:9" ht="12.75" hidden="1" customHeight="1">
      <c r="B934" s="77"/>
      <c r="C934" s="77"/>
      <c r="D934" s="77"/>
      <c r="E934" s="77"/>
      <c r="F934" s="77"/>
      <c r="G934" s="77"/>
      <c r="H934" s="77"/>
      <c r="I934" s="77"/>
    </row>
    <row r="935" spans="2:9" ht="12.75" hidden="1" customHeight="1">
      <c r="B935" s="77"/>
      <c r="C935" s="77"/>
      <c r="D935" s="77"/>
      <c r="E935" s="77"/>
      <c r="F935" s="77"/>
      <c r="G935" s="77"/>
      <c r="H935" s="77"/>
      <c r="I935" s="77"/>
    </row>
    <row r="936" spans="2:9" ht="12.75" hidden="1" customHeight="1">
      <c r="B936" s="77"/>
      <c r="C936" s="77"/>
      <c r="D936" s="77"/>
      <c r="E936" s="77"/>
      <c r="F936" s="77"/>
      <c r="G936" s="77"/>
      <c r="H936" s="77"/>
      <c r="I936" s="77"/>
    </row>
    <row r="937" spans="2:9" ht="12.75" hidden="1" customHeight="1">
      <c r="B937" s="77"/>
      <c r="C937" s="77"/>
      <c r="D937" s="77"/>
      <c r="E937" s="77"/>
      <c r="F937" s="77"/>
      <c r="G937" s="77"/>
      <c r="H937" s="77"/>
      <c r="I937" s="77"/>
    </row>
    <row r="938" spans="2:9" ht="12.75" hidden="1" customHeight="1">
      <c r="B938" s="77"/>
      <c r="C938" s="77"/>
      <c r="D938" s="77"/>
      <c r="E938" s="77"/>
      <c r="F938" s="77"/>
      <c r="G938" s="77"/>
      <c r="H938" s="77"/>
      <c r="I938" s="77"/>
    </row>
    <row r="939" spans="2:9" ht="12.75" hidden="1" customHeight="1">
      <c r="B939" s="77"/>
      <c r="C939" s="77"/>
      <c r="D939" s="77"/>
      <c r="E939" s="77"/>
      <c r="F939" s="77"/>
      <c r="G939" s="77"/>
      <c r="H939" s="77"/>
      <c r="I939" s="77"/>
    </row>
    <row r="940" spans="2:9" ht="12.75" hidden="1" customHeight="1">
      <c r="B940" s="77"/>
      <c r="C940" s="77"/>
      <c r="D940" s="77"/>
      <c r="E940" s="77"/>
      <c r="F940" s="77"/>
      <c r="G940" s="77"/>
      <c r="H940" s="77"/>
      <c r="I940" s="77"/>
    </row>
    <row r="941" spans="2:9" ht="12.75" hidden="1" customHeight="1">
      <c r="B941" s="77"/>
      <c r="C941" s="77"/>
      <c r="D941" s="77"/>
      <c r="E941" s="77"/>
      <c r="F941" s="77"/>
      <c r="G941" s="77"/>
      <c r="H941" s="77"/>
      <c r="I941" s="77"/>
    </row>
    <row r="942" spans="2:9" ht="12.75" hidden="1" customHeight="1">
      <c r="B942" s="77"/>
      <c r="C942" s="77"/>
      <c r="D942" s="77"/>
      <c r="E942" s="77"/>
      <c r="F942" s="77"/>
      <c r="G942" s="77"/>
      <c r="H942" s="77"/>
      <c r="I942" s="77"/>
    </row>
    <row r="943" spans="2:9" ht="12.75" hidden="1" customHeight="1">
      <c r="B943" s="77"/>
      <c r="C943" s="77"/>
      <c r="D943" s="77"/>
      <c r="E943" s="77"/>
      <c r="F943" s="77"/>
      <c r="G943" s="77"/>
      <c r="H943" s="77"/>
      <c r="I943" s="77"/>
    </row>
    <row r="944" spans="2:9" ht="12.75" hidden="1" customHeight="1">
      <c r="B944" s="77"/>
      <c r="C944" s="77"/>
      <c r="D944" s="77"/>
      <c r="E944" s="77"/>
      <c r="F944" s="77"/>
      <c r="G944" s="77"/>
      <c r="H944" s="77"/>
      <c r="I944" s="77"/>
    </row>
    <row r="945" spans="2:9" ht="12.75" hidden="1" customHeight="1">
      <c r="B945" s="77"/>
      <c r="C945" s="77"/>
      <c r="D945" s="77"/>
      <c r="E945" s="77"/>
      <c r="F945" s="77"/>
      <c r="G945" s="77"/>
      <c r="H945" s="77"/>
      <c r="I945" s="77"/>
    </row>
    <row r="946" spans="2:9" ht="12.75" hidden="1" customHeight="1">
      <c r="B946" s="77"/>
      <c r="C946" s="77"/>
      <c r="D946" s="77"/>
      <c r="E946" s="77"/>
      <c r="F946" s="77"/>
      <c r="G946" s="77"/>
      <c r="H946" s="77"/>
      <c r="I946" s="77"/>
    </row>
    <row r="947" spans="2:9" ht="12.75" hidden="1" customHeight="1">
      <c r="B947" s="77"/>
      <c r="C947" s="77"/>
      <c r="D947" s="77"/>
      <c r="E947" s="77"/>
      <c r="F947" s="77"/>
      <c r="G947" s="77"/>
      <c r="H947" s="77"/>
      <c r="I947" s="77"/>
    </row>
    <row r="948" spans="2:9" ht="12.75" hidden="1" customHeight="1">
      <c r="B948" s="77"/>
      <c r="C948" s="77"/>
      <c r="D948" s="77"/>
      <c r="E948" s="77"/>
      <c r="F948" s="77"/>
      <c r="G948" s="77"/>
      <c r="H948" s="77"/>
      <c r="I948" s="77"/>
    </row>
    <row r="949" spans="2:9" ht="12.75" hidden="1" customHeight="1">
      <c r="B949" s="77"/>
      <c r="C949" s="77"/>
      <c r="D949" s="77"/>
      <c r="E949" s="77"/>
      <c r="F949" s="77"/>
      <c r="G949" s="77"/>
      <c r="H949" s="77"/>
      <c r="I949" s="77"/>
    </row>
    <row r="950" spans="2:9" ht="12.75" hidden="1" customHeight="1">
      <c r="B950" s="77"/>
      <c r="C950" s="77"/>
      <c r="D950" s="77"/>
      <c r="E950" s="77"/>
      <c r="F950" s="77"/>
      <c r="G950" s="77"/>
      <c r="H950" s="77"/>
      <c r="I950" s="77"/>
    </row>
    <row r="951" spans="2:9" ht="12.75" hidden="1" customHeight="1">
      <c r="B951" s="77"/>
      <c r="C951" s="77"/>
      <c r="D951" s="77"/>
      <c r="E951" s="77"/>
      <c r="F951" s="77"/>
      <c r="G951" s="77"/>
      <c r="H951" s="77"/>
      <c r="I951" s="77"/>
    </row>
    <row r="952" spans="2:9" ht="12.75" hidden="1" customHeight="1">
      <c r="B952" s="77"/>
      <c r="C952" s="77"/>
      <c r="D952" s="77"/>
      <c r="E952" s="77"/>
      <c r="F952" s="77"/>
      <c r="G952" s="77"/>
      <c r="H952" s="77"/>
      <c r="I952" s="77"/>
    </row>
    <row r="953" spans="2:9" ht="12.75" hidden="1" customHeight="1">
      <c r="B953" s="77"/>
      <c r="C953" s="77"/>
      <c r="D953" s="77"/>
      <c r="E953" s="77"/>
      <c r="F953" s="77"/>
      <c r="G953" s="77"/>
      <c r="H953" s="77"/>
      <c r="I953" s="77"/>
    </row>
    <row r="954" spans="2:9" ht="12.75" hidden="1" customHeight="1">
      <c r="B954" s="77"/>
      <c r="C954" s="77"/>
      <c r="D954" s="77"/>
      <c r="E954" s="77"/>
      <c r="F954" s="77"/>
      <c r="G954" s="77"/>
      <c r="H954" s="77"/>
      <c r="I954" s="77"/>
    </row>
    <row r="955" spans="2:9" ht="12.75" hidden="1" customHeight="1">
      <c r="B955" s="77"/>
      <c r="C955" s="77"/>
      <c r="D955" s="77"/>
      <c r="E955" s="77"/>
      <c r="F955" s="77"/>
      <c r="G955" s="77"/>
      <c r="H955" s="77"/>
      <c r="I955" s="77"/>
    </row>
    <row r="956" spans="2:9" ht="12.75" hidden="1" customHeight="1">
      <c r="B956" s="77"/>
      <c r="C956" s="77"/>
      <c r="D956" s="77"/>
      <c r="E956" s="77"/>
      <c r="F956" s="77"/>
      <c r="G956" s="77"/>
      <c r="H956" s="77"/>
      <c r="I956" s="77"/>
    </row>
    <row r="957" spans="2:9" ht="12.75" hidden="1" customHeight="1">
      <c r="B957" s="77"/>
      <c r="C957" s="77"/>
      <c r="D957" s="77"/>
      <c r="E957" s="77"/>
      <c r="F957" s="77"/>
      <c r="G957" s="77"/>
      <c r="H957" s="77"/>
      <c r="I957" s="77"/>
    </row>
    <row r="958" spans="2:9" ht="12.75" hidden="1" customHeight="1">
      <c r="B958" s="77"/>
      <c r="C958" s="77"/>
      <c r="D958" s="77"/>
      <c r="E958" s="77"/>
      <c r="F958" s="77"/>
      <c r="G958" s="77"/>
      <c r="H958" s="77"/>
      <c r="I958" s="77"/>
    </row>
    <row r="959" spans="2:9" ht="12.75" hidden="1" customHeight="1">
      <c r="B959" s="77"/>
      <c r="C959" s="77"/>
      <c r="D959" s="77"/>
      <c r="E959" s="77"/>
      <c r="F959" s="77"/>
      <c r="G959" s="77"/>
      <c r="H959" s="77"/>
      <c r="I959" s="77"/>
    </row>
    <row r="960" spans="2:9" ht="12.75" hidden="1" customHeight="1">
      <c r="B960" s="77"/>
      <c r="C960" s="77"/>
      <c r="D960" s="77"/>
      <c r="E960" s="77"/>
      <c r="F960" s="77"/>
      <c r="G960" s="77"/>
      <c r="H960" s="77"/>
      <c r="I960" s="77"/>
    </row>
    <row r="961" spans="2:9" ht="12.75" hidden="1" customHeight="1">
      <c r="B961" s="77"/>
      <c r="C961" s="77"/>
      <c r="D961" s="77"/>
      <c r="E961" s="77"/>
      <c r="F961" s="77"/>
      <c r="G961" s="77"/>
      <c r="H961" s="77"/>
      <c r="I961" s="77"/>
    </row>
    <row r="962" spans="2:9" ht="12.75" hidden="1" customHeight="1">
      <c r="B962" s="77"/>
      <c r="C962" s="77"/>
      <c r="D962" s="77"/>
      <c r="E962" s="77"/>
      <c r="F962" s="77"/>
      <c r="G962" s="77"/>
      <c r="H962" s="77"/>
      <c r="I962" s="77"/>
    </row>
    <row r="963" spans="2:9" ht="12.75" hidden="1" customHeight="1">
      <c r="B963" s="77"/>
      <c r="C963" s="77"/>
      <c r="D963" s="77"/>
      <c r="E963" s="77"/>
      <c r="F963" s="77"/>
      <c r="G963" s="77"/>
      <c r="H963" s="77"/>
      <c r="I963" s="77"/>
    </row>
    <row r="964" spans="2:9" ht="12.75" hidden="1" customHeight="1">
      <c r="B964" s="77"/>
      <c r="C964" s="77"/>
      <c r="D964" s="77"/>
      <c r="E964" s="77"/>
      <c r="F964" s="77"/>
      <c r="G964" s="77"/>
      <c r="H964" s="77"/>
      <c r="I964" s="77"/>
    </row>
    <row r="965" spans="2:9" ht="12.75" hidden="1" customHeight="1">
      <c r="B965" s="77"/>
      <c r="C965" s="77"/>
      <c r="D965" s="77"/>
      <c r="E965" s="77"/>
      <c r="F965" s="77"/>
      <c r="G965" s="77"/>
      <c r="H965" s="77"/>
      <c r="I965" s="77"/>
    </row>
    <row r="966" spans="2:9" ht="12.75" hidden="1" customHeight="1">
      <c r="B966" s="77"/>
      <c r="C966" s="77"/>
      <c r="D966" s="77"/>
      <c r="E966" s="77"/>
      <c r="F966" s="77"/>
      <c r="G966" s="77"/>
      <c r="H966" s="77"/>
      <c r="I966" s="77"/>
    </row>
    <row r="967" spans="2:9" ht="12.75" hidden="1" customHeight="1">
      <c r="B967" s="77"/>
      <c r="C967" s="77"/>
      <c r="D967" s="77"/>
      <c r="E967" s="77"/>
      <c r="F967" s="77"/>
      <c r="G967" s="77"/>
      <c r="H967" s="77"/>
      <c r="I967" s="77"/>
    </row>
    <row r="968" spans="2:9" ht="12.75" hidden="1" customHeight="1">
      <c r="B968" s="77"/>
      <c r="C968" s="77"/>
      <c r="D968" s="77"/>
      <c r="E968" s="77"/>
      <c r="F968" s="77"/>
      <c r="G968" s="77"/>
      <c r="H968" s="77"/>
      <c r="I968" s="77"/>
    </row>
    <row r="969" spans="2:9" ht="12.75" hidden="1" customHeight="1">
      <c r="B969" s="77"/>
      <c r="C969" s="77"/>
      <c r="D969" s="77"/>
      <c r="E969" s="77"/>
      <c r="F969" s="77"/>
      <c r="G969" s="77"/>
      <c r="H969" s="77"/>
      <c r="I969" s="77"/>
    </row>
    <row r="970" spans="2:9" ht="12.75" hidden="1" customHeight="1">
      <c r="B970" s="77"/>
      <c r="C970" s="77"/>
      <c r="D970" s="77"/>
      <c r="E970" s="77"/>
      <c r="F970" s="77"/>
      <c r="G970" s="77"/>
      <c r="H970" s="77"/>
      <c r="I970" s="77"/>
    </row>
    <row r="971" spans="2:9" ht="12.75" hidden="1" customHeight="1">
      <c r="B971" s="77"/>
      <c r="C971" s="77"/>
      <c r="D971" s="77"/>
      <c r="E971" s="77"/>
      <c r="F971" s="77"/>
      <c r="G971" s="77"/>
      <c r="H971" s="77"/>
      <c r="I971" s="77"/>
    </row>
    <row r="972" spans="2:9" ht="12.75" hidden="1" customHeight="1">
      <c r="B972" s="77"/>
      <c r="C972" s="77"/>
      <c r="D972" s="77"/>
      <c r="E972" s="77"/>
      <c r="F972" s="77"/>
      <c r="G972" s="77"/>
      <c r="H972" s="77"/>
      <c r="I972" s="77"/>
    </row>
    <row r="973" spans="2:9" ht="12.75" hidden="1" customHeight="1">
      <c r="B973" s="77"/>
      <c r="C973" s="77"/>
      <c r="D973" s="77"/>
      <c r="E973" s="77"/>
      <c r="F973" s="77"/>
      <c r="G973" s="77"/>
      <c r="H973" s="77"/>
      <c r="I973" s="77"/>
    </row>
    <row r="974" spans="2:9" ht="12.75" hidden="1" customHeight="1">
      <c r="B974" s="77"/>
      <c r="C974" s="77"/>
      <c r="D974" s="77"/>
      <c r="E974" s="77"/>
      <c r="F974" s="77"/>
      <c r="G974" s="77"/>
      <c r="H974" s="77"/>
      <c r="I974" s="77"/>
    </row>
    <row r="975" spans="2:9" ht="12.75" hidden="1" customHeight="1">
      <c r="B975" s="77"/>
      <c r="C975" s="77"/>
      <c r="D975" s="77"/>
      <c r="E975" s="77"/>
      <c r="F975" s="77"/>
      <c r="G975" s="77"/>
      <c r="H975" s="77"/>
      <c r="I975" s="77"/>
    </row>
    <row r="976" spans="2:9" ht="12.75" hidden="1" customHeight="1">
      <c r="B976" s="77"/>
      <c r="C976" s="77"/>
      <c r="D976" s="77"/>
      <c r="E976" s="77"/>
      <c r="F976" s="77"/>
      <c r="G976" s="77"/>
      <c r="H976" s="77"/>
      <c r="I976" s="77"/>
    </row>
    <row r="977" spans="2:9" ht="12.75" hidden="1" customHeight="1">
      <c r="B977" s="77"/>
      <c r="C977" s="77"/>
      <c r="D977" s="77"/>
      <c r="E977" s="77"/>
      <c r="F977" s="77"/>
      <c r="G977" s="77"/>
      <c r="H977" s="77"/>
      <c r="I977" s="77"/>
    </row>
    <row r="978" spans="2:9" ht="12.75" hidden="1" customHeight="1">
      <c r="B978" s="77"/>
      <c r="C978" s="77"/>
      <c r="D978" s="77"/>
      <c r="E978" s="77"/>
      <c r="F978" s="77"/>
      <c r="G978" s="77"/>
      <c r="H978" s="77"/>
      <c r="I978" s="77"/>
    </row>
    <row r="979" spans="2:9" ht="12.75" hidden="1" customHeight="1">
      <c r="B979" s="77"/>
      <c r="C979" s="77"/>
      <c r="D979" s="77"/>
      <c r="E979" s="77"/>
      <c r="F979" s="77"/>
      <c r="G979" s="77"/>
      <c r="H979" s="77"/>
      <c r="I979" s="77"/>
    </row>
    <row r="980" spans="2:9" ht="12.75" hidden="1" customHeight="1">
      <c r="B980" s="77"/>
      <c r="C980" s="77"/>
      <c r="D980" s="77"/>
      <c r="E980" s="77"/>
      <c r="F980" s="77"/>
      <c r="G980" s="77"/>
      <c r="H980" s="77"/>
      <c r="I980" s="77"/>
    </row>
    <row r="981" spans="2:9" ht="12.75" hidden="1" customHeight="1">
      <c r="B981" s="77"/>
      <c r="C981" s="77"/>
      <c r="D981" s="77"/>
      <c r="E981" s="77"/>
      <c r="F981" s="77"/>
      <c r="G981" s="77"/>
      <c r="H981" s="77"/>
      <c r="I981" s="77"/>
    </row>
    <row r="982" spans="2:9" ht="12.75" hidden="1" customHeight="1">
      <c r="B982" s="77"/>
      <c r="C982" s="77"/>
      <c r="D982" s="77"/>
      <c r="E982" s="77"/>
      <c r="F982" s="77"/>
      <c r="G982" s="77"/>
      <c r="H982" s="77"/>
      <c r="I982" s="77"/>
    </row>
    <row r="983" spans="2:9" ht="12.75" hidden="1" customHeight="1">
      <c r="B983" s="77"/>
      <c r="C983" s="77"/>
      <c r="D983" s="77"/>
      <c r="E983" s="77"/>
      <c r="F983" s="77"/>
      <c r="G983" s="77"/>
      <c r="H983" s="77"/>
      <c r="I983" s="77"/>
    </row>
    <row r="984" spans="2:9" ht="12.75" hidden="1" customHeight="1">
      <c r="B984" s="77"/>
      <c r="C984" s="77"/>
      <c r="D984" s="77"/>
      <c r="E984" s="77"/>
      <c r="F984" s="77"/>
      <c r="G984" s="77"/>
      <c r="H984" s="77"/>
      <c r="I984" s="77"/>
    </row>
    <row r="985" spans="2:9" ht="12.75" hidden="1" customHeight="1">
      <c r="B985" s="77"/>
      <c r="C985" s="77"/>
      <c r="D985" s="77"/>
      <c r="E985" s="77"/>
      <c r="F985" s="77"/>
      <c r="G985" s="77"/>
      <c r="H985" s="77"/>
      <c r="I985" s="77"/>
    </row>
    <row r="986" spans="2:9" ht="12.75" hidden="1" customHeight="1">
      <c r="B986" s="77"/>
      <c r="C986" s="77"/>
      <c r="D986" s="77"/>
      <c r="E986" s="77"/>
      <c r="F986" s="77"/>
      <c r="G986" s="77"/>
      <c r="H986" s="77"/>
      <c r="I986" s="77"/>
    </row>
    <row r="987" spans="2:9" ht="12.75" hidden="1" customHeight="1">
      <c r="B987" s="77"/>
      <c r="C987" s="77"/>
      <c r="D987" s="77"/>
      <c r="E987" s="77"/>
      <c r="F987" s="77"/>
      <c r="G987" s="77"/>
      <c r="H987" s="77"/>
      <c r="I987" s="77"/>
    </row>
    <row r="988" spans="2:9" ht="12.75" hidden="1" customHeight="1">
      <c r="B988" s="77"/>
      <c r="C988" s="77"/>
      <c r="D988" s="77"/>
      <c r="E988" s="77"/>
      <c r="F988" s="77"/>
      <c r="G988" s="77"/>
      <c r="H988" s="77"/>
      <c r="I988" s="77"/>
    </row>
    <row r="989" spans="2:9" ht="12.75" hidden="1" customHeight="1">
      <c r="B989" s="77"/>
      <c r="C989" s="77"/>
      <c r="D989" s="77"/>
      <c r="E989" s="77"/>
      <c r="F989" s="77"/>
      <c r="G989" s="77"/>
      <c r="H989" s="77"/>
      <c r="I989" s="77"/>
    </row>
    <row r="990" spans="2:9" ht="11.25" hidden="1" customHeight="1">
      <c r="B990" s="77"/>
      <c r="C990" s="77"/>
      <c r="D990" s="77"/>
      <c r="E990" s="77"/>
      <c r="F990" s="77"/>
      <c r="G990" s="77"/>
      <c r="H990" s="77"/>
      <c r="I990" s="77"/>
    </row>
  </sheetData>
  <sheetProtection sheet="1" objects="1" scenarios="1"/>
  <mergeCells count="3">
    <mergeCell ref="A6:A7"/>
    <mergeCell ref="E6:E7"/>
    <mergeCell ref="I6:I7"/>
  </mergeCells>
  <hyperlinks>
    <hyperlink ref="I1" location="Índice!A1" tooltip="Ir a Índice" display="Índice!A1"/>
    <hyperlink ref="A899:B899" r:id="rId1" display="Fuente: INEGI. Estadísticas de Natalidad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3" max="8" man="1"/>
    <brk id="157" max="8" man="1"/>
    <brk id="231" max="8" man="1"/>
    <brk id="305" max="8" man="1"/>
    <brk id="379" max="8" man="1"/>
    <brk id="453" max="8" man="1"/>
    <brk id="527" max="8" man="1"/>
    <brk id="601" max="8" man="1"/>
    <brk id="675" max="8" man="1"/>
    <brk id="749" max="8" man="1"/>
    <brk id="823" max="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76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2" customHeight="1" zeroHeight="1"/>
  <cols>
    <col min="1" max="1" width="21" style="77" customWidth="1"/>
    <col min="2" max="2" width="9.5" style="154" customWidth="1"/>
    <col min="3" max="6" width="8.6640625" style="154" customWidth="1"/>
    <col min="7" max="7" width="8.5" style="154" customWidth="1"/>
    <col min="8" max="8" width="8.33203125" style="154" customWidth="1"/>
    <col min="9" max="9" width="8.5" style="154" customWidth="1"/>
    <col min="10" max="11" width="7.83203125" style="154" customWidth="1"/>
    <col min="12" max="12" width="7.6640625" style="77" customWidth="1"/>
    <col min="13" max="13" width="1" style="77" customWidth="1"/>
    <col min="14" max="256" width="13.5" style="77" hidden="1" customWidth="1"/>
    <col min="257" max="16384" width="13.33203125" style="77" hidden="1"/>
  </cols>
  <sheetData>
    <row r="1" spans="1:14" s="72" customFormat="1" ht="12" customHeight="1">
      <c r="A1" s="133" t="s">
        <v>169</v>
      </c>
      <c r="B1" s="134"/>
      <c r="C1" s="134"/>
      <c r="D1" s="134"/>
      <c r="E1" s="134"/>
      <c r="F1" s="134"/>
      <c r="G1" s="134"/>
      <c r="H1" s="134"/>
      <c r="I1" s="134"/>
      <c r="J1" s="159"/>
      <c r="K1" s="446" t="s">
        <v>170</v>
      </c>
      <c r="L1" s="446"/>
      <c r="N1" s="155"/>
    </row>
    <row r="2" spans="1:14" s="72" customFormat="1" ht="12" customHeight="1">
      <c r="A2" s="133" t="s">
        <v>171</v>
      </c>
      <c r="B2" s="134"/>
      <c r="C2" s="134"/>
      <c r="D2" s="134"/>
      <c r="E2" s="134"/>
      <c r="F2" s="134"/>
      <c r="G2" s="134"/>
      <c r="H2" s="134"/>
      <c r="I2" s="134"/>
      <c r="J2" s="159"/>
      <c r="K2" s="136"/>
      <c r="N2" s="155"/>
    </row>
    <row r="3" spans="1:14" s="72" customFormat="1" ht="12" customHeight="1">
      <c r="A3" s="74" t="s">
        <v>71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N3" s="160"/>
    </row>
    <row r="4" spans="1:14" ht="3" customHeight="1">
      <c r="A4" s="76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76"/>
      <c r="M4" s="78"/>
    </row>
    <row r="5" spans="1:14" ht="3" customHeight="1">
      <c r="A5" s="78"/>
      <c r="B5" s="138"/>
      <c r="C5" s="138"/>
      <c r="D5" s="138"/>
      <c r="E5" s="138"/>
      <c r="F5" s="138"/>
      <c r="G5" s="138"/>
      <c r="H5" s="138"/>
      <c r="I5" s="138"/>
      <c r="J5" s="138"/>
      <c r="K5" s="138"/>
    </row>
    <row r="6" spans="1:14" s="79" customFormat="1" ht="9" customHeight="1">
      <c r="A6" s="442" t="s">
        <v>6</v>
      </c>
      <c r="B6" s="370" t="s">
        <v>7</v>
      </c>
      <c r="C6" s="444" t="s">
        <v>172</v>
      </c>
      <c r="D6" s="444" t="s">
        <v>173</v>
      </c>
      <c r="E6" s="444" t="s">
        <v>174</v>
      </c>
      <c r="F6" s="444" t="s">
        <v>175</v>
      </c>
      <c r="G6" s="444" t="s">
        <v>176</v>
      </c>
      <c r="H6" s="444" t="s">
        <v>177</v>
      </c>
      <c r="I6" s="444" t="s">
        <v>178</v>
      </c>
      <c r="J6" s="444" t="s">
        <v>179</v>
      </c>
      <c r="K6" s="444" t="s">
        <v>180</v>
      </c>
      <c r="L6" s="444" t="s">
        <v>129</v>
      </c>
    </row>
    <row r="7" spans="1:14" s="79" customFormat="1" ht="9" customHeight="1">
      <c r="A7" s="443"/>
      <c r="B7" s="370"/>
      <c r="C7" s="444"/>
      <c r="D7" s="444"/>
      <c r="E7" s="444"/>
      <c r="F7" s="444"/>
      <c r="G7" s="444"/>
      <c r="H7" s="444"/>
      <c r="I7" s="444"/>
      <c r="J7" s="444"/>
      <c r="K7" s="444"/>
      <c r="L7" s="444"/>
    </row>
    <row r="8" spans="1:14" ht="3" customHeight="1">
      <c r="A8" s="76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76"/>
    </row>
    <row r="9" spans="1:14" ht="3" customHeight="1">
      <c r="A9" s="78"/>
      <c r="B9" s="138"/>
      <c r="C9" s="138"/>
      <c r="D9" s="138"/>
      <c r="E9" s="138"/>
      <c r="F9" s="138"/>
      <c r="G9" s="138"/>
      <c r="H9" s="138"/>
      <c r="I9" s="138"/>
      <c r="J9" s="138"/>
      <c r="K9" s="138"/>
    </row>
    <row r="10" spans="1:14" s="86" customFormat="1" ht="9" customHeight="1">
      <c r="A10" s="80">
        <v>1995</v>
      </c>
      <c r="B10" s="90"/>
      <c r="C10" s="90"/>
      <c r="D10" s="90"/>
      <c r="E10" s="90"/>
      <c r="F10" s="90"/>
      <c r="G10" s="90"/>
      <c r="H10" s="90"/>
      <c r="I10" s="90"/>
      <c r="J10" s="90"/>
      <c r="K10" s="90"/>
    </row>
    <row r="11" spans="1:14" s="82" customFormat="1" ht="9" customHeight="1">
      <c r="A11" s="83" t="s">
        <v>15</v>
      </c>
      <c r="B11" s="91">
        <f t="shared" ref="B11:K11" si="0">SUM(B13:B44)</f>
        <v>658114</v>
      </c>
      <c r="C11" s="91">
        <f t="shared" si="0"/>
        <v>584</v>
      </c>
      <c r="D11" s="91">
        <f t="shared" si="0"/>
        <v>97511</v>
      </c>
      <c r="E11" s="91">
        <f t="shared" si="0"/>
        <v>269021</v>
      </c>
      <c r="F11" s="91">
        <f t="shared" si="0"/>
        <v>161279</v>
      </c>
      <c r="G11" s="91">
        <f t="shared" si="0"/>
        <v>64422</v>
      </c>
      <c r="H11" s="91">
        <f t="shared" si="0"/>
        <v>26833</v>
      </c>
      <c r="I11" s="91">
        <f t="shared" si="0"/>
        <v>13069</v>
      </c>
      <c r="J11" s="91">
        <f t="shared" si="0"/>
        <v>7582</v>
      </c>
      <c r="K11" s="91">
        <f t="shared" si="0"/>
        <v>17813</v>
      </c>
      <c r="L11" s="91" t="s">
        <v>59</v>
      </c>
    </row>
    <row r="12" spans="1:14" s="82" customFormat="1" ht="3.95" customHeight="1">
      <c r="A12" s="83"/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</row>
    <row r="13" spans="1:14" s="86" customFormat="1" ht="9" customHeight="1">
      <c r="A13" s="84" t="s">
        <v>16</v>
      </c>
      <c r="B13" s="90">
        <f t="shared" ref="B13:B44" si="1">SUM(C13:K13)</f>
        <v>6450</v>
      </c>
      <c r="C13" s="90">
        <v>8</v>
      </c>
      <c r="D13" s="90">
        <v>1123</v>
      </c>
      <c r="E13" s="90">
        <v>2951</v>
      </c>
      <c r="F13" s="90">
        <v>1469</v>
      </c>
      <c r="G13" s="90">
        <v>509</v>
      </c>
      <c r="H13" s="90">
        <v>173</v>
      </c>
      <c r="I13" s="90">
        <v>78</v>
      </c>
      <c r="J13" s="90">
        <v>40</v>
      </c>
      <c r="K13" s="90">
        <v>99</v>
      </c>
      <c r="L13" s="90" t="s">
        <v>59</v>
      </c>
    </row>
    <row r="14" spans="1:14" s="86" customFormat="1" ht="9" customHeight="1">
      <c r="A14" s="84" t="s">
        <v>17</v>
      </c>
      <c r="B14" s="90">
        <f t="shared" si="1"/>
        <v>16089</v>
      </c>
      <c r="C14" s="90">
        <v>9</v>
      </c>
      <c r="D14" s="90">
        <v>1750</v>
      </c>
      <c r="E14" s="90">
        <v>6304</v>
      </c>
      <c r="F14" s="90">
        <v>4174</v>
      </c>
      <c r="G14" s="90">
        <v>1781</v>
      </c>
      <c r="H14" s="90">
        <v>827</v>
      </c>
      <c r="I14" s="90">
        <v>417</v>
      </c>
      <c r="J14" s="90">
        <v>239</v>
      </c>
      <c r="K14" s="90">
        <v>588</v>
      </c>
      <c r="L14" s="90" t="s">
        <v>59</v>
      </c>
    </row>
    <row r="15" spans="1:14" s="86" customFormat="1" ht="9" customHeight="1">
      <c r="A15" s="84" t="s">
        <v>18</v>
      </c>
      <c r="B15" s="90">
        <f t="shared" si="1"/>
        <v>3235</v>
      </c>
      <c r="C15" s="90">
        <v>7</v>
      </c>
      <c r="D15" s="90">
        <v>353</v>
      </c>
      <c r="E15" s="90">
        <v>1259</v>
      </c>
      <c r="F15" s="90">
        <v>813</v>
      </c>
      <c r="G15" s="90">
        <v>371</v>
      </c>
      <c r="H15" s="90">
        <v>179</v>
      </c>
      <c r="I15" s="90">
        <v>99</v>
      </c>
      <c r="J15" s="90">
        <v>55</v>
      </c>
      <c r="K15" s="90">
        <v>99</v>
      </c>
      <c r="L15" s="90" t="s">
        <v>59</v>
      </c>
    </row>
    <row r="16" spans="1:14" s="86" customFormat="1" ht="9" customHeight="1">
      <c r="A16" s="87" t="s">
        <v>19</v>
      </c>
      <c r="B16" s="92">
        <f t="shared" si="1"/>
        <v>4936</v>
      </c>
      <c r="C16" s="92">
        <v>1</v>
      </c>
      <c r="D16" s="92">
        <v>888</v>
      </c>
      <c r="E16" s="92">
        <v>2141</v>
      </c>
      <c r="F16" s="92">
        <v>1080</v>
      </c>
      <c r="G16" s="92">
        <v>386</v>
      </c>
      <c r="H16" s="92">
        <v>156</v>
      </c>
      <c r="I16" s="92">
        <v>97</v>
      </c>
      <c r="J16" s="92">
        <v>51</v>
      </c>
      <c r="K16" s="92">
        <v>136</v>
      </c>
      <c r="L16" s="92" t="s">
        <v>59</v>
      </c>
    </row>
    <row r="17" spans="1:12" s="86" customFormat="1" ht="9" customHeight="1">
      <c r="A17" s="84" t="s">
        <v>20</v>
      </c>
      <c r="B17" s="90">
        <f t="shared" si="1"/>
        <v>17514</v>
      </c>
      <c r="C17" s="90">
        <v>20</v>
      </c>
      <c r="D17" s="90">
        <v>4102</v>
      </c>
      <c r="E17" s="90">
        <v>7478</v>
      </c>
      <c r="F17" s="90">
        <v>3604</v>
      </c>
      <c r="G17" s="90">
        <v>1180</v>
      </c>
      <c r="H17" s="90">
        <v>432</v>
      </c>
      <c r="I17" s="90">
        <v>208</v>
      </c>
      <c r="J17" s="90">
        <v>131</v>
      </c>
      <c r="K17" s="90">
        <v>359</v>
      </c>
      <c r="L17" s="90" t="s">
        <v>59</v>
      </c>
    </row>
    <row r="18" spans="1:12" s="86" customFormat="1" ht="9" customHeight="1">
      <c r="A18" s="84" t="s">
        <v>21</v>
      </c>
      <c r="B18" s="90">
        <f t="shared" si="1"/>
        <v>3551</v>
      </c>
      <c r="C18" s="90">
        <v>2</v>
      </c>
      <c r="D18" s="90">
        <v>366</v>
      </c>
      <c r="E18" s="90">
        <v>1432</v>
      </c>
      <c r="F18" s="90">
        <v>940</v>
      </c>
      <c r="G18" s="90">
        <v>377</v>
      </c>
      <c r="H18" s="90">
        <v>178</v>
      </c>
      <c r="I18" s="90">
        <v>87</v>
      </c>
      <c r="J18" s="90">
        <v>56</v>
      </c>
      <c r="K18" s="90">
        <v>113</v>
      </c>
      <c r="L18" s="90" t="s">
        <v>59</v>
      </c>
    </row>
    <row r="19" spans="1:12" s="86" customFormat="1" ht="9" customHeight="1">
      <c r="A19" s="84" t="s">
        <v>22</v>
      </c>
      <c r="B19" s="90">
        <f t="shared" si="1"/>
        <v>19323</v>
      </c>
      <c r="C19" s="90">
        <v>12</v>
      </c>
      <c r="D19" s="90">
        <v>3991</v>
      </c>
      <c r="E19" s="90">
        <v>7861</v>
      </c>
      <c r="F19" s="90">
        <v>3979</v>
      </c>
      <c r="G19" s="90">
        <v>1625</v>
      </c>
      <c r="H19" s="90">
        <v>752</v>
      </c>
      <c r="I19" s="90">
        <v>366</v>
      </c>
      <c r="J19" s="90">
        <v>236</v>
      </c>
      <c r="K19" s="90">
        <v>501</v>
      </c>
      <c r="L19" s="90" t="s">
        <v>59</v>
      </c>
    </row>
    <row r="20" spans="1:12" s="86" customFormat="1" ht="9" customHeight="1">
      <c r="A20" s="87" t="s">
        <v>23</v>
      </c>
      <c r="B20" s="92">
        <f t="shared" si="1"/>
        <v>18965</v>
      </c>
      <c r="C20" s="92">
        <v>10</v>
      </c>
      <c r="D20" s="92">
        <v>2754</v>
      </c>
      <c r="E20" s="92">
        <v>8275</v>
      </c>
      <c r="F20" s="92">
        <v>4572</v>
      </c>
      <c r="G20" s="92">
        <v>1693</v>
      </c>
      <c r="H20" s="92">
        <v>716</v>
      </c>
      <c r="I20" s="92">
        <v>332</v>
      </c>
      <c r="J20" s="92">
        <v>190</v>
      </c>
      <c r="K20" s="92">
        <v>423</v>
      </c>
      <c r="L20" s="92" t="s">
        <v>59</v>
      </c>
    </row>
    <row r="21" spans="1:12" s="86" customFormat="1" ht="9" customHeight="1">
      <c r="A21" s="161" t="s">
        <v>24</v>
      </c>
      <c r="B21" s="90">
        <f t="shared" si="1"/>
        <v>54886</v>
      </c>
      <c r="C21" s="90">
        <v>33</v>
      </c>
      <c r="D21" s="90">
        <v>5052</v>
      </c>
      <c r="E21" s="90">
        <v>19838</v>
      </c>
      <c r="F21" s="90">
        <v>16439</v>
      </c>
      <c r="G21" s="90">
        <v>7556</v>
      </c>
      <c r="H21" s="90">
        <v>2965</v>
      </c>
      <c r="I21" s="90">
        <v>1286</v>
      </c>
      <c r="J21" s="90">
        <v>634</v>
      </c>
      <c r="K21" s="90">
        <v>1083</v>
      </c>
      <c r="L21" s="90" t="s">
        <v>59</v>
      </c>
    </row>
    <row r="22" spans="1:12" s="86" customFormat="1" ht="9" customHeight="1">
      <c r="A22" s="84" t="s">
        <v>25</v>
      </c>
      <c r="B22" s="90">
        <f t="shared" si="1"/>
        <v>12514</v>
      </c>
      <c r="C22" s="90">
        <v>37</v>
      </c>
      <c r="D22" s="90">
        <v>2416</v>
      </c>
      <c r="E22" s="90">
        <v>5179</v>
      </c>
      <c r="F22" s="90">
        <v>2653</v>
      </c>
      <c r="G22" s="90">
        <v>994</v>
      </c>
      <c r="H22" s="90">
        <v>449</v>
      </c>
      <c r="I22" s="90">
        <v>196</v>
      </c>
      <c r="J22" s="90">
        <v>157</v>
      </c>
      <c r="K22" s="90">
        <v>433</v>
      </c>
      <c r="L22" s="90" t="s">
        <v>59</v>
      </c>
    </row>
    <row r="23" spans="1:12" s="86" customFormat="1" ht="9" customHeight="1">
      <c r="A23" s="84" t="s">
        <v>26</v>
      </c>
      <c r="B23" s="90">
        <f t="shared" si="1"/>
        <v>36799</v>
      </c>
      <c r="C23" s="90">
        <v>12</v>
      </c>
      <c r="D23" s="90">
        <v>7325</v>
      </c>
      <c r="E23" s="90">
        <v>16249</v>
      </c>
      <c r="F23" s="90">
        <v>8016</v>
      </c>
      <c r="G23" s="90">
        <v>2700</v>
      </c>
      <c r="H23" s="90">
        <v>1043</v>
      </c>
      <c r="I23" s="90">
        <v>480</v>
      </c>
      <c r="J23" s="90">
        <v>251</v>
      </c>
      <c r="K23" s="90">
        <v>723</v>
      </c>
      <c r="L23" s="90" t="s">
        <v>59</v>
      </c>
    </row>
    <row r="24" spans="1:12" s="86" customFormat="1" ht="9" customHeight="1">
      <c r="A24" s="87" t="s">
        <v>27</v>
      </c>
      <c r="B24" s="92">
        <f t="shared" si="1"/>
        <v>26051</v>
      </c>
      <c r="C24" s="92">
        <v>55</v>
      </c>
      <c r="D24" s="92">
        <v>5763</v>
      </c>
      <c r="E24" s="92">
        <v>10048</v>
      </c>
      <c r="F24" s="92">
        <v>5006</v>
      </c>
      <c r="G24" s="92">
        <v>2250</v>
      </c>
      <c r="H24" s="92">
        <v>1074</v>
      </c>
      <c r="I24" s="92">
        <v>587</v>
      </c>
      <c r="J24" s="92">
        <v>388</v>
      </c>
      <c r="K24" s="92">
        <v>880</v>
      </c>
      <c r="L24" s="92" t="s">
        <v>59</v>
      </c>
    </row>
    <row r="25" spans="1:12" s="86" customFormat="1" ht="9" customHeight="1">
      <c r="A25" s="84" t="s">
        <v>28</v>
      </c>
      <c r="B25" s="90">
        <f t="shared" si="1"/>
        <v>12937</v>
      </c>
      <c r="C25" s="90">
        <v>6</v>
      </c>
      <c r="D25" s="90">
        <v>1447</v>
      </c>
      <c r="E25" s="90">
        <v>5001</v>
      </c>
      <c r="F25" s="90">
        <v>3391</v>
      </c>
      <c r="G25" s="90">
        <v>1460</v>
      </c>
      <c r="H25" s="90">
        <v>645</v>
      </c>
      <c r="I25" s="90">
        <v>327</v>
      </c>
      <c r="J25" s="90">
        <v>223</v>
      </c>
      <c r="K25" s="90">
        <v>437</v>
      </c>
      <c r="L25" s="90" t="s">
        <v>59</v>
      </c>
    </row>
    <row r="26" spans="1:12" s="86" customFormat="1" ht="9" customHeight="1">
      <c r="A26" s="84" t="s">
        <v>29</v>
      </c>
      <c r="B26" s="90">
        <f t="shared" si="1"/>
        <v>50091</v>
      </c>
      <c r="C26" s="90">
        <v>23</v>
      </c>
      <c r="D26" s="90">
        <v>6343</v>
      </c>
      <c r="E26" s="90">
        <v>21485</v>
      </c>
      <c r="F26" s="90">
        <v>12734</v>
      </c>
      <c r="G26" s="90">
        <v>4703</v>
      </c>
      <c r="H26" s="90">
        <v>1916</v>
      </c>
      <c r="I26" s="90">
        <v>932</v>
      </c>
      <c r="J26" s="90">
        <v>560</v>
      </c>
      <c r="K26" s="90">
        <v>1395</v>
      </c>
      <c r="L26" s="90" t="s">
        <v>59</v>
      </c>
    </row>
    <row r="27" spans="1:12" s="86" customFormat="1" ht="9" customHeight="1">
      <c r="A27" s="84" t="s">
        <v>30</v>
      </c>
      <c r="B27" s="90">
        <f t="shared" si="1"/>
        <v>82109</v>
      </c>
      <c r="C27" s="90">
        <v>64</v>
      </c>
      <c r="D27" s="90">
        <v>11793</v>
      </c>
      <c r="E27" s="90">
        <v>34711</v>
      </c>
      <c r="F27" s="90">
        <v>20184</v>
      </c>
      <c r="G27" s="90">
        <v>8159</v>
      </c>
      <c r="H27" s="90">
        <v>3334</v>
      </c>
      <c r="I27" s="90">
        <v>1469</v>
      </c>
      <c r="J27" s="90">
        <v>784</v>
      </c>
      <c r="K27" s="90">
        <v>1611</v>
      </c>
      <c r="L27" s="90" t="s">
        <v>59</v>
      </c>
    </row>
    <row r="28" spans="1:12" s="86" customFormat="1" ht="9" customHeight="1">
      <c r="A28" s="87" t="s">
        <v>31</v>
      </c>
      <c r="B28" s="92">
        <f t="shared" si="1"/>
        <v>35802</v>
      </c>
      <c r="C28" s="92">
        <v>23</v>
      </c>
      <c r="D28" s="92">
        <v>7129</v>
      </c>
      <c r="E28" s="92">
        <v>14880</v>
      </c>
      <c r="F28" s="92">
        <v>7720</v>
      </c>
      <c r="G28" s="92">
        <v>2913</v>
      </c>
      <c r="H28" s="92">
        <v>1194</v>
      </c>
      <c r="I28" s="92">
        <v>611</v>
      </c>
      <c r="J28" s="92">
        <v>327</v>
      </c>
      <c r="K28" s="92">
        <v>1005</v>
      </c>
      <c r="L28" s="92" t="s">
        <v>59</v>
      </c>
    </row>
    <row r="29" spans="1:12" s="86" customFormat="1" ht="9" customHeight="1">
      <c r="A29" s="84" t="s">
        <v>32</v>
      </c>
      <c r="B29" s="90">
        <f t="shared" si="1"/>
        <v>8559</v>
      </c>
      <c r="C29" s="90">
        <v>18</v>
      </c>
      <c r="D29" s="90">
        <v>1103</v>
      </c>
      <c r="E29" s="90">
        <v>3368</v>
      </c>
      <c r="F29" s="90">
        <v>2217</v>
      </c>
      <c r="G29" s="90">
        <v>900</v>
      </c>
      <c r="H29" s="90">
        <v>411</v>
      </c>
      <c r="I29" s="90">
        <v>202</v>
      </c>
      <c r="J29" s="90">
        <v>101</v>
      </c>
      <c r="K29" s="90">
        <v>239</v>
      </c>
      <c r="L29" s="90" t="s">
        <v>59</v>
      </c>
    </row>
    <row r="30" spans="1:12" s="86" customFormat="1" ht="9" customHeight="1">
      <c r="A30" s="84" t="s">
        <v>33</v>
      </c>
      <c r="B30" s="90">
        <f t="shared" si="1"/>
        <v>6271</v>
      </c>
      <c r="C30" s="90">
        <v>0</v>
      </c>
      <c r="D30" s="90">
        <v>818</v>
      </c>
      <c r="E30" s="90">
        <v>2438</v>
      </c>
      <c r="F30" s="90">
        <v>1433</v>
      </c>
      <c r="G30" s="90">
        <v>594</v>
      </c>
      <c r="H30" s="90">
        <v>340</v>
      </c>
      <c r="I30" s="90">
        <v>172</v>
      </c>
      <c r="J30" s="90">
        <v>117</v>
      </c>
      <c r="K30" s="90">
        <v>359</v>
      </c>
      <c r="L30" s="90" t="s">
        <v>59</v>
      </c>
    </row>
    <row r="31" spans="1:12" s="86" customFormat="1" ht="9" customHeight="1">
      <c r="A31" s="84" t="s">
        <v>34</v>
      </c>
      <c r="B31" s="90">
        <f t="shared" si="1"/>
        <v>30949</v>
      </c>
      <c r="C31" s="90">
        <v>58</v>
      </c>
      <c r="D31" s="90">
        <v>4569</v>
      </c>
      <c r="E31" s="90">
        <v>13047</v>
      </c>
      <c r="F31" s="90">
        <v>8262</v>
      </c>
      <c r="G31" s="90">
        <v>2715</v>
      </c>
      <c r="H31" s="90">
        <v>950</v>
      </c>
      <c r="I31" s="90">
        <v>444</v>
      </c>
      <c r="J31" s="90">
        <v>268</v>
      </c>
      <c r="K31" s="90">
        <v>636</v>
      </c>
      <c r="L31" s="90" t="s">
        <v>59</v>
      </c>
    </row>
    <row r="32" spans="1:12" s="86" customFormat="1" ht="9" customHeight="1">
      <c r="A32" s="87" t="s">
        <v>35</v>
      </c>
      <c r="B32" s="92">
        <f t="shared" si="1"/>
        <v>19191</v>
      </c>
      <c r="C32" s="92">
        <v>5</v>
      </c>
      <c r="D32" s="92">
        <v>2941</v>
      </c>
      <c r="E32" s="92">
        <v>7820</v>
      </c>
      <c r="F32" s="92">
        <v>4461</v>
      </c>
      <c r="G32" s="92">
        <v>1938</v>
      </c>
      <c r="H32" s="92">
        <v>843</v>
      </c>
      <c r="I32" s="92">
        <v>454</v>
      </c>
      <c r="J32" s="92">
        <v>241</v>
      </c>
      <c r="K32" s="92">
        <v>488</v>
      </c>
      <c r="L32" s="92" t="s">
        <v>59</v>
      </c>
    </row>
    <row r="33" spans="1:12" s="86" customFormat="1" ht="9" customHeight="1">
      <c r="A33" s="84" t="s">
        <v>36</v>
      </c>
      <c r="B33" s="90">
        <f t="shared" si="1"/>
        <v>20739</v>
      </c>
      <c r="C33" s="90">
        <v>27</v>
      </c>
      <c r="D33" s="90">
        <v>2870</v>
      </c>
      <c r="E33" s="90">
        <v>8473</v>
      </c>
      <c r="F33" s="90">
        <v>5306</v>
      </c>
      <c r="G33" s="90">
        <v>2120</v>
      </c>
      <c r="H33" s="90">
        <v>800</v>
      </c>
      <c r="I33" s="90">
        <v>385</v>
      </c>
      <c r="J33" s="90">
        <v>209</v>
      </c>
      <c r="K33" s="90">
        <v>549</v>
      </c>
      <c r="L33" s="90" t="s">
        <v>59</v>
      </c>
    </row>
    <row r="34" spans="1:12" s="86" customFormat="1" ht="9" customHeight="1">
      <c r="A34" s="84" t="s">
        <v>37</v>
      </c>
      <c r="B34" s="90">
        <f t="shared" si="1"/>
        <v>9977</v>
      </c>
      <c r="C34" s="90">
        <v>7</v>
      </c>
      <c r="D34" s="90">
        <v>1358</v>
      </c>
      <c r="E34" s="90">
        <v>4290</v>
      </c>
      <c r="F34" s="90">
        <v>2471</v>
      </c>
      <c r="G34" s="90">
        <v>943</v>
      </c>
      <c r="H34" s="90">
        <v>371</v>
      </c>
      <c r="I34" s="90">
        <v>192</v>
      </c>
      <c r="J34" s="90">
        <v>103</v>
      </c>
      <c r="K34" s="90">
        <v>242</v>
      </c>
      <c r="L34" s="90" t="s">
        <v>59</v>
      </c>
    </row>
    <row r="35" spans="1:12" s="86" customFormat="1" ht="9" customHeight="1">
      <c r="A35" s="84" t="s">
        <v>38</v>
      </c>
      <c r="B35" s="90">
        <f t="shared" si="1"/>
        <v>5850</v>
      </c>
      <c r="C35" s="90">
        <v>8</v>
      </c>
      <c r="D35" s="90">
        <v>761</v>
      </c>
      <c r="E35" s="90">
        <v>2245</v>
      </c>
      <c r="F35" s="90">
        <v>1329</v>
      </c>
      <c r="G35" s="90">
        <v>685</v>
      </c>
      <c r="H35" s="90">
        <v>350</v>
      </c>
      <c r="I35" s="90">
        <v>191</v>
      </c>
      <c r="J35" s="90">
        <v>117</v>
      </c>
      <c r="K35" s="90">
        <v>164</v>
      </c>
      <c r="L35" s="90" t="s">
        <v>59</v>
      </c>
    </row>
    <row r="36" spans="1:12" s="86" customFormat="1" ht="9" customHeight="1">
      <c r="A36" s="87" t="s">
        <v>39</v>
      </c>
      <c r="B36" s="92">
        <f t="shared" si="1"/>
        <v>15543</v>
      </c>
      <c r="C36" s="92">
        <v>17</v>
      </c>
      <c r="D36" s="92">
        <v>2306</v>
      </c>
      <c r="E36" s="92">
        <v>6600</v>
      </c>
      <c r="F36" s="92">
        <v>3751</v>
      </c>
      <c r="G36" s="92">
        <v>1498</v>
      </c>
      <c r="H36" s="92">
        <v>532</v>
      </c>
      <c r="I36" s="92">
        <v>239</v>
      </c>
      <c r="J36" s="92">
        <v>169</v>
      </c>
      <c r="K36" s="92">
        <v>431</v>
      </c>
      <c r="L36" s="92" t="s">
        <v>59</v>
      </c>
    </row>
    <row r="37" spans="1:12" s="86" customFormat="1" ht="9" customHeight="1">
      <c r="A37" s="84" t="s">
        <v>40</v>
      </c>
      <c r="B37" s="90">
        <f t="shared" si="1"/>
        <v>19662</v>
      </c>
      <c r="C37" s="90">
        <v>30</v>
      </c>
      <c r="D37" s="90">
        <v>2349</v>
      </c>
      <c r="E37" s="90">
        <v>8033</v>
      </c>
      <c r="F37" s="90">
        <v>5155</v>
      </c>
      <c r="G37" s="90">
        <v>1887</v>
      </c>
      <c r="H37" s="90">
        <v>839</v>
      </c>
      <c r="I37" s="90">
        <v>423</v>
      </c>
      <c r="J37" s="90">
        <v>238</v>
      </c>
      <c r="K37" s="90">
        <v>708</v>
      </c>
      <c r="L37" s="90" t="s">
        <v>59</v>
      </c>
    </row>
    <row r="38" spans="1:12" s="86" customFormat="1" ht="9" customHeight="1">
      <c r="A38" s="84" t="s">
        <v>41</v>
      </c>
      <c r="B38" s="90">
        <f t="shared" si="1"/>
        <v>14765</v>
      </c>
      <c r="C38" s="90">
        <v>12</v>
      </c>
      <c r="D38" s="90">
        <v>1432</v>
      </c>
      <c r="E38" s="90">
        <v>5977</v>
      </c>
      <c r="F38" s="90">
        <v>4131</v>
      </c>
      <c r="G38" s="90">
        <v>1604</v>
      </c>
      <c r="H38" s="90">
        <v>674</v>
      </c>
      <c r="I38" s="90">
        <v>350</v>
      </c>
      <c r="J38" s="90">
        <v>189</v>
      </c>
      <c r="K38" s="90">
        <v>396</v>
      </c>
      <c r="L38" s="90" t="s">
        <v>59</v>
      </c>
    </row>
    <row r="39" spans="1:12" s="86" customFormat="1" ht="9" customHeight="1">
      <c r="A39" s="84" t="s">
        <v>42</v>
      </c>
      <c r="B39" s="90">
        <f t="shared" si="1"/>
        <v>11734</v>
      </c>
      <c r="C39" s="90">
        <v>14</v>
      </c>
      <c r="D39" s="90">
        <v>1557</v>
      </c>
      <c r="E39" s="90">
        <v>4732</v>
      </c>
      <c r="F39" s="90">
        <v>2892</v>
      </c>
      <c r="G39" s="90">
        <v>1240</v>
      </c>
      <c r="H39" s="90">
        <v>535</v>
      </c>
      <c r="I39" s="90">
        <v>293</v>
      </c>
      <c r="J39" s="90">
        <v>155</v>
      </c>
      <c r="K39" s="90">
        <v>316</v>
      </c>
      <c r="L39" s="90" t="s">
        <v>59</v>
      </c>
    </row>
    <row r="40" spans="1:12" s="86" customFormat="1" ht="9" customHeight="1">
      <c r="A40" s="87" t="s">
        <v>43</v>
      </c>
      <c r="B40" s="92">
        <f t="shared" si="1"/>
        <v>21141</v>
      </c>
      <c r="C40" s="92">
        <v>19</v>
      </c>
      <c r="D40" s="92">
        <v>2673</v>
      </c>
      <c r="E40" s="92">
        <v>8457</v>
      </c>
      <c r="F40" s="92">
        <v>5540</v>
      </c>
      <c r="G40" s="92">
        <v>2142</v>
      </c>
      <c r="H40" s="92">
        <v>911</v>
      </c>
      <c r="I40" s="92">
        <v>455</v>
      </c>
      <c r="J40" s="92">
        <v>280</v>
      </c>
      <c r="K40" s="92">
        <v>664</v>
      </c>
      <c r="L40" s="92" t="s">
        <v>59</v>
      </c>
    </row>
    <row r="41" spans="1:12" s="86" customFormat="1" ht="9" customHeight="1">
      <c r="A41" s="84" t="s">
        <v>44</v>
      </c>
      <c r="B41" s="90">
        <f t="shared" si="1"/>
        <v>8151</v>
      </c>
      <c r="C41" s="90">
        <v>2</v>
      </c>
      <c r="D41" s="90">
        <v>1225</v>
      </c>
      <c r="E41" s="90">
        <v>3342</v>
      </c>
      <c r="F41" s="90">
        <v>1881</v>
      </c>
      <c r="G41" s="90">
        <v>821</v>
      </c>
      <c r="H41" s="90">
        <v>321</v>
      </c>
      <c r="I41" s="90">
        <v>172</v>
      </c>
      <c r="J41" s="90">
        <v>120</v>
      </c>
      <c r="K41" s="90">
        <v>267</v>
      </c>
      <c r="L41" s="90" t="s">
        <v>59</v>
      </c>
    </row>
    <row r="42" spans="1:12" s="86" customFormat="1" ht="9" customHeight="1">
      <c r="A42" s="84" t="s">
        <v>45</v>
      </c>
      <c r="B42" s="90">
        <f t="shared" si="1"/>
        <v>39443</v>
      </c>
      <c r="C42" s="90">
        <v>16</v>
      </c>
      <c r="D42" s="90">
        <v>3955</v>
      </c>
      <c r="E42" s="90">
        <v>14060</v>
      </c>
      <c r="F42" s="90">
        <v>10537</v>
      </c>
      <c r="G42" s="90">
        <v>4870</v>
      </c>
      <c r="H42" s="90">
        <v>2234</v>
      </c>
      <c r="I42" s="90">
        <v>1180</v>
      </c>
      <c r="J42" s="90">
        <v>737</v>
      </c>
      <c r="K42" s="90">
        <v>1854</v>
      </c>
      <c r="L42" s="90" t="s">
        <v>59</v>
      </c>
    </row>
    <row r="43" spans="1:12" s="86" customFormat="1" ht="9" customHeight="1">
      <c r="A43" s="84" t="s">
        <v>46</v>
      </c>
      <c r="B43" s="90">
        <f t="shared" si="1"/>
        <v>12274</v>
      </c>
      <c r="C43" s="90">
        <v>0</v>
      </c>
      <c r="D43" s="90">
        <v>2513</v>
      </c>
      <c r="E43" s="90">
        <v>5585</v>
      </c>
      <c r="F43" s="90">
        <v>2436</v>
      </c>
      <c r="G43" s="90">
        <v>819</v>
      </c>
      <c r="H43" s="90">
        <v>348</v>
      </c>
      <c r="I43" s="90">
        <v>175</v>
      </c>
      <c r="J43" s="90">
        <v>113</v>
      </c>
      <c r="K43" s="90">
        <v>285</v>
      </c>
      <c r="L43" s="90" t="s">
        <v>59</v>
      </c>
    </row>
    <row r="44" spans="1:12" s="86" customFormat="1" ht="9" customHeight="1">
      <c r="A44" s="87" t="s">
        <v>47</v>
      </c>
      <c r="B44" s="92">
        <f t="shared" si="1"/>
        <v>12613</v>
      </c>
      <c r="C44" s="92">
        <v>29</v>
      </c>
      <c r="D44" s="92">
        <v>2486</v>
      </c>
      <c r="E44" s="92">
        <v>5462</v>
      </c>
      <c r="F44" s="92">
        <v>2703</v>
      </c>
      <c r="G44" s="92">
        <v>989</v>
      </c>
      <c r="H44" s="92">
        <v>341</v>
      </c>
      <c r="I44" s="92">
        <v>170</v>
      </c>
      <c r="J44" s="92">
        <v>103</v>
      </c>
      <c r="K44" s="92">
        <v>330</v>
      </c>
      <c r="L44" s="92" t="s">
        <v>59</v>
      </c>
    </row>
    <row r="45" spans="1:12" s="86" customFormat="1" ht="9" customHeight="1">
      <c r="A45" s="141"/>
      <c r="B45" s="142"/>
      <c r="C45" s="142"/>
      <c r="D45" s="142"/>
      <c r="E45" s="142"/>
      <c r="F45" s="142"/>
      <c r="G45" s="142"/>
      <c r="H45" s="142"/>
      <c r="I45" s="142"/>
      <c r="J45" s="142"/>
      <c r="K45" s="142"/>
    </row>
    <row r="46" spans="1:12" s="86" customFormat="1" ht="9" customHeight="1">
      <c r="A46" s="80">
        <v>1996</v>
      </c>
      <c r="B46" s="90"/>
      <c r="C46" s="90"/>
      <c r="D46" s="90"/>
      <c r="E46" s="90"/>
      <c r="F46" s="90"/>
      <c r="G46" s="90"/>
      <c r="H46" s="90"/>
      <c r="I46" s="90"/>
      <c r="J46" s="90"/>
      <c r="K46" s="90"/>
    </row>
    <row r="47" spans="1:12" s="86" customFormat="1" ht="9" customHeight="1">
      <c r="A47" s="83" t="s">
        <v>15</v>
      </c>
      <c r="B47" s="91">
        <f t="shared" ref="B47:K47" si="2">SUM(B49:B80)</f>
        <v>670523</v>
      </c>
      <c r="C47" s="91">
        <f t="shared" si="2"/>
        <v>495</v>
      </c>
      <c r="D47" s="91">
        <f t="shared" si="2"/>
        <v>93475</v>
      </c>
      <c r="E47" s="91">
        <f t="shared" si="2"/>
        <v>268310</v>
      </c>
      <c r="F47" s="91">
        <f t="shared" si="2"/>
        <v>168326</v>
      </c>
      <c r="G47" s="91">
        <f t="shared" si="2"/>
        <v>67859</v>
      </c>
      <c r="H47" s="91">
        <f t="shared" si="2"/>
        <v>29150</v>
      </c>
      <c r="I47" s="91">
        <f t="shared" si="2"/>
        <v>14470</v>
      </c>
      <c r="J47" s="91">
        <f t="shared" si="2"/>
        <v>8558</v>
      </c>
      <c r="K47" s="91">
        <f t="shared" si="2"/>
        <v>19880</v>
      </c>
      <c r="L47" s="91" t="s">
        <v>59</v>
      </c>
    </row>
    <row r="48" spans="1:12" s="86" customFormat="1" ht="3.95" customHeight="1">
      <c r="A48" s="83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</row>
    <row r="49" spans="1:12" s="86" customFormat="1" ht="9" customHeight="1">
      <c r="A49" s="84" t="s">
        <v>16</v>
      </c>
      <c r="B49" s="90">
        <f t="shared" ref="B49:B80" si="3">SUM(C49:K49)</f>
        <v>6638</v>
      </c>
      <c r="C49" s="90">
        <v>6</v>
      </c>
      <c r="D49" s="90">
        <v>1148</v>
      </c>
      <c r="E49" s="90">
        <v>2896</v>
      </c>
      <c r="F49" s="90">
        <v>1602</v>
      </c>
      <c r="G49" s="90">
        <v>508</v>
      </c>
      <c r="H49" s="90">
        <v>230</v>
      </c>
      <c r="I49" s="90">
        <v>84</v>
      </c>
      <c r="J49" s="90">
        <v>45</v>
      </c>
      <c r="K49" s="90">
        <v>119</v>
      </c>
      <c r="L49" s="90" t="s">
        <v>59</v>
      </c>
    </row>
    <row r="50" spans="1:12" s="86" customFormat="1" ht="9" customHeight="1">
      <c r="A50" s="84" t="s">
        <v>17</v>
      </c>
      <c r="B50" s="90">
        <f t="shared" si="3"/>
        <v>15850</v>
      </c>
      <c r="C50" s="90">
        <v>9</v>
      </c>
      <c r="D50" s="90">
        <v>1546</v>
      </c>
      <c r="E50" s="90">
        <v>6013</v>
      </c>
      <c r="F50" s="90">
        <v>4208</v>
      </c>
      <c r="G50" s="90">
        <v>1847</v>
      </c>
      <c r="H50" s="90">
        <v>863</v>
      </c>
      <c r="I50" s="90">
        <v>482</v>
      </c>
      <c r="J50" s="90">
        <v>283</v>
      </c>
      <c r="K50" s="90">
        <v>599</v>
      </c>
      <c r="L50" s="90" t="s">
        <v>59</v>
      </c>
    </row>
    <row r="51" spans="1:12" s="86" customFormat="1" ht="9" customHeight="1">
      <c r="A51" s="84" t="s">
        <v>18</v>
      </c>
      <c r="B51" s="90">
        <f t="shared" si="3"/>
        <v>3416</v>
      </c>
      <c r="C51" s="90">
        <v>1</v>
      </c>
      <c r="D51" s="90">
        <v>357</v>
      </c>
      <c r="E51" s="90">
        <v>1274</v>
      </c>
      <c r="F51" s="90">
        <v>885</v>
      </c>
      <c r="G51" s="90">
        <v>411</v>
      </c>
      <c r="H51" s="90">
        <v>180</v>
      </c>
      <c r="I51" s="90">
        <v>111</v>
      </c>
      <c r="J51" s="90">
        <v>69</v>
      </c>
      <c r="K51" s="90">
        <v>128</v>
      </c>
      <c r="L51" s="90" t="s">
        <v>59</v>
      </c>
    </row>
    <row r="52" spans="1:12" s="86" customFormat="1" ht="9" customHeight="1">
      <c r="A52" s="87" t="s">
        <v>19</v>
      </c>
      <c r="B52" s="92">
        <f t="shared" si="3"/>
        <v>5339</v>
      </c>
      <c r="C52" s="92">
        <v>2</v>
      </c>
      <c r="D52" s="92">
        <v>906</v>
      </c>
      <c r="E52" s="92">
        <v>2215</v>
      </c>
      <c r="F52" s="92">
        <v>1123</v>
      </c>
      <c r="G52" s="92">
        <v>471</v>
      </c>
      <c r="H52" s="92">
        <v>237</v>
      </c>
      <c r="I52" s="92">
        <v>124</v>
      </c>
      <c r="J52" s="92">
        <v>71</v>
      </c>
      <c r="K52" s="92">
        <v>190</v>
      </c>
      <c r="L52" s="92" t="s">
        <v>59</v>
      </c>
    </row>
    <row r="53" spans="1:12" s="86" customFormat="1" ht="9" customHeight="1">
      <c r="A53" s="84" t="s">
        <v>20</v>
      </c>
      <c r="B53" s="90">
        <f t="shared" si="3"/>
        <v>17363</v>
      </c>
      <c r="C53" s="90">
        <v>25</v>
      </c>
      <c r="D53" s="90">
        <v>3720</v>
      </c>
      <c r="E53" s="90">
        <v>7497</v>
      </c>
      <c r="F53" s="90">
        <v>3742</v>
      </c>
      <c r="G53" s="90">
        <v>1180</v>
      </c>
      <c r="H53" s="90">
        <v>478</v>
      </c>
      <c r="I53" s="90">
        <v>237</v>
      </c>
      <c r="J53" s="90">
        <v>129</v>
      </c>
      <c r="K53" s="90">
        <v>355</v>
      </c>
      <c r="L53" s="90" t="s">
        <v>59</v>
      </c>
    </row>
    <row r="54" spans="1:12" s="86" customFormat="1" ht="9" customHeight="1">
      <c r="A54" s="84" t="s">
        <v>21</v>
      </c>
      <c r="B54" s="90">
        <f t="shared" si="3"/>
        <v>3474</v>
      </c>
      <c r="C54" s="90">
        <v>1</v>
      </c>
      <c r="D54" s="90">
        <v>343</v>
      </c>
      <c r="E54" s="90">
        <v>1369</v>
      </c>
      <c r="F54" s="90">
        <v>946</v>
      </c>
      <c r="G54" s="90">
        <v>385</v>
      </c>
      <c r="H54" s="90">
        <v>163</v>
      </c>
      <c r="I54" s="90">
        <v>84</v>
      </c>
      <c r="J54" s="90">
        <v>54</v>
      </c>
      <c r="K54" s="90">
        <v>129</v>
      </c>
      <c r="L54" s="90" t="s">
        <v>59</v>
      </c>
    </row>
    <row r="55" spans="1:12" s="86" customFormat="1" ht="9" customHeight="1">
      <c r="A55" s="84" t="s">
        <v>22</v>
      </c>
      <c r="B55" s="90">
        <f t="shared" si="3"/>
        <v>18115</v>
      </c>
      <c r="C55" s="90">
        <v>10</v>
      </c>
      <c r="D55" s="90">
        <v>3584</v>
      </c>
      <c r="E55" s="90">
        <v>7405</v>
      </c>
      <c r="F55" s="90">
        <v>3902</v>
      </c>
      <c r="G55" s="90">
        <v>1563</v>
      </c>
      <c r="H55" s="90">
        <v>630</v>
      </c>
      <c r="I55" s="90">
        <v>376</v>
      </c>
      <c r="J55" s="90">
        <v>207</v>
      </c>
      <c r="K55" s="90">
        <v>438</v>
      </c>
      <c r="L55" s="90" t="s">
        <v>59</v>
      </c>
    </row>
    <row r="56" spans="1:12" s="86" customFormat="1" ht="9" customHeight="1">
      <c r="A56" s="87" t="s">
        <v>23</v>
      </c>
      <c r="B56" s="92">
        <f t="shared" si="3"/>
        <v>19204</v>
      </c>
      <c r="C56" s="92">
        <v>20</v>
      </c>
      <c r="D56" s="92">
        <v>2556</v>
      </c>
      <c r="E56" s="92">
        <v>8116</v>
      </c>
      <c r="F56" s="92">
        <v>4828</v>
      </c>
      <c r="G56" s="92">
        <v>1816</v>
      </c>
      <c r="H56" s="92">
        <v>792</v>
      </c>
      <c r="I56" s="92">
        <v>381</v>
      </c>
      <c r="J56" s="92">
        <v>217</v>
      </c>
      <c r="K56" s="92">
        <v>478</v>
      </c>
      <c r="L56" s="92" t="s">
        <v>59</v>
      </c>
    </row>
    <row r="57" spans="1:12" s="86" customFormat="1" ht="9" customHeight="1">
      <c r="A57" s="161" t="s">
        <v>24</v>
      </c>
      <c r="B57" s="90">
        <f t="shared" si="3"/>
        <v>54565</v>
      </c>
      <c r="C57" s="90">
        <v>18</v>
      </c>
      <c r="D57" s="90">
        <v>4353</v>
      </c>
      <c r="E57" s="90">
        <v>18947</v>
      </c>
      <c r="F57" s="90">
        <v>16896</v>
      </c>
      <c r="G57" s="90">
        <v>7817</v>
      </c>
      <c r="H57" s="90">
        <v>3214</v>
      </c>
      <c r="I57" s="90">
        <v>1347</v>
      </c>
      <c r="J57" s="90">
        <v>695</v>
      </c>
      <c r="K57" s="90">
        <v>1278</v>
      </c>
      <c r="L57" s="90" t="s">
        <v>59</v>
      </c>
    </row>
    <row r="58" spans="1:12" s="86" customFormat="1" ht="9" customHeight="1">
      <c r="A58" s="84" t="s">
        <v>25</v>
      </c>
      <c r="B58" s="90">
        <f t="shared" si="3"/>
        <v>12443</v>
      </c>
      <c r="C58" s="90">
        <v>52</v>
      </c>
      <c r="D58" s="90">
        <v>2275</v>
      </c>
      <c r="E58" s="90">
        <v>5008</v>
      </c>
      <c r="F58" s="90">
        <v>2755</v>
      </c>
      <c r="G58" s="90">
        <v>970</v>
      </c>
      <c r="H58" s="90">
        <v>447</v>
      </c>
      <c r="I58" s="90">
        <v>265</v>
      </c>
      <c r="J58" s="90">
        <v>173</v>
      </c>
      <c r="K58" s="90">
        <v>498</v>
      </c>
      <c r="L58" s="90" t="s">
        <v>59</v>
      </c>
    </row>
    <row r="59" spans="1:12" s="86" customFormat="1" ht="9" customHeight="1">
      <c r="A59" s="84" t="s">
        <v>26</v>
      </c>
      <c r="B59" s="90">
        <f t="shared" si="3"/>
        <v>38071</v>
      </c>
      <c r="C59" s="90">
        <v>7</v>
      </c>
      <c r="D59" s="90">
        <v>7496</v>
      </c>
      <c r="E59" s="90">
        <v>16758</v>
      </c>
      <c r="F59" s="90">
        <v>8299</v>
      </c>
      <c r="G59" s="90">
        <v>2868</v>
      </c>
      <c r="H59" s="90">
        <v>1101</v>
      </c>
      <c r="I59" s="90">
        <v>512</v>
      </c>
      <c r="J59" s="90">
        <v>282</v>
      </c>
      <c r="K59" s="90">
        <v>748</v>
      </c>
      <c r="L59" s="90" t="s">
        <v>59</v>
      </c>
    </row>
    <row r="60" spans="1:12" s="86" customFormat="1" ht="9" customHeight="1">
      <c r="A60" s="87" t="s">
        <v>27</v>
      </c>
      <c r="B60" s="92">
        <f t="shared" si="3"/>
        <v>25216</v>
      </c>
      <c r="C60" s="92">
        <v>37</v>
      </c>
      <c r="D60" s="92">
        <v>5494</v>
      </c>
      <c r="E60" s="92">
        <v>9764</v>
      </c>
      <c r="F60" s="92">
        <v>4923</v>
      </c>
      <c r="G60" s="92">
        <v>2160</v>
      </c>
      <c r="H60" s="92">
        <v>1050</v>
      </c>
      <c r="I60" s="92">
        <v>579</v>
      </c>
      <c r="J60" s="92">
        <v>345</v>
      </c>
      <c r="K60" s="92">
        <v>864</v>
      </c>
      <c r="L60" s="92" t="s">
        <v>59</v>
      </c>
    </row>
    <row r="61" spans="1:12" s="86" customFormat="1" ht="9" customHeight="1">
      <c r="A61" s="84" t="s">
        <v>28</v>
      </c>
      <c r="B61" s="90">
        <f t="shared" si="3"/>
        <v>13798</v>
      </c>
      <c r="C61" s="90">
        <v>8</v>
      </c>
      <c r="D61" s="90">
        <v>1401</v>
      </c>
      <c r="E61" s="90">
        <v>5129</v>
      </c>
      <c r="F61" s="90">
        <v>3628</v>
      </c>
      <c r="G61" s="90">
        <v>1648</v>
      </c>
      <c r="H61" s="90">
        <v>755</v>
      </c>
      <c r="I61" s="90">
        <v>411</v>
      </c>
      <c r="J61" s="90">
        <v>251</v>
      </c>
      <c r="K61" s="90">
        <v>567</v>
      </c>
      <c r="L61" s="90" t="s">
        <v>59</v>
      </c>
    </row>
    <row r="62" spans="1:12" s="86" customFormat="1" ht="9" customHeight="1">
      <c r="A62" s="84" t="s">
        <v>29</v>
      </c>
      <c r="B62" s="90">
        <f t="shared" si="3"/>
        <v>50063</v>
      </c>
      <c r="C62" s="90">
        <v>28</v>
      </c>
      <c r="D62" s="90">
        <v>6003</v>
      </c>
      <c r="E62" s="90">
        <v>21012</v>
      </c>
      <c r="F62" s="90">
        <v>13212</v>
      </c>
      <c r="G62" s="90">
        <v>5018</v>
      </c>
      <c r="H62" s="90">
        <v>1954</v>
      </c>
      <c r="I62" s="90">
        <v>892</v>
      </c>
      <c r="J62" s="90">
        <v>578</v>
      </c>
      <c r="K62" s="90">
        <v>1366</v>
      </c>
      <c r="L62" s="90" t="s">
        <v>59</v>
      </c>
    </row>
    <row r="63" spans="1:12" s="86" customFormat="1" ht="9" customHeight="1">
      <c r="A63" s="84" t="s">
        <v>30</v>
      </c>
      <c r="B63" s="90">
        <f t="shared" si="3"/>
        <v>81716</v>
      </c>
      <c r="C63" s="90">
        <v>52</v>
      </c>
      <c r="D63" s="90">
        <v>10813</v>
      </c>
      <c r="E63" s="90">
        <v>34012</v>
      </c>
      <c r="F63" s="90">
        <v>20876</v>
      </c>
      <c r="G63" s="90">
        <v>8486</v>
      </c>
      <c r="H63" s="90">
        <v>3433</v>
      </c>
      <c r="I63" s="90">
        <v>1519</v>
      </c>
      <c r="J63" s="90">
        <v>809</v>
      </c>
      <c r="K63" s="90">
        <v>1716</v>
      </c>
      <c r="L63" s="90" t="s">
        <v>59</v>
      </c>
    </row>
    <row r="64" spans="1:12" s="86" customFormat="1" ht="9" customHeight="1">
      <c r="A64" s="87" t="s">
        <v>31</v>
      </c>
      <c r="B64" s="92">
        <f t="shared" si="3"/>
        <v>36180</v>
      </c>
      <c r="C64" s="92">
        <v>24</v>
      </c>
      <c r="D64" s="92">
        <v>7104</v>
      </c>
      <c r="E64" s="92">
        <v>14698</v>
      </c>
      <c r="F64" s="92">
        <v>7724</v>
      </c>
      <c r="G64" s="92">
        <v>3032</v>
      </c>
      <c r="H64" s="92">
        <v>1356</v>
      </c>
      <c r="I64" s="92">
        <v>685</v>
      </c>
      <c r="J64" s="92">
        <v>424</v>
      </c>
      <c r="K64" s="92">
        <v>1133</v>
      </c>
      <c r="L64" s="92" t="s">
        <v>59</v>
      </c>
    </row>
    <row r="65" spans="1:12" s="86" customFormat="1" ht="9" customHeight="1">
      <c r="A65" s="84" t="s">
        <v>32</v>
      </c>
      <c r="B65" s="90">
        <f t="shared" si="3"/>
        <v>8274</v>
      </c>
      <c r="C65" s="90">
        <v>12</v>
      </c>
      <c r="D65" s="90">
        <v>1021</v>
      </c>
      <c r="E65" s="90">
        <v>3168</v>
      </c>
      <c r="F65" s="90">
        <v>2179</v>
      </c>
      <c r="G65" s="90">
        <v>899</v>
      </c>
      <c r="H65" s="90">
        <v>406</v>
      </c>
      <c r="I65" s="90">
        <v>219</v>
      </c>
      <c r="J65" s="90">
        <v>108</v>
      </c>
      <c r="K65" s="90">
        <v>262</v>
      </c>
      <c r="L65" s="90" t="s">
        <v>59</v>
      </c>
    </row>
    <row r="66" spans="1:12" s="86" customFormat="1" ht="9" customHeight="1">
      <c r="A66" s="84" t="s">
        <v>33</v>
      </c>
      <c r="B66" s="90">
        <f t="shared" si="3"/>
        <v>7268</v>
      </c>
      <c r="C66" s="90">
        <v>3</v>
      </c>
      <c r="D66" s="90">
        <v>842</v>
      </c>
      <c r="E66" s="90">
        <v>2769</v>
      </c>
      <c r="F66" s="90">
        <v>1686</v>
      </c>
      <c r="G66" s="90">
        <v>732</v>
      </c>
      <c r="H66" s="90">
        <v>402</v>
      </c>
      <c r="I66" s="90">
        <v>226</v>
      </c>
      <c r="J66" s="90">
        <v>178</v>
      </c>
      <c r="K66" s="90">
        <v>430</v>
      </c>
      <c r="L66" s="90" t="s">
        <v>59</v>
      </c>
    </row>
    <row r="67" spans="1:12" s="86" customFormat="1" ht="9" customHeight="1">
      <c r="A67" s="84" t="s">
        <v>34</v>
      </c>
      <c r="B67" s="90">
        <f t="shared" si="3"/>
        <v>31940</v>
      </c>
      <c r="C67" s="90">
        <v>35</v>
      </c>
      <c r="D67" s="90">
        <v>4550</v>
      </c>
      <c r="E67" s="90">
        <v>13186</v>
      </c>
      <c r="F67" s="90">
        <v>8669</v>
      </c>
      <c r="G67" s="90">
        <v>2925</v>
      </c>
      <c r="H67" s="90">
        <v>1096</v>
      </c>
      <c r="I67" s="90">
        <v>475</v>
      </c>
      <c r="J67" s="90">
        <v>303</v>
      </c>
      <c r="K67" s="90">
        <v>701</v>
      </c>
      <c r="L67" s="90" t="s">
        <v>59</v>
      </c>
    </row>
    <row r="68" spans="1:12" s="86" customFormat="1" ht="9" customHeight="1">
      <c r="A68" s="87" t="s">
        <v>35</v>
      </c>
      <c r="B68" s="92">
        <f t="shared" si="3"/>
        <v>21680</v>
      </c>
      <c r="C68" s="92">
        <v>6</v>
      </c>
      <c r="D68" s="92">
        <v>3004</v>
      </c>
      <c r="E68" s="92">
        <v>8301</v>
      </c>
      <c r="F68" s="92">
        <v>5171</v>
      </c>
      <c r="G68" s="92">
        <v>2334</v>
      </c>
      <c r="H68" s="92">
        <v>1197</v>
      </c>
      <c r="I68" s="92">
        <v>657</v>
      </c>
      <c r="J68" s="92">
        <v>361</v>
      </c>
      <c r="K68" s="92">
        <v>649</v>
      </c>
      <c r="L68" s="92" t="s">
        <v>59</v>
      </c>
    </row>
    <row r="69" spans="1:12" s="86" customFormat="1" ht="9" customHeight="1">
      <c r="A69" s="84" t="s">
        <v>36</v>
      </c>
      <c r="B69" s="90">
        <f t="shared" si="3"/>
        <v>21758</v>
      </c>
      <c r="C69" s="90">
        <v>7</v>
      </c>
      <c r="D69" s="90">
        <v>2800</v>
      </c>
      <c r="E69" s="90">
        <v>8848</v>
      </c>
      <c r="F69" s="90">
        <v>5631</v>
      </c>
      <c r="G69" s="90">
        <v>2276</v>
      </c>
      <c r="H69" s="90">
        <v>872</v>
      </c>
      <c r="I69" s="90">
        <v>436</v>
      </c>
      <c r="J69" s="90">
        <v>253</v>
      </c>
      <c r="K69" s="90">
        <v>635</v>
      </c>
      <c r="L69" s="90" t="s">
        <v>59</v>
      </c>
    </row>
    <row r="70" spans="1:12" s="86" customFormat="1" ht="9" customHeight="1">
      <c r="A70" s="84" t="s">
        <v>37</v>
      </c>
      <c r="B70" s="90">
        <f t="shared" si="3"/>
        <v>9886</v>
      </c>
      <c r="C70" s="90">
        <v>7</v>
      </c>
      <c r="D70" s="90">
        <v>1269</v>
      </c>
      <c r="E70" s="90">
        <v>4106</v>
      </c>
      <c r="F70" s="90">
        <v>2602</v>
      </c>
      <c r="G70" s="90">
        <v>987</v>
      </c>
      <c r="H70" s="90">
        <v>398</v>
      </c>
      <c r="I70" s="90">
        <v>175</v>
      </c>
      <c r="J70" s="90">
        <v>87</v>
      </c>
      <c r="K70" s="90">
        <v>255</v>
      </c>
      <c r="L70" s="90" t="s">
        <v>59</v>
      </c>
    </row>
    <row r="71" spans="1:12" s="86" customFormat="1" ht="9" customHeight="1">
      <c r="A71" s="84" t="s">
        <v>38</v>
      </c>
      <c r="B71" s="90">
        <f t="shared" si="3"/>
        <v>6382</v>
      </c>
      <c r="C71" s="90">
        <v>10</v>
      </c>
      <c r="D71" s="90">
        <v>741</v>
      </c>
      <c r="E71" s="90">
        <v>2234</v>
      </c>
      <c r="F71" s="90">
        <v>1634</v>
      </c>
      <c r="G71" s="90">
        <v>798</v>
      </c>
      <c r="H71" s="90">
        <v>415</v>
      </c>
      <c r="I71" s="90">
        <v>210</v>
      </c>
      <c r="J71" s="90">
        <v>137</v>
      </c>
      <c r="K71" s="90">
        <v>203</v>
      </c>
      <c r="L71" s="90" t="s">
        <v>59</v>
      </c>
    </row>
    <row r="72" spans="1:12" s="86" customFormat="1" ht="9" customHeight="1">
      <c r="A72" s="87" t="s">
        <v>39</v>
      </c>
      <c r="B72" s="92">
        <f t="shared" si="3"/>
        <v>16264</v>
      </c>
      <c r="C72" s="92">
        <v>4</v>
      </c>
      <c r="D72" s="92">
        <v>2310</v>
      </c>
      <c r="E72" s="92">
        <v>6849</v>
      </c>
      <c r="F72" s="92">
        <v>3939</v>
      </c>
      <c r="G72" s="92">
        <v>1548</v>
      </c>
      <c r="H72" s="92">
        <v>588</v>
      </c>
      <c r="I72" s="92">
        <v>314</v>
      </c>
      <c r="J72" s="92">
        <v>190</v>
      </c>
      <c r="K72" s="92">
        <v>522</v>
      </c>
      <c r="L72" s="92" t="s">
        <v>59</v>
      </c>
    </row>
    <row r="73" spans="1:12" s="86" customFormat="1" ht="9" customHeight="1">
      <c r="A73" s="84" t="s">
        <v>40</v>
      </c>
      <c r="B73" s="90">
        <f t="shared" si="3"/>
        <v>21000</v>
      </c>
      <c r="C73" s="90">
        <v>21</v>
      </c>
      <c r="D73" s="90">
        <v>2363</v>
      </c>
      <c r="E73" s="90">
        <v>8553</v>
      </c>
      <c r="F73" s="90">
        <v>5414</v>
      </c>
      <c r="G73" s="90">
        <v>2058</v>
      </c>
      <c r="H73" s="90">
        <v>932</v>
      </c>
      <c r="I73" s="90">
        <v>487</v>
      </c>
      <c r="J73" s="90">
        <v>333</v>
      </c>
      <c r="K73" s="90">
        <v>839</v>
      </c>
      <c r="L73" s="90" t="s">
        <v>59</v>
      </c>
    </row>
    <row r="74" spans="1:12" s="86" customFormat="1" ht="9" customHeight="1">
      <c r="A74" s="84" t="s">
        <v>41</v>
      </c>
      <c r="B74" s="90">
        <f t="shared" si="3"/>
        <v>16203</v>
      </c>
      <c r="C74" s="90">
        <v>27</v>
      </c>
      <c r="D74" s="90">
        <v>1511</v>
      </c>
      <c r="E74" s="90">
        <v>6247</v>
      </c>
      <c r="F74" s="90">
        <v>4614</v>
      </c>
      <c r="G74" s="90">
        <v>1827</v>
      </c>
      <c r="H74" s="90">
        <v>817</v>
      </c>
      <c r="I74" s="90">
        <v>423</v>
      </c>
      <c r="J74" s="90">
        <v>227</v>
      </c>
      <c r="K74" s="90">
        <v>510</v>
      </c>
      <c r="L74" s="90" t="s">
        <v>59</v>
      </c>
    </row>
    <row r="75" spans="1:12" s="86" customFormat="1" ht="9" customHeight="1">
      <c r="A75" s="84" t="s">
        <v>42</v>
      </c>
      <c r="B75" s="90">
        <f t="shared" si="3"/>
        <v>13466</v>
      </c>
      <c r="C75" s="90">
        <v>13</v>
      </c>
      <c r="D75" s="90">
        <v>1670</v>
      </c>
      <c r="E75" s="90">
        <v>5286</v>
      </c>
      <c r="F75" s="90">
        <v>3393</v>
      </c>
      <c r="G75" s="90">
        <v>1459</v>
      </c>
      <c r="H75" s="90">
        <v>680</v>
      </c>
      <c r="I75" s="90">
        <v>351</v>
      </c>
      <c r="J75" s="90">
        <v>217</v>
      </c>
      <c r="K75" s="90">
        <v>397</v>
      </c>
      <c r="L75" s="90" t="s">
        <v>59</v>
      </c>
    </row>
    <row r="76" spans="1:12" s="86" customFormat="1" ht="9" customHeight="1">
      <c r="A76" s="87" t="s">
        <v>43</v>
      </c>
      <c r="B76" s="92">
        <f t="shared" si="3"/>
        <v>19726</v>
      </c>
      <c r="C76" s="92">
        <v>23</v>
      </c>
      <c r="D76" s="92">
        <v>2322</v>
      </c>
      <c r="E76" s="92">
        <v>7867</v>
      </c>
      <c r="F76" s="92">
        <v>5244</v>
      </c>
      <c r="G76" s="92">
        <v>2045</v>
      </c>
      <c r="H76" s="92">
        <v>862</v>
      </c>
      <c r="I76" s="92">
        <v>440</v>
      </c>
      <c r="J76" s="92">
        <v>294</v>
      </c>
      <c r="K76" s="92">
        <v>629</v>
      </c>
      <c r="L76" s="92" t="s">
        <v>59</v>
      </c>
    </row>
    <row r="77" spans="1:12" s="86" customFormat="1" ht="9" customHeight="1">
      <c r="A77" s="84" t="s">
        <v>44</v>
      </c>
      <c r="B77" s="90">
        <f t="shared" si="3"/>
        <v>8218</v>
      </c>
      <c r="C77" s="90">
        <v>5</v>
      </c>
      <c r="D77" s="90">
        <v>1117</v>
      </c>
      <c r="E77" s="90">
        <v>3287</v>
      </c>
      <c r="F77" s="90">
        <v>1987</v>
      </c>
      <c r="G77" s="90">
        <v>805</v>
      </c>
      <c r="H77" s="90">
        <v>360</v>
      </c>
      <c r="I77" s="90">
        <v>188</v>
      </c>
      <c r="J77" s="90">
        <v>148</v>
      </c>
      <c r="K77" s="90">
        <v>321</v>
      </c>
      <c r="L77" s="90" t="s">
        <v>59</v>
      </c>
    </row>
    <row r="78" spans="1:12" s="86" customFormat="1" ht="9" customHeight="1">
      <c r="A78" s="84" t="s">
        <v>45</v>
      </c>
      <c r="B78" s="90">
        <f t="shared" si="3"/>
        <v>41766</v>
      </c>
      <c r="C78" s="90">
        <v>5</v>
      </c>
      <c r="D78" s="90">
        <v>4012</v>
      </c>
      <c r="E78" s="90">
        <v>14430</v>
      </c>
      <c r="F78" s="90">
        <v>11260</v>
      </c>
      <c r="G78" s="90">
        <v>5111</v>
      </c>
      <c r="H78" s="90">
        <v>2451</v>
      </c>
      <c r="I78" s="90">
        <v>1403</v>
      </c>
      <c r="J78" s="90">
        <v>837</v>
      </c>
      <c r="K78" s="90">
        <v>2257</v>
      </c>
      <c r="L78" s="90" t="s">
        <v>59</v>
      </c>
    </row>
    <row r="79" spans="1:12" s="86" customFormat="1" ht="9" customHeight="1">
      <c r="A79" s="84" t="s">
        <v>46</v>
      </c>
      <c r="B79" s="90">
        <f t="shared" si="3"/>
        <v>12537</v>
      </c>
      <c r="C79" s="90">
        <v>0</v>
      </c>
      <c r="D79" s="90">
        <v>2280</v>
      </c>
      <c r="E79" s="90">
        <v>5665</v>
      </c>
      <c r="F79" s="90">
        <v>2619</v>
      </c>
      <c r="G79" s="90">
        <v>923</v>
      </c>
      <c r="H79" s="90">
        <v>408</v>
      </c>
      <c r="I79" s="90">
        <v>190</v>
      </c>
      <c r="J79" s="90">
        <v>130</v>
      </c>
      <c r="K79" s="90">
        <v>322</v>
      </c>
      <c r="L79" s="90" t="s">
        <v>59</v>
      </c>
    </row>
    <row r="80" spans="1:12" s="86" customFormat="1" ht="9" customHeight="1">
      <c r="A80" s="87" t="s">
        <v>47</v>
      </c>
      <c r="B80" s="92">
        <f t="shared" si="3"/>
        <v>12704</v>
      </c>
      <c r="C80" s="92">
        <v>17</v>
      </c>
      <c r="D80" s="92">
        <v>2564</v>
      </c>
      <c r="E80" s="92">
        <v>5401</v>
      </c>
      <c r="F80" s="92">
        <v>2735</v>
      </c>
      <c r="G80" s="92">
        <v>952</v>
      </c>
      <c r="H80" s="92">
        <v>383</v>
      </c>
      <c r="I80" s="92">
        <v>187</v>
      </c>
      <c r="J80" s="92">
        <v>123</v>
      </c>
      <c r="K80" s="92">
        <v>342</v>
      </c>
      <c r="L80" s="92" t="s">
        <v>59</v>
      </c>
    </row>
    <row r="81" spans="1:12" s="86" customFormat="1" ht="8.25" customHeight="1">
      <c r="A81" s="84"/>
      <c r="B81" s="90"/>
      <c r="C81" s="90"/>
      <c r="D81" s="90"/>
      <c r="E81" s="90"/>
      <c r="F81" s="90"/>
      <c r="G81" s="90"/>
      <c r="H81" s="90"/>
      <c r="I81" s="90"/>
      <c r="J81" s="90"/>
      <c r="K81" s="90"/>
    </row>
    <row r="82" spans="1:12" s="86" customFormat="1" ht="9" customHeight="1">
      <c r="A82" s="80">
        <v>1997</v>
      </c>
      <c r="B82" s="90"/>
      <c r="C82" s="90"/>
      <c r="D82" s="90"/>
      <c r="E82" s="90"/>
      <c r="F82" s="90"/>
      <c r="G82" s="90"/>
      <c r="H82" s="90"/>
      <c r="I82" s="90"/>
      <c r="J82" s="90"/>
      <c r="K82" s="90"/>
    </row>
    <row r="83" spans="1:12" s="86" customFormat="1" ht="9" customHeight="1">
      <c r="A83" s="83" t="s">
        <v>15</v>
      </c>
      <c r="B83" s="91">
        <f t="shared" ref="B83:K83" si="4">SUM(B85:B116)</f>
        <v>707840</v>
      </c>
      <c r="C83" s="91">
        <f t="shared" si="4"/>
        <v>617</v>
      </c>
      <c r="D83" s="91">
        <f t="shared" si="4"/>
        <v>98356</v>
      </c>
      <c r="E83" s="91">
        <f t="shared" si="4"/>
        <v>277415</v>
      </c>
      <c r="F83" s="91">
        <f t="shared" si="4"/>
        <v>178417</v>
      </c>
      <c r="G83" s="91">
        <f t="shared" si="4"/>
        <v>72786</v>
      </c>
      <c r="H83" s="91">
        <f t="shared" si="4"/>
        <v>31839</v>
      </c>
      <c r="I83" s="91">
        <f t="shared" si="4"/>
        <v>16517</v>
      </c>
      <c r="J83" s="91">
        <f t="shared" si="4"/>
        <v>9734</v>
      </c>
      <c r="K83" s="91">
        <f t="shared" si="4"/>
        <v>22159</v>
      </c>
      <c r="L83" s="91" t="s">
        <v>59</v>
      </c>
    </row>
    <row r="84" spans="1:12" s="86" customFormat="1" ht="3.95" customHeight="1">
      <c r="A84" s="83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</row>
    <row r="85" spans="1:12" s="86" customFormat="1" ht="9" customHeight="1">
      <c r="A85" s="84" t="s">
        <v>16</v>
      </c>
      <c r="B85" s="90">
        <f t="shared" ref="B85:B116" si="5">SUM(C85:K85)</f>
        <v>6921</v>
      </c>
      <c r="C85" s="90">
        <v>10</v>
      </c>
      <c r="D85" s="90">
        <v>1179</v>
      </c>
      <c r="E85" s="90">
        <v>3095</v>
      </c>
      <c r="F85" s="90">
        <v>1618</v>
      </c>
      <c r="G85" s="90">
        <v>560</v>
      </c>
      <c r="H85" s="90">
        <v>197</v>
      </c>
      <c r="I85" s="90">
        <v>86</v>
      </c>
      <c r="J85" s="90">
        <v>48</v>
      </c>
      <c r="K85" s="90">
        <v>128</v>
      </c>
      <c r="L85" s="90" t="s">
        <v>59</v>
      </c>
    </row>
    <row r="86" spans="1:12" s="86" customFormat="1" ht="9" customHeight="1">
      <c r="A86" s="84" t="s">
        <v>17</v>
      </c>
      <c r="B86" s="90">
        <f t="shared" si="5"/>
        <v>16053</v>
      </c>
      <c r="C86" s="90">
        <v>17</v>
      </c>
      <c r="D86" s="90">
        <v>1622</v>
      </c>
      <c r="E86" s="90">
        <v>5807</v>
      </c>
      <c r="F86" s="90">
        <v>4415</v>
      </c>
      <c r="G86" s="90">
        <v>1904</v>
      </c>
      <c r="H86" s="90">
        <v>956</v>
      </c>
      <c r="I86" s="90">
        <v>478</v>
      </c>
      <c r="J86" s="90">
        <v>289</v>
      </c>
      <c r="K86" s="90">
        <v>565</v>
      </c>
      <c r="L86" s="90" t="s">
        <v>59</v>
      </c>
    </row>
    <row r="87" spans="1:12" s="86" customFormat="1" ht="9" customHeight="1">
      <c r="A87" s="84" t="s">
        <v>18</v>
      </c>
      <c r="B87" s="90">
        <f t="shared" si="5"/>
        <v>3161</v>
      </c>
      <c r="C87" s="90">
        <v>0</v>
      </c>
      <c r="D87" s="90">
        <v>309</v>
      </c>
      <c r="E87" s="90">
        <v>1231</v>
      </c>
      <c r="F87" s="90">
        <v>844</v>
      </c>
      <c r="G87" s="90">
        <v>369</v>
      </c>
      <c r="H87" s="90">
        <v>168</v>
      </c>
      <c r="I87" s="90">
        <v>103</v>
      </c>
      <c r="J87" s="90">
        <v>65</v>
      </c>
      <c r="K87" s="90">
        <v>72</v>
      </c>
      <c r="L87" s="90" t="s">
        <v>59</v>
      </c>
    </row>
    <row r="88" spans="1:12" s="86" customFormat="1" ht="9" customHeight="1">
      <c r="A88" s="87" t="s">
        <v>19</v>
      </c>
      <c r="B88" s="92">
        <f t="shared" si="5"/>
        <v>5630</v>
      </c>
      <c r="C88" s="92">
        <v>3</v>
      </c>
      <c r="D88" s="92">
        <v>969</v>
      </c>
      <c r="E88" s="92">
        <v>2357</v>
      </c>
      <c r="F88" s="92">
        <v>1215</v>
      </c>
      <c r="G88" s="92">
        <v>460</v>
      </c>
      <c r="H88" s="92">
        <v>231</v>
      </c>
      <c r="I88" s="92">
        <v>134</v>
      </c>
      <c r="J88" s="92">
        <v>88</v>
      </c>
      <c r="K88" s="92">
        <v>173</v>
      </c>
      <c r="L88" s="92" t="s">
        <v>59</v>
      </c>
    </row>
    <row r="89" spans="1:12" s="86" customFormat="1" ht="9" customHeight="1">
      <c r="A89" s="84" t="s">
        <v>20</v>
      </c>
      <c r="B89" s="90">
        <f t="shared" si="5"/>
        <v>18224</v>
      </c>
      <c r="C89" s="90">
        <v>27</v>
      </c>
      <c r="D89" s="90">
        <v>4008</v>
      </c>
      <c r="E89" s="90">
        <v>7634</v>
      </c>
      <c r="F89" s="90">
        <v>4035</v>
      </c>
      <c r="G89" s="90">
        <v>1295</v>
      </c>
      <c r="H89" s="90">
        <v>527</v>
      </c>
      <c r="I89" s="90">
        <v>229</v>
      </c>
      <c r="J89" s="90">
        <v>150</v>
      </c>
      <c r="K89" s="90">
        <v>319</v>
      </c>
      <c r="L89" s="90" t="s">
        <v>59</v>
      </c>
    </row>
    <row r="90" spans="1:12" s="86" customFormat="1" ht="9" customHeight="1">
      <c r="A90" s="84" t="s">
        <v>21</v>
      </c>
      <c r="B90" s="90">
        <f t="shared" si="5"/>
        <v>3770</v>
      </c>
      <c r="C90" s="90">
        <v>1</v>
      </c>
      <c r="D90" s="90">
        <v>400</v>
      </c>
      <c r="E90" s="90">
        <v>1450</v>
      </c>
      <c r="F90" s="90">
        <v>939</v>
      </c>
      <c r="G90" s="90">
        <v>449</v>
      </c>
      <c r="H90" s="90">
        <v>196</v>
      </c>
      <c r="I90" s="90">
        <v>92</v>
      </c>
      <c r="J90" s="90">
        <v>63</v>
      </c>
      <c r="K90" s="90">
        <v>180</v>
      </c>
      <c r="L90" s="90" t="s">
        <v>59</v>
      </c>
    </row>
    <row r="91" spans="1:12" s="86" customFormat="1" ht="9" customHeight="1">
      <c r="A91" s="84" t="s">
        <v>22</v>
      </c>
      <c r="B91" s="90">
        <f t="shared" si="5"/>
        <v>19409</v>
      </c>
      <c r="C91" s="90">
        <v>5</v>
      </c>
      <c r="D91" s="90">
        <v>3693</v>
      </c>
      <c r="E91" s="90">
        <v>7628</v>
      </c>
      <c r="F91" s="90">
        <v>4306</v>
      </c>
      <c r="G91" s="90">
        <v>1749</v>
      </c>
      <c r="H91" s="90">
        <v>792</v>
      </c>
      <c r="I91" s="90">
        <v>431</v>
      </c>
      <c r="J91" s="90">
        <v>262</v>
      </c>
      <c r="K91" s="90">
        <v>543</v>
      </c>
      <c r="L91" s="90" t="s">
        <v>59</v>
      </c>
    </row>
    <row r="92" spans="1:12" s="86" customFormat="1" ht="9" customHeight="1">
      <c r="A92" s="87" t="s">
        <v>23</v>
      </c>
      <c r="B92" s="92">
        <f t="shared" si="5"/>
        <v>18907</v>
      </c>
      <c r="C92" s="92">
        <v>13</v>
      </c>
      <c r="D92" s="92">
        <v>2514</v>
      </c>
      <c r="E92" s="92">
        <v>7804</v>
      </c>
      <c r="F92" s="92">
        <v>4861</v>
      </c>
      <c r="G92" s="92">
        <v>1882</v>
      </c>
      <c r="H92" s="92">
        <v>736</v>
      </c>
      <c r="I92" s="92">
        <v>391</v>
      </c>
      <c r="J92" s="92">
        <v>225</v>
      </c>
      <c r="K92" s="92">
        <v>481</v>
      </c>
      <c r="L92" s="92" t="s">
        <v>59</v>
      </c>
    </row>
    <row r="93" spans="1:12" s="86" customFormat="1" ht="9" customHeight="1">
      <c r="A93" s="161" t="s">
        <v>24</v>
      </c>
      <c r="B93" s="90">
        <f t="shared" si="5"/>
        <v>54992</v>
      </c>
      <c r="C93" s="90">
        <v>20</v>
      </c>
      <c r="D93" s="90">
        <v>4381</v>
      </c>
      <c r="E93" s="90">
        <v>18586</v>
      </c>
      <c r="F93" s="90">
        <v>17352</v>
      </c>
      <c r="G93" s="90">
        <v>7984</v>
      </c>
      <c r="H93" s="90">
        <v>3194</v>
      </c>
      <c r="I93" s="90">
        <v>1439</v>
      </c>
      <c r="J93" s="90">
        <v>766</v>
      </c>
      <c r="K93" s="90">
        <v>1270</v>
      </c>
      <c r="L93" s="90" t="s">
        <v>59</v>
      </c>
    </row>
    <row r="94" spans="1:12" s="86" customFormat="1" ht="9" customHeight="1">
      <c r="A94" s="84" t="s">
        <v>25</v>
      </c>
      <c r="B94" s="90">
        <f t="shared" si="5"/>
        <v>13565</v>
      </c>
      <c r="C94" s="90">
        <v>59</v>
      </c>
      <c r="D94" s="90">
        <v>2486</v>
      </c>
      <c r="E94" s="90">
        <v>5396</v>
      </c>
      <c r="F94" s="90">
        <v>2935</v>
      </c>
      <c r="G94" s="90">
        <v>1140</v>
      </c>
      <c r="H94" s="90">
        <v>511</v>
      </c>
      <c r="I94" s="90">
        <v>312</v>
      </c>
      <c r="J94" s="90">
        <v>186</v>
      </c>
      <c r="K94" s="90">
        <v>540</v>
      </c>
      <c r="L94" s="90" t="s">
        <v>59</v>
      </c>
    </row>
    <row r="95" spans="1:12" s="86" customFormat="1" ht="9" customHeight="1">
      <c r="A95" s="84" t="s">
        <v>26</v>
      </c>
      <c r="B95" s="90">
        <f t="shared" si="5"/>
        <v>39558</v>
      </c>
      <c r="C95" s="90">
        <v>6</v>
      </c>
      <c r="D95" s="90">
        <v>7671</v>
      </c>
      <c r="E95" s="90">
        <v>17493</v>
      </c>
      <c r="F95" s="90">
        <v>8746</v>
      </c>
      <c r="G95" s="90">
        <v>2919</v>
      </c>
      <c r="H95" s="90">
        <v>1116</v>
      </c>
      <c r="I95" s="90">
        <v>550</v>
      </c>
      <c r="J95" s="90">
        <v>271</v>
      </c>
      <c r="K95" s="90">
        <v>786</v>
      </c>
      <c r="L95" s="90" t="s">
        <v>59</v>
      </c>
    </row>
    <row r="96" spans="1:12" s="86" customFormat="1" ht="9" customHeight="1">
      <c r="A96" s="87" t="s">
        <v>27</v>
      </c>
      <c r="B96" s="92">
        <f t="shared" si="5"/>
        <v>26335</v>
      </c>
      <c r="C96" s="92">
        <v>53</v>
      </c>
      <c r="D96" s="92">
        <v>5850</v>
      </c>
      <c r="E96" s="92">
        <v>9927</v>
      </c>
      <c r="F96" s="92">
        <v>5143</v>
      </c>
      <c r="G96" s="92">
        <v>2217</v>
      </c>
      <c r="H96" s="92">
        <v>1141</v>
      </c>
      <c r="I96" s="92">
        <v>697</v>
      </c>
      <c r="J96" s="92">
        <v>377</v>
      </c>
      <c r="K96" s="92">
        <v>930</v>
      </c>
      <c r="L96" s="92" t="s">
        <v>59</v>
      </c>
    </row>
    <row r="97" spans="1:12" s="86" customFormat="1" ht="9" customHeight="1">
      <c r="A97" s="84" t="s">
        <v>28</v>
      </c>
      <c r="B97" s="90">
        <f t="shared" si="5"/>
        <v>14054</v>
      </c>
      <c r="C97" s="90">
        <v>17</v>
      </c>
      <c r="D97" s="90">
        <v>1445</v>
      </c>
      <c r="E97" s="90">
        <v>5351</v>
      </c>
      <c r="F97" s="90">
        <v>3662</v>
      </c>
      <c r="G97" s="90">
        <v>1708</v>
      </c>
      <c r="H97" s="90">
        <v>752</v>
      </c>
      <c r="I97" s="90">
        <v>396</v>
      </c>
      <c r="J97" s="90">
        <v>222</v>
      </c>
      <c r="K97" s="90">
        <v>501</v>
      </c>
      <c r="L97" s="90" t="s">
        <v>59</v>
      </c>
    </row>
    <row r="98" spans="1:12" s="86" customFormat="1" ht="9" customHeight="1">
      <c r="A98" s="84" t="s">
        <v>29</v>
      </c>
      <c r="B98" s="90">
        <f t="shared" si="5"/>
        <v>51535</v>
      </c>
      <c r="C98" s="90">
        <v>53</v>
      </c>
      <c r="D98" s="90">
        <v>6437</v>
      </c>
      <c r="E98" s="90">
        <v>21408</v>
      </c>
      <c r="F98" s="90">
        <v>13543</v>
      </c>
      <c r="G98" s="90">
        <v>5169</v>
      </c>
      <c r="H98" s="90">
        <v>2040</v>
      </c>
      <c r="I98" s="90">
        <v>973</v>
      </c>
      <c r="J98" s="90">
        <v>554</v>
      </c>
      <c r="K98" s="90">
        <v>1358</v>
      </c>
      <c r="L98" s="90" t="s">
        <v>59</v>
      </c>
    </row>
    <row r="99" spans="1:12" s="86" customFormat="1" ht="9" customHeight="1">
      <c r="A99" s="84" t="s">
        <v>30</v>
      </c>
      <c r="B99" s="90">
        <f t="shared" si="5"/>
        <v>87981</v>
      </c>
      <c r="C99" s="90">
        <v>81</v>
      </c>
      <c r="D99" s="90">
        <v>11256</v>
      </c>
      <c r="E99" s="90">
        <v>35707</v>
      </c>
      <c r="F99" s="90">
        <v>23037</v>
      </c>
      <c r="G99" s="90">
        <v>9412</v>
      </c>
      <c r="H99" s="90">
        <v>3847</v>
      </c>
      <c r="I99" s="90">
        <v>1735</v>
      </c>
      <c r="J99" s="90">
        <v>954</v>
      </c>
      <c r="K99" s="90">
        <v>1952</v>
      </c>
      <c r="L99" s="90" t="s">
        <v>59</v>
      </c>
    </row>
    <row r="100" spans="1:12" s="86" customFormat="1" ht="9" customHeight="1">
      <c r="A100" s="87" t="s">
        <v>31</v>
      </c>
      <c r="B100" s="92">
        <f t="shared" si="5"/>
        <v>37059</v>
      </c>
      <c r="C100" s="92">
        <v>49</v>
      </c>
      <c r="D100" s="92">
        <v>7356</v>
      </c>
      <c r="E100" s="92">
        <v>15037</v>
      </c>
      <c r="F100" s="92">
        <v>7934</v>
      </c>
      <c r="G100" s="92">
        <v>3124</v>
      </c>
      <c r="H100" s="92">
        <v>1399</v>
      </c>
      <c r="I100" s="92">
        <v>720</v>
      </c>
      <c r="J100" s="92">
        <v>381</v>
      </c>
      <c r="K100" s="92">
        <v>1059</v>
      </c>
      <c r="L100" s="92" t="s">
        <v>59</v>
      </c>
    </row>
    <row r="101" spans="1:12" s="86" customFormat="1" ht="9" customHeight="1">
      <c r="A101" s="84" t="s">
        <v>32</v>
      </c>
      <c r="B101" s="90">
        <f t="shared" si="5"/>
        <v>9538</v>
      </c>
      <c r="C101" s="90">
        <v>11</v>
      </c>
      <c r="D101" s="90">
        <v>1136</v>
      </c>
      <c r="E101" s="90">
        <v>3627</v>
      </c>
      <c r="F101" s="90">
        <v>2501</v>
      </c>
      <c r="G101" s="90">
        <v>1089</v>
      </c>
      <c r="H101" s="90">
        <v>470</v>
      </c>
      <c r="I101" s="90">
        <v>257</v>
      </c>
      <c r="J101" s="90">
        <v>117</v>
      </c>
      <c r="K101" s="90">
        <v>330</v>
      </c>
      <c r="L101" s="90" t="s">
        <v>59</v>
      </c>
    </row>
    <row r="102" spans="1:12" s="86" customFormat="1" ht="9" customHeight="1">
      <c r="A102" s="84" t="s">
        <v>33</v>
      </c>
      <c r="B102" s="90">
        <f t="shared" si="5"/>
        <v>7388</v>
      </c>
      <c r="C102" s="90">
        <v>1</v>
      </c>
      <c r="D102" s="90">
        <v>888</v>
      </c>
      <c r="E102" s="90">
        <v>2755</v>
      </c>
      <c r="F102" s="90">
        <v>1747</v>
      </c>
      <c r="G102" s="90">
        <v>788</v>
      </c>
      <c r="H102" s="90">
        <v>388</v>
      </c>
      <c r="I102" s="90">
        <v>223</v>
      </c>
      <c r="J102" s="90">
        <v>175</v>
      </c>
      <c r="K102" s="90">
        <v>423</v>
      </c>
      <c r="L102" s="90" t="s">
        <v>59</v>
      </c>
    </row>
    <row r="103" spans="1:12" s="86" customFormat="1" ht="9" customHeight="1">
      <c r="A103" s="84" t="s">
        <v>34</v>
      </c>
      <c r="B103" s="90">
        <f t="shared" si="5"/>
        <v>33899</v>
      </c>
      <c r="C103" s="90">
        <v>29</v>
      </c>
      <c r="D103" s="90">
        <v>5058</v>
      </c>
      <c r="E103" s="90">
        <v>13863</v>
      </c>
      <c r="F103" s="90">
        <v>9395</v>
      </c>
      <c r="G103" s="90">
        <v>3005</v>
      </c>
      <c r="H103" s="90">
        <v>1122</v>
      </c>
      <c r="I103" s="90">
        <v>548</v>
      </c>
      <c r="J103" s="90">
        <v>301</v>
      </c>
      <c r="K103" s="90">
        <v>578</v>
      </c>
      <c r="L103" s="90" t="s">
        <v>59</v>
      </c>
    </row>
    <row r="104" spans="1:12" s="86" customFormat="1" ht="9" customHeight="1">
      <c r="A104" s="87" t="s">
        <v>35</v>
      </c>
      <c r="B104" s="92">
        <f t="shared" si="5"/>
        <v>27920</v>
      </c>
      <c r="C104" s="92">
        <v>11</v>
      </c>
      <c r="D104" s="92">
        <v>3383</v>
      </c>
      <c r="E104" s="92">
        <v>9245</v>
      </c>
      <c r="F104" s="92">
        <v>6427</v>
      </c>
      <c r="G104" s="92">
        <v>3154</v>
      </c>
      <c r="H104" s="92">
        <v>1852</v>
      </c>
      <c r="I104" s="92">
        <v>1278</v>
      </c>
      <c r="J104" s="92">
        <v>835</v>
      </c>
      <c r="K104" s="92">
        <v>1735</v>
      </c>
      <c r="L104" s="92" t="s">
        <v>59</v>
      </c>
    </row>
    <row r="105" spans="1:12" s="86" customFormat="1" ht="9" customHeight="1">
      <c r="A105" s="84" t="s">
        <v>36</v>
      </c>
      <c r="B105" s="90">
        <f t="shared" si="5"/>
        <v>24178</v>
      </c>
      <c r="C105" s="90">
        <v>12</v>
      </c>
      <c r="D105" s="90">
        <v>3212</v>
      </c>
      <c r="E105" s="90">
        <v>9459</v>
      </c>
      <c r="F105" s="90">
        <v>6239</v>
      </c>
      <c r="G105" s="90">
        <v>2560</v>
      </c>
      <c r="H105" s="90">
        <v>1082</v>
      </c>
      <c r="I105" s="90">
        <v>532</v>
      </c>
      <c r="J105" s="90">
        <v>296</v>
      </c>
      <c r="K105" s="90">
        <v>786</v>
      </c>
      <c r="L105" s="90" t="s">
        <v>59</v>
      </c>
    </row>
    <row r="106" spans="1:12" s="86" customFormat="1" ht="9" customHeight="1">
      <c r="A106" s="84" t="s">
        <v>37</v>
      </c>
      <c r="B106" s="90">
        <f t="shared" si="5"/>
        <v>10164</v>
      </c>
      <c r="C106" s="90">
        <v>4</v>
      </c>
      <c r="D106" s="90">
        <v>1277</v>
      </c>
      <c r="E106" s="90">
        <v>4249</v>
      </c>
      <c r="F106" s="90">
        <v>2672</v>
      </c>
      <c r="G106" s="90">
        <v>1029</v>
      </c>
      <c r="H106" s="90">
        <v>415</v>
      </c>
      <c r="I106" s="90">
        <v>205</v>
      </c>
      <c r="J106" s="90">
        <v>100</v>
      </c>
      <c r="K106" s="90">
        <v>213</v>
      </c>
      <c r="L106" s="90" t="s">
        <v>59</v>
      </c>
    </row>
    <row r="107" spans="1:12" s="86" customFormat="1" ht="9" customHeight="1">
      <c r="A107" s="84" t="s">
        <v>38</v>
      </c>
      <c r="B107" s="90">
        <f t="shared" si="5"/>
        <v>6529</v>
      </c>
      <c r="C107" s="90">
        <v>8</v>
      </c>
      <c r="D107" s="90">
        <v>749</v>
      </c>
      <c r="E107" s="90">
        <v>2365</v>
      </c>
      <c r="F107" s="90">
        <v>1581</v>
      </c>
      <c r="G107" s="90">
        <v>838</v>
      </c>
      <c r="H107" s="90">
        <v>424</v>
      </c>
      <c r="I107" s="90">
        <v>219</v>
      </c>
      <c r="J107" s="90">
        <v>131</v>
      </c>
      <c r="K107" s="90">
        <v>214</v>
      </c>
      <c r="L107" s="90" t="s">
        <v>59</v>
      </c>
    </row>
    <row r="108" spans="1:12" s="86" customFormat="1" ht="9" customHeight="1">
      <c r="A108" s="87" t="s">
        <v>39</v>
      </c>
      <c r="B108" s="92">
        <f t="shared" si="5"/>
        <v>16426</v>
      </c>
      <c r="C108" s="92">
        <v>10</v>
      </c>
      <c r="D108" s="92">
        <v>2392</v>
      </c>
      <c r="E108" s="92">
        <v>6891</v>
      </c>
      <c r="F108" s="92">
        <v>4007</v>
      </c>
      <c r="G108" s="92">
        <v>1464</v>
      </c>
      <c r="H108" s="92">
        <v>621</v>
      </c>
      <c r="I108" s="92">
        <v>346</v>
      </c>
      <c r="J108" s="92">
        <v>190</v>
      </c>
      <c r="K108" s="92">
        <v>505</v>
      </c>
      <c r="L108" s="92" t="s">
        <v>59</v>
      </c>
    </row>
    <row r="109" spans="1:12" s="86" customFormat="1" ht="9" customHeight="1">
      <c r="A109" s="84" t="s">
        <v>40</v>
      </c>
      <c r="B109" s="90">
        <f t="shared" si="5"/>
        <v>21551</v>
      </c>
      <c r="C109" s="90">
        <v>33</v>
      </c>
      <c r="D109" s="90">
        <v>2294</v>
      </c>
      <c r="E109" s="90">
        <v>8485</v>
      </c>
      <c r="F109" s="90">
        <v>5722</v>
      </c>
      <c r="G109" s="90">
        <v>2137</v>
      </c>
      <c r="H109" s="90">
        <v>971</v>
      </c>
      <c r="I109" s="90">
        <v>575</v>
      </c>
      <c r="J109" s="90">
        <v>398</v>
      </c>
      <c r="K109" s="90">
        <v>936</v>
      </c>
      <c r="L109" s="90" t="s">
        <v>59</v>
      </c>
    </row>
    <row r="110" spans="1:12" s="86" customFormat="1" ht="9" customHeight="1">
      <c r="A110" s="84" t="s">
        <v>41</v>
      </c>
      <c r="B110" s="90">
        <f t="shared" si="5"/>
        <v>17259</v>
      </c>
      <c r="C110" s="90">
        <v>46</v>
      </c>
      <c r="D110" s="90">
        <v>1550</v>
      </c>
      <c r="E110" s="90">
        <v>6403</v>
      </c>
      <c r="F110" s="90">
        <v>4933</v>
      </c>
      <c r="G110" s="90">
        <v>2063</v>
      </c>
      <c r="H110" s="90">
        <v>938</v>
      </c>
      <c r="I110" s="90">
        <v>481</v>
      </c>
      <c r="J110" s="90">
        <v>259</v>
      </c>
      <c r="K110" s="90">
        <v>586</v>
      </c>
      <c r="L110" s="90" t="s">
        <v>59</v>
      </c>
    </row>
    <row r="111" spans="1:12" s="86" customFormat="1" ht="9" customHeight="1">
      <c r="A111" s="84" t="s">
        <v>42</v>
      </c>
      <c r="B111" s="90">
        <f t="shared" si="5"/>
        <v>13790</v>
      </c>
      <c r="C111" s="90">
        <v>11</v>
      </c>
      <c r="D111" s="90">
        <v>1800</v>
      </c>
      <c r="E111" s="90">
        <v>5327</v>
      </c>
      <c r="F111" s="90">
        <v>3471</v>
      </c>
      <c r="G111" s="90">
        <v>1492</v>
      </c>
      <c r="H111" s="90">
        <v>720</v>
      </c>
      <c r="I111" s="90">
        <v>332</v>
      </c>
      <c r="J111" s="90">
        <v>217</v>
      </c>
      <c r="K111" s="90">
        <v>420</v>
      </c>
      <c r="L111" s="90" t="s">
        <v>59</v>
      </c>
    </row>
    <row r="112" spans="1:12" s="86" customFormat="1" ht="9" customHeight="1">
      <c r="A112" s="87" t="s">
        <v>43</v>
      </c>
      <c r="B112" s="92">
        <f t="shared" si="5"/>
        <v>20333</v>
      </c>
      <c r="C112" s="92">
        <v>7</v>
      </c>
      <c r="D112" s="92">
        <v>2471</v>
      </c>
      <c r="E112" s="92">
        <v>7921</v>
      </c>
      <c r="F112" s="92">
        <v>5534</v>
      </c>
      <c r="G112" s="92">
        <v>2126</v>
      </c>
      <c r="H112" s="92">
        <v>932</v>
      </c>
      <c r="I112" s="92">
        <v>425</v>
      </c>
      <c r="J112" s="92">
        <v>264</v>
      </c>
      <c r="K112" s="92">
        <v>653</v>
      </c>
      <c r="L112" s="92" t="s">
        <v>59</v>
      </c>
    </row>
    <row r="113" spans="1:12" s="86" customFormat="1" ht="9" customHeight="1">
      <c r="A113" s="84" t="s">
        <v>44</v>
      </c>
      <c r="B113" s="90">
        <f t="shared" si="5"/>
        <v>8508</v>
      </c>
      <c r="C113" s="90">
        <v>2</v>
      </c>
      <c r="D113" s="90">
        <v>1170</v>
      </c>
      <c r="E113" s="90">
        <v>3495</v>
      </c>
      <c r="F113" s="90">
        <v>2031</v>
      </c>
      <c r="G113" s="90">
        <v>867</v>
      </c>
      <c r="H113" s="90">
        <v>332</v>
      </c>
      <c r="I113" s="90">
        <v>192</v>
      </c>
      <c r="J113" s="90">
        <v>108</v>
      </c>
      <c r="K113" s="90">
        <v>311</v>
      </c>
      <c r="L113" s="90" t="s">
        <v>59</v>
      </c>
    </row>
    <row r="114" spans="1:12" s="86" customFormat="1" ht="9" customHeight="1">
      <c r="A114" s="84" t="s">
        <v>45</v>
      </c>
      <c r="B114" s="90">
        <f t="shared" si="5"/>
        <v>45490</v>
      </c>
      <c r="C114" s="90">
        <v>8</v>
      </c>
      <c r="D114" s="90">
        <v>4281</v>
      </c>
      <c r="E114" s="90">
        <v>15477</v>
      </c>
      <c r="F114" s="90">
        <v>11856</v>
      </c>
      <c r="G114" s="90">
        <v>5690</v>
      </c>
      <c r="H114" s="90">
        <v>2813</v>
      </c>
      <c r="I114" s="90">
        <v>1658</v>
      </c>
      <c r="J114" s="90">
        <v>1101</v>
      </c>
      <c r="K114" s="90">
        <v>2606</v>
      </c>
      <c r="L114" s="90" t="s">
        <v>59</v>
      </c>
    </row>
    <row r="115" spans="1:12" s="86" customFormat="1" ht="9" customHeight="1">
      <c r="A115" s="84" t="s">
        <v>46</v>
      </c>
      <c r="B115" s="90">
        <f t="shared" si="5"/>
        <v>14726</v>
      </c>
      <c r="C115" s="90">
        <v>1</v>
      </c>
      <c r="D115" s="90">
        <v>2447</v>
      </c>
      <c r="E115" s="90">
        <v>6380</v>
      </c>
      <c r="F115" s="90">
        <v>2974</v>
      </c>
      <c r="G115" s="90">
        <v>1140</v>
      </c>
      <c r="H115" s="90">
        <v>566</v>
      </c>
      <c r="I115" s="90">
        <v>302</v>
      </c>
      <c r="J115" s="90">
        <v>227</v>
      </c>
      <c r="K115" s="90">
        <v>689</v>
      </c>
      <c r="L115" s="90" t="s">
        <v>59</v>
      </c>
    </row>
    <row r="116" spans="1:12" s="86" customFormat="1" ht="9" customHeight="1">
      <c r="A116" s="87" t="s">
        <v>47</v>
      </c>
      <c r="B116" s="92">
        <f t="shared" si="5"/>
        <v>12987</v>
      </c>
      <c r="C116" s="92">
        <v>9</v>
      </c>
      <c r="D116" s="92">
        <v>2672</v>
      </c>
      <c r="E116" s="92">
        <v>5562</v>
      </c>
      <c r="F116" s="92">
        <v>2742</v>
      </c>
      <c r="G116" s="92">
        <v>1003</v>
      </c>
      <c r="H116" s="92">
        <v>390</v>
      </c>
      <c r="I116" s="92">
        <v>178</v>
      </c>
      <c r="J116" s="92">
        <v>114</v>
      </c>
      <c r="K116" s="92">
        <v>317</v>
      </c>
      <c r="L116" s="92" t="s">
        <v>59</v>
      </c>
    </row>
    <row r="117" spans="1:12" s="86" customFormat="1" ht="9" customHeight="1">
      <c r="A117" s="84"/>
      <c r="B117" s="90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1:12" s="86" customFormat="1" ht="9" customHeight="1">
      <c r="A118" s="80">
        <v>1998</v>
      </c>
      <c r="B118" s="90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1:12" s="86" customFormat="1" ht="9" customHeight="1">
      <c r="A119" s="83" t="s">
        <v>15</v>
      </c>
      <c r="B119" s="91">
        <f t="shared" ref="B119:K119" si="6">SUM(B121:B152)</f>
        <v>704456</v>
      </c>
      <c r="C119" s="91">
        <f t="shared" si="6"/>
        <v>571</v>
      </c>
      <c r="D119" s="91">
        <f t="shared" si="6"/>
        <v>97762</v>
      </c>
      <c r="E119" s="91">
        <f t="shared" si="6"/>
        <v>275221</v>
      </c>
      <c r="F119" s="91">
        <f t="shared" si="6"/>
        <v>182025</v>
      </c>
      <c r="G119" s="91">
        <f t="shared" si="6"/>
        <v>72583</v>
      </c>
      <c r="H119" s="91">
        <f t="shared" si="6"/>
        <v>31232</v>
      </c>
      <c r="I119" s="91">
        <f t="shared" si="6"/>
        <v>15557</v>
      </c>
      <c r="J119" s="91">
        <f t="shared" si="6"/>
        <v>8826</v>
      </c>
      <c r="K119" s="91">
        <f t="shared" si="6"/>
        <v>20679</v>
      </c>
      <c r="L119" s="91" t="s">
        <v>59</v>
      </c>
    </row>
    <row r="120" spans="1:12" s="86" customFormat="1" ht="3.95" customHeight="1">
      <c r="A120" s="83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</row>
    <row r="121" spans="1:12" s="86" customFormat="1" ht="9" customHeight="1">
      <c r="A121" s="84" t="s">
        <v>16</v>
      </c>
      <c r="B121" s="90">
        <f t="shared" ref="B121:B152" si="7">SUM(C121:K121)</f>
        <v>7413</v>
      </c>
      <c r="C121" s="90">
        <v>9</v>
      </c>
      <c r="D121" s="90">
        <v>1241</v>
      </c>
      <c r="E121" s="90">
        <v>3186</v>
      </c>
      <c r="F121" s="90">
        <v>1770</v>
      </c>
      <c r="G121" s="90">
        <v>637</v>
      </c>
      <c r="H121" s="90">
        <v>234</v>
      </c>
      <c r="I121" s="90">
        <v>123</v>
      </c>
      <c r="J121" s="90">
        <v>68</v>
      </c>
      <c r="K121" s="90">
        <v>145</v>
      </c>
      <c r="L121" s="90" t="s">
        <v>59</v>
      </c>
    </row>
    <row r="122" spans="1:12" s="86" customFormat="1" ht="9" customHeight="1">
      <c r="A122" s="84" t="s">
        <v>17</v>
      </c>
      <c r="B122" s="90">
        <f t="shared" si="7"/>
        <v>15545</v>
      </c>
      <c r="C122" s="90">
        <v>11</v>
      </c>
      <c r="D122" s="90">
        <v>1578</v>
      </c>
      <c r="E122" s="90">
        <v>5631</v>
      </c>
      <c r="F122" s="90">
        <v>4370</v>
      </c>
      <c r="G122" s="90">
        <v>1822</v>
      </c>
      <c r="H122" s="90">
        <v>884</v>
      </c>
      <c r="I122" s="90">
        <v>459</v>
      </c>
      <c r="J122" s="90">
        <v>274</v>
      </c>
      <c r="K122" s="90">
        <v>516</v>
      </c>
      <c r="L122" s="90" t="s">
        <v>59</v>
      </c>
    </row>
    <row r="123" spans="1:12" s="86" customFormat="1" ht="9" customHeight="1">
      <c r="A123" s="84" t="s">
        <v>18</v>
      </c>
      <c r="B123" s="90">
        <f t="shared" si="7"/>
        <v>3254</v>
      </c>
      <c r="C123" s="90">
        <v>0</v>
      </c>
      <c r="D123" s="90">
        <v>349</v>
      </c>
      <c r="E123" s="90">
        <v>1305</v>
      </c>
      <c r="F123" s="90">
        <v>876</v>
      </c>
      <c r="G123" s="90">
        <v>327</v>
      </c>
      <c r="H123" s="90">
        <v>169</v>
      </c>
      <c r="I123" s="90">
        <v>85</v>
      </c>
      <c r="J123" s="90">
        <v>44</v>
      </c>
      <c r="K123" s="90">
        <v>99</v>
      </c>
      <c r="L123" s="90" t="s">
        <v>59</v>
      </c>
    </row>
    <row r="124" spans="1:12" s="86" customFormat="1" ht="9" customHeight="1">
      <c r="A124" s="87" t="s">
        <v>19</v>
      </c>
      <c r="B124" s="92">
        <f t="shared" si="7"/>
        <v>5916</v>
      </c>
      <c r="C124" s="92">
        <v>4</v>
      </c>
      <c r="D124" s="92">
        <v>989</v>
      </c>
      <c r="E124" s="92">
        <v>2356</v>
      </c>
      <c r="F124" s="92">
        <v>1300</v>
      </c>
      <c r="G124" s="92">
        <v>534</v>
      </c>
      <c r="H124" s="92">
        <v>254</v>
      </c>
      <c r="I124" s="92">
        <v>136</v>
      </c>
      <c r="J124" s="92">
        <v>104</v>
      </c>
      <c r="K124" s="92">
        <v>239</v>
      </c>
      <c r="L124" s="92" t="s">
        <v>59</v>
      </c>
    </row>
    <row r="125" spans="1:12" s="86" customFormat="1" ht="9" customHeight="1">
      <c r="A125" s="84" t="s">
        <v>20</v>
      </c>
      <c r="B125" s="90">
        <f t="shared" si="7"/>
        <v>18891</v>
      </c>
      <c r="C125" s="90">
        <v>24</v>
      </c>
      <c r="D125" s="90">
        <v>4196</v>
      </c>
      <c r="E125" s="90">
        <v>7762</v>
      </c>
      <c r="F125" s="90">
        <v>4269</v>
      </c>
      <c r="G125" s="90">
        <v>1329</v>
      </c>
      <c r="H125" s="90">
        <v>523</v>
      </c>
      <c r="I125" s="90">
        <v>267</v>
      </c>
      <c r="J125" s="90">
        <v>146</v>
      </c>
      <c r="K125" s="90">
        <v>375</v>
      </c>
      <c r="L125" s="90" t="s">
        <v>59</v>
      </c>
    </row>
    <row r="126" spans="1:12" s="86" customFormat="1" ht="9" customHeight="1">
      <c r="A126" s="84" t="s">
        <v>21</v>
      </c>
      <c r="B126" s="90">
        <f t="shared" si="7"/>
        <v>4189</v>
      </c>
      <c r="C126" s="90">
        <v>2</v>
      </c>
      <c r="D126" s="90">
        <v>399</v>
      </c>
      <c r="E126" s="90">
        <v>1592</v>
      </c>
      <c r="F126" s="90">
        <v>1116</v>
      </c>
      <c r="G126" s="90">
        <v>455</v>
      </c>
      <c r="H126" s="90">
        <v>232</v>
      </c>
      <c r="I126" s="90">
        <v>142</v>
      </c>
      <c r="J126" s="90">
        <v>65</v>
      </c>
      <c r="K126" s="90">
        <v>186</v>
      </c>
      <c r="L126" s="90" t="s">
        <v>59</v>
      </c>
    </row>
    <row r="127" spans="1:12" s="86" customFormat="1" ht="9" customHeight="1">
      <c r="A127" s="84" t="s">
        <v>22</v>
      </c>
      <c r="B127" s="90">
        <f t="shared" si="7"/>
        <v>19862</v>
      </c>
      <c r="C127" s="90">
        <v>10</v>
      </c>
      <c r="D127" s="90">
        <v>3839</v>
      </c>
      <c r="E127" s="90">
        <v>7725</v>
      </c>
      <c r="F127" s="90">
        <v>4461</v>
      </c>
      <c r="G127" s="90">
        <v>1810</v>
      </c>
      <c r="H127" s="90">
        <v>835</v>
      </c>
      <c r="I127" s="90">
        <v>410</v>
      </c>
      <c r="J127" s="90">
        <v>241</v>
      </c>
      <c r="K127" s="90">
        <v>531</v>
      </c>
      <c r="L127" s="90" t="s">
        <v>59</v>
      </c>
    </row>
    <row r="128" spans="1:12" s="86" customFormat="1" ht="9" customHeight="1">
      <c r="A128" s="87" t="s">
        <v>23</v>
      </c>
      <c r="B128" s="92">
        <f t="shared" si="7"/>
        <v>19127</v>
      </c>
      <c r="C128" s="92">
        <v>14</v>
      </c>
      <c r="D128" s="92">
        <v>2518</v>
      </c>
      <c r="E128" s="92">
        <v>7868</v>
      </c>
      <c r="F128" s="92">
        <v>4953</v>
      </c>
      <c r="G128" s="92">
        <v>1865</v>
      </c>
      <c r="H128" s="92">
        <v>785</v>
      </c>
      <c r="I128" s="92">
        <v>407</v>
      </c>
      <c r="J128" s="92">
        <v>211</v>
      </c>
      <c r="K128" s="92">
        <v>506</v>
      </c>
      <c r="L128" s="92" t="s">
        <v>59</v>
      </c>
    </row>
    <row r="129" spans="1:12" s="86" customFormat="1" ht="9" customHeight="1">
      <c r="A129" s="161" t="s">
        <v>24</v>
      </c>
      <c r="B129" s="90">
        <f t="shared" si="7"/>
        <v>53732</v>
      </c>
      <c r="C129" s="90">
        <v>5</v>
      </c>
      <c r="D129" s="90">
        <v>4165</v>
      </c>
      <c r="E129" s="90">
        <v>17238</v>
      </c>
      <c r="F129" s="90">
        <v>17344</v>
      </c>
      <c r="G129" s="90">
        <v>8198</v>
      </c>
      <c r="H129" s="90">
        <v>3316</v>
      </c>
      <c r="I129" s="90">
        <v>1420</v>
      </c>
      <c r="J129" s="90">
        <v>729</v>
      </c>
      <c r="K129" s="90">
        <v>1317</v>
      </c>
      <c r="L129" s="90" t="s">
        <v>59</v>
      </c>
    </row>
    <row r="130" spans="1:12" s="86" customFormat="1" ht="9" customHeight="1">
      <c r="A130" s="84" t="s">
        <v>25</v>
      </c>
      <c r="B130" s="90">
        <f t="shared" si="7"/>
        <v>14073</v>
      </c>
      <c r="C130" s="90">
        <v>66</v>
      </c>
      <c r="D130" s="90">
        <v>2679</v>
      </c>
      <c r="E130" s="90">
        <v>5626</v>
      </c>
      <c r="F130" s="90">
        <v>3033</v>
      </c>
      <c r="G130" s="90">
        <v>1135</v>
      </c>
      <c r="H130" s="90">
        <v>539</v>
      </c>
      <c r="I130" s="90">
        <v>263</v>
      </c>
      <c r="J130" s="90">
        <v>191</v>
      </c>
      <c r="K130" s="90">
        <v>541</v>
      </c>
      <c r="L130" s="90" t="s">
        <v>59</v>
      </c>
    </row>
    <row r="131" spans="1:12" s="86" customFormat="1" ht="9" customHeight="1">
      <c r="A131" s="84" t="s">
        <v>26</v>
      </c>
      <c r="B131" s="90">
        <f t="shared" si="7"/>
        <v>40114</v>
      </c>
      <c r="C131" s="90">
        <v>47</v>
      </c>
      <c r="D131" s="90">
        <v>8006</v>
      </c>
      <c r="E131" s="90">
        <v>17405</v>
      </c>
      <c r="F131" s="90">
        <v>8762</v>
      </c>
      <c r="G131" s="90">
        <v>3114</v>
      </c>
      <c r="H131" s="90">
        <v>1172</v>
      </c>
      <c r="I131" s="90">
        <v>506</v>
      </c>
      <c r="J131" s="90">
        <v>274</v>
      </c>
      <c r="K131" s="90">
        <v>828</v>
      </c>
      <c r="L131" s="90" t="s">
        <v>59</v>
      </c>
    </row>
    <row r="132" spans="1:12" s="86" customFormat="1" ht="9" customHeight="1">
      <c r="A132" s="87" t="s">
        <v>27</v>
      </c>
      <c r="B132" s="92">
        <f t="shared" si="7"/>
        <v>25424</v>
      </c>
      <c r="C132" s="92">
        <v>75</v>
      </c>
      <c r="D132" s="92">
        <v>5471</v>
      </c>
      <c r="E132" s="92">
        <v>9844</v>
      </c>
      <c r="F132" s="92">
        <v>5183</v>
      </c>
      <c r="G132" s="92">
        <v>2141</v>
      </c>
      <c r="H132" s="92">
        <v>1040</v>
      </c>
      <c r="I132" s="92">
        <v>571</v>
      </c>
      <c r="J132" s="92">
        <v>354</v>
      </c>
      <c r="K132" s="92">
        <v>745</v>
      </c>
      <c r="L132" s="92" t="s">
        <v>59</v>
      </c>
    </row>
    <row r="133" spans="1:12" s="86" customFormat="1" ht="9" customHeight="1">
      <c r="A133" s="84" t="s">
        <v>28</v>
      </c>
      <c r="B133" s="90">
        <f t="shared" si="7"/>
        <v>14497</v>
      </c>
      <c r="C133" s="90">
        <v>8</v>
      </c>
      <c r="D133" s="90">
        <v>1399</v>
      </c>
      <c r="E133" s="90">
        <v>5307</v>
      </c>
      <c r="F133" s="90">
        <v>3837</v>
      </c>
      <c r="G133" s="90">
        <v>1758</v>
      </c>
      <c r="H133" s="90">
        <v>866</v>
      </c>
      <c r="I133" s="90">
        <v>423</v>
      </c>
      <c r="J133" s="90">
        <v>279</v>
      </c>
      <c r="K133" s="90">
        <v>620</v>
      </c>
      <c r="L133" s="90" t="s">
        <v>59</v>
      </c>
    </row>
    <row r="134" spans="1:12" s="86" customFormat="1" ht="9" customHeight="1">
      <c r="A134" s="84" t="s">
        <v>29</v>
      </c>
      <c r="B134" s="90">
        <f t="shared" si="7"/>
        <v>51986</v>
      </c>
      <c r="C134" s="90">
        <v>15</v>
      </c>
      <c r="D134" s="90">
        <v>6209</v>
      </c>
      <c r="E134" s="90">
        <v>21303</v>
      </c>
      <c r="F134" s="90">
        <v>14350</v>
      </c>
      <c r="G134" s="90">
        <v>5162</v>
      </c>
      <c r="H134" s="90">
        <v>2075</v>
      </c>
      <c r="I134" s="90">
        <v>963</v>
      </c>
      <c r="J134" s="90">
        <v>565</v>
      </c>
      <c r="K134" s="90">
        <v>1344</v>
      </c>
      <c r="L134" s="90" t="s">
        <v>59</v>
      </c>
    </row>
    <row r="135" spans="1:12" s="86" customFormat="1" ht="9" customHeight="1">
      <c r="A135" s="84" t="s">
        <v>30</v>
      </c>
      <c r="B135" s="90">
        <f t="shared" si="7"/>
        <v>90878</v>
      </c>
      <c r="C135" s="90">
        <v>84</v>
      </c>
      <c r="D135" s="90">
        <v>11612</v>
      </c>
      <c r="E135" s="90">
        <v>36519</v>
      </c>
      <c r="F135" s="90">
        <v>23976</v>
      </c>
      <c r="G135" s="90">
        <v>9745</v>
      </c>
      <c r="H135" s="90">
        <v>4075</v>
      </c>
      <c r="I135" s="90">
        <v>1828</v>
      </c>
      <c r="J135" s="90">
        <v>999</v>
      </c>
      <c r="K135" s="90">
        <v>2040</v>
      </c>
      <c r="L135" s="90" t="s">
        <v>59</v>
      </c>
    </row>
    <row r="136" spans="1:12" s="86" customFormat="1" ht="9" customHeight="1">
      <c r="A136" s="87" t="s">
        <v>31</v>
      </c>
      <c r="B136" s="92">
        <f t="shared" si="7"/>
        <v>36319</v>
      </c>
      <c r="C136" s="92">
        <v>25</v>
      </c>
      <c r="D136" s="92">
        <v>6963</v>
      </c>
      <c r="E136" s="92">
        <v>14721</v>
      </c>
      <c r="F136" s="92">
        <v>8054</v>
      </c>
      <c r="G136" s="92">
        <v>3116</v>
      </c>
      <c r="H136" s="92">
        <v>1301</v>
      </c>
      <c r="I136" s="92">
        <v>693</v>
      </c>
      <c r="J136" s="92">
        <v>408</v>
      </c>
      <c r="K136" s="92">
        <v>1038</v>
      </c>
      <c r="L136" s="92" t="s">
        <v>59</v>
      </c>
    </row>
    <row r="137" spans="1:12" s="86" customFormat="1" ht="9" customHeight="1">
      <c r="A137" s="84" t="s">
        <v>32</v>
      </c>
      <c r="B137" s="90">
        <f t="shared" si="7"/>
        <v>9538</v>
      </c>
      <c r="C137" s="90">
        <v>11</v>
      </c>
      <c r="D137" s="90">
        <v>1149</v>
      </c>
      <c r="E137" s="90">
        <v>3544</v>
      </c>
      <c r="F137" s="90">
        <v>2559</v>
      </c>
      <c r="G137" s="90">
        <v>1102</v>
      </c>
      <c r="H137" s="90">
        <v>448</v>
      </c>
      <c r="I137" s="90">
        <v>245</v>
      </c>
      <c r="J137" s="90">
        <v>131</v>
      </c>
      <c r="K137" s="90">
        <v>349</v>
      </c>
      <c r="L137" s="90" t="s">
        <v>59</v>
      </c>
    </row>
    <row r="138" spans="1:12" s="86" customFormat="1" ht="9" customHeight="1">
      <c r="A138" s="84" t="s">
        <v>33</v>
      </c>
      <c r="B138" s="90">
        <f t="shared" si="7"/>
        <v>7257</v>
      </c>
      <c r="C138" s="90">
        <v>4</v>
      </c>
      <c r="D138" s="90">
        <v>924</v>
      </c>
      <c r="E138" s="90">
        <v>2664</v>
      </c>
      <c r="F138" s="90">
        <v>1798</v>
      </c>
      <c r="G138" s="90">
        <v>777</v>
      </c>
      <c r="H138" s="90">
        <v>377</v>
      </c>
      <c r="I138" s="90">
        <v>207</v>
      </c>
      <c r="J138" s="90">
        <v>122</v>
      </c>
      <c r="K138" s="90">
        <v>384</v>
      </c>
      <c r="L138" s="90" t="s">
        <v>59</v>
      </c>
    </row>
    <row r="139" spans="1:12" s="86" customFormat="1" ht="9" customHeight="1">
      <c r="A139" s="84" t="s">
        <v>34</v>
      </c>
      <c r="B139" s="90">
        <f t="shared" si="7"/>
        <v>35380</v>
      </c>
      <c r="C139" s="90">
        <v>23</v>
      </c>
      <c r="D139" s="90">
        <v>5458</v>
      </c>
      <c r="E139" s="90">
        <v>14220</v>
      </c>
      <c r="F139" s="90">
        <v>9827</v>
      </c>
      <c r="G139" s="90">
        <v>3283</v>
      </c>
      <c r="H139" s="90">
        <v>1130</v>
      </c>
      <c r="I139" s="90">
        <v>559</v>
      </c>
      <c r="J139" s="90">
        <v>258</v>
      </c>
      <c r="K139" s="90">
        <v>622</v>
      </c>
      <c r="L139" s="90" t="s">
        <v>59</v>
      </c>
    </row>
    <row r="140" spans="1:12" s="86" customFormat="1" ht="9" customHeight="1">
      <c r="A140" s="87" t="s">
        <v>35</v>
      </c>
      <c r="B140" s="92">
        <f t="shared" si="7"/>
        <v>20343</v>
      </c>
      <c r="C140" s="92">
        <v>4</v>
      </c>
      <c r="D140" s="92">
        <v>2868</v>
      </c>
      <c r="E140" s="92">
        <v>8131</v>
      </c>
      <c r="F140" s="92">
        <v>5117</v>
      </c>
      <c r="G140" s="92">
        <v>2030</v>
      </c>
      <c r="H140" s="92">
        <v>897</v>
      </c>
      <c r="I140" s="92">
        <v>474</v>
      </c>
      <c r="J140" s="92">
        <v>269</v>
      </c>
      <c r="K140" s="92">
        <v>553</v>
      </c>
      <c r="L140" s="92" t="s">
        <v>59</v>
      </c>
    </row>
    <row r="141" spans="1:12" s="86" customFormat="1" ht="9" customHeight="1">
      <c r="A141" s="84" t="s">
        <v>36</v>
      </c>
      <c r="B141" s="90">
        <f t="shared" si="7"/>
        <v>25030</v>
      </c>
      <c r="C141" s="90">
        <v>26</v>
      </c>
      <c r="D141" s="90">
        <v>3142</v>
      </c>
      <c r="E141" s="90">
        <v>9772</v>
      </c>
      <c r="F141" s="90">
        <v>6675</v>
      </c>
      <c r="G141" s="90">
        <v>2703</v>
      </c>
      <c r="H141" s="90">
        <v>1158</v>
      </c>
      <c r="I141" s="90">
        <v>549</v>
      </c>
      <c r="J141" s="90">
        <v>294</v>
      </c>
      <c r="K141" s="90">
        <v>711</v>
      </c>
      <c r="L141" s="90" t="s">
        <v>59</v>
      </c>
    </row>
    <row r="142" spans="1:12" s="86" customFormat="1" ht="9" customHeight="1">
      <c r="A142" s="84" t="s">
        <v>37</v>
      </c>
      <c r="B142" s="90">
        <f t="shared" si="7"/>
        <v>10054</v>
      </c>
      <c r="C142" s="90">
        <v>4</v>
      </c>
      <c r="D142" s="90">
        <v>1162</v>
      </c>
      <c r="E142" s="90">
        <v>4292</v>
      </c>
      <c r="F142" s="90">
        <v>2687</v>
      </c>
      <c r="G142" s="90">
        <v>1039</v>
      </c>
      <c r="H142" s="90">
        <v>394</v>
      </c>
      <c r="I142" s="90">
        <v>154</v>
      </c>
      <c r="J142" s="90">
        <v>123</v>
      </c>
      <c r="K142" s="90">
        <v>199</v>
      </c>
      <c r="L142" s="90" t="s">
        <v>59</v>
      </c>
    </row>
    <row r="143" spans="1:12" s="86" customFormat="1" ht="9" customHeight="1">
      <c r="A143" s="84" t="s">
        <v>38</v>
      </c>
      <c r="B143" s="90">
        <f t="shared" si="7"/>
        <v>7178</v>
      </c>
      <c r="C143" s="90">
        <v>1</v>
      </c>
      <c r="D143" s="90">
        <v>825</v>
      </c>
      <c r="E143" s="90">
        <v>2518</v>
      </c>
      <c r="F143" s="90">
        <v>1829</v>
      </c>
      <c r="G143" s="90">
        <v>937</v>
      </c>
      <c r="H143" s="90">
        <v>451</v>
      </c>
      <c r="I143" s="90">
        <v>253</v>
      </c>
      <c r="J143" s="90">
        <v>159</v>
      </c>
      <c r="K143" s="90">
        <v>205</v>
      </c>
      <c r="L143" s="90" t="s">
        <v>59</v>
      </c>
    </row>
    <row r="144" spans="1:12" s="86" customFormat="1" ht="9" customHeight="1">
      <c r="A144" s="87" t="s">
        <v>39</v>
      </c>
      <c r="B144" s="92">
        <f t="shared" si="7"/>
        <v>16714</v>
      </c>
      <c r="C144" s="92">
        <v>10</v>
      </c>
      <c r="D144" s="92">
        <v>2411</v>
      </c>
      <c r="E144" s="92">
        <v>6947</v>
      </c>
      <c r="F144" s="92">
        <v>4183</v>
      </c>
      <c r="G144" s="92">
        <v>1571</v>
      </c>
      <c r="H144" s="92">
        <v>635</v>
      </c>
      <c r="I144" s="92">
        <v>330</v>
      </c>
      <c r="J144" s="92">
        <v>164</v>
      </c>
      <c r="K144" s="92">
        <v>463</v>
      </c>
      <c r="L144" s="92" t="s">
        <v>59</v>
      </c>
    </row>
    <row r="145" spans="1:12" s="86" customFormat="1" ht="9" customHeight="1">
      <c r="A145" s="84" t="s">
        <v>40</v>
      </c>
      <c r="B145" s="90">
        <f t="shared" si="7"/>
        <v>21436</v>
      </c>
      <c r="C145" s="90">
        <v>27</v>
      </c>
      <c r="D145" s="90">
        <v>2374</v>
      </c>
      <c r="E145" s="90">
        <v>8493</v>
      </c>
      <c r="F145" s="90">
        <v>5694</v>
      </c>
      <c r="G145" s="90">
        <v>2045</v>
      </c>
      <c r="H145" s="90">
        <v>992</v>
      </c>
      <c r="I145" s="90">
        <v>549</v>
      </c>
      <c r="J145" s="90">
        <v>317</v>
      </c>
      <c r="K145" s="90">
        <v>945</v>
      </c>
      <c r="L145" s="90" t="s">
        <v>59</v>
      </c>
    </row>
    <row r="146" spans="1:12" s="86" customFormat="1" ht="9" customHeight="1">
      <c r="A146" s="84" t="s">
        <v>41</v>
      </c>
      <c r="B146" s="90">
        <f t="shared" si="7"/>
        <v>16463</v>
      </c>
      <c r="C146" s="90">
        <v>12</v>
      </c>
      <c r="D146" s="90">
        <v>1471</v>
      </c>
      <c r="E146" s="90">
        <v>6092</v>
      </c>
      <c r="F146" s="90">
        <v>4974</v>
      </c>
      <c r="G146" s="90">
        <v>1879</v>
      </c>
      <c r="H146" s="90">
        <v>826</v>
      </c>
      <c r="I146" s="90">
        <v>435</v>
      </c>
      <c r="J146" s="90">
        <v>234</v>
      </c>
      <c r="K146" s="90">
        <v>540</v>
      </c>
      <c r="L146" s="90" t="s">
        <v>59</v>
      </c>
    </row>
    <row r="147" spans="1:12" s="86" customFormat="1" ht="9" customHeight="1">
      <c r="A147" s="84" t="s">
        <v>42</v>
      </c>
      <c r="B147" s="90">
        <f t="shared" si="7"/>
        <v>13310</v>
      </c>
      <c r="C147" s="90">
        <v>12</v>
      </c>
      <c r="D147" s="90">
        <v>1608</v>
      </c>
      <c r="E147" s="90">
        <v>5145</v>
      </c>
      <c r="F147" s="90">
        <v>3473</v>
      </c>
      <c r="G147" s="90">
        <v>1425</v>
      </c>
      <c r="H147" s="90">
        <v>691</v>
      </c>
      <c r="I147" s="90">
        <v>322</v>
      </c>
      <c r="J147" s="90">
        <v>209</v>
      </c>
      <c r="K147" s="90">
        <v>425</v>
      </c>
      <c r="L147" s="90" t="s">
        <v>59</v>
      </c>
    </row>
    <row r="148" spans="1:12" s="86" customFormat="1" ht="9" customHeight="1">
      <c r="A148" s="87" t="s">
        <v>43</v>
      </c>
      <c r="B148" s="92">
        <f t="shared" si="7"/>
        <v>20604</v>
      </c>
      <c r="C148" s="92">
        <v>9</v>
      </c>
      <c r="D148" s="92">
        <v>2487</v>
      </c>
      <c r="E148" s="92">
        <v>8098</v>
      </c>
      <c r="F148" s="92">
        <v>5650</v>
      </c>
      <c r="G148" s="92">
        <v>2155</v>
      </c>
      <c r="H148" s="92">
        <v>869</v>
      </c>
      <c r="I148" s="92">
        <v>494</v>
      </c>
      <c r="J148" s="92">
        <v>243</v>
      </c>
      <c r="K148" s="92">
        <v>599</v>
      </c>
      <c r="L148" s="92" t="s">
        <v>59</v>
      </c>
    </row>
    <row r="149" spans="1:12" s="86" customFormat="1" ht="9" customHeight="1">
      <c r="A149" s="84" t="s">
        <v>44</v>
      </c>
      <c r="B149" s="90">
        <f t="shared" si="7"/>
        <v>9228</v>
      </c>
      <c r="C149" s="90">
        <v>9</v>
      </c>
      <c r="D149" s="90">
        <v>1252</v>
      </c>
      <c r="E149" s="90">
        <v>3725</v>
      </c>
      <c r="F149" s="90">
        <v>2216</v>
      </c>
      <c r="G149" s="90">
        <v>898</v>
      </c>
      <c r="H149" s="90">
        <v>443</v>
      </c>
      <c r="I149" s="90">
        <v>227</v>
      </c>
      <c r="J149" s="90">
        <v>106</v>
      </c>
      <c r="K149" s="90">
        <v>352</v>
      </c>
      <c r="L149" s="90" t="s">
        <v>59</v>
      </c>
    </row>
    <row r="150" spans="1:12" s="86" customFormat="1" ht="9" customHeight="1">
      <c r="A150" s="84" t="s">
        <v>45</v>
      </c>
      <c r="B150" s="90">
        <f t="shared" si="7"/>
        <v>44411</v>
      </c>
      <c r="C150" s="90">
        <v>12</v>
      </c>
      <c r="D150" s="90">
        <v>4154</v>
      </c>
      <c r="E150" s="90">
        <v>14523</v>
      </c>
      <c r="F150" s="90">
        <v>11970</v>
      </c>
      <c r="G150" s="90">
        <v>5687</v>
      </c>
      <c r="H150" s="90">
        <v>2768</v>
      </c>
      <c r="I150" s="90">
        <v>1660</v>
      </c>
      <c r="J150" s="90">
        <v>1021</v>
      </c>
      <c r="K150" s="90">
        <v>2616</v>
      </c>
      <c r="L150" s="90" t="s">
        <v>59</v>
      </c>
    </row>
    <row r="151" spans="1:12" s="86" customFormat="1" ht="9" customHeight="1">
      <c r="A151" s="84" t="s">
        <v>46</v>
      </c>
      <c r="B151" s="90">
        <f t="shared" si="7"/>
        <v>13101</v>
      </c>
      <c r="C151" s="90">
        <v>1</v>
      </c>
      <c r="D151" s="90">
        <v>2294</v>
      </c>
      <c r="E151" s="90">
        <v>5965</v>
      </c>
      <c r="F151" s="90">
        <v>2890</v>
      </c>
      <c r="G151" s="90">
        <v>902</v>
      </c>
      <c r="H151" s="90">
        <v>412</v>
      </c>
      <c r="I151" s="90">
        <v>192</v>
      </c>
      <c r="J151" s="90">
        <v>120</v>
      </c>
      <c r="K151" s="90">
        <v>325</v>
      </c>
      <c r="L151" s="90" t="s">
        <v>59</v>
      </c>
    </row>
    <row r="152" spans="1:12" s="86" customFormat="1" ht="9" customHeight="1">
      <c r="A152" s="87" t="s">
        <v>47</v>
      </c>
      <c r="B152" s="92">
        <f t="shared" si="7"/>
        <v>13189</v>
      </c>
      <c r="C152" s="92">
        <v>7</v>
      </c>
      <c r="D152" s="92">
        <v>2570</v>
      </c>
      <c r="E152" s="92">
        <v>5704</v>
      </c>
      <c r="F152" s="92">
        <v>2829</v>
      </c>
      <c r="G152" s="92">
        <v>1002</v>
      </c>
      <c r="H152" s="92">
        <v>441</v>
      </c>
      <c r="I152" s="92">
        <v>211</v>
      </c>
      <c r="J152" s="92">
        <v>104</v>
      </c>
      <c r="K152" s="92">
        <v>321</v>
      </c>
      <c r="L152" s="92" t="s">
        <v>59</v>
      </c>
    </row>
    <row r="153" spans="1:12" s="86" customFormat="1" ht="9" customHeight="1">
      <c r="A153" s="84"/>
      <c r="B153" s="90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1:12" s="86" customFormat="1" ht="9" customHeight="1">
      <c r="A154" s="80">
        <v>1999</v>
      </c>
      <c r="B154" s="139"/>
      <c r="C154" s="139"/>
      <c r="D154" s="139"/>
      <c r="E154" s="139"/>
      <c r="F154" s="139"/>
      <c r="G154" s="139"/>
      <c r="H154" s="139"/>
      <c r="I154" s="139"/>
      <c r="J154" s="90"/>
      <c r="K154" s="139"/>
    </row>
    <row r="155" spans="1:12" s="86" customFormat="1" ht="9" customHeight="1">
      <c r="A155" s="83" t="s">
        <v>15</v>
      </c>
      <c r="B155" s="91">
        <f t="shared" ref="B155:K155" si="8">SUM(B157:B188)</f>
        <v>743856</v>
      </c>
      <c r="C155" s="91">
        <f t="shared" si="8"/>
        <v>432</v>
      </c>
      <c r="D155" s="91">
        <f t="shared" si="8"/>
        <v>100317</v>
      </c>
      <c r="E155" s="91">
        <f t="shared" si="8"/>
        <v>279710</v>
      </c>
      <c r="F155" s="91">
        <f t="shared" si="8"/>
        <v>194658</v>
      </c>
      <c r="G155" s="91">
        <f t="shared" si="8"/>
        <v>79061</v>
      </c>
      <c r="H155" s="91">
        <f t="shared" si="8"/>
        <v>35831</v>
      </c>
      <c r="I155" s="91">
        <f t="shared" si="8"/>
        <v>18654</v>
      </c>
      <c r="J155" s="91">
        <f t="shared" si="8"/>
        <v>10605</v>
      </c>
      <c r="K155" s="91">
        <f t="shared" si="8"/>
        <v>24588</v>
      </c>
      <c r="L155" s="91" t="s">
        <v>59</v>
      </c>
    </row>
    <row r="156" spans="1:12" s="86" customFormat="1" ht="3" customHeight="1">
      <c r="A156" s="83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</row>
    <row r="157" spans="1:12" s="86" customFormat="1" ht="9" customHeight="1">
      <c r="A157" s="84" t="s">
        <v>16</v>
      </c>
      <c r="B157" s="90">
        <f t="shared" ref="B157:B188" si="9">SUM(C157:K157)</f>
        <v>7092</v>
      </c>
      <c r="C157" s="90">
        <v>6</v>
      </c>
      <c r="D157" s="90">
        <v>1152</v>
      </c>
      <c r="E157" s="90">
        <v>3103</v>
      </c>
      <c r="F157" s="90">
        <v>1780</v>
      </c>
      <c r="G157" s="90">
        <v>578</v>
      </c>
      <c r="H157" s="90">
        <v>207</v>
      </c>
      <c r="I157" s="90">
        <v>98</v>
      </c>
      <c r="J157" s="90">
        <v>55</v>
      </c>
      <c r="K157" s="90">
        <v>113</v>
      </c>
      <c r="L157" s="90" t="s">
        <v>59</v>
      </c>
    </row>
    <row r="158" spans="1:12" s="86" customFormat="1" ht="9" customHeight="1">
      <c r="A158" s="84" t="s">
        <v>17</v>
      </c>
      <c r="B158" s="90">
        <f t="shared" si="9"/>
        <v>17847</v>
      </c>
      <c r="C158" s="90">
        <v>32</v>
      </c>
      <c r="D158" s="90">
        <v>1800</v>
      </c>
      <c r="E158" s="90">
        <v>6050</v>
      </c>
      <c r="F158" s="90">
        <v>5009</v>
      </c>
      <c r="G158" s="90">
        <v>2265</v>
      </c>
      <c r="H158" s="90">
        <v>1138</v>
      </c>
      <c r="I158" s="90">
        <v>604</v>
      </c>
      <c r="J158" s="90">
        <v>360</v>
      </c>
      <c r="K158" s="90">
        <v>589</v>
      </c>
      <c r="L158" s="90" t="s">
        <v>59</v>
      </c>
    </row>
    <row r="159" spans="1:12" s="86" customFormat="1" ht="9" customHeight="1">
      <c r="A159" s="84" t="s">
        <v>18</v>
      </c>
      <c r="B159" s="90">
        <f t="shared" si="9"/>
        <v>3384</v>
      </c>
      <c r="C159" s="90">
        <v>0</v>
      </c>
      <c r="D159" s="90">
        <v>330</v>
      </c>
      <c r="E159" s="90">
        <v>1278</v>
      </c>
      <c r="F159" s="90">
        <v>944</v>
      </c>
      <c r="G159" s="90">
        <v>407</v>
      </c>
      <c r="H159" s="90">
        <v>171</v>
      </c>
      <c r="I159" s="90">
        <v>95</v>
      </c>
      <c r="J159" s="90">
        <v>58</v>
      </c>
      <c r="K159" s="90">
        <v>101</v>
      </c>
      <c r="L159" s="90" t="s">
        <v>59</v>
      </c>
    </row>
    <row r="160" spans="1:12" s="86" customFormat="1" ht="9" customHeight="1">
      <c r="A160" s="87" t="s">
        <v>19</v>
      </c>
      <c r="B160" s="92">
        <f t="shared" si="9"/>
        <v>6123</v>
      </c>
      <c r="C160" s="92">
        <v>7</v>
      </c>
      <c r="D160" s="92">
        <v>1032</v>
      </c>
      <c r="E160" s="92">
        <v>2413</v>
      </c>
      <c r="F160" s="92">
        <v>1424</v>
      </c>
      <c r="G160" s="92">
        <v>509</v>
      </c>
      <c r="H160" s="92">
        <v>257</v>
      </c>
      <c r="I160" s="92">
        <v>155</v>
      </c>
      <c r="J160" s="92">
        <v>102</v>
      </c>
      <c r="K160" s="92">
        <v>224</v>
      </c>
      <c r="L160" s="92" t="s">
        <v>59</v>
      </c>
    </row>
    <row r="161" spans="1:12" s="86" customFormat="1" ht="9" customHeight="1">
      <c r="A161" s="84" t="s">
        <v>20</v>
      </c>
      <c r="B161" s="90">
        <f t="shared" si="9"/>
        <v>19453</v>
      </c>
      <c r="C161" s="90">
        <v>17</v>
      </c>
      <c r="D161" s="90">
        <v>4336</v>
      </c>
      <c r="E161" s="90">
        <v>7814</v>
      </c>
      <c r="F161" s="90">
        <v>4436</v>
      </c>
      <c r="G161" s="90">
        <v>1450</v>
      </c>
      <c r="H161" s="90">
        <v>569</v>
      </c>
      <c r="I161" s="90">
        <v>306</v>
      </c>
      <c r="J161" s="90">
        <v>150</v>
      </c>
      <c r="K161" s="90">
        <v>375</v>
      </c>
      <c r="L161" s="90" t="s">
        <v>59</v>
      </c>
    </row>
    <row r="162" spans="1:12" s="86" customFormat="1" ht="9" customHeight="1">
      <c r="A162" s="84" t="s">
        <v>21</v>
      </c>
      <c r="B162" s="90">
        <f t="shared" si="9"/>
        <v>4057</v>
      </c>
      <c r="C162" s="90">
        <v>1</v>
      </c>
      <c r="D162" s="90">
        <v>384</v>
      </c>
      <c r="E162" s="90">
        <v>1472</v>
      </c>
      <c r="F162" s="90">
        <v>1116</v>
      </c>
      <c r="G162" s="90">
        <v>472</v>
      </c>
      <c r="H162" s="90">
        <v>234</v>
      </c>
      <c r="I162" s="90">
        <v>121</v>
      </c>
      <c r="J162" s="90">
        <v>62</v>
      </c>
      <c r="K162" s="90">
        <v>195</v>
      </c>
      <c r="L162" s="90" t="s">
        <v>59</v>
      </c>
    </row>
    <row r="163" spans="1:12" s="86" customFormat="1" ht="9" customHeight="1">
      <c r="A163" s="84" t="s">
        <v>22</v>
      </c>
      <c r="B163" s="90">
        <f t="shared" si="9"/>
        <v>27171</v>
      </c>
      <c r="C163" s="90">
        <v>9</v>
      </c>
      <c r="D163" s="90">
        <v>4297</v>
      </c>
      <c r="E163" s="90">
        <v>9500</v>
      </c>
      <c r="F163" s="90">
        <v>6023</v>
      </c>
      <c r="G163" s="90">
        <v>2837</v>
      </c>
      <c r="H163" s="90">
        <v>1568</v>
      </c>
      <c r="I163" s="90">
        <v>915</v>
      </c>
      <c r="J163" s="90">
        <v>684</v>
      </c>
      <c r="K163" s="90">
        <v>1338</v>
      </c>
      <c r="L163" s="90" t="s">
        <v>59</v>
      </c>
    </row>
    <row r="164" spans="1:12" s="86" customFormat="1" ht="9" customHeight="1">
      <c r="A164" s="87" t="s">
        <v>23</v>
      </c>
      <c r="B164" s="92">
        <f t="shared" si="9"/>
        <v>19831</v>
      </c>
      <c r="C164" s="92">
        <v>11</v>
      </c>
      <c r="D164" s="92">
        <v>2514</v>
      </c>
      <c r="E164" s="92">
        <v>7739</v>
      </c>
      <c r="F164" s="92">
        <v>5306</v>
      </c>
      <c r="G164" s="92">
        <v>2068</v>
      </c>
      <c r="H164" s="92">
        <v>908</v>
      </c>
      <c r="I164" s="92">
        <v>452</v>
      </c>
      <c r="J164" s="92">
        <v>244</v>
      </c>
      <c r="K164" s="92">
        <v>589</v>
      </c>
      <c r="L164" s="92" t="s">
        <v>59</v>
      </c>
    </row>
    <row r="165" spans="1:12" s="86" customFormat="1" ht="9" customHeight="1">
      <c r="A165" s="161" t="s">
        <v>24</v>
      </c>
      <c r="B165" s="90">
        <f t="shared" si="9"/>
        <v>52707</v>
      </c>
      <c r="C165" s="90">
        <v>10</v>
      </c>
      <c r="D165" s="90">
        <v>3986</v>
      </c>
      <c r="E165" s="90">
        <v>16249</v>
      </c>
      <c r="F165" s="90">
        <v>17400</v>
      </c>
      <c r="G165" s="90">
        <v>7972</v>
      </c>
      <c r="H165" s="90">
        <v>3447</v>
      </c>
      <c r="I165" s="90">
        <v>1516</v>
      </c>
      <c r="J165" s="90">
        <v>747</v>
      </c>
      <c r="K165" s="90">
        <v>1380</v>
      </c>
      <c r="L165" s="90" t="s">
        <v>59</v>
      </c>
    </row>
    <row r="166" spans="1:12" s="86" customFormat="1" ht="9" customHeight="1">
      <c r="A166" s="84" t="s">
        <v>25</v>
      </c>
      <c r="B166" s="90">
        <f t="shared" si="9"/>
        <v>14651</v>
      </c>
      <c r="C166" s="90">
        <v>49</v>
      </c>
      <c r="D166" s="90">
        <v>2580</v>
      </c>
      <c r="E166" s="90">
        <v>5613</v>
      </c>
      <c r="F166" s="90">
        <v>3344</v>
      </c>
      <c r="G166" s="90">
        <v>1313</v>
      </c>
      <c r="H166" s="90">
        <v>600</v>
      </c>
      <c r="I166" s="90">
        <v>363</v>
      </c>
      <c r="J166" s="90">
        <v>199</v>
      </c>
      <c r="K166" s="90">
        <v>590</v>
      </c>
      <c r="L166" s="90" t="s">
        <v>59</v>
      </c>
    </row>
    <row r="167" spans="1:12" s="86" customFormat="1" ht="9" customHeight="1">
      <c r="A167" s="84" t="s">
        <v>26</v>
      </c>
      <c r="B167" s="90">
        <f t="shared" si="9"/>
        <v>42115</v>
      </c>
      <c r="C167" s="90">
        <v>16</v>
      </c>
      <c r="D167" s="90">
        <v>8195</v>
      </c>
      <c r="E167" s="90">
        <v>17872</v>
      </c>
      <c r="F167" s="90">
        <v>9587</v>
      </c>
      <c r="G167" s="90">
        <v>3346</v>
      </c>
      <c r="H167" s="90">
        <v>1307</v>
      </c>
      <c r="I167" s="90">
        <v>618</v>
      </c>
      <c r="J167" s="90">
        <v>337</v>
      </c>
      <c r="K167" s="90">
        <v>837</v>
      </c>
      <c r="L167" s="90" t="s">
        <v>59</v>
      </c>
    </row>
    <row r="168" spans="1:12" s="86" customFormat="1" ht="9" customHeight="1">
      <c r="A168" s="87" t="s">
        <v>27</v>
      </c>
      <c r="B168" s="92">
        <f t="shared" si="9"/>
        <v>26724</v>
      </c>
      <c r="C168" s="92">
        <v>48</v>
      </c>
      <c r="D168" s="92">
        <v>5603</v>
      </c>
      <c r="E168" s="92">
        <v>9920</v>
      </c>
      <c r="F168" s="92">
        <v>5553</v>
      </c>
      <c r="G168" s="92">
        <v>2312</v>
      </c>
      <c r="H168" s="92">
        <v>1194</v>
      </c>
      <c r="I168" s="92">
        <v>695</v>
      </c>
      <c r="J168" s="92">
        <v>425</v>
      </c>
      <c r="K168" s="92">
        <v>974</v>
      </c>
      <c r="L168" s="92" t="s">
        <v>59</v>
      </c>
    </row>
    <row r="169" spans="1:12" s="86" customFormat="1" ht="9" customHeight="1">
      <c r="A169" s="84" t="s">
        <v>28</v>
      </c>
      <c r="B169" s="90">
        <f t="shared" si="9"/>
        <v>15101</v>
      </c>
      <c r="C169" s="90">
        <v>7</v>
      </c>
      <c r="D169" s="90">
        <v>1446</v>
      </c>
      <c r="E169" s="90">
        <v>5362</v>
      </c>
      <c r="F169" s="90">
        <v>4065</v>
      </c>
      <c r="G169" s="90">
        <v>1887</v>
      </c>
      <c r="H169" s="90">
        <v>909</v>
      </c>
      <c r="I169" s="90">
        <v>483</v>
      </c>
      <c r="J169" s="90">
        <v>283</v>
      </c>
      <c r="K169" s="90">
        <v>659</v>
      </c>
      <c r="L169" s="90" t="s">
        <v>59</v>
      </c>
    </row>
    <row r="170" spans="1:12" s="86" customFormat="1" ht="9" customHeight="1">
      <c r="A170" s="84" t="s">
        <v>29</v>
      </c>
      <c r="B170" s="90">
        <f t="shared" si="9"/>
        <v>53507</v>
      </c>
      <c r="C170" s="90">
        <v>19</v>
      </c>
      <c r="D170" s="90">
        <v>6585</v>
      </c>
      <c r="E170" s="90">
        <v>21455</v>
      </c>
      <c r="F170" s="90">
        <v>14856</v>
      </c>
      <c r="G170" s="90">
        <v>5441</v>
      </c>
      <c r="H170" s="90">
        <v>2167</v>
      </c>
      <c r="I170" s="90">
        <v>1045</v>
      </c>
      <c r="J170" s="90">
        <v>587</v>
      </c>
      <c r="K170" s="90">
        <v>1352</v>
      </c>
      <c r="L170" s="90" t="s">
        <v>59</v>
      </c>
    </row>
    <row r="171" spans="1:12" s="86" customFormat="1" ht="9" customHeight="1">
      <c r="A171" s="84" t="s">
        <v>30</v>
      </c>
      <c r="B171" s="90">
        <f t="shared" si="9"/>
        <v>92864</v>
      </c>
      <c r="C171" s="90">
        <v>13</v>
      </c>
      <c r="D171" s="90">
        <v>11585</v>
      </c>
      <c r="E171" s="90">
        <v>36135</v>
      </c>
      <c r="F171" s="90">
        <v>25065</v>
      </c>
      <c r="G171" s="90">
        <v>10131</v>
      </c>
      <c r="H171" s="90">
        <v>4437</v>
      </c>
      <c r="I171" s="90">
        <v>2121</v>
      </c>
      <c r="J171" s="90">
        <v>1115</v>
      </c>
      <c r="K171" s="90">
        <v>2262</v>
      </c>
      <c r="L171" s="90" t="s">
        <v>59</v>
      </c>
    </row>
    <row r="172" spans="1:12" s="86" customFormat="1" ht="9" customHeight="1">
      <c r="A172" s="87" t="s">
        <v>31</v>
      </c>
      <c r="B172" s="92">
        <f t="shared" si="9"/>
        <v>38020</v>
      </c>
      <c r="C172" s="92">
        <v>43</v>
      </c>
      <c r="D172" s="92">
        <v>7301</v>
      </c>
      <c r="E172" s="92">
        <v>14883</v>
      </c>
      <c r="F172" s="92">
        <v>8520</v>
      </c>
      <c r="G172" s="92">
        <v>3344</v>
      </c>
      <c r="H172" s="92">
        <v>1507</v>
      </c>
      <c r="I172" s="92">
        <v>769</v>
      </c>
      <c r="J172" s="92">
        <v>448</v>
      </c>
      <c r="K172" s="92">
        <v>1205</v>
      </c>
      <c r="L172" s="92" t="s">
        <v>59</v>
      </c>
    </row>
    <row r="173" spans="1:12" s="86" customFormat="1" ht="9" customHeight="1">
      <c r="A173" s="84" t="s">
        <v>32</v>
      </c>
      <c r="B173" s="90">
        <f t="shared" si="9"/>
        <v>10136</v>
      </c>
      <c r="C173" s="90">
        <v>5</v>
      </c>
      <c r="D173" s="90">
        <v>1175</v>
      </c>
      <c r="E173" s="90">
        <v>3701</v>
      </c>
      <c r="F173" s="90">
        <v>2666</v>
      </c>
      <c r="G173" s="90">
        <v>1255</v>
      </c>
      <c r="H173" s="90">
        <v>525</v>
      </c>
      <c r="I173" s="90">
        <v>257</v>
      </c>
      <c r="J173" s="90">
        <v>151</v>
      </c>
      <c r="K173" s="90">
        <v>401</v>
      </c>
      <c r="L173" s="90" t="s">
        <v>59</v>
      </c>
    </row>
    <row r="174" spans="1:12" s="86" customFormat="1" ht="9" customHeight="1">
      <c r="A174" s="84" t="s">
        <v>33</v>
      </c>
      <c r="B174" s="90">
        <f t="shared" si="9"/>
        <v>7648</v>
      </c>
      <c r="C174" s="90">
        <v>1</v>
      </c>
      <c r="D174" s="90">
        <v>852</v>
      </c>
      <c r="E174" s="90">
        <v>2748</v>
      </c>
      <c r="F174" s="90">
        <v>1958</v>
      </c>
      <c r="G174" s="90">
        <v>806</v>
      </c>
      <c r="H174" s="90">
        <v>446</v>
      </c>
      <c r="I174" s="90">
        <v>230</v>
      </c>
      <c r="J174" s="90">
        <v>144</v>
      </c>
      <c r="K174" s="90">
        <v>463</v>
      </c>
      <c r="L174" s="90" t="s">
        <v>59</v>
      </c>
    </row>
    <row r="175" spans="1:12" s="86" customFormat="1" ht="9" customHeight="1">
      <c r="A175" s="84" t="s">
        <v>34</v>
      </c>
      <c r="B175" s="90">
        <f t="shared" si="9"/>
        <v>36239</v>
      </c>
      <c r="C175" s="90">
        <v>19</v>
      </c>
      <c r="D175" s="90">
        <v>5409</v>
      </c>
      <c r="E175" s="90">
        <v>14414</v>
      </c>
      <c r="F175" s="90">
        <v>10330</v>
      </c>
      <c r="G175" s="90">
        <v>3287</v>
      </c>
      <c r="H175" s="90">
        <v>1283</v>
      </c>
      <c r="I175" s="90">
        <v>615</v>
      </c>
      <c r="J175" s="90">
        <v>275</v>
      </c>
      <c r="K175" s="90">
        <v>607</v>
      </c>
      <c r="L175" s="90" t="s">
        <v>59</v>
      </c>
    </row>
    <row r="176" spans="1:12" s="86" customFormat="1" ht="9" customHeight="1">
      <c r="A176" s="87" t="s">
        <v>35</v>
      </c>
      <c r="B176" s="92">
        <f t="shared" si="9"/>
        <v>24113</v>
      </c>
      <c r="C176" s="92">
        <v>8</v>
      </c>
      <c r="D176" s="92">
        <v>3086</v>
      </c>
      <c r="E176" s="92">
        <v>8695</v>
      </c>
      <c r="F176" s="92">
        <v>5804</v>
      </c>
      <c r="G176" s="92">
        <v>2696</v>
      </c>
      <c r="H176" s="92">
        <v>1401</v>
      </c>
      <c r="I176" s="92">
        <v>802</v>
      </c>
      <c r="J176" s="92">
        <v>490</v>
      </c>
      <c r="K176" s="92">
        <v>1131</v>
      </c>
      <c r="L176" s="92" t="s">
        <v>59</v>
      </c>
    </row>
    <row r="177" spans="1:12" s="86" customFormat="1" ht="9" customHeight="1">
      <c r="A177" s="84" t="s">
        <v>36</v>
      </c>
      <c r="B177" s="90">
        <f t="shared" si="9"/>
        <v>29747</v>
      </c>
      <c r="C177" s="90">
        <v>23</v>
      </c>
      <c r="D177" s="90">
        <v>3458</v>
      </c>
      <c r="E177" s="90">
        <v>10577</v>
      </c>
      <c r="F177" s="90">
        <v>7933</v>
      </c>
      <c r="G177" s="90">
        <v>3511</v>
      </c>
      <c r="H177" s="90">
        <v>1640</v>
      </c>
      <c r="I177" s="90">
        <v>906</v>
      </c>
      <c r="J177" s="90">
        <v>515</v>
      </c>
      <c r="K177" s="90">
        <v>1184</v>
      </c>
      <c r="L177" s="90" t="s">
        <v>59</v>
      </c>
    </row>
    <row r="178" spans="1:12" s="86" customFormat="1" ht="9" customHeight="1">
      <c r="A178" s="84" t="s">
        <v>37</v>
      </c>
      <c r="B178" s="90">
        <f t="shared" si="9"/>
        <v>10525</v>
      </c>
      <c r="C178" s="90">
        <v>4</v>
      </c>
      <c r="D178" s="90">
        <v>1229</v>
      </c>
      <c r="E178" s="90">
        <v>4410</v>
      </c>
      <c r="F178" s="90">
        <v>2892</v>
      </c>
      <c r="G178" s="90">
        <v>1070</v>
      </c>
      <c r="H178" s="90">
        <v>401</v>
      </c>
      <c r="I178" s="90">
        <v>198</v>
      </c>
      <c r="J178" s="90">
        <v>95</v>
      </c>
      <c r="K178" s="90">
        <v>226</v>
      </c>
      <c r="L178" s="90" t="s">
        <v>59</v>
      </c>
    </row>
    <row r="179" spans="1:12" s="86" customFormat="1" ht="9" customHeight="1">
      <c r="A179" s="84" t="s">
        <v>38</v>
      </c>
      <c r="B179" s="90">
        <f t="shared" si="9"/>
        <v>7969</v>
      </c>
      <c r="C179" s="90">
        <v>4</v>
      </c>
      <c r="D179" s="90">
        <v>909</v>
      </c>
      <c r="E179" s="90">
        <v>2684</v>
      </c>
      <c r="F179" s="90">
        <v>2067</v>
      </c>
      <c r="G179" s="90">
        <v>1111</v>
      </c>
      <c r="H179" s="90">
        <v>533</v>
      </c>
      <c r="I179" s="90">
        <v>290</v>
      </c>
      <c r="J179" s="90">
        <v>162</v>
      </c>
      <c r="K179" s="90">
        <v>209</v>
      </c>
      <c r="L179" s="90" t="s">
        <v>59</v>
      </c>
    </row>
    <row r="180" spans="1:12" s="86" customFormat="1" ht="9" customHeight="1">
      <c r="A180" s="87" t="s">
        <v>39</v>
      </c>
      <c r="B180" s="92">
        <f t="shared" si="9"/>
        <v>17500</v>
      </c>
      <c r="C180" s="92">
        <v>8</v>
      </c>
      <c r="D180" s="92">
        <v>2411</v>
      </c>
      <c r="E180" s="92">
        <v>6961</v>
      </c>
      <c r="F180" s="92">
        <v>4484</v>
      </c>
      <c r="G180" s="92">
        <v>1701</v>
      </c>
      <c r="H180" s="92">
        <v>756</v>
      </c>
      <c r="I180" s="92">
        <v>364</v>
      </c>
      <c r="J180" s="92">
        <v>222</v>
      </c>
      <c r="K180" s="92">
        <v>593</v>
      </c>
      <c r="L180" s="92" t="s">
        <v>59</v>
      </c>
    </row>
    <row r="181" spans="1:12" s="86" customFormat="1" ht="9" customHeight="1">
      <c r="A181" s="84" t="s">
        <v>40</v>
      </c>
      <c r="B181" s="90">
        <f t="shared" si="9"/>
        <v>21931</v>
      </c>
      <c r="C181" s="90">
        <v>26</v>
      </c>
      <c r="D181" s="90">
        <v>2380</v>
      </c>
      <c r="E181" s="90">
        <v>8251</v>
      </c>
      <c r="F181" s="90">
        <v>6048</v>
      </c>
      <c r="G181" s="90">
        <v>2253</v>
      </c>
      <c r="H181" s="90">
        <v>1056</v>
      </c>
      <c r="I181" s="90">
        <v>609</v>
      </c>
      <c r="J181" s="90">
        <v>341</v>
      </c>
      <c r="K181" s="90">
        <v>967</v>
      </c>
      <c r="L181" s="90" t="s">
        <v>59</v>
      </c>
    </row>
    <row r="182" spans="1:12" s="86" customFormat="1" ht="9" customHeight="1">
      <c r="A182" s="84" t="s">
        <v>41</v>
      </c>
      <c r="B182" s="90">
        <f t="shared" si="9"/>
        <v>17227</v>
      </c>
      <c r="C182" s="90">
        <v>3</v>
      </c>
      <c r="D182" s="90">
        <v>1520</v>
      </c>
      <c r="E182" s="90">
        <v>6256</v>
      </c>
      <c r="F182" s="90">
        <v>5170</v>
      </c>
      <c r="G182" s="90">
        <v>2024</v>
      </c>
      <c r="H182" s="90">
        <v>950</v>
      </c>
      <c r="I182" s="90">
        <v>480</v>
      </c>
      <c r="J182" s="90">
        <v>244</v>
      </c>
      <c r="K182" s="90">
        <v>580</v>
      </c>
      <c r="L182" s="90" t="s">
        <v>59</v>
      </c>
    </row>
    <row r="183" spans="1:12" s="86" customFormat="1" ht="9" customHeight="1">
      <c r="A183" s="84" t="s">
        <v>42</v>
      </c>
      <c r="B183" s="90">
        <f t="shared" si="9"/>
        <v>14388</v>
      </c>
      <c r="C183" s="90">
        <v>14</v>
      </c>
      <c r="D183" s="90">
        <v>1731</v>
      </c>
      <c r="E183" s="90">
        <v>5626</v>
      </c>
      <c r="F183" s="90">
        <v>3758</v>
      </c>
      <c r="G183" s="90">
        <v>1544</v>
      </c>
      <c r="H183" s="90">
        <v>703</v>
      </c>
      <c r="I183" s="90">
        <v>376</v>
      </c>
      <c r="J183" s="90">
        <v>221</v>
      </c>
      <c r="K183" s="90">
        <v>415</v>
      </c>
      <c r="L183" s="90" t="s">
        <v>59</v>
      </c>
    </row>
    <row r="184" spans="1:12" s="86" customFormat="1" ht="9" customHeight="1">
      <c r="A184" s="87" t="s">
        <v>43</v>
      </c>
      <c r="B184" s="92">
        <f t="shared" si="9"/>
        <v>24269</v>
      </c>
      <c r="C184" s="92">
        <v>14</v>
      </c>
      <c r="D184" s="92">
        <v>2630</v>
      </c>
      <c r="E184" s="92">
        <v>8780</v>
      </c>
      <c r="F184" s="92">
        <v>6707</v>
      </c>
      <c r="G184" s="92">
        <v>2746</v>
      </c>
      <c r="H184" s="92">
        <v>1272</v>
      </c>
      <c r="I184" s="92">
        <v>745</v>
      </c>
      <c r="J184" s="92">
        <v>381</v>
      </c>
      <c r="K184" s="92">
        <v>994</v>
      </c>
      <c r="L184" s="92" t="s">
        <v>59</v>
      </c>
    </row>
    <row r="185" spans="1:12" s="86" customFormat="1" ht="9" customHeight="1">
      <c r="A185" s="84" t="s">
        <v>44</v>
      </c>
      <c r="B185" s="90">
        <f t="shared" si="9"/>
        <v>8327</v>
      </c>
      <c r="C185" s="90">
        <v>5</v>
      </c>
      <c r="D185" s="90">
        <v>1217</v>
      </c>
      <c r="E185" s="90">
        <v>3262</v>
      </c>
      <c r="F185" s="90">
        <v>2090</v>
      </c>
      <c r="G185" s="90">
        <v>837</v>
      </c>
      <c r="H185" s="90">
        <v>348</v>
      </c>
      <c r="I185" s="90">
        <v>180</v>
      </c>
      <c r="J185" s="90">
        <v>104</v>
      </c>
      <c r="K185" s="90">
        <v>284</v>
      </c>
      <c r="L185" s="90" t="s">
        <v>59</v>
      </c>
    </row>
    <row r="186" spans="1:12" s="86" customFormat="1" ht="9" customHeight="1">
      <c r="A186" s="84" t="s">
        <v>45</v>
      </c>
      <c r="B186" s="90">
        <f t="shared" si="9"/>
        <v>46064</v>
      </c>
      <c r="C186" s="90">
        <v>3</v>
      </c>
      <c r="D186" s="90">
        <v>4195</v>
      </c>
      <c r="E186" s="90">
        <v>14736</v>
      </c>
      <c r="F186" s="90">
        <v>12329</v>
      </c>
      <c r="G186" s="90">
        <v>5739</v>
      </c>
      <c r="H186" s="90">
        <v>3066</v>
      </c>
      <c r="I186" s="90">
        <v>1827</v>
      </c>
      <c r="J186" s="90">
        <v>1163</v>
      </c>
      <c r="K186" s="90">
        <v>3006</v>
      </c>
      <c r="L186" s="90" t="s">
        <v>59</v>
      </c>
    </row>
    <row r="187" spans="1:12" s="86" customFormat="1" ht="9" customHeight="1">
      <c r="A187" s="84" t="s">
        <v>46</v>
      </c>
      <c r="B187" s="90">
        <f t="shared" si="9"/>
        <v>13840</v>
      </c>
      <c r="C187" s="90">
        <v>1</v>
      </c>
      <c r="D187" s="90">
        <v>2452</v>
      </c>
      <c r="E187" s="90">
        <v>6224</v>
      </c>
      <c r="F187" s="90">
        <v>3072</v>
      </c>
      <c r="G187" s="90">
        <v>1013</v>
      </c>
      <c r="H187" s="90">
        <v>392</v>
      </c>
      <c r="I187" s="90">
        <v>213</v>
      </c>
      <c r="J187" s="90">
        <v>132</v>
      </c>
      <c r="K187" s="90">
        <v>341</v>
      </c>
      <c r="L187" s="90" t="s">
        <v>59</v>
      </c>
    </row>
    <row r="188" spans="1:12" s="86" customFormat="1" ht="9" customHeight="1">
      <c r="A188" s="87" t="s">
        <v>47</v>
      </c>
      <c r="B188" s="92">
        <f t="shared" si="9"/>
        <v>13286</v>
      </c>
      <c r="C188" s="92">
        <v>6</v>
      </c>
      <c r="D188" s="92">
        <v>2537</v>
      </c>
      <c r="E188" s="92">
        <v>5527</v>
      </c>
      <c r="F188" s="92">
        <v>2922</v>
      </c>
      <c r="G188" s="92">
        <v>1136</v>
      </c>
      <c r="H188" s="92">
        <v>439</v>
      </c>
      <c r="I188" s="92">
        <v>206</v>
      </c>
      <c r="J188" s="92">
        <v>109</v>
      </c>
      <c r="K188" s="92">
        <v>404</v>
      </c>
      <c r="L188" s="92" t="s">
        <v>59</v>
      </c>
    </row>
    <row r="189" spans="1:12" s="86" customFormat="1" ht="9" customHeight="1"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</row>
    <row r="190" spans="1:12" s="86" customFormat="1" ht="9" customHeight="1">
      <c r="A190" s="80">
        <v>2000</v>
      </c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</row>
    <row r="191" spans="1:12" s="86" customFormat="1" ht="9" customHeight="1">
      <c r="A191" s="83" t="s">
        <v>15</v>
      </c>
      <c r="B191" s="91">
        <f t="shared" ref="B191:K191" si="10">SUM(B193:B224)</f>
        <v>707422</v>
      </c>
      <c r="C191" s="91">
        <f t="shared" si="10"/>
        <v>684</v>
      </c>
      <c r="D191" s="91">
        <f t="shared" si="10"/>
        <v>95878</v>
      </c>
      <c r="E191" s="91">
        <f t="shared" si="10"/>
        <v>257844</v>
      </c>
      <c r="F191" s="91">
        <f t="shared" si="10"/>
        <v>186990</v>
      </c>
      <c r="G191" s="91">
        <f t="shared" si="10"/>
        <v>77951</v>
      </c>
      <c r="H191" s="91">
        <f t="shared" si="10"/>
        <v>34904</v>
      </c>
      <c r="I191" s="91">
        <f t="shared" si="10"/>
        <v>18056</v>
      </c>
      <c r="J191" s="91">
        <f t="shared" si="10"/>
        <v>11030</v>
      </c>
      <c r="K191" s="91">
        <f t="shared" si="10"/>
        <v>24085</v>
      </c>
      <c r="L191" s="91" t="s">
        <v>59</v>
      </c>
    </row>
    <row r="192" spans="1:12" s="86" customFormat="1" ht="3" customHeight="1">
      <c r="A192" s="83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</row>
    <row r="193" spans="1:12" s="86" customFormat="1" ht="9" customHeight="1">
      <c r="A193" s="84" t="s">
        <v>16</v>
      </c>
      <c r="B193" s="90">
        <f t="shared" ref="B193:B224" si="11">SUM(C193:K193)</f>
        <v>7088</v>
      </c>
      <c r="C193" s="90">
        <v>10</v>
      </c>
      <c r="D193" s="90">
        <v>1159</v>
      </c>
      <c r="E193" s="90">
        <v>2903</v>
      </c>
      <c r="F193" s="90">
        <v>1810</v>
      </c>
      <c r="G193" s="90">
        <v>640</v>
      </c>
      <c r="H193" s="90">
        <v>279</v>
      </c>
      <c r="I193" s="90">
        <v>104</v>
      </c>
      <c r="J193" s="90">
        <v>60</v>
      </c>
      <c r="K193" s="90">
        <v>123</v>
      </c>
      <c r="L193" s="90" t="s">
        <v>59</v>
      </c>
    </row>
    <row r="194" spans="1:12" s="86" customFormat="1" ht="9" customHeight="1">
      <c r="A194" s="84" t="s">
        <v>17</v>
      </c>
      <c r="B194" s="90">
        <f t="shared" si="11"/>
        <v>16907</v>
      </c>
      <c r="C194" s="90">
        <v>52</v>
      </c>
      <c r="D194" s="90">
        <v>1529</v>
      </c>
      <c r="E194" s="90">
        <v>5505</v>
      </c>
      <c r="F194" s="90">
        <v>4788</v>
      </c>
      <c r="G194" s="90">
        <v>2264</v>
      </c>
      <c r="H194" s="90">
        <v>1118</v>
      </c>
      <c r="I194" s="90">
        <v>616</v>
      </c>
      <c r="J194" s="90">
        <v>372</v>
      </c>
      <c r="K194" s="90">
        <v>663</v>
      </c>
      <c r="L194" s="90" t="s">
        <v>59</v>
      </c>
    </row>
    <row r="195" spans="1:12" s="86" customFormat="1" ht="9" customHeight="1">
      <c r="A195" s="84" t="s">
        <v>18</v>
      </c>
      <c r="B195" s="90">
        <f t="shared" si="11"/>
        <v>3174</v>
      </c>
      <c r="C195" s="90">
        <v>2</v>
      </c>
      <c r="D195" s="90">
        <v>309</v>
      </c>
      <c r="E195" s="90">
        <v>1167</v>
      </c>
      <c r="F195" s="90">
        <v>889</v>
      </c>
      <c r="G195" s="90">
        <v>376</v>
      </c>
      <c r="H195" s="90">
        <v>190</v>
      </c>
      <c r="I195" s="90">
        <v>90</v>
      </c>
      <c r="J195" s="90">
        <v>60</v>
      </c>
      <c r="K195" s="90">
        <v>91</v>
      </c>
      <c r="L195" s="90" t="s">
        <v>59</v>
      </c>
    </row>
    <row r="196" spans="1:12" s="86" customFormat="1" ht="9" customHeight="1">
      <c r="A196" s="87" t="s">
        <v>19</v>
      </c>
      <c r="B196" s="92">
        <f t="shared" si="11"/>
        <v>6000</v>
      </c>
      <c r="C196" s="92">
        <v>0</v>
      </c>
      <c r="D196" s="92">
        <v>984</v>
      </c>
      <c r="E196" s="92">
        <v>2356</v>
      </c>
      <c r="F196" s="92">
        <v>1399</v>
      </c>
      <c r="G196" s="92">
        <v>494</v>
      </c>
      <c r="H196" s="92">
        <v>284</v>
      </c>
      <c r="I196" s="92">
        <v>170</v>
      </c>
      <c r="J196" s="92">
        <v>109</v>
      </c>
      <c r="K196" s="92">
        <v>204</v>
      </c>
      <c r="L196" s="92" t="s">
        <v>59</v>
      </c>
    </row>
    <row r="197" spans="1:12" s="86" customFormat="1" ht="9" customHeight="1">
      <c r="A197" s="84" t="s">
        <v>20</v>
      </c>
      <c r="B197" s="90">
        <f t="shared" si="11"/>
        <v>18565</v>
      </c>
      <c r="C197" s="90">
        <v>19</v>
      </c>
      <c r="D197" s="90">
        <v>4015</v>
      </c>
      <c r="E197" s="90">
        <v>7377</v>
      </c>
      <c r="F197" s="90">
        <v>4317</v>
      </c>
      <c r="G197" s="90">
        <v>1383</v>
      </c>
      <c r="H197" s="90">
        <v>592</v>
      </c>
      <c r="I197" s="90">
        <v>306</v>
      </c>
      <c r="J197" s="90">
        <v>166</v>
      </c>
      <c r="K197" s="90">
        <v>390</v>
      </c>
      <c r="L197" s="90" t="s">
        <v>59</v>
      </c>
    </row>
    <row r="198" spans="1:12" s="86" customFormat="1" ht="9" customHeight="1">
      <c r="A198" s="84" t="s">
        <v>21</v>
      </c>
      <c r="B198" s="90">
        <f t="shared" si="11"/>
        <v>3673</v>
      </c>
      <c r="C198" s="90">
        <v>9</v>
      </c>
      <c r="D198" s="90">
        <v>320</v>
      </c>
      <c r="E198" s="90">
        <v>1268</v>
      </c>
      <c r="F198" s="90">
        <v>1066</v>
      </c>
      <c r="G198" s="90">
        <v>435</v>
      </c>
      <c r="H198" s="90">
        <v>224</v>
      </c>
      <c r="I198" s="90">
        <v>99</v>
      </c>
      <c r="J198" s="90">
        <v>67</v>
      </c>
      <c r="K198" s="90">
        <v>185</v>
      </c>
      <c r="L198" s="90" t="s">
        <v>59</v>
      </c>
    </row>
    <row r="199" spans="1:12" s="86" customFormat="1" ht="9" customHeight="1">
      <c r="A199" s="84" t="s">
        <v>22</v>
      </c>
      <c r="B199" s="90">
        <f t="shared" si="11"/>
        <v>20263</v>
      </c>
      <c r="C199" s="90">
        <v>12</v>
      </c>
      <c r="D199" s="90">
        <v>3836</v>
      </c>
      <c r="E199" s="90">
        <v>7603</v>
      </c>
      <c r="F199" s="90">
        <v>4633</v>
      </c>
      <c r="G199" s="90">
        <v>1918</v>
      </c>
      <c r="H199" s="90">
        <v>877</v>
      </c>
      <c r="I199" s="90">
        <v>454</v>
      </c>
      <c r="J199" s="90">
        <v>320</v>
      </c>
      <c r="K199" s="90">
        <v>610</v>
      </c>
      <c r="L199" s="90" t="s">
        <v>59</v>
      </c>
    </row>
    <row r="200" spans="1:12" s="86" customFormat="1" ht="9" customHeight="1">
      <c r="A200" s="87" t="s">
        <v>23</v>
      </c>
      <c r="B200" s="92">
        <f t="shared" si="11"/>
        <v>19804</v>
      </c>
      <c r="C200" s="92">
        <v>12</v>
      </c>
      <c r="D200" s="92">
        <v>2472</v>
      </c>
      <c r="E200" s="92">
        <v>7430</v>
      </c>
      <c r="F200" s="92">
        <v>5326</v>
      </c>
      <c r="G200" s="92">
        <v>2157</v>
      </c>
      <c r="H200" s="92">
        <v>1011</v>
      </c>
      <c r="I200" s="92">
        <v>516</v>
      </c>
      <c r="J200" s="92">
        <v>260</v>
      </c>
      <c r="K200" s="92">
        <v>620</v>
      </c>
      <c r="L200" s="92" t="s">
        <v>59</v>
      </c>
    </row>
    <row r="201" spans="1:12" s="86" customFormat="1" ht="9" customHeight="1">
      <c r="A201" s="161" t="s">
        <v>24</v>
      </c>
      <c r="B201" s="90">
        <f t="shared" si="11"/>
        <v>51617</v>
      </c>
      <c r="C201" s="90">
        <v>181</v>
      </c>
      <c r="D201" s="90">
        <v>3697</v>
      </c>
      <c r="E201" s="90">
        <v>14872</v>
      </c>
      <c r="F201" s="90">
        <v>16951</v>
      </c>
      <c r="G201" s="90">
        <v>8584</v>
      </c>
      <c r="H201" s="90">
        <v>3375</v>
      </c>
      <c r="I201" s="90">
        <v>1603</v>
      </c>
      <c r="J201" s="90">
        <v>828</v>
      </c>
      <c r="K201" s="90">
        <v>1526</v>
      </c>
      <c r="L201" s="90" t="s">
        <v>59</v>
      </c>
    </row>
    <row r="202" spans="1:12" s="86" customFormat="1" ht="9" customHeight="1">
      <c r="A202" s="84" t="s">
        <v>25</v>
      </c>
      <c r="B202" s="90">
        <f t="shared" si="11"/>
        <v>13822</v>
      </c>
      <c r="C202" s="90">
        <v>57</v>
      </c>
      <c r="D202" s="90">
        <v>2398</v>
      </c>
      <c r="E202" s="90">
        <v>5117</v>
      </c>
      <c r="F202" s="90">
        <v>3214</v>
      </c>
      <c r="G202" s="90">
        <v>1264</v>
      </c>
      <c r="H202" s="90">
        <v>621</v>
      </c>
      <c r="I202" s="90">
        <v>355</v>
      </c>
      <c r="J202" s="90">
        <v>203</v>
      </c>
      <c r="K202" s="90">
        <v>593</v>
      </c>
      <c r="L202" s="90" t="s">
        <v>59</v>
      </c>
    </row>
    <row r="203" spans="1:12" s="86" customFormat="1" ht="9" customHeight="1">
      <c r="A203" s="84" t="s">
        <v>26</v>
      </c>
      <c r="B203" s="90">
        <f t="shared" si="11"/>
        <v>39613</v>
      </c>
      <c r="C203" s="90">
        <v>18</v>
      </c>
      <c r="D203" s="90">
        <v>7742</v>
      </c>
      <c r="E203" s="90">
        <v>16612</v>
      </c>
      <c r="F203" s="90">
        <v>8934</v>
      </c>
      <c r="G203" s="90">
        <v>3261</v>
      </c>
      <c r="H203" s="90">
        <v>1272</v>
      </c>
      <c r="I203" s="90">
        <v>606</v>
      </c>
      <c r="J203" s="90">
        <v>336</v>
      </c>
      <c r="K203" s="90">
        <v>832</v>
      </c>
      <c r="L203" s="90" t="s">
        <v>59</v>
      </c>
    </row>
    <row r="204" spans="1:12" s="86" customFormat="1" ht="9" customHeight="1">
      <c r="A204" s="87" t="s">
        <v>27</v>
      </c>
      <c r="B204" s="92">
        <f t="shared" si="11"/>
        <v>27710</v>
      </c>
      <c r="C204" s="92">
        <v>85</v>
      </c>
      <c r="D204" s="92">
        <v>5704</v>
      </c>
      <c r="E204" s="92">
        <v>9800</v>
      </c>
      <c r="F204" s="92">
        <v>5828</v>
      </c>
      <c r="G204" s="92">
        <v>2497</v>
      </c>
      <c r="H204" s="92">
        <v>1343</v>
      </c>
      <c r="I204" s="92">
        <v>778</v>
      </c>
      <c r="J204" s="92">
        <v>516</v>
      </c>
      <c r="K204" s="92">
        <v>1159</v>
      </c>
      <c r="L204" s="92" t="s">
        <v>59</v>
      </c>
    </row>
    <row r="205" spans="1:12" s="86" customFormat="1" ht="9" customHeight="1">
      <c r="A205" s="84" t="s">
        <v>28</v>
      </c>
      <c r="B205" s="90">
        <f t="shared" si="11"/>
        <v>15207</v>
      </c>
      <c r="C205" s="90">
        <v>6</v>
      </c>
      <c r="D205" s="90">
        <v>1514</v>
      </c>
      <c r="E205" s="90">
        <v>5160</v>
      </c>
      <c r="F205" s="90">
        <v>4180</v>
      </c>
      <c r="G205" s="90">
        <v>1834</v>
      </c>
      <c r="H205" s="90">
        <v>902</v>
      </c>
      <c r="I205" s="90">
        <v>508</v>
      </c>
      <c r="J205" s="90">
        <v>390</v>
      </c>
      <c r="K205" s="90">
        <v>713</v>
      </c>
      <c r="L205" s="90" t="s">
        <v>59</v>
      </c>
    </row>
    <row r="206" spans="1:12" s="86" customFormat="1" ht="9" customHeight="1">
      <c r="A206" s="84" t="s">
        <v>29</v>
      </c>
      <c r="B206" s="90">
        <f t="shared" si="11"/>
        <v>51760</v>
      </c>
      <c r="C206" s="90">
        <v>20</v>
      </c>
      <c r="D206" s="90">
        <v>6559</v>
      </c>
      <c r="E206" s="90">
        <v>19955</v>
      </c>
      <c r="F206" s="90">
        <v>14284</v>
      </c>
      <c r="G206" s="90">
        <v>5475</v>
      </c>
      <c r="H206" s="90">
        <v>2272</v>
      </c>
      <c r="I206" s="90">
        <v>1101</v>
      </c>
      <c r="J206" s="90">
        <v>647</v>
      </c>
      <c r="K206" s="90">
        <v>1447</v>
      </c>
      <c r="L206" s="90" t="s">
        <v>59</v>
      </c>
    </row>
    <row r="207" spans="1:12" s="86" customFormat="1" ht="9" customHeight="1">
      <c r="A207" s="84" t="s">
        <v>30</v>
      </c>
      <c r="B207" s="90">
        <f t="shared" si="11"/>
        <v>83607</v>
      </c>
      <c r="C207" s="90">
        <v>5</v>
      </c>
      <c r="D207" s="90">
        <v>10854</v>
      </c>
      <c r="E207" s="90">
        <v>31778</v>
      </c>
      <c r="F207" s="90">
        <v>23066</v>
      </c>
      <c r="G207" s="90">
        <v>9389</v>
      </c>
      <c r="H207" s="90">
        <v>3899</v>
      </c>
      <c r="I207" s="90">
        <v>1726</v>
      </c>
      <c r="J207" s="90">
        <v>1012</v>
      </c>
      <c r="K207" s="90">
        <v>1878</v>
      </c>
      <c r="L207" s="90" t="s">
        <v>59</v>
      </c>
    </row>
    <row r="208" spans="1:12" s="86" customFormat="1" ht="9" customHeight="1">
      <c r="A208" s="87" t="s">
        <v>31</v>
      </c>
      <c r="B208" s="92">
        <f t="shared" si="11"/>
        <v>34545</v>
      </c>
      <c r="C208" s="92">
        <v>47</v>
      </c>
      <c r="D208" s="92">
        <v>6433</v>
      </c>
      <c r="E208" s="92">
        <v>13487</v>
      </c>
      <c r="F208" s="92">
        <v>7769</v>
      </c>
      <c r="G208" s="92">
        <v>3140</v>
      </c>
      <c r="H208" s="92">
        <v>1391</v>
      </c>
      <c r="I208" s="92">
        <v>710</v>
      </c>
      <c r="J208" s="92">
        <v>487</v>
      </c>
      <c r="K208" s="92">
        <v>1081</v>
      </c>
      <c r="L208" s="92" t="s">
        <v>59</v>
      </c>
    </row>
    <row r="209" spans="1:12" s="86" customFormat="1" ht="9" customHeight="1">
      <c r="A209" s="84" t="s">
        <v>32</v>
      </c>
      <c r="B209" s="90">
        <f t="shared" si="11"/>
        <v>9808</v>
      </c>
      <c r="C209" s="90">
        <v>0</v>
      </c>
      <c r="D209" s="90">
        <v>1198</v>
      </c>
      <c r="E209" s="90">
        <v>3331</v>
      </c>
      <c r="F209" s="90">
        <v>2761</v>
      </c>
      <c r="G209" s="90">
        <v>1172</v>
      </c>
      <c r="H209" s="90">
        <v>528</v>
      </c>
      <c r="I209" s="90">
        <v>276</v>
      </c>
      <c r="J209" s="90">
        <v>179</v>
      </c>
      <c r="K209" s="90">
        <v>363</v>
      </c>
      <c r="L209" s="90" t="s">
        <v>59</v>
      </c>
    </row>
    <row r="210" spans="1:12" s="86" customFormat="1" ht="9" customHeight="1">
      <c r="A210" s="84" t="s">
        <v>33</v>
      </c>
      <c r="B210" s="90">
        <f t="shared" si="11"/>
        <v>7006</v>
      </c>
      <c r="C210" s="90">
        <v>0</v>
      </c>
      <c r="D210" s="90">
        <v>837</v>
      </c>
      <c r="E210" s="90">
        <v>2389</v>
      </c>
      <c r="F210" s="90">
        <v>1790</v>
      </c>
      <c r="G210" s="90">
        <v>786</v>
      </c>
      <c r="H210" s="90">
        <v>427</v>
      </c>
      <c r="I210" s="90">
        <v>219</v>
      </c>
      <c r="J210" s="90">
        <v>137</v>
      </c>
      <c r="K210" s="90">
        <v>421</v>
      </c>
      <c r="L210" s="90" t="s">
        <v>59</v>
      </c>
    </row>
    <row r="211" spans="1:12" s="86" customFormat="1" ht="9" customHeight="1">
      <c r="A211" s="84" t="s">
        <v>34</v>
      </c>
      <c r="B211" s="90">
        <f t="shared" si="11"/>
        <v>34398</v>
      </c>
      <c r="C211" s="90">
        <v>41</v>
      </c>
      <c r="D211" s="90">
        <v>5464</v>
      </c>
      <c r="E211" s="90">
        <v>12986</v>
      </c>
      <c r="F211" s="90">
        <v>9684</v>
      </c>
      <c r="G211" s="90">
        <v>3387</v>
      </c>
      <c r="H211" s="90">
        <v>1334</v>
      </c>
      <c r="I211" s="90">
        <v>553</v>
      </c>
      <c r="J211" s="90">
        <v>274</v>
      </c>
      <c r="K211" s="90">
        <v>675</v>
      </c>
      <c r="L211" s="90" t="s">
        <v>59</v>
      </c>
    </row>
    <row r="212" spans="1:12" s="86" customFormat="1" ht="9" customHeight="1">
      <c r="A212" s="87" t="s">
        <v>35</v>
      </c>
      <c r="B212" s="92">
        <f t="shared" si="11"/>
        <v>23897</v>
      </c>
      <c r="C212" s="92">
        <v>6</v>
      </c>
      <c r="D212" s="92">
        <v>3034</v>
      </c>
      <c r="E212" s="92">
        <v>8296</v>
      </c>
      <c r="F212" s="92">
        <v>5904</v>
      </c>
      <c r="G212" s="92">
        <v>2663</v>
      </c>
      <c r="H212" s="92">
        <v>1396</v>
      </c>
      <c r="I212" s="92">
        <v>844</v>
      </c>
      <c r="J212" s="92">
        <v>546</v>
      </c>
      <c r="K212" s="92">
        <v>1208</v>
      </c>
      <c r="L212" s="92" t="s">
        <v>59</v>
      </c>
    </row>
    <row r="213" spans="1:12" s="86" customFormat="1" ht="9" customHeight="1">
      <c r="A213" s="84" t="s">
        <v>36</v>
      </c>
      <c r="B213" s="90">
        <f t="shared" si="11"/>
        <v>28906</v>
      </c>
      <c r="C213" s="90">
        <v>22</v>
      </c>
      <c r="D213" s="90">
        <v>3403</v>
      </c>
      <c r="E213" s="90">
        <v>10031</v>
      </c>
      <c r="F213" s="90">
        <v>7660</v>
      </c>
      <c r="G213" s="90">
        <v>3436</v>
      </c>
      <c r="H213" s="90">
        <v>1630</v>
      </c>
      <c r="I213" s="90">
        <v>895</v>
      </c>
      <c r="J213" s="90">
        <v>569</v>
      </c>
      <c r="K213" s="90">
        <v>1260</v>
      </c>
      <c r="L213" s="90" t="s">
        <v>59</v>
      </c>
    </row>
    <row r="214" spans="1:12" s="86" customFormat="1" ht="9" customHeight="1">
      <c r="A214" s="84" t="s">
        <v>37</v>
      </c>
      <c r="B214" s="90">
        <f t="shared" si="11"/>
        <v>10459</v>
      </c>
      <c r="C214" s="90">
        <v>3</v>
      </c>
      <c r="D214" s="90">
        <v>1324</v>
      </c>
      <c r="E214" s="90">
        <v>4148</v>
      </c>
      <c r="F214" s="90">
        <v>2946</v>
      </c>
      <c r="G214" s="90">
        <v>1137</v>
      </c>
      <c r="H214" s="90">
        <v>380</v>
      </c>
      <c r="I214" s="90">
        <v>192</v>
      </c>
      <c r="J214" s="90">
        <v>108</v>
      </c>
      <c r="K214" s="90">
        <v>221</v>
      </c>
      <c r="L214" s="90" t="s">
        <v>59</v>
      </c>
    </row>
    <row r="215" spans="1:12" s="86" customFormat="1" ht="9" customHeight="1">
      <c r="A215" s="84" t="s">
        <v>38</v>
      </c>
      <c r="B215" s="90">
        <f t="shared" si="11"/>
        <v>8908</v>
      </c>
      <c r="C215" s="90">
        <v>9</v>
      </c>
      <c r="D215" s="90">
        <v>951</v>
      </c>
      <c r="E215" s="90">
        <v>2746</v>
      </c>
      <c r="F215" s="90">
        <v>2327</v>
      </c>
      <c r="G215" s="90">
        <v>1373</v>
      </c>
      <c r="H215" s="90">
        <v>653</v>
      </c>
      <c r="I215" s="90">
        <v>375</v>
      </c>
      <c r="J215" s="90">
        <v>214</v>
      </c>
      <c r="K215" s="90">
        <v>260</v>
      </c>
      <c r="L215" s="90" t="s">
        <v>59</v>
      </c>
    </row>
    <row r="216" spans="1:12" s="86" customFormat="1" ht="9" customHeight="1">
      <c r="A216" s="87" t="s">
        <v>39</v>
      </c>
      <c r="B216" s="92">
        <f t="shared" si="11"/>
        <v>16796</v>
      </c>
      <c r="C216" s="92">
        <v>6</v>
      </c>
      <c r="D216" s="92">
        <v>2281</v>
      </c>
      <c r="E216" s="92">
        <v>6677</v>
      </c>
      <c r="F216" s="92">
        <v>4403</v>
      </c>
      <c r="G216" s="92">
        <v>1642</v>
      </c>
      <c r="H216" s="92">
        <v>682</v>
      </c>
      <c r="I216" s="92">
        <v>373</v>
      </c>
      <c r="J216" s="92">
        <v>186</v>
      </c>
      <c r="K216" s="92">
        <v>546</v>
      </c>
      <c r="L216" s="92" t="s">
        <v>59</v>
      </c>
    </row>
    <row r="217" spans="1:12" s="86" customFormat="1" ht="9" customHeight="1">
      <c r="A217" s="84" t="s">
        <v>40</v>
      </c>
      <c r="B217" s="90">
        <f t="shared" si="11"/>
        <v>20423</v>
      </c>
      <c r="C217" s="90">
        <v>17</v>
      </c>
      <c r="D217" s="90">
        <v>2137</v>
      </c>
      <c r="E217" s="90">
        <v>7296</v>
      </c>
      <c r="F217" s="90">
        <v>5831</v>
      </c>
      <c r="G217" s="90">
        <v>2230</v>
      </c>
      <c r="H217" s="90">
        <v>1002</v>
      </c>
      <c r="I217" s="90">
        <v>560</v>
      </c>
      <c r="J217" s="90">
        <v>401</v>
      </c>
      <c r="K217" s="90">
        <v>949</v>
      </c>
      <c r="L217" s="90" t="s">
        <v>59</v>
      </c>
    </row>
    <row r="218" spans="1:12" s="86" customFormat="1" ht="9" customHeight="1">
      <c r="A218" s="84" t="s">
        <v>41</v>
      </c>
      <c r="B218" s="90">
        <f t="shared" si="11"/>
        <v>17214</v>
      </c>
      <c r="C218" s="90">
        <v>6</v>
      </c>
      <c r="D218" s="90">
        <v>1532</v>
      </c>
      <c r="E218" s="90">
        <v>5986</v>
      </c>
      <c r="F218" s="90">
        <v>5219</v>
      </c>
      <c r="G218" s="90">
        <v>2037</v>
      </c>
      <c r="H218" s="90">
        <v>962</v>
      </c>
      <c r="I218" s="90">
        <v>508</v>
      </c>
      <c r="J218" s="90">
        <v>337</v>
      </c>
      <c r="K218" s="90">
        <v>627</v>
      </c>
      <c r="L218" s="90" t="s">
        <v>59</v>
      </c>
    </row>
    <row r="219" spans="1:12" s="86" customFormat="1" ht="9" customHeight="1">
      <c r="A219" s="84" t="s">
        <v>42</v>
      </c>
      <c r="B219" s="90">
        <f t="shared" si="11"/>
        <v>13421</v>
      </c>
      <c r="C219" s="90">
        <v>16</v>
      </c>
      <c r="D219" s="90">
        <v>1579</v>
      </c>
      <c r="E219" s="90">
        <v>5199</v>
      </c>
      <c r="F219" s="90">
        <v>3548</v>
      </c>
      <c r="G219" s="90">
        <v>1472</v>
      </c>
      <c r="H219" s="90">
        <v>696</v>
      </c>
      <c r="I219" s="90">
        <v>369</v>
      </c>
      <c r="J219" s="90">
        <v>185</v>
      </c>
      <c r="K219" s="90">
        <v>357</v>
      </c>
      <c r="L219" s="90" t="s">
        <v>59</v>
      </c>
    </row>
    <row r="220" spans="1:12" s="86" customFormat="1" ht="9" customHeight="1">
      <c r="A220" s="87" t="s">
        <v>43</v>
      </c>
      <c r="B220" s="92">
        <f t="shared" si="11"/>
        <v>21564</v>
      </c>
      <c r="C220" s="92">
        <v>8</v>
      </c>
      <c r="D220" s="92">
        <v>2480</v>
      </c>
      <c r="E220" s="92">
        <v>7961</v>
      </c>
      <c r="F220" s="92">
        <v>5916</v>
      </c>
      <c r="G220" s="92">
        <v>2436</v>
      </c>
      <c r="H220" s="92">
        <v>1078</v>
      </c>
      <c r="I220" s="92">
        <v>577</v>
      </c>
      <c r="J220" s="92">
        <v>350</v>
      </c>
      <c r="K220" s="92">
        <v>758</v>
      </c>
      <c r="L220" s="92" t="s">
        <v>59</v>
      </c>
    </row>
    <row r="221" spans="1:12" s="86" customFormat="1" ht="9" customHeight="1">
      <c r="A221" s="84" t="s">
        <v>44</v>
      </c>
      <c r="B221" s="90">
        <f t="shared" si="11"/>
        <v>8627</v>
      </c>
      <c r="C221" s="90">
        <v>5</v>
      </c>
      <c r="D221" s="90">
        <v>1220</v>
      </c>
      <c r="E221" s="90">
        <v>3314</v>
      </c>
      <c r="F221" s="90">
        <v>2177</v>
      </c>
      <c r="G221" s="90">
        <v>891</v>
      </c>
      <c r="H221" s="90">
        <v>386</v>
      </c>
      <c r="I221" s="90">
        <v>192</v>
      </c>
      <c r="J221" s="90">
        <v>140</v>
      </c>
      <c r="K221" s="90">
        <v>302</v>
      </c>
      <c r="L221" s="90" t="s">
        <v>59</v>
      </c>
    </row>
    <row r="222" spans="1:12" s="86" customFormat="1" ht="9" customHeight="1">
      <c r="A222" s="84" t="s">
        <v>45</v>
      </c>
      <c r="B222" s="90">
        <f t="shared" si="11"/>
        <v>46963</v>
      </c>
      <c r="C222" s="90">
        <v>1</v>
      </c>
      <c r="D222" s="90">
        <v>4148</v>
      </c>
      <c r="E222" s="90">
        <v>14288</v>
      </c>
      <c r="F222" s="90">
        <v>12470</v>
      </c>
      <c r="G222" s="90">
        <v>6203</v>
      </c>
      <c r="H222" s="90">
        <v>3290</v>
      </c>
      <c r="I222" s="90">
        <v>1956</v>
      </c>
      <c r="J222" s="90">
        <v>1318</v>
      </c>
      <c r="K222" s="90">
        <v>3289</v>
      </c>
      <c r="L222" s="90" t="s">
        <v>59</v>
      </c>
    </row>
    <row r="223" spans="1:12" s="86" customFormat="1" ht="9" customHeight="1">
      <c r="A223" s="84" t="s">
        <v>46</v>
      </c>
      <c r="B223" s="90">
        <f t="shared" si="11"/>
        <v>13659</v>
      </c>
      <c r="C223" s="90">
        <v>3</v>
      </c>
      <c r="D223" s="90">
        <v>2486</v>
      </c>
      <c r="E223" s="90">
        <v>5933</v>
      </c>
      <c r="F223" s="90">
        <v>3130</v>
      </c>
      <c r="G223" s="90">
        <v>1011</v>
      </c>
      <c r="H223" s="90">
        <v>409</v>
      </c>
      <c r="I223" s="90">
        <v>210</v>
      </c>
      <c r="J223" s="90">
        <v>133</v>
      </c>
      <c r="K223" s="90">
        <v>344</v>
      </c>
      <c r="L223" s="90" t="s">
        <v>59</v>
      </c>
    </row>
    <row r="224" spans="1:12" s="86" customFormat="1" ht="9" customHeight="1">
      <c r="A224" s="87" t="s">
        <v>47</v>
      </c>
      <c r="B224" s="92">
        <f t="shared" si="11"/>
        <v>12018</v>
      </c>
      <c r="C224" s="92">
        <v>6</v>
      </c>
      <c r="D224" s="92">
        <v>2279</v>
      </c>
      <c r="E224" s="92">
        <v>4873</v>
      </c>
      <c r="F224" s="92">
        <v>2770</v>
      </c>
      <c r="G224" s="92">
        <v>964</v>
      </c>
      <c r="H224" s="92">
        <v>401</v>
      </c>
      <c r="I224" s="92">
        <v>215</v>
      </c>
      <c r="J224" s="92">
        <v>120</v>
      </c>
      <c r="K224" s="92">
        <v>390</v>
      </c>
      <c r="L224" s="92" t="s">
        <v>59</v>
      </c>
    </row>
    <row r="225" spans="1:12" s="86" customFormat="1" ht="9" customHeight="1">
      <c r="B225" s="139"/>
      <c r="C225" s="139"/>
      <c r="D225" s="139"/>
      <c r="E225" s="139"/>
      <c r="F225" s="139"/>
      <c r="G225" s="139"/>
      <c r="H225" s="139"/>
      <c r="I225" s="139"/>
      <c r="J225" s="139"/>
      <c r="K225" s="139"/>
    </row>
    <row r="226" spans="1:12" s="86" customFormat="1" ht="9" customHeight="1">
      <c r="A226" s="80">
        <v>2001</v>
      </c>
      <c r="B226" s="139"/>
      <c r="C226" s="139"/>
      <c r="D226" s="139"/>
      <c r="E226" s="139"/>
      <c r="F226" s="139"/>
      <c r="G226" s="139"/>
      <c r="H226" s="139"/>
      <c r="I226" s="139"/>
      <c r="J226" s="139"/>
      <c r="K226" s="139"/>
    </row>
    <row r="227" spans="1:12" s="86" customFormat="1" ht="9" customHeight="1">
      <c r="A227" s="83" t="s">
        <v>15</v>
      </c>
      <c r="B227" s="91">
        <f>SUM(B229:B260)</f>
        <v>665434</v>
      </c>
      <c r="C227" s="91">
        <f t="shared" ref="C227:K227" si="12">SUM(C229:C260)</f>
        <v>466</v>
      </c>
      <c r="D227" s="91">
        <f t="shared" si="12"/>
        <v>86922</v>
      </c>
      <c r="E227" s="91">
        <f t="shared" si="12"/>
        <v>236321</v>
      </c>
      <c r="F227" s="91">
        <f t="shared" si="12"/>
        <v>176987</v>
      </c>
      <c r="G227" s="91">
        <f t="shared" si="12"/>
        <v>76429</v>
      </c>
      <c r="H227" s="91">
        <f t="shared" si="12"/>
        <v>33917</v>
      </c>
      <c r="I227" s="91">
        <f t="shared" si="12"/>
        <v>18618</v>
      </c>
      <c r="J227" s="91">
        <f t="shared" si="12"/>
        <v>10920</v>
      </c>
      <c r="K227" s="91">
        <f t="shared" si="12"/>
        <v>24854</v>
      </c>
      <c r="L227" s="91" t="s">
        <v>59</v>
      </c>
    </row>
    <row r="228" spans="1:12" s="86" customFormat="1" ht="3.95" customHeight="1">
      <c r="A228" s="83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</row>
    <row r="229" spans="1:12" s="86" customFormat="1" ht="9" customHeight="1">
      <c r="A229" s="84" t="s">
        <v>16</v>
      </c>
      <c r="B229" s="90">
        <f t="shared" ref="B229:B260" si="13">SUM(C229:K229)</f>
        <v>6610</v>
      </c>
      <c r="C229" s="90">
        <v>6</v>
      </c>
      <c r="D229" s="90">
        <v>1133</v>
      </c>
      <c r="E229" s="90">
        <v>2602</v>
      </c>
      <c r="F229" s="90">
        <v>1666</v>
      </c>
      <c r="G229" s="90">
        <v>605</v>
      </c>
      <c r="H229" s="90">
        <v>267</v>
      </c>
      <c r="I229" s="90">
        <v>120</v>
      </c>
      <c r="J229" s="90">
        <v>70</v>
      </c>
      <c r="K229" s="90">
        <v>141</v>
      </c>
      <c r="L229" s="90" t="s">
        <v>59</v>
      </c>
    </row>
    <row r="230" spans="1:12" s="86" customFormat="1" ht="9" customHeight="1">
      <c r="A230" s="84" t="s">
        <v>17</v>
      </c>
      <c r="B230" s="90">
        <f t="shared" si="13"/>
        <v>16242</v>
      </c>
      <c r="C230" s="90">
        <v>98</v>
      </c>
      <c r="D230" s="90">
        <v>1272</v>
      </c>
      <c r="E230" s="90">
        <v>5027</v>
      </c>
      <c r="F230" s="90">
        <v>4669</v>
      </c>
      <c r="G230" s="90">
        <v>2342</v>
      </c>
      <c r="H230" s="90">
        <v>1137</v>
      </c>
      <c r="I230" s="90">
        <v>661</v>
      </c>
      <c r="J230" s="90">
        <v>380</v>
      </c>
      <c r="K230" s="90">
        <v>656</v>
      </c>
      <c r="L230" s="90" t="s">
        <v>59</v>
      </c>
    </row>
    <row r="231" spans="1:12" s="86" customFormat="1" ht="9" customHeight="1">
      <c r="A231" s="84" t="s">
        <v>18</v>
      </c>
      <c r="B231" s="90">
        <f t="shared" si="13"/>
        <v>3178</v>
      </c>
      <c r="C231" s="90">
        <v>1</v>
      </c>
      <c r="D231" s="90">
        <v>306</v>
      </c>
      <c r="E231" s="90">
        <v>1200</v>
      </c>
      <c r="F231" s="90">
        <v>856</v>
      </c>
      <c r="G231" s="90">
        <v>381</v>
      </c>
      <c r="H231" s="90">
        <v>180</v>
      </c>
      <c r="I231" s="90">
        <v>108</v>
      </c>
      <c r="J231" s="90">
        <v>56</v>
      </c>
      <c r="K231" s="90">
        <v>90</v>
      </c>
      <c r="L231" s="90" t="s">
        <v>59</v>
      </c>
    </row>
    <row r="232" spans="1:12" s="86" customFormat="1" ht="9" customHeight="1">
      <c r="A232" s="87" t="s">
        <v>19</v>
      </c>
      <c r="B232" s="92">
        <f t="shared" si="13"/>
        <v>5618</v>
      </c>
      <c r="C232" s="92">
        <v>3</v>
      </c>
      <c r="D232" s="92">
        <v>922</v>
      </c>
      <c r="E232" s="92">
        <v>2159</v>
      </c>
      <c r="F232" s="92">
        <v>1356</v>
      </c>
      <c r="G232" s="92">
        <v>475</v>
      </c>
      <c r="H232" s="92">
        <v>250</v>
      </c>
      <c r="I232" s="92">
        <v>148</v>
      </c>
      <c r="J232" s="92">
        <v>84</v>
      </c>
      <c r="K232" s="92">
        <v>221</v>
      </c>
      <c r="L232" s="92" t="s">
        <v>59</v>
      </c>
    </row>
    <row r="233" spans="1:12" s="86" customFormat="1" ht="9" customHeight="1">
      <c r="A233" s="84" t="s">
        <v>20</v>
      </c>
      <c r="B233" s="90">
        <f t="shared" si="13"/>
        <v>17502</v>
      </c>
      <c r="C233" s="90">
        <v>28</v>
      </c>
      <c r="D233" s="90">
        <v>3700</v>
      </c>
      <c r="E233" s="90">
        <v>6792</v>
      </c>
      <c r="F233" s="90">
        <v>4049</v>
      </c>
      <c r="G233" s="90">
        <v>1385</v>
      </c>
      <c r="H233" s="90">
        <v>592</v>
      </c>
      <c r="I233" s="90">
        <v>307</v>
      </c>
      <c r="J233" s="90">
        <v>202</v>
      </c>
      <c r="K233" s="90">
        <v>447</v>
      </c>
      <c r="L233" s="90" t="s">
        <v>59</v>
      </c>
    </row>
    <row r="234" spans="1:12" s="86" customFormat="1" ht="9" customHeight="1">
      <c r="A234" s="84" t="s">
        <v>21</v>
      </c>
      <c r="B234" s="90">
        <f t="shared" si="13"/>
        <v>3706</v>
      </c>
      <c r="C234" s="90">
        <v>5</v>
      </c>
      <c r="D234" s="90">
        <v>348</v>
      </c>
      <c r="E234" s="90">
        <v>1192</v>
      </c>
      <c r="F234" s="90">
        <v>1034</v>
      </c>
      <c r="G234" s="90">
        <v>496</v>
      </c>
      <c r="H234" s="90">
        <v>204</v>
      </c>
      <c r="I234" s="90">
        <v>133</v>
      </c>
      <c r="J234" s="90">
        <v>82</v>
      </c>
      <c r="K234" s="90">
        <v>212</v>
      </c>
      <c r="L234" s="90" t="s">
        <v>59</v>
      </c>
    </row>
    <row r="235" spans="1:12" s="86" customFormat="1" ht="9" customHeight="1">
      <c r="A235" s="84" t="s">
        <v>22</v>
      </c>
      <c r="B235" s="90">
        <f t="shared" si="13"/>
        <v>17990</v>
      </c>
      <c r="C235" s="90">
        <v>6</v>
      </c>
      <c r="D235" s="90">
        <v>3185</v>
      </c>
      <c r="E235" s="90">
        <v>6788</v>
      </c>
      <c r="F235" s="90">
        <v>4210</v>
      </c>
      <c r="G235" s="90">
        <v>1761</v>
      </c>
      <c r="H235" s="90">
        <v>770</v>
      </c>
      <c r="I235" s="90">
        <v>419</v>
      </c>
      <c r="J235" s="90">
        <v>287</v>
      </c>
      <c r="K235" s="90">
        <v>564</v>
      </c>
      <c r="L235" s="90" t="s">
        <v>59</v>
      </c>
    </row>
    <row r="236" spans="1:12" s="86" customFormat="1" ht="9" customHeight="1">
      <c r="A236" s="87" t="s">
        <v>23</v>
      </c>
      <c r="B236" s="92">
        <f t="shared" si="13"/>
        <v>20054</v>
      </c>
      <c r="C236" s="92">
        <v>8</v>
      </c>
      <c r="D236" s="92">
        <v>2284</v>
      </c>
      <c r="E236" s="92">
        <v>7076</v>
      </c>
      <c r="F236" s="92">
        <v>5349</v>
      </c>
      <c r="G236" s="92">
        <v>2411</v>
      </c>
      <c r="H236" s="92">
        <v>1179</v>
      </c>
      <c r="I236" s="92">
        <v>612</v>
      </c>
      <c r="J236" s="92">
        <v>369</v>
      </c>
      <c r="K236" s="92">
        <v>766</v>
      </c>
      <c r="L236" s="92" t="s">
        <v>59</v>
      </c>
    </row>
    <row r="237" spans="1:12" s="86" customFormat="1" ht="9" customHeight="1">
      <c r="A237" s="161" t="s">
        <v>24</v>
      </c>
      <c r="B237" s="90">
        <f t="shared" si="13"/>
        <v>47918</v>
      </c>
      <c r="C237" s="90">
        <v>6</v>
      </c>
      <c r="D237" s="90">
        <v>3173</v>
      </c>
      <c r="E237" s="90">
        <v>13579</v>
      </c>
      <c r="F237" s="90">
        <v>15689</v>
      </c>
      <c r="G237" s="90">
        <v>8081</v>
      </c>
      <c r="H237" s="90">
        <v>3346</v>
      </c>
      <c r="I237" s="90">
        <v>1650</v>
      </c>
      <c r="J237" s="90">
        <v>821</v>
      </c>
      <c r="K237" s="90">
        <v>1573</v>
      </c>
      <c r="L237" s="90" t="s">
        <v>59</v>
      </c>
    </row>
    <row r="238" spans="1:12" s="86" customFormat="1" ht="9" customHeight="1">
      <c r="A238" s="84" t="s">
        <v>25</v>
      </c>
      <c r="B238" s="90">
        <f t="shared" si="13"/>
        <v>12671</v>
      </c>
      <c r="C238" s="90">
        <v>41</v>
      </c>
      <c r="D238" s="90">
        <v>2159</v>
      </c>
      <c r="E238" s="90">
        <v>4511</v>
      </c>
      <c r="F238" s="90">
        <v>3004</v>
      </c>
      <c r="G238" s="90">
        <v>1260</v>
      </c>
      <c r="H238" s="90">
        <v>554</v>
      </c>
      <c r="I238" s="90">
        <v>325</v>
      </c>
      <c r="J238" s="90">
        <v>202</v>
      </c>
      <c r="K238" s="90">
        <v>615</v>
      </c>
      <c r="L238" s="90" t="s">
        <v>59</v>
      </c>
    </row>
    <row r="239" spans="1:12" s="86" customFormat="1" ht="9" customHeight="1">
      <c r="A239" s="84" t="s">
        <v>26</v>
      </c>
      <c r="B239" s="90">
        <f t="shared" si="13"/>
        <v>37758</v>
      </c>
      <c r="C239" s="90">
        <v>7</v>
      </c>
      <c r="D239" s="90">
        <v>7114</v>
      </c>
      <c r="E239" s="90">
        <v>15562</v>
      </c>
      <c r="F239" s="90">
        <v>8706</v>
      </c>
      <c r="G239" s="90">
        <v>3146</v>
      </c>
      <c r="H239" s="90">
        <v>1285</v>
      </c>
      <c r="I239" s="90">
        <v>704</v>
      </c>
      <c r="J239" s="90">
        <v>335</v>
      </c>
      <c r="K239" s="90">
        <v>899</v>
      </c>
      <c r="L239" s="90" t="s">
        <v>59</v>
      </c>
    </row>
    <row r="240" spans="1:12" s="86" customFormat="1" ht="9" customHeight="1">
      <c r="A240" s="87" t="s">
        <v>27</v>
      </c>
      <c r="B240" s="92">
        <f t="shared" si="13"/>
        <v>23644</v>
      </c>
      <c r="C240" s="92">
        <v>71</v>
      </c>
      <c r="D240" s="92">
        <v>4897</v>
      </c>
      <c r="E240" s="92">
        <v>8365</v>
      </c>
      <c r="F240" s="92">
        <v>5060</v>
      </c>
      <c r="G240" s="92">
        <v>2184</v>
      </c>
      <c r="H240" s="92">
        <v>1092</v>
      </c>
      <c r="I240" s="92">
        <v>662</v>
      </c>
      <c r="J240" s="92">
        <v>422</v>
      </c>
      <c r="K240" s="92">
        <v>891</v>
      </c>
      <c r="L240" s="92" t="s">
        <v>59</v>
      </c>
    </row>
    <row r="241" spans="1:12" s="86" customFormat="1" ht="9" customHeight="1">
      <c r="A241" s="84" t="s">
        <v>28</v>
      </c>
      <c r="B241" s="90">
        <f t="shared" si="13"/>
        <v>14104</v>
      </c>
      <c r="C241" s="90">
        <v>3</v>
      </c>
      <c r="D241" s="90">
        <v>1363</v>
      </c>
      <c r="E241" s="90">
        <v>4751</v>
      </c>
      <c r="F241" s="90">
        <v>3722</v>
      </c>
      <c r="G241" s="90">
        <v>1874</v>
      </c>
      <c r="H241" s="90">
        <v>892</v>
      </c>
      <c r="I241" s="90">
        <v>501</v>
      </c>
      <c r="J241" s="90">
        <v>326</v>
      </c>
      <c r="K241" s="90">
        <v>672</v>
      </c>
      <c r="L241" s="90" t="s">
        <v>59</v>
      </c>
    </row>
    <row r="242" spans="1:12" s="86" customFormat="1" ht="9" customHeight="1">
      <c r="A242" s="84" t="s">
        <v>29</v>
      </c>
      <c r="B242" s="90">
        <f t="shared" si="13"/>
        <v>47383</v>
      </c>
      <c r="C242" s="90">
        <v>6</v>
      </c>
      <c r="D242" s="90">
        <v>5792</v>
      </c>
      <c r="E242" s="90">
        <v>18105</v>
      </c>
      <c r="F242" s="90">
        <v>13064</v>
      </c>
      <c r="G242" s="90">
        <v>5238</v>
      </c>
      <c r="H242" s="90">
        <v>2142</v>
      </c>
      <c r="I242" s="90">
        <v>1053</v>
      </c>
      <c r="J242" s="90">
        <v>581</v>
      </c>
      <c r="K242" s="90">
        <v>1402</v>
      </c>
      <c r="L242" s="90" t="s">
        <v>59</v>
      </c>
    </row>
    <row r="243" spans="1:12" s="86" customFormat="1" ht="9" customHeight="1">
      <c r="A243" s="84" t="s">
        <v>30</v>
      </c>
      <c r="B243" s="90">
        <f t="shared" si="13"/>
        <v>80864</v>
      </c>
      <c r="C243" s="90">
        <v>4</v>
      </c>
      <c r="D243" s="90">
        <v>10238</v>
      </c>
      <c r="E243" s="90">
        <v>29886</v>
      </c>
      <c r="F243" s="90">
        <v>22141</v>
      </c>
      <c r="G243" s="90">
        <v>9457</v>
      </c>
      <c r="H243" s="90">
        <v>3899</v>
      </c>
      <c r="I243" s="90">
        <v>1936</v>
      </c>
      <c r="J243" s="90">
        <v>1058</v>
      </c>
      <c r="K243" s="90">
        <v>2245</v>
      </c>
      <c r="L243" s="90" t="s">
        <v>59</v>
      </c>
    </row>
    <row r="244" spans="1:12" s="86" customFormat="1" ht="9" customHeight="1">
      <c r="A244" s="87" t="s">
        <v>31</v>
      </c>
      <c r="B244" s="92">
        <f t="shared" si="13"/>
        <v>33359</v>
      </c>
      <c r="C244" s="92">
        <v>22</v>
      </c>
      <c r="D244" s="92">
        <v>6187</v>
      </c>
      <c r="E244" s="92">
        <v>12602</v>
      </c>
      <c r="F244" s="92">
        <v>7727</v>
      </c>
      <c r="G244" s="92">
        <v>3110</v>
      </c>
      <c r="H244" s="92">
        <v>1351</v>
      </c>
      <c r="I244" s="92">
        <v>739</v>
      </c>
      <c r="J244" s="92">
        <v>445</v>
      </c>
      <c r="K244" s="92">
        <v>1176</v>
      </c>
      <c r="L244" s="92" t="s">
        <v>59</v>
      </c>
    </row>
    <row r="245" spans="1:12" s="86" customFormat="1" ht="9" customHeight="1">
      <c r="A245" s="84" t="s">
        <v>32</v>
      </c>
      <c r="B245" s="90">
        <f t="shared" si="13"/>
        <v>9589</v>
      </c>
      <c r="C245" s="90">
        <v>2</v>
      </c>
      <c r="D245" s="90">
        <v>1157</v>
      </c>
      <c r="E245" s="90">
        <v>3150</v>
      </c>
      <c r="F245" s="90">
        <v>2652</v>
      </c>
      <c r="G245" s="90">
        <v>1181</v>
      </c>
      <c r="H245" s="90">
        <v>521</v>
      </c>
      <c r="I245" s="90">
        <v>299</v>
      </c>
      <c r="J245" s="90">
        <v>158</v>
      </c>
      <c r="K245" s="90">
        <v>469</v>
      </c>
      <c r="L245" s="90" t="s">
        <v>59</v>
      </c>
    </row>
    <row r="246" spans="1:12" s="86" customFormat="1" ht="9" customHeight="1">
      <c r="A246" s="84" t="s">
        <v>33</v>
      </c>
      <c r="B246" s="90">
        <f t="shared" si="13"/>
        <v>6818</v>
      </c>
      <c r="C246" s="90">
        <v>1</v>
      </c>
      <c r="D246" s="90">
        <v>773</v>
      </c>
      <c r="E246" s="90">
        <v>2184</v>
      </c>
      <c r="F246" s="90">
        <v>1766</v>
      </c>
      <c r="G246" s="90">
        <v>788</v>
      </c>
      <c r="H246" s="90">
        <v>422</v>
      </c>
      <c r="I246" s="90">
        <v>253</v>
      </c>
      <c r="J246" s="90">
        <v>166</v>
      </c>
      <c r="K246" s="90">
        <v>465</v>
      </c>
      <c r="L246" s="90" t="s">
        <v>59</v>
      </c>
    </row>
    <row r="247" spans="1:12" s="86" customFormat="1" ht="9" customHeight="1">
      <c r="A247" s="84" t="s">
        <v>34</v>
      </c>
      <c r="B247" s="90">
        <f t="shared" si="13"/>
        <v>32029</v>
      </c>
      <c r="C247" s="90">
        <v>29</v>
      </c>
      <c r="D247" s="90">
        <v>4898</v>
      </c>
      <c r="E247" s="90">
        <v>11731</v>
      </c>
      <c r="F247" s="90">
        <v>9218</v>
      </c>
      <c r="G247" s="90">
        <v>3376</v>
      </c>
      <c r="H247" s="90">
        <v>1216</v>
      </c>
      <c r="I247" s="90">
        <v>607</v>
      </c>
      <c r="J247" s="90">
        <v>317</v>
      </c>
      <c r="K247" s="90">
        <v>637</v>
      </c>
      <c r="L247" s="90" t="s">
        <v>59</v>
      </c>
    </row>
    <row r="248" spans="1:12" s="86" customFormat="1" ht="9" customHeight="1">
      <c r="A248" s="87" t="s">
        <v>35</v>
      </c>
      <c r="B248" s="92">
        <f t="shared" si="13"/>
        <v>20301</v>
      </c>
      <c r="C248" s="92">
        <v>16</v>
      </c>
      <c r="D248" s="92">
        <v>2626</v>
      </c>
      <c r="E248" s="92">
        <v>7247</v>
      </c>
      <c r="F248" s="92">
        <v>5259</v>
      </c>
      <c r="G248" s="92">
        <v>2263</v>
      </c>
      <c r="H248" s="92">
        <v>1016</v>
      </c>
      <c r="I248" s="92">
        <v>633</v>
      </c>
      <c r="J248" s="92">
        <v>391</v>
      </c>
      <c r="K248" s="92">
        <v>850</v>
      </c>
      <c r="L248" s="92" t="s">
        <v>59</v>
      </c>
    </row>
    <row r="249" spans="1:12" s="86" customFormat="1" ht="9" customHeight="1">
      <c r="A249" s="84" t="s">
        <v>36</v>
      </c>
      <c r="B249" s="90">
        <f t="shared" si="13"/>
        <v>25811</v>
      </c>
      <c r="C249" s="90">
        <v>17</v>
      </c>
      <c r="D249" s="90">
        <v>2917</v>
      </c>
      <c r="E249" s="90">
        <v>9020</v>
      </c>
      <c r="F249" s="90">
        <v>7095</v>
      </c>
      <c r="G249" s="90">
        <v>3038</v>
      </c>
      <c r="H249" s="90">
        <v>1387</v>
      </c>
      <c r="I249" s="90">
        <v>781</v>
      </c>
      <c r="J249" s="90">
        <v>454</v>
      </c>
      <c r="K249" s="90">
        <v>1102</v>
      </c>
      <c r="L249" s="90" t="s">
        <v>59</v>
      </c>
    </row>
    <row r="250" spans="1:12" s="86" customFormat="1" ht="9" customHeight="1">
      <c r="A250" s="84" t="s">
        <v>37</v>
      </c>
      <c r="B250" s="90">
        <f t="shared" si="13"/>
        <v>9858</v>
      </c>
      <c r="C250" s="90">
        <v>0</v>
      </c>
      <c r="D250" s="90">
        <v>1152</v>
      </c>
      <c r="E250" s="90">
        <v>3860</v>
      </c>
      <c r="F250" s="90">
        <v>2777</v>
      </c>
      <c r="G250" s="90">
        <v>1084</v>
      </c>
      <c r="H250" s="90">
        <v>444</v>
      </c>
      <c r="I250" s="90">
        <v>228</v>
      </c>
      <c r="J250" s="90">
        <v>95</v>
      </c>
      <c r="K250" s="90">
        <v>218</v>
      </c>
      <c r="L250" s="90" t="s">
        <v>59</v>
      </c>
    </row>
    <row r="251" spans="1:12" s="86" customFormat="1" ht="9" customHeight="1">
      <c r="A251" s="84" t="s">
        <v>38</v>
      </c>
      <c r="B251" s="90">
        <f t="shared" si="13"/>
        <v>8467</v>
      </c>
      <c r="C251" s="90">
        <v>2</v>
      </c>
      <c r="D251" s="90">
        <v>831</v>
      </c>
      <c r="E251" s="90">
        <v>2454</v>
      </c>
      <c r="F251" s="90">
        <v>2297</v>
      </c>
      <c r="G251" s="90">
        <v>1457</v>
      </c>
      <c r="H251" s="90">
        <v>673</v>
      </c>
      <c r="I251" s="90">
        <v>348</v>
      </c>
      <c r="J251" s="90">
        <v>158</v>
      </c>
      <c r="K251" s="90">
        <v>247</v>
      </c>
      <c r="L251" s="90" t="s">
        <v>59</v>
      </c>
    </row>
    <row r="252" spans="1:12" s="86" customFormat="1" ht="9" customHeight="1">
      <c r="A252" s="87" t="s">
        <v>39</v>
      </c>
      <c r="B252" s="92">
        <f t="shared" si="13"/>
        <v>15568</v>
      </c>
      <c r="C252" s="92">
        <v>5</v>
      </c>
      <c r="D252" s="92">
        <v>2197</v>
      </c>
      <c r="E252" s="92">
        <v>5920</v>
      </c>
      <c r="F252" s="92">
        <v>4020</v>
      </c>
      <c r="G252" s="92">
        <v>1620</v>
      </c>
      <c r="H252" s="92">
        <v>719</v>
      </c>
      <c r="I252" s="92">
        <v>314</v>
      </c>
      <c r="J252" s="92">
        <v>212</v>
      </c>
      <c r="K252" s="92">
        <v>561</v>
      </c>
      <c r="L252" s="92" t="s">
        <v>59</v>
      </c>
    </row>
    <row r="253" spans="1:12" s="86" customFormat="1" ht="9" customHeight="1">
      <c r="A253" s="84" t="s">
        <v>40</v>
      </c>
      <c r="B253" s="90">
        <f t="shared" si="13"/>
        <v>20054</v>
      </c>
      <c r="C253" s="90">
        <v>20</v>
      </c>
      <c r="D253" s="90">
        <v>1959</v>
      </c>
      <c r="E253" s="90">
        <v>7032</v>
      </c>
      <c r="F253" s="90">
        <v>5816</v>
      </c>
      <c r="G253" s="90">
        <v>2158</v>
      </c>
      <c r="H253" s="90">
        <v>1072</v>
      </c>
      <c r="I253" s="90">
        <v>579</v>
      </c>
      <c r="J253" s="90">
        <v>418</v>
      </c>
      <c r="K253" s="90">
        <v>1000</v>
      </c>
      <c r="L253" s="90" t="s">
        <v>59</v>
      </c>
    </row>
    <row r="254" spans="1:12" s="86" customFormat="1" ht="9" customHeight="1">
      <c r="A254" s="84" t="s">
        <v>41</v>
      </c>
      <c r="B254" s="90">
        <f t="shared" si="13"/>
        <v>17366</v>
      </c>
      <c r="C254" s="90">
        <v>8</v>
      </c>
      <c r="D254" s="90">
        <v>1485</v>
      </c>
      <c r="E254" s="90">
        <v>5592</v>
      </c>
      <c r="F254" s="90">
        <v>5275</v>
      </c>
      <c r="G254" s="90">
        <v>2264</v>
      </c>
      <c r="H254" s="90">
        <v>1045</v>
      </c>
      <c r="I254" s="90">
        <v>596</v>
      </c>
      <c r="J254" s="90">
        <v>360</v>
      </c>
      <c r="K254" s="90">
        <v>741</v>
      </c>
      <c r="L254" s="90" t="s">
        <v>59</v>
      </c>
    </row>
    <row r="255" spans="1:12" s="86" customFormat="1" ht="9" customHeight="1">
      <c r="A255" s="84" t="s">
        <v>42</v>
      </c>
      <c r="B255" s="90">
        <f t="shared" si="13"/>
        <v>13213</v>
      </c>
      <c r="C255" s="90">
        <v>17</v>
      </c>
      <c r="D255" s="90">
        <v>1532</v>
      </c>
      <c r="E255" s="90">
        <v>4770</v>
      </c>
      <c r="F255" s="90">
        <v>3564</v>
      </c>
      <c r="G255" s="90">
        <v>1502</v>
      </c>
      <c r="H255" s="90">
        <v>715</v>
      </c>
      <c r="I255" s="90">
        <v>402</v>
      </c>
      <c r="J255" s="90">
        <v>262</v>
      </c>
      <c r="K255" s="90">
        <v>449</v>
      </c>
      <c r="L255" s="90" t="s">
        <v>59</v>
      </c>
    </row>
    <row r="256" spans="1:12" s="86" customFormat="1" ht="9" customHeight="1">
      <c r="A256" s="87" t="s">
        <v>43</v>
      </c>
      <c r="B256" s="92">
        <f t="shared" si="13"/>
        <v>20726</v>
      </c>
      <c r="C256" s="92">
        <v>7</v>
      </c>
      <c r="D256" s="92">
        <v>2137</v>
      </c>
      <c r="E256" s="92">
        <v>7276</v>
      </c>
      <c r="F256" s="92">
        <v>5725</v>
      </c>
      <c r="G256" s="92">
        <v>2438</v>
      </c>
      <c r="H256" s="92">
        <v>1142</v>
      </c>
      <c r="I256" s="92">
        <v>683</v>
      </c>
      <c r="J256" s="92">
        <v>391</v>
      </c>
      <c r="K256" s="92">
        <v>927</v>
      </c>
      <c r="L256" s="92" t="s">
        <v>59</v>
      </c>
    </row>
    <row r="257" spans="1:12" s="86" customFormat="1" ht="9" customHeight="1">
      <c r="A257" s="84" t="s">
        <v>44</v>
      </c>
      <c r="B257" s="90">
        <f t="shared" si="13"/>
        <v>7472</v>
      </c>
      <c r="C257" s="90">
        <v>5</v>
      </c>
      <c r="D257" s="90">
        <v>1012</v>
      </c>
      <c r="E257" s="90">
        <v>2852</v>
      </c>
      <c r="F257" s="90">
        <v>1865</v>
      </c>
      <c r="G257" s="90">
        <v>822</v>
      </c>
      <c r="H257" s="90">
        <v>334</v>
      </c>
      <c r="I257" s="90">
        <v>184</v>
      </c>
      <c r="J257" s="90">
        <v>110</v>
      </c>
      <c r="K257" s="90">
        <v>288</v>
      </c>
      <c r="L257" s="90" t="s">
        <v>59</v>
      </c>
    </row>
    <row r="258" spans="1:12" s="86" customFormat="1" ht="9" customHeight="1">
      <c r="A258" s="84" t="s">
        <v>45</v>
      </c>
      <c r="B258" s="90">
        <f t="shared" si="13"/>
        <v>45651</v>
      </c>
      <c r="C258" s="90">
        <v>11</v>
      </c>
      <c r="D258" s="90">
        <v>3832</v>
      </c>
      <c r="E258" s="90">
        <v>13367</v>
      </c>
      <c r="F258" s="90">
        <v>11708</v>
      </c>
      <c r="G258" s="90">
        <v>6208</v>
      </c>
      <c r="H258" s="90">
        <v>3291</v>
      </c>
      <c r="I258" s="90">
        <v>2169</v>
      </c>
      <c r="J258" s="90">
        <v>1458</v>
      </c>
      <c r="K258" s="90">
        <v>3607</v>
      </c>
      <c r="L258" s="90" t="s">
        <v>59</v>
      </c>
    </row>
    <row r="259" spans="1:12" s="86" customFormat="1" ht="9" customHeight="1">
      <c r="A259" s="84" t="s">
        <v>46</v>
      </c>
      <c r="B259" s="90">
        <f t="shared" si="13"/>
        <v>12736</v>
      </c>
      <c r="C259" s="90">
        <v>7</v>
      </c>
      <c r="D259" s="90">
        <v>2235</v>
      </c>
      <c r="E259" s="90">
        <v>5351</v>
      </c>
      <c r="F259" s="90">
        <v>3087</v>
      </c>
      <c r="G259" s="90">
        <v>1045</v>
      </c>
      <c r="H259" s="90">
        <v>354</v>
      </c>
      <c r="I259" s="90">
        <v>225</v>
      </c>
      <c r="J259" s="90">
        <v>114</v>
      </c>
      <c r="K259" s="90">
        <v>318</v>
      </c>
      <c r="L259" s="90" t="s">
        <v>59</v>
      </c>
    </row>
    <row r="260" spans="1:12" s="86" customFormat="1" ht="9" customHeight="1">
      <c r="A260" s="87" t="s">
        <v>47</v>
      </c>
      <c r="B260" s="92">
        <f t="shared" si="13"/>
        <v>11174</v>
      </c>
      <c r="C260" s="92">
        <v>4</v>
      </c>
      <c r="D260" s="92">
        <v>2106</v>
      </c>
      <c r="E260" s="92">
        <v>4318</v>
      </c>
      <c r="F260" s="92">
        <v>2561</v>
      </c>
      <c r="G260" s="92">
        <v>979</v>
      </c>
      <c r="H260" s="92">
        <v>426</v>
      </c>
      <c r="I260" s="92">
        <v>239</v>
      </c>
      <c r="J260" s="92">
        <v>136</v>
      </c>
      <c r="K260" s="92">
        <v>405</v>
      </c>
      <c r="L260" s="92" t="s">
        <v>59</v>
      </c>
    </row>
    <row r="261" spans="1:12" s="86" customFormat="1" ht="9" customHeight="1">
      <c r="A261" s="84"/>
      <c r="B261" s="90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1:12" s="86" customFormat="1" ht="9" customHeight="1">
      <c r="A262" s="80">
        <v>2002</v>
      </c>
      <c r="B262" s="139"/>
      <c r="C262" s="139"/>
      <c r="D262" s="139"/>
      <c r="E262" s="139"/>
      <c r="F262" s="139"/>
      <c r="G262" s="139"/>
      <c r="H262" s="139"/>
      <c r="I262" s="139"/>
      <c r="J262" s="139"/>
      <c r="K262" s="139"/>
    </row>
    <row r="263" spans="1:12" s="86" customFormat="1" ht="9" customHeight="1">
      <c r="A263" s="83" t="s">
        <v>15</v>
      </c>
      <c r="B263" s="91">
        <f t="shared" ref="B263:K263" si="14">SUM(B265:B296)</f>
        <v>616654</v>
      </c>
      <c r="C263" s="91">
        <f t="shared" si="14"/>
        <v>791</v>
      </c>
      <c r="D263" s="91">
        <f t="shared" si="14"/>
        <v>79473</v>
      </c>
      <c r="E263" s="91">
        <f t="shared" si="14"/>
        <v>217228</v>
      </c>
      <c r="F263" s="91">
        <f t="shared" si="14"/>
        <v>165299</v>
      </c>
      <c r="G263" s="91">
        <f t="shared" si="14"/>
        <v>73322</v>
      </c>
      <c r="H263" s="91">
        <f t="shared" si="14"/>
        <v>31711</v>
      </c>
      <c r="I263" s="91">
        <f t="shared" si="14"/>
        <v>16727</v>
      </c>
      <c r="J263" s="91">
        <f t="shared" si="14"/>
        <v>9918</v>
      </c>
      <c r="K263" s="91">
        <f t="shared" si="14"/>
        <v>22185</v>
      </c>
      <c r="L263" s="91" t="s">
        <v>59</v>
      </c>
    </row>
    <row r="264" spans="1:12" s="86" customFormat="1" ht="3.95" customHeight="1">
      <c r="A264" s="83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</row>
    <row r="265" spans="1:12" s="86" customFormat="1" ht="9" customHeight="1">
      <c r="A265" s="84" t="s">
        <v>16</v>
      </c>
      <c r="B265" s="90">
        <f t="shared" ref="B265:B296" si="15">SUM(C265:K265)</f>
        <v>6472</v>
      </c>
      <c r="C265" s="90">
        <v>34</v>
      </c>
      <c r="D265" s="90">
        <v>995</v>
      </c>
      <c r="E265" s="90">
        <v>2473</v>
      </c>
      <c r="F265" s="90">
        <v>1713</v>
      </c>
      <c r="G265" s="90">
        <v>646</v>
      </c>
      <c r="H265" s="90">
        <v>268</v>
      </c>
      <c r="I265" s="90">
        <v>132</v>
      </c>
      <c r="J265" s="90">
        <v>65</v>
      </c>
      <c r="K265" s="90">
        <v>146</v>
      </c>
      <c r="L265" s="90" t="s">
        <v>59</v>
      </c>
    </row>
    <row r="266" spans="1:12" s="86" customFormat="1" ht="9" customHeight="1">
      <c r="A266" s="84" t="s">
        <v>17</v>
      </c>
      <c r="B266" s="90">
        <f t="shared" si="15"/>
        <v>15028</v>
      </c>
      <c r="C266" s="90">
        <v>34</v>
      </c>
      <c r="D266" s="90">
        <v>1178</v>
      </c>
      <c r="E266" s="90">
        <v>4649</v>
      </c>
      <c r="F266" s="90">
        <v>4279</v>
      </c>
      <c r="G266" s="90">
        <v>2238</v>
      </c>
      <c r="H266" s="90">
        <v>1059</v>
      </c>
      <c r="I266" s="90">
        <v>618</v>
      </c>
      <c r="J266" s="90">
        <v>367</v>
      </c>
      <c r="K266" s="90">
        <v>606</v>
      </c>
      <c r="L266" s="90" t="s">
        <v>59</v>
      </c>
    </row>
    <row r="267" spans="1:12" s="86" customFormat="1" ht="9" customHeight="1">
      <c r="A267" s="84" t="s">
        <v>18</v>
      </c>
      <c r="B267" s="90">
        <f t="shared" si="15"/>
        <v>3062</v>
      </c>
      <c r="C267" s="90">
        <v>0</v>
      </c>
      <c r="D267" s="90">
        <v>273</v>
      </c>
      <c r="E267" s="90">
        <v>1120</v>
      </c>
      <c r="F267" s="90">
        <v>839</v>
      </c>
      <c r="G267" s="90">
        <v>388</v>
      </c>
      <c r="H267" s="90">
        <v>172</v>
      </c>
      <c r="I267" s="90">
        <v>93</v>
      </c>
      <c r="J267" s="90">
        <v>63</v>
      </c>
      <c r="K267" s="90">
        <v>114</v>
      </c>
      <c r="L267" s="90" t="s">
        <v>59</v>
      </c>
    </row>
    <row r="268" spans="1:12" s="86" customFormat="1" ht="9" customHeight="1">
      <c r="A268" s="87" t="s">
        <v>19</v>
      </c>
      <c r="B268" s="92">
        <f t="shared" si="15"/>
        <v>4911</v>
      </c>
      <c r="C268" s="92">
        <v>2</v>
      </c>
      <c r="D268" s="92">
        <v>749</v>
      </c>
      <c r="E268" s="92">
        <v>1955</v>
      </c>
      <c r="F268" s="92">
        <v>1211</v>
      </c>
      <c r="G268" s="92">
        <v>423</v>
      </c>
      <c r="H268" s="92">
        <v>222</v>
      </c>
      <c r="I268" s="92">
        <v>120</v>
      </c>
      <c r="J268" s="92">
        <v>61</v>
      </c>
      <c r="K268" s="92">
        <v>168</v>
      </c>
      <c r="L268" s="92" t="s">
        <v>59</v>
      </c>
    </row>
    <row r="269" spans="1:12" s="86" customFormat="1" ht="9" customHeight="1">
      <c r="A269" s="84" t="s">
        <v>20</v>
      </c>
      <c r="B269" s="90">
        <f t="shared" si="15"/>
        <v>15462</v>
      </c>
      <c r="C269" s="90">
        <v>37</v>
      </c>
      <c r="D269" s="90">
        <v>3223</v>
      </c>
      <c r="E269" s="90">
        <v>5926</v>
      </c>
      <c r="F269" s="90">
        <v>3645</v>
      </c>
      <c r="G269" s="90">
        <v>1328</v>
      </c>
      <c r="H269" s="90">
        <v>471</v>
      </c>
      <c r="I269" s="90">
        <v>258</v>
      </c>
      <c r="J269" s="90">
        <v>155</v>
      </c>
      <c r="K269" s="90">
        <v>419</v>
      </c>
      <c r="L269" s="90" t="s">
        <v>59</v>
      </c>
    </row>
    <row r="270" spans="1:12" s="86" customFormat="1" ht="9" customHeight="1">
      <c r="A270" s="84" t="s">
        <v>21</v>
      </c>
      <c r="B270" s="90">
        <f t="shared" si="15"/>
        <v>3492</v>
      </c>
      <c r="C270" s="90">
        <v>8</v>
      </c>
      <c r="D270" s="90">
        <v>353</v>
      </c>
      <c r="E270" s="90">
        <v>1147</v>
      </c>
      <c r="F270" s="90">
        <v>977</v>
      </c>
      <c r="G270" s="90">
        <v>429</v>
      </c>
      <c r="H270" s="90">
        <v>228</v>
      </c>
      <c r="I270" s="90">
        <v>119</v>
      </c>
      <c r="J270" s="90">
        <v>65</v>
      </c>
      <c r="K270" s="90">
        <v>166</v>
      </c>
      <c r="L270" s="90" t="s">
        <v>59</v>
      </c>
    </row>
    <row r="271" spans="1:12" s="86" customFormat="1" ht="9" customHeight="1">
      <c r="A271" s="84" t="s">
        <v>22</v>
      </c>
      <c r="B271" s="90">
        <f t="shared" si="15"/>
        <v>18042</v>
      </c>
      <c r="C271" s="90">
        <v>6</v>
      </c>
      <c r="D271" s="90">
        <v>3091</v>
      </c>
      <c r="E271" s="90">
        <v>6798</v>
      </c>
      <c r="F271" s="90">
        <v>4286</v>
      </c>
      <c r="G271" s="90">
        <v>1772</v>
      </c>
      <c r="H271" s="90">
        <v>790</v>
      </c>
      <c r="I271" s="90">
        <v>463</v>
      </c>
      <c r="J271" s="90">
        <v>278</v>
      </c>
      <c r="K271" s="90">
        <v>558</v>
      </c>
      <c r="L271" s="90" t="s">
        <v>59</v>
      </c>
    </row>
    <row r="272" spans="1:12" s="86" customFormat="1" ht="9" customHeight="1">
      <c r="A272" s="87" t="s">
        <v>23</v>
      </c>
      <c r="B272" s="92">
        <f t="shared" si="15"/>
        <v>18242</v>
      </c>
      <c r="C272" s="92">
        <v>10</v>
      </c>
      <c r="D272" s="92">
        <v>2049</v>
      </c>
      <c r="E272" s="92">
        <v>6451</v>
      </c>
      <c r="F272" s="92">
        <v>4886</v>
      </c>
      <c r="G272" s="92">
        <v>2311</v>
      </c>
      <c r="H272" s="92">
        <v>1036</v>
      </c>
      <c r="I272" s="92">
        <v>538</v>
      </c>
      <c r="J272" s="92">
        <v>322</v>
      </c>
      <c r="K272" s="92">
        <v>639</v>
      </c>
      <c r="L272" s="92" t="s">
        <v>59</v>
      </c>
    </row>
    <row r="273" spans="1:12" s="86" customFormat="1" ht="9" customHeight="1">
      <c r="A273" s="161" t="s">
        <v>24</v>
      </c>
      <c r="B273" s="90">
        <f t="shared" si="15"/>
        <v>42695</v>
      </c>
      <c r="C273" s="90">
        <v>7</v>
      </c>
      <c r="D273" s="90">
        <v>2721</v>
      </c>
      <c r="E273" s="90">
        <v>11593</v>
      </c>
      <c r="F273" s="90">
        <v>13885</v>
      </c>
      <c r="G273" s="90">
        <v>7655</v>
      </c>
      <c r="H273" s="90">
        <v>3069</v>
      </c>
      <c r="I273" s="90">
        <v>1513</v>
      </c>
      <c r="J273" s="90">
        <v>838</v>
      </c>
      <c r="K273" s="90">
        <v>1414</v>
      </c>
      <c r="L273" s="90" t="s">
        <v>59</v>
      </c>
    </row>
    <row r="274" spans="1:12" s="86" customFormat="1" ht="9" customHeight="1">
      <c r="A274" s="84" t="s">
        <v>25</v>
      </c>
      <c r="B274" s="90">
        <f t="shared" si="15"/>
        <v>11568</v>
      </c>
      <c r="C274" s="90">
        <v>15</v>
      </c>
      <c r="D274" s="90">
        <v>1964</v>
      </c>
      <c r="E274" s="90">
        <v>4108</v>
      </c>
      <c r="F274" s="90">
        <v>2672</v>
      </c>
      <c r="G274" s="90">
        <v>1127</v>
      </c>
      <c r="H274" s="90">
        <v>572</v>
      </c>
      <c r="I274" s="90">
        <v>314</v>
      </c>
      <c r="J274" s="90">
        <v>198</v>
      </c>
      <c r="K274" s="90">
        <v>598</v>
      </c>
      <c r="L274" s="90" t="s">
        <v>59</v>
      </c>
    </row>
    <row r="275" spans="1:12" s="86" customFormat="1" ht="9" customHeight="1">
      <c r="A275" s="84" t="s">
        <v>26</v>
      </c>
      <c r="B275" s="90">
        <f t="shared" si="15"/>
        <v>33888</v>
      </c>
      <c r="C275" s="90">
        <v>19</v>
      </c>
      <c r="D275" s="90">
        <v>6321</v>
      </c>
      <c r="E275" s="90">
        <v>13751</v>
      </c>
      <c r="F275" s="90">
        <v>8114</v>
      </c>
      <c r="G275" s="90">
        <v>2955</v>
      </c>
      <c r="H275" s="90">
        <v>1200</v>
      </c>
      <c r="I275" s="90">
        <v>556</v>
      </c>
      <c r="J275" s="90">
        <v>299</v>
      </c>
      <c r="K275" s="90">
        <v>673</v>
      </c>
      <c r="L275" s="90" t="s">
        <v>59</v>
      </c>
    </row>
    <row r="276" spans="1:12" s="86" customFormat="1" ht="9" customHeight="1">
      <c r="A276" s="87" t="s">
        <v>27</v>
      </c>
      <c r="B276" s="92">
        <f t="shared" si="15"/>
        <v>23580</v>
      </c>
      <c r="C276" s="92">
        <v>63</v>
      </c>
      <c r="D276" s="92">
        <v>4907</v>
      </c>
      <c r="E276" s="92">
        <v>8185</v>
      </c>
      <c r="F276" s="92">
        <v>5086</v>
      </c>
      <c r="G276" s="92">
        <v>2233</v>
      </c>
      <c r="H276" s="92">
        <v>1103</v>
      </c>
      <c r="I276" s="92">
        <v>655</v>
      </c>
      <c r="J276" s="92">
        <v>433</v>
      </c>
      <c r="K276" s="92">
        <v>915</v>
      </c>
      <c r="L276" s="92" t="s">
        <v>59</v>
      </c>
    </row>
    <row r="277" spans="1:12" s="86" customFormat="1" ht="9" customHeight="1">
      <c r="A277" s="84" t="s">
        <v>28</v>
      </c>
      <c r="B277" s="90">
        <f t="shared" si="15"/>
        <v>13017</v>
      </c>
      <c r="C277" s="90">
        <v>10</v>
      </c>
      <c r="D277" s="90">
        <v>1312</v>
      </c>
      <c r="E277" s="90">
        <v>4395</v>
      </c>
      <c r="F277" s="90">
        <v>3506</v>
      </c>
      <c r="G277" s="90">
        <v>1684</v>
      </c>
      <c r="H277" s="90">
        <v>805</v>
      </c>
      <c r="I277" s="90">
        <v>443</v>
      </c>
      <c r="J277" s="90">
        <v>272</v>
      </c>
      <c r="K277" s="90">
        <v>590</v>
      </c>
      <c r="L277" s="90" t="s">
        <v>59</v>
      </c>
    </row>
    <row r="278" spans="1:12" s="86" customFormat="1" ht="9" customHeight="1">
      <c r="A278" s="84" t="s">
        <v>29</v>
      </c>
      <c r="B278" s="90">
        <f t="shared" si="15"/>
        <v>43286</v>
      </c>
      <c r="C278" s="90">
        <v>85</v>
      </c>
      <c r="D278" s="90">
        <v>5141</v>
      </c>
      <c r="E278" s="90">
        <v>16111</v>
      </c>
      <c r="F278" s="90">
        <v>12232</v>
      </c>
      <c r="G278" s="90">
        <v>5151</v>
      </c>
      <c r="H278" s="90">
        <v>1909</v>
      </c>
      <c r="I278" s="90">
        <v>930</v>
      </c>
      <c r="J278" s="90">
        <v>539</v>
      </c>
      <c r="K278" s="90">
        <v>1188</v>
      </c>
      <c r="L278" s="90" t="s">
        <v>59</v>
      </c>
    </row>
    <row r="279" spans="1:12" s="86" customFormat="1" ht="9" customHeight="1">
      <c r="A279" s="84" t="s">
        <v>30</v>
      </c>
      <c r="B279" s="90">
        <f t="shared" si="15"/>
        <v>74151</v>
      </c>
      <c r="C279" s="90">
        <v>265</v>
      </c>
      <c r="D279" s="90">
        <v>8983</v>
      </c>
      <c r="E279" s="90">
        <v>27090</v>
      </c>
      <c r="F279" s="90">
        <v>20417</v>
      </c>
      <c r="G279" s="90">
        <v>9040</v>
      </c>
      <c r="H279" s="90">
        <v>3680</v>
      </c>
      <c r="I279" s="90">
        <v>1774</v>
      </c>
      <c r="J279" s="90">
        <v>931</v>
      </c>
      <c r="K279" s="90">
        <v>1971</v>
      </c>
      <c r="L279" s="90" t="s">
        <v>59</v>
      </c>
    </row>
    <row r="280" spans="1:12" s="86" customFormat="1" ht="9" customHeight="1">
      <c r="A280" s="87" t="s">
        <v>31</v>
      </c>
      <c r="B280" s="92">
        <f t="shared" si="15"/>
        <v>31644</v>
      </c>
      <c r="C280" s="92">
        <v>19</v>
      </c>
      <c r="D280" s="92">
        <v>5929</v>
      </c>
      <c r="E280" s="92">
        <v>11781</v>
      </c>
      <c r="F280" s="92">
        <v>7424</v>
      </c>
      <c r="G280" s="92">
        <v>2964</v>
      </c>
      <c r="H280" s="92">
        <v>1268</v>
      </c>
      <c r="I280" s="92">
        <v>723</v>
      </c>
      <c r="J280" s="92">
        <v>446</v>
      </c>
      <c r="K280" s="92">
        <v>1090</v>
      </c>
      <c r="L280" s="92" t="s">
        <v>59</v>
      </c>
    </row>
    <row r="281" spans="1:12" s="86" customFormat="1" ht="9" customHeight="1">
      <c r="A281" s="84" t="s">
        <v>32</v>
      </c>
      <c r="B281" s="90">
        <f t="shared" si="15"/>
        <v>9005</v>
      </c>
      <c r="C281" s="90">
        <v>36</v>
      </c>
      <c r="D281" s="90">
        <v>1003</v>
      </c>
      <c r="E281" s="90">
        <v>2822</v>
      </c>
      <c r="F281" s="90">
        <v>2471</v>
      </c>
      <c r="G281" s="90">
        <v>1256</v>
      </c>
      <c r="H281" s="90">
        <v>510</v>
      </c>
      <c r="I281" s="90">
        <v>276</v>
      </c>
      <c r="J281" s="90">
        <v>204</v>
      </c>
      <c r="K281" s="90">
        <v>427</v>
      </c>
      <c r="L281" s="90" t="s">
        <v>59</v>
      </c>
    </row>
    <row r="282" spans="1:12" s="86" customFormat="1" ht="9" customHeight="1">
      <c r="A282" s="84" t="s">
        <v>33</v>
      </c>
      <c r="B282" s="90">
        <f t="shared" si="15"/>
        <v>6422</v>
      </c>
      <c r="C282" s="90">
        <v>1</v>
      </c>
      <c r="D282" s="90">
        <v>684</v>
      </c>
      <c r="E282" s="90">
        <v>2188</v>
      </c>
      <c r="F282" s="90">
        <v>1636</v>
      </c>
      <c r="G282" s="90">
        <v>725</v>
      </c>
      <c r="H282" s="90">
        <v>378</v>
      </c>
      <c r="I282" s="90">
        <v>225</v>
      </c>
      <c r="J282" s="90">
        <v>138</v>
      </c>
      <c r="K282" s="90">
        <v>447</v>
      </c>
      <c r="L282" s="90" t="s">
        <v>59</v>
      </c>
    </row>
    <row r="283" spans="1:12" s="86" customFormat="1" ht="9" customHeight="1">
      <c r="A283" s="84" t="s">
        <v>34</v>
      </c>
      <c r="B283" s="90">
        <f t="shared" si="15"/>
        <v>30655</v>
      </c>
      <c r="C283" s="90">
        <v>25</v>
      </c>
      <c r="D283" s="90">
        <v>4468</v>
      </c>
      <c r="E283" s="90">
        <v>11234</v>
      </c>
      <c r="F283" s="90">
        <v>8716</v>
      </c>
      <c r="G283" s="90">
        <v>3447</v>
      </c>
      <c r="H283" s="90">
        <v>1257</v>
      </c>
      <c r="I283" s="90">
        <v>620</v>
      </c>
      <c r="J283" s="90">
        <v>297</v>
      </c>
      <c r="K283" s="90">
        <v>591</v>
      </c>
      <c r="L283" s="90" t="s">
        <v>59</v>
      </c>
    </row>
    <row r="284" spans="1:12" s="86" customFormat="1" ht="9" customHeight="1">
      <c r="A284" s="87" t="s">
        <v>35</v>
      </c>
      <c r="B284" s="92">
        <f t="shared" si="15"/>
        <v>18420</v>
      </c>
      <c r="C284" s="92">
        <v>8</v>
      </c>
      <c r="D284" s="92">
        <v>2489</v>
      </c>
      <c r="E284" s="92">
        <v>6920</v>
      </c>
      <c r="F284" s="92">
        <v>4807</v>
      </c>
      <c r="G284" s="92">
        <v>1977</v>
      </c>
      <c r="H284" s="92">
        <v>859</v>
      </c>
      <c r="I284" s="92">
        <v>458</v>
      </c>
      <c r="J284" s="92">
        <v>279</v>
      </c>
      <c r="K284" s="92">
        <v>623</v>
      </c>
      <c r="L284" s="92" t="s">
        <v>59</v>
      </c>
    </row>
    <row r="285" spans="1:12" s="86" customFormat="1" ht="9" customHeight="1">
      <c r="A285" s="84" t="s">
        <v>36</v>
      </c>
      <c r="B285" s="90">
        <f t="shared" si="15"/>
        <v>23066</v>
      </c>
      <c r="C285" s="90">
        <v>30</v>
      </c>
      <c r="D285" s="90">
        <v>2643</v>
      </c>
      <c r="E285" s="90">
        <v>7948</v>
      </c>
      <c r="F285" s="90">
        <v>6331</v>
      </c>
      <c r="G285" s="90">
        <v>2871</v>
      </c>
      <c r="H285" s="90">
        <v>1255</v>
      </c>
      <c r="I285" s="90">
        <v>680</v>
      </c>
      <c r="J285" s="90">
        <v>377</v>
      </c>
      <c r="K285" s="90">
        <v>931</v>
      </c>
      <c r="L285" s="90" t="s">
        <v>59</v>
      </c>
    </row>
    <row r="286" spans="1:12" s="86" customFormat="1" ht="9" customHeight="1">
      <c r="A286" s="84" t="s">
        <v>37</v>
      </c>
      <c r="B286" s="90">
        <f t="shared" si="15"/>
        <v>9462</v>
      </c>
      <c r="C286" s="90">
        <v>6</v>
      </c>
      <c r="D286" s="90">
        <v>1107</v>
      </c>
      <c r="E286" s="90">
        <v>3681</v>
      </c>
      <c r="F286" s="90">
        <v>2666</v>
      </c>
      <c r="G286" s="90">
        <v>1093</v>
      </c>
      <c r="H286" s="90">
        <v>401</v>
      </c>
      <c r="I286" s="90">
        <v>191</v>
      </c>
      <c r="J286" s="90">
        <v>108</v>
      </c>
      <c r="K286" s="90">
        <v>209</v>
      </c>
      <c r="L286" s="90" t="s">
        <v>59</v>
      </c>
    </row>
    <row r="287" spans="1:12" s="86" customFormat="1" ht="9" customHeight="1">
      <c r="A287" s="84" t="s">
        <v>38</v>
      </c>
      <c r="B287" s="90">
        <f t="shared" si="15"/>
        <v>8009</v>
      </c>
      <c r="C287" s="90">
        <v>5</v>
      </c>
      <c r="D287" s="90">
        <v>694</v>
      </c>
      <c r="E287" s="90">
        <v>2284</v>
      </c>
      <c r="F287" s="90">
        <v>2172</v>
      </c>
      <c r="G287" s="90">
        <v>1414</v>
      </c>
      <c r="H287" s="90">
        <v>664</v>
      </c>
      <c r="I287" s="90">
        <v>335</v>
      </c>
      <c r="J287" s="90">
        <v>183</v>
      </c>
      <c r="K287" s="90">
        <v>258</v>
      </c>
      <c r="L287" s="90" t="s">
        <v>59</v>
      </c>
    </row>
    <row r="288" spans="1:12" s="86" customFormat="1" ht="9" customHeight="1">
      <c r="A288" s="87" t="s">
        <v>39</v>
      </c>
      <c r="B288" s="92">
        <f t="shared" si="15"/>
        <v>14744</v>
      </c>
      <c r="C288" s="92">
        <v>3</v>
      </c>
      <c r="D288" s="92">
        <v>2096</v>
      </c>
      <c r="E288" s="92">
        <v>5594</v>
      </c>
      <c r="F288" s="92">
        <v>3893</v>
      </c>
      <c r="G288" s="92">
        <v>1513</v>
      </c>
      <c r="H288" s="92">
        <v>651</v>
      </c>
      <c r="I288" s="92">
        <v>301</v>
      </c>
      <c r="J288" s="92">
        <v>193</v>
      </c>
      <c r="K288" s="92">
        <v>500</v>
      </c>
      <c r="L288" s="92" t="s">
        <v>59</v>
      </c>
    </row>
    <row r="289" spans="1:12" s="86" customFormat="1" ht="9" customHeight="1">
      <c r="A289" s="84" t="s">
        <v>40</v>
      </c>
      <c r="B289" s="90">
        <f t="shared" si="15"/>
        <v>19638</v>
      </c>
      <c r="C289" s="90">
        <v>17</v>
      </c>
      <c r="D289" s="90">
        <v>1875</v>
      </c>
      <c r="E289" s="90">
        <v>6633</v>
      </c>
      <c r="F289" s="90">
        <v>5530</v>
      </c>
      <c r="G289" s="90">
        <v>2306</v>
      </c>
      <c r="H289" s="90">
        <v>1131</v>
      </c>
      <c r="I289" s="90">
        <v>611</v>
      </c>
      <c r="J289" s="90">
        <v>413</v>
      </c>
      <c r="K289" s="90">
        <v>1122</v>
      </c>
      <c r="L289" s="90" t="s">
        <v>59</v>
      </c>
    </row>
    <row r="290" spans="1:12" s="86" customFormat="1" ht="9" customHeight="1">
      <c r="A290" s="84" t="s">
        <v>41</v>
      </c>
      <c r="B290" s="90">
        <f t="shared" si="15"/>
        <v>16467</v>
      </c>
      <c r="C290" s="90">
        <v>8</v>
      </c>
      <c r="D290" s="90">
        <v>1296</v>
      </c>
      <c r="E290" s="90">
        <v>5268</v>
      </c>
      <c r="F290" s="90">
        <v>4824</v>
      </c>
      <c r="G290" s="90">
        <v>2328</v>
      </c>
      <c r="H290" s="90">
        <v>1051</v>
      </c>
      <c r="I290" s="90">
        <v>583</v>
      </c>
      <c r="J290" s="90">
        <v>330</v>
      </c>
      <c r="K290" s="90">
        <v>779</v>
      </c>
      <c r="L290" s="90" t="s">
        <v>59</v>
      </c>
    </row>
    <row r="291" spans="1:12" s="86" customFormat="1" ht="9" customHeight="1">
      <c r="A291" s="84" t="s">
        <v>42</v>
      </c>
      <c r="B291" s="90">
        <f t="shared" si="15"/>
        <v>12873</v>
      </c>
      <c r="C291" s="90">
        <v>12</v>
      </c>
      <c r="D291" s="90">
        <v>1354</v>
      </c>
      <c r="E291" s="90">
        <v>4520</v>
      </c>
      <c r="F291" s="90">
        <v>3617</v>
      </c>
      <c r="G291" s="90">
        <v>1536</v>
      </c>
      <c r="H291" s="90">
        <v>768</v>
      </c>
      <c r="I291" s="90">
        <v>411</v>
      </c>
      <c r="J291" s="90">
        <v>232</v>
      </c>
      <c r="K291" s="90">
        <v>423</v>
      </c>
      <c r="L291" s="90" t="s">
        <v>59</v>
      </c>
    </row>
    <row r="292" spans="1:12" s="86" customFormat="1" ht="9" customHeight="1">
      <c r="A292" s="87" t="s">
        <v>43</v>
      </c>
      <c r="B292" s="92">
        <f t="shared" si="15"/>
        <v>19497</v>
      </c>
      <c r="C292" s="92">
        <v>7</v>
      </c>
      <c r="D292" s="92">
        <v>2022</v>
      </c>
      <c r="E292" s="92">
        <v>6702</v>
      </c>
      <c r="F292" s="92">
        <v>5495</v>
      </c>
      <c r="G292" s="92">
        <v>2419</v>
      </c>
      <c r="H292" s="92">
        <v>1078</v>
      </c>
      <c r="I292" s="92">
        <v>610</v>
      </c>
      <c r="J292" s="92">
        <v>369</v>
      </c>
      <c r="K292" s="92">
        <v>795</v>
      </c>
      <c r="L292" s="92" t="s">
        <v>59</v>
      </c>
    </row>
    <row r="293" spans="1:12" s="86" customFormat="1" ht="9" customHeight="1">
      <c r="A293" s="84" t="s">
        <v>44</v>
      </c>
      <c r="B293" s="90">
        <f t="shared" si="15"/>
        <v>7256</v>
      </c>
      <c r="C293" s="90">
        <v>8</v>
      </c>
      <c r="D293" s="90">
        <v>894</v>
      </c>
      <c r="E293" s="90">
        <v>2709</v>
      </c>
      <c r="F293" s="90">
        <v>1929</v>
      </c>
      <c r="G293" s="90">
        <v>789</v>
      </c>
      <c r="H293" s="90">
        <v>334</v>
      </c>
      <c r="I293" s="90">
        <v>177</v>
      </c>
      <c r="J293" s="90">
        <v>113</v>
      </c>
      <c r="K293" s="90">
        <v>303</v>
      </c>
      <c r="L293" s="90" t="s">
        <v>59</v>
      </c>
    </row>
    <row r="294" spans="1:12" s="86" customFormat="1" ht="9" customHeight="1">
      <c r="A294" s="84" t="s">
        <v>45</v>
      </c>
      <c r="B294" s="90">
        <f t="shared" si="15"/>
        <v>39453</v>
      </c>
      <c r="C294" s="90">
        <v>3</v>
      </c>
      <c r="D294" s="90">
        <v>3442</v>
      </c>
      <c r="E294" s="90">
        <v>11855</v>
      </c>
      <c r="F294" s="90">
        <v>10576</v>
      </c>
      <c r="G294" s="90">
        <v>5381</v>
      </c>
      <c r="H294" s="90">
        <v>2725</v>
      </c>
      <c r="I294" s="90">
        <v>1588</v>
      </c>
      <c r="J294" s="90">
        <v>1094</v>
      </c>
      <c r="K294" s="90">
        <v>2789</v>
      </c>
      <c r="L294" s="90" t="s">
        <v>59</v>
      </c>
    </row>
    <row r="295" spans="1:12" s="86" customFormat="1" ht="9" customHeight="1">
      <c r="A295" s="84" t="s">
        <v>46</v>
      </c>
      <c r="B295" s="90">
        <f t="shared" si="15"/>
        <v>12358</v>
      </c>
      <c r="C295" s="90">
        <v>3</v>
      </c>
      <c r="D295" s="90">
        <v>2152</v>
      </c>
      <c r="E295" s="90">
        <v>5092</v>
      </c>
      <c r="F295" s="90">
        <v>3048</v>
      </c>
      <c r="G295" s="90">
        <v>1004</v>
      </c>
      <c r="H295" s="90">
        <v>376</v>
      </c>
      <c r="I295" s="90">
        <v>202</v>
      </c>
      <c r="J295" s="90">
        <v>123</v>
      </c>
      <c r="K295" s="90">
        <v>358</v>
      </c>
      <c r="L295" s="90" t="s">
        <v>59</v>
      </c>
    </row>
    <row r="296" spans="1:12" s="86" customFormat="1" ht="9" customHeight="1">
      <c r="A296" s="87" t="s">
        <v>47</v>
      </c>
      <c r="B296" s="92">
        <f t="shared" si="15"/>
        <v>10789</v>
      </c>
      <c r="C296" s="92">
        <v>5</v>
      </c>
      <c r="D296" s="92">
        <v>2065</v>
      </c>
      <c r="E296" s="92">
        <v>4245</v>
      </c>
      <c r="F296" s="92">
        <v>2416</v>
      </c>
      <c r="G296" s="92">
        <v>919</v>
      </c>
      <c r="H296" s="92">
        <v>421</v>
      </c>
      <c r="I296" s="92">
        <v>210</v>
      </c>
      <c r="J296" s="92">
        <v>133</v>
      </c>
      <c r="K296" s="92">
        <v>375</v>
      </c>
      <c r="L296" s="92" t="s">
        <v>59</v>
      </c>
    </row>
    <row r="297" spans="1:12" s="86" customFormat="1" ht="9" customHeight="1">
      <c r="A297" s="84"/>
      <c r="B297" s="90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1:12" s="86" customFormat="1" ht="9" customHeight="1">
      <c r="A298" s="80">
        <v>2003</v>
      </c>
      <c r="B298" s="139"/>
      <c r="C298" s="139"/>
      <c r="D298" s="139"/>
      <c r="E298" s="139"/>
      <c r="F298" s="139"/>
      <c r="G298" s="139"/>
      <c r="H298" s="139"/>
      <c r="I298" s="139"/>
      <c r="J298" s="139"/>
      <c r="K298" s="139"/>
    </row>
    <row r="299" spans="1:12" s="86" customFormat="1" ht="9" customHeight="1">
      <c r="A299" s="83" t="s">
        <v>15</v>
      </c>
      <c r="B299" s="91">
        <f t="shared" ref="B299:K299" si="16">SUM(B301:B332)</f>
        <v>584142</v>
      </c>
      <c r="C299" s="91">
        <f t="shared" si="16"/>
        <v>651</v>
      </c>
      <c r="D299" s="91">
        <f t="shared" si="16"/>
        <v>72248</v>
      </c>
      <c r="E299" s="91">
        <f t="shared" si="16"/>
        <v>204677</v>
      </c>
      <c r="F299" s="91">
        <f t="shared" si="16"/>
        <v>156597</v>
      </c>
      <c r="G299" s="91">
        <f t="shared" si="16"/>
        <v>71657</v>
      </c>
      <c r="H299" s="91">
        <f t="shared" si="16"/>
        <v>30433</v>
      </c>
      <c r="I299" s="91">
        <f t="shared" si="16"/>
        <v>16217</v>
      </c>
      <c r="J299" s="91">
        <f t="shared" si="16"/>
        <v>9716</v>
      </c>
      <c r="K299" s="91">
        <f t="shared" si="16"/>
        <v>21946</v>
      </c>
      <c r="L299" s="91" t="s">
        <v>59</v>
      </c>
    </row>
    <row r="300" spans="1:12" s="86" customFormat="1" ht="3.95" customHeight="1">
      <c r="A300" s="83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</row>
    <row r="301" spans="1:12" s="86" customFormat="1" ht="9" customHeight="1">
      <c r="A301" s="84" t="s">
        <v>16</v>
      </c>
      <c r="B301" s="90">
        <f t="shared" ref="B301:B332" si="17">SUM(C301:K301)</f>
        <v>5972</v>
      </c>
      <c r="C301" s="90">
        <v>0</v>
      </c>
      <c r="D301" s="90">
        <v>822</v>
      </c>
      <c r="E301" s="90">
        <v>2438</v>
      </c>
      <c r="F301" s="90">
        <v>1584</v>
      </c>
      <c r="G301" s="90">
        <v>594</v>
      </c>
      <c r="H301" s="90">
        <v>234</v>
      </c>
      <c r="I301" s="90">
        <v>119</v>
      </c>
      <c r="J301" s="90">
        <v>60</v>
      </c>
      <c r="K301" s="90">
        <v>121</v>
      </c>
      <c r="L301" s="90" t="s">
        <v>59</v>
      </c>
    </row>
    <row r="302" spans="1:12" s="86" customFormat="1" ht="9" customHeight="1">
      <c r="A302" s="84" t="s">
        <v>17</v>
      </c>
      <c r="B302" s="90">
        <f t="shared" si="17"/>
        <v>13712</v>
      </c>
      <c r="C302" s="90">
        <v>67</v>
      </c>
      <c r="D302" s="90">
        <v>972</v>
      </c>
      <c r="E302" s="90">
        <v>4302</v>
      </c>
      <c r="F302" s="90">
        <v>3937</v>
      </c>
      <c r="G302" s="90">
        <v>2039</v>
      </c>
      <c r="H302" s="90">
        <v>936</v>
      </c>
      <c r="I302" s="90">
        <v>520</v>
      </c>
      <c r="J302" s="90">
        <v>348</v>
      </c>
      <c r="K302" s="90">
        <v>591</v>
      </c>
      <c r="L302" s="90" t="s">
        <v>59</v>
      </c>
    </row>
    <row r="303" spans="1:12" s="86" customFormat="1" ht="9" customHeight="1">
      <c r="A303" s="84" t="s">
        <v>18</v>
      </c>
      <c r="B303" s="90">
        <f t="shared" si="17"/>
        <v>2919</v>
      </c>
      <c r="C303" s="90">
        <v>0</v>
      </c>
      <c r="D303" s="90">
        <v>265</v>
      </c>
      <c r="E303" s="90">
        <v>1037</v>
      </c>
      <c r="F303" s="90">
        <v>831</v>
      </c>
      <c r="G303" s="90">
        <v>349</v>
      </c>
      <c r="H303" s="90">
        <v>167</v>
      </c>
      <c r="I303" s="90">
        <v>102</v>
      </c>
      <c r="J303" s="90">
        <v>59</v>
      </c>
      <c r="K303" s="90">
        <v>109</v>
      </c>
      <c r="L303" s="90" t="s">
        <v>59</v>
      </c>
    </row>
    <row r="304" spans="1:12" s="86" customFormat="1" ht="9" customHeight="1">
      <c r="A304" s="87" t="s">
        <v>19</v>
      </c>
      <c r="B304" s="92">
        <f t="shared" si="17"/>
        <v>4849</v>
      </c>
      <c r="C304" s="92">
        <v>1</v>
      </c>
      <c r="D304" s="92">
        <v>726</v>
      </c>
      <c r="E304" s="92">
        <v>1910</v>
      </c>
      <c r="F304" s="92">
        <v>1220</v>
      </c>
      <c r="G304" s="92">
        <v>463</v>
      </c>
      <c r="H304" s="92">
        <v>178</v>
      </c>
      <c r="I304" s="92">
        <v>109</v>
      </c>
      <c r="J304" s="92">
        <v>81</v>
      </c>
      <c r="K304" s="92">
        <v>161</v>
      </c>
      <c r="L304" s="92" t="s">
        <v>59</v>
      </c>
    </row>
    <row r="305" spans="1:12" s="86" customFormat="1" ht="9" customHeight="1">
      <c r="A305" s="84" t="s">
        <v>20</v>
      </c>
      <c r="B305" s="90">
        <f t="shared" si="17"/>
        <v>15158</v>
      </c>
      <c r="C305" s="90">
        <v>33</v>
      </c>
      <c r="D305" s="90">
        <v>2910</v>
      </c>
      <c r="E305" s="90">
        <v>5722</v>
      </c>
      <c r="F305" s="90">
        <v>3612</v>
      </c>
      <c r="G305" s="90">
        <v>1432</v>
      </c>
      <c r="H305" s="90">
        <v>537</v>
      </c>
      <c r="I305" s="90">
        <v>311</v>
      </c>
      <c r="J305" s="90">
        <v>199</v>
      </c>
      <c r="K305" s="90">
        <v>402</v>
      </c>
      <c r="L305" s="90" t="s">
        <v>59</v>
      </c>
    </row>
    <row r="306" spans="1:12" s="86" customFormat="1" ht="9" customHeight="1">
      <c r="A306" s="84" t="s">
        <v>21</v>
      </c>
      <c r="B306" s="90">
        <f t="shared" si="17"/>
        <v>3214</v>
      </c>
      <c r="C306" s="90">
        <v>2</v>
      </c>
      <c r="D306" s="90">
        <v>299</v>
      </c>
      <c r="E306" s="90">
        <v>1052</v>
      </c>
      <c r="F306" s="90">
        <v>927</v>
      </c>
      <c r="G306" s="90">
        <v>426</v>
      </c>
      <c r="H306" s="90">
        <v>168</v>
      </c>
      <c r="I306" s="90">
        <v>117</v>
      </c>
      <c r="J306" s="90">
        <v>72</v>
      </c>
      <c r="K306" s="90">
        <v>151</v>
      </c>
      <c r="L306" s="90" t="s">
        <v>59</v>
      </c>
    </row>
    <row r="307" spans="1:12" s="86" customFormat="1" ht="9" customHeight="1">
      <c r="A307" s="84" t="s">
        <v>22</v>
      </c>
      <c r="B307" s="90">
        <f t="shared" si="17"/>
        <v>17894</v>
      </c>
      <c r="C307" s="90">
        <v>9</v>
      </c>
      <c r="D307" s="90">
        <v>3110</v>
      </c>
      <c r="E307" s="90">
        <v>6551</v>
      </c>
      <c r="F307" s="90">
        <v>4249</v>
      </c>
      <c r="G307" s="90">
        <v>1782</v>
      </c>
      <c r="H307" s="90">
        <v>787</v>
      </c>
      <c r="I307" s="90">
        <v>465</v>
      </c>
      <c r="J307" s="90">
        <v>284</v>
      </c>
      <c r="K307" s="90">
        <v>657</v>
      </c>
      <c r="L307" s="90" t="s">
        <v>59</v>
      </c>
    </row>
    <row r="308" spans="1:12" s="86" customFormat="1" ht="9" customHeight="1">
      <c r="A308" s="87" t="s">
        <v>23</v>
      </c>
      <c r="B308" s="92">
        <f t="shared" si="17"/>
        <v>16954</v>
      </c>
      <c r="C308" s="92">
        <v>11</v>
      </c>
      <c r="D308" s="92">
        <v>1771</v>
      </c>
      <c r="E308" s="92">
        <v>5987</v>
      </c>
      <c r="F308" s="92">
        <v>4549</v>
      </c>
      <c r="G308" s="92">
        <v>2212</v>
      </c>
      <c r="H308" s="92">
        <v>959</v>
      </c>
      <c r="I308" s="92">
        <v>521</v>
      </c>
      <c r="J308" s="92">
        <v>316</v>
      </c>
      <c r="K308" s="92">
        <v>628</v>
      </c>
      <c r="L308" s="92" t="s">
        <v>59</v>
      </c>
    </row>
    <row r="309" spans="1:12" s="86" customFormat="1" ht="9" customHeight="1">
      <c r="A309" s="161" t="s">
        <v>24</v>
      </c>
      <c r="B309" s="90">
        <f t="shared" si="17"/>
        <v>37152</v>
      </c>
      <c r="C309" s="90">
        <v>8</v>
      </c>
      <c r="D309" s="90">
        <v>2098</v>
      </c>
      <c r="E309" s="90">
        <v>9754</v>
      </c>
      <c r="F309" s="90">
        <v>11956</v>
      </c>
      <c r="G309" s="90">
        <v>6982</v>
      </c>
      <c r="H309" s="90">
        <v>2801</v>
      </c>
      <c r="I309" s="90">
        <v>1405</v>
      </c>
      <c r="J309" s="90">
        <v>761</v>
      </c>
      <c r="K309" s="90">
        <v>1387</v>
      </c>
      <c r="L309" s="90" t="s">
        <v>59</v>
      </c>
    </row>
    <row r="310" spans="1:12" s="86" customFormat="1" ht="9" customHeight="1">
      <c r="A310" s="84" t="s">
        <v>25</v>
      </c>
      <c r="B310" s="90">
        <f t="shared" si="17"/>
        <v>10588</v>
      </c>
      <c r="C310" s="90">
        <v>9</v>
      </c>
      <c r="D310" s="90">
        <v>1723</v>
      </c>
      <c r="E310" s="90">
        <v>3761</v>
      </c>
      <c r="F310" s="90">
        <v>2481</v>
      </c>
      <c r="G310" s="90">
        <v>1054</v>
      </c>
      <c r="H310" s="90">
        <v>518</v>
      </c>
      <c r="I310" s="90">
        <v>298</v>
      </c>
      <c r="J310" s="90">
        <v>183</v>
      </c>
      <c r="K310" s="90">
        <v>561</v>
      </c>
      <c r="L310" s="90" t="s">
        <v>59</v>
      </c>
    </row>
    <row r="311" spans="1:12" s="86" customFormat="1" ht="9" customHeight="1">
      <c r="A311" s="84" t="s">
        <v>26</v>
      </c>
      <c r="B311" s="90">
        <f t="shared" si="17"/>
        <v>33860</v>
      </c>
      <c r="C311" s="90">
        <v>80</v>
      </c>
      <c r="D311" s="90">
        <v>6170</v>
      </c>
      <c r="E311" s="90">
        <v>13880</v>
      </c>
      <c r="F311" s="90">
        <v>8031</v>
      </c>
      <c r="G311" s="90">
        <v>2974</v>
      </c>
      <c r="H311" s="90">
        <v>1173</v>
      </c>
      <c r="I311" s="90">
        <v>576</v>
      </c>
      <c r="J311" s="90">
        <v>307</v>
      </c>
      <c r="K311" s="90">
        <v>669</v>
      </c>
      <c r="L311" s="90" t="s">
        <v>59</v>
      </c>
    </row>
    <row r="312" spans="1:12" s="86" customFormat="1" ht="9" customHeight="1">
      <c r="A312" s="87" t="s">
        <v>27</v>
      </c>
      <c r="B312" s="92">
        <f t="shared" si="17"/>
        <v>23319</v>
      </c>
      <c r="C312" s="92">
        <v>34</v>
      </c>
      <c r="D312" s="92">
        <v>4826</v>
      </c>
      <c r="E312" s="92">
        <v>8238</v>
      </c>
      <c r="F312" s="92">
        <v>5000</v>
      </c>
      <c r="G312" s="92">
        <v>2210</v>
      </c>
      <c r="H312" s="92">
        <v>1056</v>
      </c>
      <c r="I312" s="92">
        <v>630</v>
      </c>
      <c r="J312" s="92">
        <v>425</v>
      </c>
      <c r="K312" s="92">
        <v>900</v>
      </c>
      <c r="L312" s="92" t="s">
        <v>59</v>
      </c>
    </row>
    <row r="313" spans="1:12" s="86" customFormat="1" ht="9" customHeight="1">
      <c r="A313" s="84" t="s">
        <v>28</v>
      </c>
      <c r="B313" s="90">
        <f t="shared" si="17"/>
        <v>11134</v>
      </c>
      <c r="C313" s="90">
        <v>6</v>
      </c>
      <c r="D313" s="90">
        <v>984</v>
      </c>
      <c r="E313" s="90">
        <v>3766</v>
      </c>
      <c r="F313" s="90">
        <v>3058</v>
      </c>
      <c r="G313" s="90">
        <v>1501</v>
      </c>
      <c r="H313" s="90">
        <v>695</v>
      </c>
      <c r="I313" s="90">
        <v>392</v>
      </c>
      <c r="J313" s="90">
        <v>204</v>
      </c>
      <c r="K313" s="90">
        <v>528</v>
      </c>
      <c r="L313" s="90" t="s">
        <v>59</v>
      </c>
    </row>
    <row r="314" spans="1:12" s="86" customFormat="1" ht="9" customHeight="1">
      <c r="A314" s="84" t="s">
        <v>29</v>
      </c>
      <c r="B314" s="90">
        <f t="shared" si="17"/>
        <v>41218</v>
      </c>
      <c r="C314" s="90">
        <v>11</v>
      </c>
      <c r="D314" s="90">
        <v>4612</v>
      </c>
      <c r="E314" s="90">
        <v>15465</v>
      </c>
      <c r="F314" s="90">
        <v>11672</v>
      </c>
      <c r="G314" s="90">
        <v>4848</v>
      </c>
      <c r="H314" s="90">
        <v>1941</v>
      </c>
      <c r="I314" s="90">
        <v>968</v>
      </c>
      <c r="J314" s="90">
        <v>479</v>
      </c>
      <c r="K314" s="90">
        <v>1222</v>
      </c>
      <c r="L314" s="90" t="s">
        <v>59</v>
      </c>
    </row>
    <row r="315" spans="1:12" s="86" customFormat="1" ht="9" customHeight="1">
      <c r="A315" s="84" t="s">
        <v>30</v>
      </c>
      <c r="B315" s="90">
        <f t="shared" si="17"/>
        <v>70496</v>
      </c>
      <c r="C315" s="90">
        <v>212</v>
      </c>
      <c r="D315" s="90">
        <v>7986</v>
      </c>
      <c r="E315" s="90">
        <v>24908</v>
      </c>
      <c r="F315" s="90">
        <v>19592</v>
      </c>
      <c r="G315" s="90">
        <v>9170</v>
      </c>
      <c r="H315" s="90">
        <v>3722</v>
      </c>
      <c r="I315" s="90">
        <v>1823</v>
      </c>
      <c r="J315" s="90">
        <v>991</v>
      </c>
      <c r="K315" s="90">
        <v>2092</v>
      </c>
      <c r="L315" s="90" t="s">
        <v>59</v>
      </c>
    </row>
    <row r="316" spans="1:12" s="86" customFormat="1" ht="9" customHeight="1">
      <c r="A316" s="87" t="s">
        <v>31</v>
      </c>
      <c r="B316" s="92">
        <f t="shared" si="17"/>
        <v>30915</v>
      </c>
      <c r="C316" s="92">
        <v>21</v>
      </c>
      <c r="D316" s="92">
        <v>5550</v>
      </c>
      <c r="E316" s="92">
        <v>11673</v>
      </c>
      <c r="F316" s="92">
        <v>7125</v>
      </c>
      <c r="G316" s="92">
        <v>2990</v>
      </c>
      <c r="H316" s="92">
        <v>1289</v>
      </c>
      <c r="I316" s="92">
        <v>710</v>
      </c>
      <c r="J316" s="92">
        <v>456</v>
      </c>
      <c r="K316" s="92">
        <v>1101</v>
      </c>
      <c r="L316" s="92" t="s">
        <v>59</v>
      </c>
    </row>
    <row r="317" spans="1:12" s="86" customFormat="1" ht="9" customHeight="1">
      <c r="A317" s="84" t="s">
        <v>32</v>
      </c>
      <c r="B317" s="90">
        <f t="shared" si="17"/>
        <v>8295</v>
      </c>
      <c r="C317" s="90">
        <v>27</v>
      </c>
      <c r="D317" s="90">
        <v>902</v>
      </c>
      <c r="E317" s="90">
        <v>2494</v>
      </c>
      <c r="F317" s="90">
        <v>2329</v>
      </c>
      <c r="G317" s="90">
        <v>1173</v>
      </c>
      <c r="H317" s="90">
        <v>501</v>
      </c>
      <c r="I317" s="90">
        <v>253</v>
      </c>
      <c r="J317" s="90">
        <v>167</v>
      </c>
      <c r="K317" s="90">
        <v>449</v>
      </c>
      <c r="L317" s="90" t="s">
        <v>59</v>
      </c>
    </row>
    <row r="318" spans="1:12" s="86" customFormat="1" ht="9" customHeight="1">
      <c r="A318" s="84" t="s">
        <v>33</v>
      </c>
      <c r="B318" s="90">
        <f t="shared" si="17"/>
        <v>6388</v>
      </c>
      <c r="C318" s="90">
        <v>0</v>
      </c>
      <c r="D318" s="90">
        <v>604</v>
      </c>
      <c r="E318" s="90">
        <v>2013</v>
      </c>
      <c r="F318" s="90">
        <v>1636</v>
      </c>
      <c r="G318" s="90">
        <v>800</v>
      </c>
      <c r="H318" s="90">
        <v>385</v>
      </c>
      <c r="I318" s="90">
        <v>242</v>
      </c>
      <c r="J318" s="90">
        <v>179</v>
      </c>
      <c r="K318" s="90">
        <v>529</v>
      </c>
      <c r="L318" s="90" t="s">
        <v>59</v>
      </c>
    </row>
    <row r="319" spans="1:12" s="86" customFormat="1" ht="9" customHeight="1">
      <c r="A319" s="84" t="s">
        <v>34</v>
      </c>
      <c r="B319" s="90">
        <f t="shared" si="17"/>
        <v>29607</v>
      </c>
      <c r="C319" s="90">
        <v>23</v>
      </c>
      <c r="D319" s="90">
        <v>4029</v>
      </c>
      <c r="E319" s="90">
        <v>10608</v>
      </c>
      <c r="F319" s="90">
        <v>8515</v>
      </c>
      <c r="G319" s="90">
        <v>3546</v>
      </c>
      <c r="H319" s="90">
        <v>1300</v>
      </c>
      <c r="I319" s="90">
        <v>578</v>
      </c>
      <c r="J319" s="90">
        <v>320</v>
      </c>
      <c r="K319" s="90">
        <v>688</v>
      </c>
      <c r="L319" s="90" t="s">
        <v>59</v>
      </c>
    </row>
    <row r="320" spans="1:12" s="86" customFormat="1" ht="9" customHeight="1">
      <c r="A320" s="87" t="s">
        <v>35</v>
      </c>
      <c r="B320" s="92">
        <f t="shared" si="17"/>
        <v>17416</v>
      </c>
      <c r="C320" s="92">
        <v>1</v>
      </c>
      <c r="D320" s="92">
        <v>2325</v>
      </c>
      <c r="E320" s="92">
        <v>6542</v>
      </c>
      <c r="F320" s="92">
        <v>4676</v>
      </c>
      <c r="G320" s="92">
        <v>1895</v>
      </c>
      <c r="H320" s="92">
        <v>767</v>
      </c>
      <c r="I320" s="92">
        <v>439</v>
      </c>
      <c r="J320" s="92">
        <v>234</v>
      </c>
      <c r="K320" s="92">
        <v>537</v>
      </c>
      <c r="L320" s="92" t="s">
        <v>59</v>
      </c>
    </row>
    <row r="321" spans="1:12" s="86" customFormat="1" ht="9" customHeight="1">
      <c r="A321" s="84" t="s">
        <v>36</v>
      </c>
      <c r="B321" s="90">
        <f t="shared" si="17"/>
        <v>22130</v>
      </c>
      <c r="C321" s="90">
        <v>12</v>
      </c>
      <c r="D321" s="90">
        <v>2365</v>
      </c>
      <c r="E321" s="90">
        <v>7417</v>
      </c>
      <c r="F321" s="90">
        <v>6201</v>
      </c>
      <c r="G321" s="90">
        <v>2961</v>
      </c>
      <c r="H321" s="90">
        <v>1170</v>
      </c>
      <c r="I321" s="90">
        <v>676</v>
      </c>
      <c r="J321" s="90">
        <v>366</v>
      </c>
      <c r="K321" s="90">
        <v>962</v>
      </c>
      <c r="L321" s="90" t="s">
        <v>59</v>
      </c>
    </row>
    <row r="322" spans="1:12" s="86" customFormat="1" ht="9" customHeight="1">
      <c r="A322" s="84" t="s">
        <v>37</v>
      </c>
      <c r="B322" s="90">
        <f t="shared" si="17"/>
        <v>9654</v>
      </c>
      <c r="C322" s="90">
        <v>1</v>
      </c>
      <c r="D322" s="90">
        <v>1030</v>
      </c>
      <c r="E322" s="90">
        <v>3757</v>
      </c>
      <c r="F322" s="90">
        <v>2721</v>
      </c>
      <c r="G322" s="90">
        <v>1171</v>
      </c>
      <c r="H322" s="90">
        <v>424</v>
      </c>
      <c r="I322" s="90">
        <v>224</v>
      </c>
      <c r="J322" s="90">
        <v>112</v>
      </c>
      <c r="K322" s="90">
        <v>214</v>
      </c>
      <c r="L322" s="90" t="s">
        <v>59</v>
      </c>
    </row>
    <row r="323" spans="1:12" s="86" customFormat="1" ht="9" customHeight="1">
      <c r="A323" s="84" t="s">
        <v>38</v>
      </c>
      <c r="B323" s="90">
        <f t="shared" si="17"/>
        <v>8928</v>
      </c>
      <c r="C323" s="90">
        <v>10</v>
      </c>
      <c r="D323" s="90">
        <v>679</v>
      </c>
      <c r="E323" s="90">
        <v>2316</v>
      </c>
      <c r="F323" s="90">
        <v>2446</v>
      </c>
      <c r="G323" s="90">
        <v>1663</v>
      </c>
      <c r="H323" s="90">
        <v>807</v>
      </c>
      <c r="I323" s="90">
        <v>442</v>
      </c>
      <c r="J323" s="90">
        <v>255</v>
      </c>
      <c r="K323" s="90">
        <v>310</v>
      </c>
      <c r="L323" s="90" t="s">
        <v>59</v>
      </c>
    </row>
    <row r="324" spans="1:12" s="86" customFormat="1" ht="9" customHeight="1">
      <c r="A324" s="87" t="s">
        <v>39</v>
      </c>
      <c r="B324" s="92">
        <f t="shared" si="17"/>
        <v>13926</v>
      </c>
      <c r="C324" s="92">
        <v>10</v>
      </c>
      <c r="D324" s="92">
        <v>1789</v>
      </c>
      <c r="E324" s="92">
        <v>5367</v>
      </c>
      <c r="F324" s="92">
        <v>3630</v>
      </c>
      <c r="G324" s="92">
        <v>1515</v>
      </c>
      <c r="H324" s="92">
        <v>627</v>
      </c>
      <c r="I324" s="92">
        <v>301</v>
      </c>
      <c r="J324" s="92">
        <v>197</v>
      </c>
      <c r="K324" s="92">
        <v>490</v>
      </c>
      <c r="L324" s="92" t="s">
        <v>59</v>
      </c>
    </row>
    <row r="325" spans="1:12" s="86" customFormat="1" ht="9" customHeight="1">
      <c r="A325" s="84" t="s">
        <v>40</v>
      </c>
      <c r="B325" s="90">
        <f t="shared" si="17"/>
        <v>17567</v>
      </c>
      <c r="C325" s="90">
        <v>12</v>
      </c>
      <c r="D325" s="90">
        <v>1552</v>
      </c>
      <c r="E325" s="90">
        <v>5871</v>
      </c>
      <c r="F325" s="90">
        <v>5020</v>
      </c>
      <c r="G325" s="90">
        <v>2134</v>
      </c>
      <c r="H325" s="90">
        <v>1028</v>
      </c>
      <c r="I325" s="90">
        <v>531</v>
      </c>
      <c r="J325" s="90">
        <v>418</v>
      </c>
      <c r="K325" s="90">
        <v>1001</v>
      </c>
      <c r="L325" s="90" t="s">
        <v>59</v>
      </c>
    </row>
    <row r="326" spans="1:12" s="86" customFormat="1" ht="9" customHeight="1">
      <c r="A326" s="84" t="s">
        <v>41</v>
      </c>
      <c r="B326" s="90">
        <f t="shared" si="17"/>
        <v>15020</v>
      </c>
      <c r="C326" s="90">
        <v>10</v>
      </c>
      <c r="D326" s="90">
        <v>1180</v>
      </c>
      <c r="E326" s="90">
        <v>4711</v>
      </c>
      <c r="F326" s="90">
        <v>4448</v>
      </c>
      <c r="G326" s="90">
        <v>2084</v>
      </c>
      <c r="H326" s="90">
        <v>963</v>
      </c>
      <c r="I326" s="90">
        <v>558</v>
      </c>
      <c r="J326" s="90">
        <v>328</v>
      </c>
      <c r="K326" s="90">
        <v>738</v>
      </c>
      <c r="L326" s="90" t="s">
        <v>59</v>
      </c>
    </row>
    <row r="327" spans="1:12" s="86" customFormat="1" ht="9" customHeight="1">
      <c r="A327" s="84" t="s">
        <v>42</v>
      </c>
      <c r="B327" s="90">
        <f t="shared" si="17"/>
        <v>12204</v>
      </c>
      <c r="C327" s="90">
        <v>12</v>
      </c>
      <c r="D327" s="90">
        <v>1248</v>
      </c>
      <c r="E327" s="90">
        <v>4303</v>
      </c>
      <c r="F327" s="90">
        <v>3351</v>
      </c>
      <c r="G327" s="90">
        <v>1500</v>
      </c>
      <c r="H327" s="90">
        <v>732</v>
      </c>
      <c r="I327" s="90">
        <v>390</v>
      </c>
      <c r="J327" s="90">
        <v>236</v>
      </c>
      <c r="K327" s="90">
        <v>432</v>
      </c>
      <c r="L327" s="90" t="s">
        <v>59</v>
      </c>
    </row>
    <row r="328" spans="1:12" s="86" customFormat="1" ht="9" customHeight="1">
      <c r="A328" s="87" t="s">
        <v>43</v>
      </c>
      <c r="B328" s="92">
        <f t="shared" si="17"/>
        <v>17338</v>
      </c>
      <c r="C328" s="92">
        <v>4</v>
      </c>
      <c r="D328" s="92">
        <v>1699</v>
      </c>
      <c r="E328" s="92">
        <v>6101</v>
      </c>
      <c r="F328" s="92">
        <v>4863</v>
      </c>
      <c r="G328" s="92">
        <v>2253</v>
      </c>
      <c r="H328" s="92">
        <v>936</v>
      </c>
      <c r="I328" s="92">
        <v>457</v>
      </c>
      <c r="J328" s="92">
        <v>307</v>
      </c>
      <c r="K328" s="92">
        <v>718</v>
      </c>
      <c r="L328" s="92" t="s">
        <v>59</v>
      </c>
    </row>
    <row r="329" spans="1:12" s="86" customFormat="1" ht="9" customHeight="1">
      <c r="A329" s="84" t="s">
        <v>44</v>
      </c>
      <c r="B329" s="90">
        <f t="shared" si="17"/>
        <v>6476</v>
      </c>
      <c r="C329" s="90">
        <v>4</v>
      </c>
      <c r="D329" s="90">
        <v>801</v>
      </c>
      <c r="E329" s="90">
        <v>2455</v>
      </c>
      <c r="F329" s="90">
        <v>1703</v>
      </c>
      <c r="G329" s="90">
        <v>710</v>
      </c>
      <c r="H329" s="90">
        <v>315</v>
      </c>
      <c r="I329" s="90">
        <v>164</v>
      </c>
      <c r="J329" s="90">
        <v>82</v>
      </c>
      <c r="K329" s="90">
        <v>242</v>
      </c>
      <c r="L329" s="90" t="s">
        <v>59</v>
      </c>
    </row>
    <row r="330" spans="1:12" s="86" customFormat="1" ht="9" customHeight="1">
      <c r="A330" s="84" t="s">
        <v>45</v>
      </c>
      <c r="B330" s="90">
        <f t="shared" si="17"/>
        <v>36830</v>
      </c>
      <c r="C330" s="90">
        <v>2</v>
      </c>
      <c r="D330" s="90">
        <v>3117</v>
      </c>
      <c r="E330" s="90">
        <v>10972</v>
      </c>
      <c r="F330" s="90">
        <v>9769</v>
      </c>
      <c r="G330" s="90">
        <v>5225</v>
      </c>
      <c r="H330" s="90">
        <v>2547</v>
      </c>
      <c r="I330" s="90">
        <v>1485</v>
      </c>
      <c r="J330" s="90">
        <v>1023</v>
      </c>
      <c r="K330" s="90">
        <v>2690</v>
      </c>
      <c r="L330" s="90" t="s">
        <v>59</v>
      </c>
    </row>
    <row r="331" spans="1:12" s="86" customFormat="1" ht="9" customHeight="1">
      <c r="A331" s="84" t="s">
        <v>46</v>
      </c>
      <c r="B331" s="90">
        <f t="shared" si="17"/>
        <v>12224</v>
      </c>
      <c r="C331" s="90">
        <v>12</v>
      </c>
      <c r="D331" s="90">
        <v>2011</v>
      </c>
      <c r="E331" s="90">
        <v>5052</v>
      </c>
      <c r="F331" s="90">
        <v>3095</v>
      </c>
      <c r="G331" s="90">
        <v>1017</v>
      </c>
      <c r="H331" s="90">
        <v>378</v>
      </c>
      <c r="I331" s="90">
        <v>219</v>
      </c>
      <c r="J331" s="90">
        <v>126</v>
      </c>
      <c r="K331" s="90">
        <v>314</v>
      </c>
      <c r="L331" s="90" t="s">
        <v>59</v>
      </c>
    </row>
    <row r="332" spans="1:12" s="86" customFormat="1" ht="9" customHeight="1">
      <c r="A332" s="87" t="s">
        <v>47</v>
      </c>
      <c r="B332" s="92">
        <f t="shared" si="17"/>
        <v>10785</v>
      </c>
      <c r="C332" s="92">
        <v>7</v>
      </c>
      <c r="D332" s="92">
        <v>2093</v>
      </c>
      <c r="E332" s="92">
        <v>4254</v>
      </c>
      <c r="F332" s="92">
        <v>2370</v>
      </c>
      <c r="G332" s="92">
        <v>984</v>
      </c>
      <c r="H332" s="92">
        <v>392</v>
      </c>
      <c r="I332" s="92">
        <v>192</v>
      </c>
      <c r="J332" s="92">
        <v>141</v>
      </c>
      <c r="K332" s="92">
        <v>352</v>
      </c>
      <c r="L332" s="92" t="s">
        <v>59</v>
      </c>
    </row>
    <row r="333" spans="1:12" s="86" customFormat="1" ht="9" customHeight="1">
      <c r="A333" s="84"/>
      <c r="B333" s="90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1:12" s="86" customFormat="1" ht="9" customHeight="1">
      <c r="A334" s="80">
        <v>2004</v>
      </c>
      <c r="B334" s="139"/>
      <c r="C334" s="139"/>
      <c r="D334" s="139"/>
      <c r="E334" s="139"/>
      <c r="F334" s="139"/>
      <c r="G334" s="139"/>
      <c r="H334" s="139"/>
      <c r="I334" s="139"/>
      <c r="J334" s="139"/>
      <c r="K334" s="139"/>
    </row>
    <row r="335" spans="1:12" s="86" customFormat="1" ht="9" customHeight="1">
      <c r="A335" s="83" t="s">
        <v>15</v>
      </c>
      <c r="B335" s="91">
        <f t="shared" ref="B335:K335" si="18">SUM(B337:B368)</f>
        <v>600563</v>
      </c>
      <c r="C335" s="91">
        <f t="shared" si="18"/>
        <v>684</v>
      </c>
      <c r="D335" s="91">
        <f t="shared" si="18"/>
        <v>71804</v>
      </c>
      <c r="E335" s="91">
        <f t="shared" si="18"/>
        <v>205552</v>
      </c>
      <c r="F335" s="91">
        <f t="shared" si="18"/>
        <v>157519</v>
      </c>
      <c r="G335" s="91">
        <f t="shared" si="18"/>
        <v>77228</v>
      </c>
      <c r="H335" s="91">
        <f t="shared" si="18"/>
        <v>33181</v>
      </c>
      <c r="I335" s="91">
        <f t="shared" si="18"/>
        <v>18126</v>
      </c>
      <c r="J335" s="91">
        <f t="shared" si="18"/>
        <v>10981</v>
      </c>
      <c r="K335" s="91">
        <f t="shared" si="18"/>
        <v>25488</v>
      </c>
      <c r="L335" s="91" t="s">
        <v>59</v>
      </c>
    </row>
    <row r="336" spans="1:12" s="86" customFormat="1" ht="3.95" customHeight="1">
      <c r="A336" s="83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</row>
    <row r="337" spans="1:12" s="86" customFormat="1" ht="9" customHeight="1">
      <c r="A337" s="84" t="s">
        <v>16</v>
      </c>
      <c r="B337" s="90">
        <f t="shared" ref="B337:B368" si="19">SUM(C337:K337)</f>
        <v>5925</v>
      </c>
      <c r="C337" s="90">
        <v>1</v>
      </c>
      <c r="D337" s="90">
        <v>831</v>
      </c>
      <c r="E337" s="90">
        <v>2345</v>
      </c>
      <c r="F337" s="90">
        <v>1607</v>
      </c>
      <c r="G337" s="90">
        <v>598</v>
      </c>
      <c r="H337" s="90">
        <v>232</v>
      </c>
      <c r="I337" s="90">
        <v>110</v>
      </c>
      <c r="J337" s="90">
        <v>66</v>
      </c>
      <c r="K337" s="90">
        <v>135</v>
      </c>
      <c r="L337" s="90" t="s">
        <v>59</v>
      </c>
    </row>
    <row r="338" spans="1:12" s="86" customFormat="1" ht="9" customHeight="1">
      <c r="A338" s="84" t="s">
        <v>17</v>
      </c>
      <c r="B338" s="90">
        <f t="shared" si="19"/>
        <v>14513</v>
      </c>
      <c r="C338" s="90">
        <v>42</v>
      </c>
      <c r="D338" s="90">
        <v>1008</v>
      </c>
      <c r="E338" s="90">
        <v>4355</v>
      </c>
      <c r="F338" s="90">
        <v>3973</v>
      </c>
      <c r="G338" s="90">
        <v>2291</v>
      </c>
      <c r="H338" s="90">
        <v>1172</v>
      </c>
      <c r="I338" s="90">
        <v>615</v>
      </c>
      <c r="J338" s="90">
        <v>361</v>
      </c>
      <c r="K338" s="90">
        <v>696</v>
      </c>
      <c r="L338" s="90" t="s">
        <v>59</v>
      </c>
    </row>
    <row r="339" spans="1:12" s="86" customFormat="1" ht="9" customHeight="1">
      <c r="A339" s="84" t="s">
        <v>18</v>
      </c>
      <c r="B339" s="90">
        <f t="shared" si="19"/>
        <v>3303</v>
      </c>
      <c r="C339" s="90">
        <v>0</v>
      </c>
      <c r="D339" s="90">
        <v>242</v>
      </c>
      <c r="E339" s="90">
        <v>981</v>
      </c>
      <c r="F339" s="90">
        <v>829</v>
      </c>
      <c r="G339" s="90">
        <v>504</v>
      </c>
      <c r="H339" s="90">
        <v>277</v>
      </c>
      <c r="I339" s="90">
        <v>183</v>
      </c>
      <c r="J339" s="90">
        <v>88</v>
      </c>
      <c r="K339" s="90">
        <v>199</v>
      </c>
      <c r="L339" s="90" t="s">
        <v>59</v>
      </c>
    </row>
    <row r="340" spans="1:12" s="86" customFormat="1" ht="9" customHeight="1">
      <c r="A340" s="87" t="s">
        <v>19</v>
      </c>
      <c r="B340" s="92">
        <f t="shared" si="19"/>
        <v>5125</v>
      </c>
      <c r="C340" s="92">
        <v>1</v>
      </c>
      <c r="D340" s="92">
        <v>760</v>
      </c>
      <c r="E340" s="92">
        <v>1944</v>
      </c>
      <c r="F340" s="92">
        <v>1303</v>
      </c>
      <c r="G340" s="92">
        <v>517</v>
      </c>
      <c r="H340" s="92">
        <v>218</v>
      </c>
      <c r="I340" s="92">
        <v>116</v>
      </c>
      <c r="J340" s="92">
        <v>85</v>
      </c>
      <c r="K340" s="92">
        <v>181</v>
      </c>
      <c r="L340" s="92" t="s">
        <v>59</v>
      </c>
    </row>
    <row r="341" spans="1:12" s="86" customFormat="1" ht="9" customHeight="1">
      <c r="A341" s="84" t="s">
        <v>20</v>
      </c>
      <c r="B341" s="90">
        <f t="shared" si="19"/>
        <v>15386</v>
      </c>
      <c r="C341" s="90">
        <v>54</v>
      </c>
      <c r="D341" s="90">
        <v>3104</v>
      </c>
      <c r="E341" s="90">
        <v>5551</v>
      </c>
      <c r="F341" s="90">
        <v>3608</v>
      </c>
      <c r="G341" s="90">
        <v>1463</v>
      </c>
      <c r="H341" s="90">
        <v>569</v>
      </c>
      <c r="I341" s="90">
        <v>329</v>
      </c>
      <c r="J341" s="90">
        <v>205</v>
      </c>
      <c r="K341" s="90">
        <v>503</v>
      </c>
      <c r="L341" s="90" t="s">
        <v>59</v>
      </c>
    </row>
    <row r="342" spans="1:12" s="86" customFormat="1" ht="9" customHeight="1">
      <c r="A342" s="84" t="s">
        <v>21</v>
      </c>
      <c r="B342" s="90">
        <f t="shared" si="19"/>
        <v>3412</v>
      </c>
      <c r="C342" s="90">
        <v>3</v>
      </c>
      <c r="D342" s="90">
        <v>305</v>
      </c>
      <c r="E342" s="90">
        <v>1145</v>
      </c>
      <c r="F342" s="90">
        <v>910</v>
      </c>
      <c r="G342" s="90">
        <v>459</v>
      </c>
      <c r="H342" s="90">
        <v>191</v>
      </c>
      <c r="I342" s="90">
        <v>126</v>
      </c>
      <c r="J342" s="90">
        <v>84</v>
      </c>
      <c r="K342" s="90">
        <v>189</v>
      </c>
      <c r="L342" s="90" t="s">
        <v>59</v>
      </c>
    </row>
    <row r="343" spans="1:12" s="86" customFormat="1" ht="9" customHeight="1">
      <c r="A343" s="84" t="s">
        <v>22</v>
      </c>
      <c r="B343" s="90">
        <f t="shared" si="19"/>
        <v>19093</v>
      </c>
      <c r="C343" s="90">
        <v>8</v>
      </c>
      <c r="D343" s="90">
        <v>3138</v>
      </c>
      <c r="E343" s="90">
        <v>6786</v>
      </c>
      <c r="F343" s="90">
        <v>4547</v>
      </c>
      <c r="G343" s="90">
        <v>1931</v>
      </c>
      <c r="H343" s="90">
        <v>957</v>
      </c>
      <c r="I343" s="90">
        <v>535</v>
      </c>
      <c r="J343" s="90">
        <v>327</v>
      </c>
      <c r="K343" s="90">
        <v>864</v>
      </c>
      <c r="L343" s="90" t="s">
        <v>59</v>
      </c>
    </row>
    <row r="344" spans="1:12" s="86" customFormat="1" ht="9" customHeight="1">
      <c r="A344" s="87" t="s">
        <v>23</v>
      </c>
      <c r="B344" s="92">
        <f t="shared" si="19"/>
        <v>16147</v>
      </c>
      <c r="C344" s="92">
        <v>11</v>
      </c>
      <c r="D344" s="92">
        <v>1644</v>
      </c>
      <c r="E344" s="92">
        <v>5802</v>
      </c>
      <c r="F344" s="92">
        <v>4193</v>
      </c>
      <c r="G344" s="92">
        <v>2118</v>
      </c>
      <c r="H344" s="92">
        <v>928</v>
      </c>
      <c r="I344" s="92">
        <v>505</v>
      </c>
      <c r="J344" s="92">
        <v>309</v>
      </c>
      <c r="K344" s="92">
        <v>637</v>
      </c>
      <c r="L344" s="92" t="s">
        <v>59</v>
      </c>
    </row>
    <row r="345" spans="1:12" s="86" customFormat="1" ht="9" customHeight="1">
      <c r="A345" s="161" t="s">
        <v>24</v>
      </c>
      <c r="B345" s="90">
        <f t="shared" si="19"/>
        <v>42326</v>
      </c>
      <c r="C345" s="90">
        <v>12</v>
      </c>
      <c r="D345" s="90">
        <v>2387</v>
      </c>
      <c r="E345" s="90">
        <v>10542</v>
      </c>
      <c r="F345" s="90">
        <v>12619</v>
      </c>
      <c r="G345" s="90">
        <v>8331</v>
      </c>
      <c r="H345" s="90">
        <v>3507</v>
      </c>
      <c r="I345" s="90">
        <v>1821</v>
      </c>
      <c r="J345" s="90">
        <v>1032</v>
      </c>
      <c r="K345" s="90">
        <v>2075</v>
      </c>
      <c r="L345" s="90" t="s">
        <v>59</v>
      </c>
    </row>
    <row r="346" spans="1:12" s="86" customFormat="1" ht="9" customHeight="1">
      <c r="A346" s="84" t="s">
        <v>25</v>
      </c>
      <c r="B346" s="90">
        <f t="shared" si="19"/>
        <v>10631</v>
      </c>
      <c r="C346" s="90">
        <v>11</v>
      </c>
      <c r="D346" s="90">
        <v>1671</v>
      </c>
      <c r="E346" s="90">
        <v>3707</v>
      </c>
      <c r="F346" s="90">
        <v>2551</v>
      </c>
      <c r="G346" s="90">
        <v>1131</v>
      </c>
      <c r="H346" s="90">
        <v>517</v>
      </c>
      <c r="I346" s="90">
        <v>298</v>
      </c>
      <c r="J346" s="90">
        <v>224</v>
      </c>
      <c r="K346" s="90">
        <v>521</v>
      </c>
      <c r="L346" s="90" t="s">
        <v>59</v>
      </c>
    </row>
    <row r="347" spans="1:12" s="86" customFormat="1" ht="9" customHeight="1">
      <c r="A347" s="84" t="s">
        <v>26</v>
      </c>
      <c r="B347" s="90">
        <f t="shared" si="19"/>
        <v>35268</v>
      </c>
      <c r="C347" s="90">
        <v>73</v>
      </c>
      <c r="D347" s="90">
        <v>6351</v>
      </c>
      <c r="E347" s="90">
        <v>14296</v>
      </c>
      <c r="F347" s="90">
        <v>8330</v>
      </c>
      <c r="G347" s="90">
        <v>3281</v>
      </c>
      <c r="H347" s="90">
        <v>1262</v>
      </c>
      <c r="I347" s="90">
        <v>571</v>
      </c>
      <c r="J347" s="90">
        <v>314</v>
      </c>
      <c r="K347" s="90">
        <v>790</v>
      </c>
      <c r="L347" s="90" t="s">
        <v>59</v>
      </c>
    </row>
    <row r="348" spans="1:12" s="86" customFormat="1" ht="9" customHeight="1">
      <c r="A348" s="87" t="s">
        <v>27</v>
      </c>
      <c r="B348" s="92">
        <f t="shared" si="19"/>
        <v>24704</v>
      </c>
      <c r="C348" s="92">
        <v>57</v>
      </c>
      <c r="D348" s="92">
        <v>5019</v>
      </c>
      <c r="E348" s="92">
        <v>8652</v>
      </c>
      <c r="F348" s="92">
        <v>5302</v>
      </c>
      <c r="G348" s="92">
        <v>2421</v>
      </c>
      <c r="H348" s="92">
        <v>1152</v>
      </c>
      <c r="I348" s="92">
        <v>683</v>
      </c>
      <c r="J348" s="92">
        <v>424</v>
      </c>
      <c r="K348" s="92">
        <v>994</v>
      </c>
      <c r="L348" s="92" t="s">
        <v>59</v>
      </c>
    </row>
    <row r="349" spans="1:12" s="86" customFormat="1" ht="9" customHeight="1">
      <c r="A349" s="84" t="s">
        <v>28</v>
      </c>
      <c r="B349" s="90">
        <f t="shared" si="19"/>
        <v>11029</v>
      </c>
      <c r="C349" s="90">
        <v>21</v>
      </c>
      <c r="D349" s="90">
        <v>902</v>
      </c>
      <c r="E349" s="90">
        <v>3443</v>
      </c>
      <c r="F349" s="90">
        <v>2971</v>
      </c>
      <c r="G349" s="90">
        <v>1557</v>
      </c>
      <c r="H349" s="90">
        <v>721</v>
      </c>
      <c r="I349" s="90">
        <v>397</v>
      </c>
      <c r="J349" s="90">
        <v>290</v>
      </c>
      <c r="K349" s="90">
        <v>727</v>
      </c>
      <c r="L349" s="90" t="s">
        <v>59</v>
      </c>
    </row>
    <row r="350" spans="1:12" s="86" customFormat="1" ht="9" customHeight="1">
      <c r="A350" s="84" t="s">
        <v>29</v>
      </c>
      <c r="B350" s="90">
        <f t="shared" si="19"/>
        <v>41813</v>
      </c>
      <c r="C350" s="90">
        <v>37</v>
      </c>
      <c r="D350" s="90">
        <v>4343</v>
      </c>
      <c r="E350" s="90">
        <v>15685</v>
      </c>
      <c r="F350" s="90">
        <v>11784</v>
      </c>
      <c r="G350" s="90">
        <v>5252</v>
      </c>
      <c r="H350" s="90">
        <v>1956</v>
      </c>
      <c r="I350" s="90">
        <v>965</v>
      </c>
      <c r="J350" s="90">
        <v>562</v>
      </c>
      <c r="K350" s="90">
        <v>1229</v>
      </c>
      <c r="L350" s="90" t="s">
        <v>59</v>
      </c>
    </row>
    <row r="351" spans="1:12" s="86" customFormat="1" ht="9" customHeight="1">
      <c r="A351" s="84" t="s">
        <v>30</v>
      </c>
      <c r="B351" s="90">
        <f t="shared" si="19"/>
        <v>72247</v>
      </c>
      <c r="C351" s="90">
        <v>157</v>
      </c>
      <c r="D351" s="90">
        <v>7821</v>
      </c>
      <c r="E351" s="90">
        <v>25009</v>
      </c>
      <c r="F351" s="90">
        <v>19320</v>
      </c>
      <c r="G351" s="90">
        <v>9894</v>
      </c>
      <c r="H351" s="90">
        <v>4068</v>
      </c>
      <c r="I351" s="90">
        <v>2209</v>
      </c>
      <c r="J351" s="90">
        <v>1251</v>
      </c>
      <c r="K351" s="90">
        <v>2518</v>
      </c>
      <c r="L351" s="90" t="s">
        <v>59</v>
      </c>
    </row>
    <row r="352" spans="1:12" s="86" customFormat="1" ht="9" customHeight="1">
      <c r="A352" s="87" t="s">
        <v>31</v>
      </c>
      <c r="B352" s="92">
        <f t="shared" si="19"/>
        <v>31259</v>
      </c>
      <c r="C352" s="92">
        <v>22</v>
      </c>
      <c r="D352" s="92">
        <v>5557</v>
      </c>
      <c r="E352" s="92">
        <v>11726</v>
      </c>
      <c r="F352" s="92">
        <v>7224</v>
      </c>
      <c r="G352" s="92">
        <v>3075</v>
      </c>
      <c r="H352" s="92">
        <v>1302</v>
      </c>
      <c r="I352" s="92">
        <v>741</v>
      </c>
      <c r="J352" s="92">
        <v>445</v>
      </c>
      <c r="K352" s="92">
        <v>1167</v>
      </c>
      <c r="L352" s="92" t="s">
        <v>59</v>
      </c>
    </row>
    <row r="353" spans="1:12" s="86" customFormat="1" ht="9" customHeight="1">
      <c r="A353" s="84" t="s">
        <v>32</v>
      </c>
      <c r="B353" s="90">
        <f t="shared" si="19"/>
        <v>7685</v>
      </c>
      <c r="C353" s="90">
        <v>8</v>
      </c>
      <c r="D353" s="90">
        <v>754</v>
      </c>
      <c r="E353" s="90">
        <v>2339</v>
      </c>
      <c r="F353" s="90">
        <v>2119</v>
      </c>
      <c r="G353" s="90">
        <v>1165</v>
      </c>
      <c r="H353" s="90">
        <v>484</v>
      </c>
      <c r="I353" s="90">
        <v>236</v>
      </c>
      <c r="J353" s="90">
        <v>146</v>
      </c>
      <c r="K353" s="90">
        <v>434</v>
      </c>
      <c r="L353" s="90" t="s">
        <v>59</v>
      </c>
    </row>
    <row r="354" spans="1:12" s="86" customFormat="1" ht="9" customHeight="1">
      <c r="A354" s="84" t="s">
        <v>33</v>
      </c>
      <c r="B354" s="90">
        <f t="shared" si="19"/>
        <v>6475</v>
      </c>
      <c r="C354" s="90">
        <v>1</v>
      </c>
      <c r="D354" s="90">
        <v>623</v>
      </c>
      <c r="E354" s="90">
        <v>1999</v>
      </c>
      <c r="F354" s="90">
        <v>1627</v>
      </c>
      <c r="G354" s="90">
        <v>828</v>
      </c>
      <c r="H354" s="90">
        <v>410</v>
      </c>
      <c r="I354" s="90">
        <v>265</v>
      </c>
      <c r="J354" s="90">
        <v>196</v>
      </c>
      <c r="K354" s="90">
        <v>526</v>
      </c>
      <c r="L354" s="90" t="s">
        <v>59</v>
      </c>
    </row>
    <row r="355" spans="1:12" s="86" customFormat="1" ht="9" customHeight="1">
      <c r="A355" s="84" t="s">
        <v>34</v>
      </c>
      <c r="B355" s="90">
        <f t="shared" si="19"/>
        <v>29086</v>
      </c>
      <c r="C355" s="90">
        <v>20</v>
      </c>
      <c r="D355" s="90">
        <v>3896</v>
      </c>
      <c r="E355" s="90">
        <v>10378</v>
      </c>
      <c r="F355" s="90">
        <v>8374</v>
      </c>
      <c r="G355" s="90">
        <v>3637</v>
      </c>
      <c r="H355" s="90">
        <v>1227</v>
      </c>
      <c r="I355" s="90">
        <v>595</v>
      </c>
      <c r="J355" s="90">
        <v>302</v>
      </c>
      <c r="K355" s="90">
        <v>657</v>
      </c>
      <c r="L355" s="90" t="s">
        <v>59</v>
      </c>
    </row>
    <row r="356" spans="1:12" s="86" customFormat="1" ht="9" customHeight="1">
      <c r="A356" s="87" t="s">
        <v>35</v>
      </c>
      <c r="B356" s="92">
        <f t="shared" si="19"/>
        <v>20505</v>
      </c>
      <c r="C356" s="92">
        <v>7</v>
      </c>
      <c r="D356" s="92">
        <v>2487</v>
      </c>
      <c r="E356" s="92">
        <v>7188</v>
      </c>
      <c r="F356" s="92">
        <v>5178</v>
      </c>
      <c r="G356" s="92">
        <v>2464</v>
      </c>
      <c r="H356" s="92">
        <v>1097</v>
      </c>
      <c r="I356" s="92">
        <v>675</v>
      </c>
      <c r="J356" s="92">
        <v>412</v>
      </c>
      <c r="K356" s="92">
        <v>997</v>
      </c>
      <c r="L356" s="92" t="s">
        <v>59</v>
      </c>
    </row>
    <row r="357" spans="1:12" s="86" customFormat="1" ht="9" customHeight="1">
      <c r="A357" s="84" t="s">
        <v>36</v>
      </c>
      <c r="B357" s="90">
        <f t="shared" si="19"/>
        <v>21158</v>
      </c>
      <c r="C357" s="90">
        <v>14</v>
      </c>
      <c r="D357" s="90">
        <v>2102</v>
      </c>
      <c r="E357" s="90">
        <v>7085</v>
      </c>
      <c r="F357" s="90">
        <v>5851</v>
      </c>
      <c r="G357" s="90">
        <v>2818</v>
      </c>
      <c r="H357" s="90">
        <v>1239</v>
      </c>
      <c r="I357" s="90">
        <v>633</v>
      </c>
      <c r="J357" s="90">
        <v>406</v>
      </c>
      <c r="K357" s="90">
        <v>1010</v>
      </c>
      <c r="L357" s="90" t="s">
        <v>59</v>
      </c>
    </row>
    <row r="358" spans="1:12" s="86" customFormat="1" ht="9" customHeight="1">
      <c r="A358" s="84" t="s">
        <v>37</v>
      </c>
      <c r="B358" s="90">
        <f t="shared" si="19"/>
        <v>9079</v>
      </c>
      <c r="C358" s="90">
        <v>5</v>
      </c>
      <c r="D358" s="90">
        <v>876</v>
      </c>
      <c r="E358" s="90">
        <v>3461</v>
      </c>
      <c r="F358" s="90">
        <v>2605</v>
      </c>
      <c r="G358" s="90">
        <v>1172</v>
      </c>
      <c r="H358" s="90">
        <v>437</v>
      </c>
      <c r="I358" s="90">
        <v>194</v>
      </c>
      <c r="J358" s="90">
        <v>110</v>
      </c>
      <c r="K358" s="90">
        <v>219</v>
      </c>
      <c r="L358" s="90" t="s">
        <v>59</v>
      </c>
    </row>
    <row r="359" spans="1:12" s="86" customFormat="1" ht="9" customHeight="1">
      <c r="A359" s="84" t="s">
        <v>38</v>
      </c>
      <c r="B359" s="90">
        <f t="shared" si="19"/>
        <v>10566</v>
      </c>
      <c r="C359" s="90">
        <v>15</v>
      </c>
      <c r="D359" s="90">
        <v>683</v>
      </c>
      <c r="E359" s="90">
        <v>2527</v>
      </c>
      <c r="F359" s="90">
        <v>2912</v>
      </c>
      <c r="G359" s="90">
        <v>2156</v>
      </c>
      <c r="H359" s="90">
        <v>1068</v>
      </c>
      <c r="I359" s="90">
        <v>558</v>
      </c>
      <c r="J359" s="90">
        <v>272</v>
      </c>
      <c r="K359" s="90">
        <v>375</v>
      </c>
      <c r="L359" s="90" t="s">
        <v>59</v>
      </c>
    </row>
    <row r="360" spans="1:12" s="86" customFormat="1" ht="9" customHeight="1">
      <c r="A360" s="87" t="s">
        <v>39</v>
      </c>
      <c r="B360" s="92">
        <f t="shared" si="19"/>
        <v>14775</v>
      </c>
      <c r="C360" s="92">
        <v>5</v>
      </c>
      <c r="D360" s="92">
        <v>1847</v>
      </c>
      <c r="E360" s="92">
        <v>5458</v>
      </c>
      <c r="F360" s="92">
        <v>3866</v>
      </c>
      <c r="G360" s="92">
        <v>1691</v>
      </c>
      <c r="H360" s="92">
        <v>693</v>
      </c>
      <c r="I360" s="92">
        <v>392</v>
      </c>
      <c r="J360" s="92">
        <v>224</v>
      </c>
      <c r="K360" s="92">
        <v>599</v>
      </c>
      <c r="L360" s="92" t="s">
        <v>59</v>
      </c>
    </row>
    <row r="361" spans="1:12" s="86" customFormat="1" ht="9" customHeight="1">
      <c r="A361" s="84" t="s">
        <v>40</v>
      </c>
      <c r="B361" s="90">
        <f t="shared" si="19"/>
        <v>18288</v>
      </c>
      <c r="C361" s="90">
        <v>13</v>
      </c>
      <c r="D361" s="90">
        <v>1641</v>
      </c>
      <c r="E361" s="90">
        <v>5879</v>
      </c>
      <c r="F361" s="90">
        <v>5089</v>
      </c>
      <c r="G361" s="90">
        <v>2352</v>
      </c>
      <c r="H361" s="90">
        <v>1023</v>
      </c>
      <c r="I361" s="90">
        <v>648</v>
      </c>
      <c r="J361" s="90">
        <v>463</v>
      </c>
      <c r="K361" s="90">
        <v>1180</v>
      </c>
      <c r="L361" s="90" t="s">
        <v>59</v>
      </c>
    </row>
    <row r="362" spans="1:12" s="86" customFormat="1" ht="9" customHeight="1">
      <c r="A362" s="84" t="s">
        <v>41</v>
      </c>
      <c r="B362" s="90">
        <f t="shared" si="19"/>
        <v>14874</v>
      </c>
      <c r="C362" s="90">
        <v>18</v>
      </c>
      <c r="D362" s="90">
        <v>1058</v>
      </c>
      <c r="E362" s="90">
        <v>4586</v>
      </c>
      <c r="F362" s="90">
        <v>4164</v>
      </c>
      <c r="G362" s="90">
        <v>2225</v>
      </c>
      <c r="H362" s="90">
        <v>1030</v>
      </c>
      <c r="I362" s="90">
        <v>602</v>
      </c>
      <c r="J362" s="90">
        <v>374</v>
      </c>
      <c r="K362" s="90">
        <v>817</v>
      </c>
      <c r="L362" s="90" t="s">
        <v>59</v>
      </c>
    </row>
    <row r="363" spans="1:12" s="86" customFormat="1" ht="9" customHeight="1">
      <c r="A363" s="84" t="s">
        <v>42</v>
      </c>
      <c r="B363" s="90">
        <f t="shared" si="19"/>
        <v>12824</v>
      </c>
      <c r="C363" s="90">
        <v>17</v>
      </c>
      <c r="D363" s="90">
        <v>1204</v>
      </c>
      <c r="E363" s="90">
        <v>4434</v>
      </c>
      <c r="F363" s="90">
        <v>3469</v>
      </c>
      <c r="G363" s="90">
        <v>1739</v>
      </c>
      <c r="H363" s="90">
        <v>776</v>
      </c>
      <c r="I363" s="90">
        <v>426</v>
      </c>
      <c r="J363" s="90">
        <v>238</v>
      </c>
      <c r="K363" s="90">
        <v>521</v>
      </c>
      <c r="L363" s="90" t="s">
        <v>59</v>
      </c>
    </row>
    <row r="364" spans="1:12" s="86" customFormat="1" ht="9" customHeight="1">
      <c r="A364" s="87" t="s">
        <v>43</v>
      </c>
      <c r="B364" s="92">
        <f t="shared" si="19"/>
        <v>17399</v>
      </c>
      <c r="C364" s="92">
        <v>4</v>
      </c>
      <c r="D364" s="92">
        <v>1689</v>
      </c>
      <c r="E364" s="92">
        <v>5935</v>
      </c>
      <c r="F364" s="92">
        <v>4748</v>
      </c>
      <c r="G364" s="92">
        <v>2322</v>
      </c>
      <c r="H364" s="92">
        <v>1049</v>
      </c>
      <c r="I364" s="92">
        <v>553</v>
      </c>
      <c r="J364" s="92">
        <v>323</v>
      </c>
      <c r="K364" s="92">
        <v>776</v>
      </c>
      <c r="L364" s="92" t="s">
        <v>59</v>
      </c>
    </row>
    <row r="365" spans="1:12" s="86" customFormat="1" ht="9" customHeight="1">
      <c r="A365" s="84" t="s">
        <v>44</v>
      </c>
      <c r="B365" s="90">
        <f t="shared" si="19"/>
        <v>6611</v>
      </c>
      <c r="C365" s="90">
        <v>8</v>
      </c>
      <c r="D365" s="90">
        <v>800</v>
      </c>
      <c r="E365" s="90">
        <v>2362</v>
      </c>
      <c r="F365" s="90">
        <v>1769</v>
      </c>
      <c r="G365" s="90">
        <v>755</v>
      </c>
      <c r="H365" s="90">
        <v>341</v>
      </c>
      <c r="I365" s="90">
        <v>160</v>
      </c>
      <c r="J365" s="90">
        <v>122</v>
      </c>
      <c r="K365" s="90">
        <v>294</v>
      </c>
      <c r="L365" s="90" t="s">
        <v>59</v>
      </c>
    </row>
    <row r="366" spans="1:12" s="86" customFormat="1" ht="9" customHeight="1">
      <c r="A366" s="84" t="s">
        <v>45</v>
      </c>
      <c r="B366" s="90">
        <f t="shared" si="19"/>
        <v>37348</v>
      </c>
      <c r="C366" s="90">
        <v>25</v>
      </c>
      <c r="D366" s="90">
        <v>3163</v>
      </c>
      <c r="E366" s="90">
        <v>11136</v>
      </c>
      <c r="F366" s="90">
        <v>9611</v>
      </c>
      <c r="G366" s="90">
        <v>5183</v>
      </c>
      <c r="H366" s="90">
        <v>2521</v>
      </c>
      <c r="I366" s="90">
        <v>1555</v>
      </c>
      <c r="J366" s="90">
        <v>1114</v>
      </c>
      <c r="K366" s="90">
        <v>3040</v>
      </c>
      <c r="L366" s="90" t="s">
        <v>59</v>
      </c>
    </row>
    <row r="367" spans="1:12" s="86" customFormat="1" ht="9" customHeight="1">
      <c r="A367" s="84" t="s">
        <v>46</v>
      </c>
      <c r="B367" s="90">
        <f t="shared" si="19"/>
        <v>10872</v>
      </c>
      <c r="C367" s="90">
        <v>5</v>
      </c>
      <c r="D367" s="90">
        <v>1860</v>
      </c>
      <c r="E367" s="90">
        <v>4542</v>
      </c>
      <c r="F367" s="90">
        <v>2612</v>
      </c>
      <c r="G367" s="90">
        <v>928</v>
      </c>
      <c r="H367" s="90">
        <v>357</v>
      </c>
      <c r="I367" s="90">
        <v>189</v>
      </c>
      <c r="J367" s="90">
        <v>94</v>
      </c>
      <c r="K367" s="90">
        <v>285</v>
      </c>
      <c r="L367" s="90" t="s">
        <v>59</v>
      </c>
    </row>
    <row r="368" spans="1:12" s="86" customFormat="1" ht="9" customHeight="1">
      <c r="A368" s="87" t="s">
        <v>47</v>
      </c>
      <c r="B368" s="92">
        <f t="shared" si="19"/>
        <v>10837</v>
      </c>
      <c r="C368" s="92">
        <v>9</v>
      </c>
      <c r="D368" s="92">
        <v>2038</v>
      </c>
      <c r="E368" s="92">
        <v>4274</v>
      </c>
      <c r="F368" s="92">
        <v>2454</v>
      </c>
      <c r="G368" s="92">
        <v>970</v>
      </c>
      <c r="H368" s="92">
        <v>400</v>
      </c>
      <c r="I368" s="92">
        <v>241</v>
      </c>
      <c r="J368" s="92">
        <v>118</v>
      </c>
      <c r="K368" s="92">
        <v>333</v>
      </c>
      <c r="L368" s="92" t="s">
        <v>59</v>
      </c>
    </row>
    <row r="369" spans="1:12" s="86" customFormat="1" ht="9" customHeight="1">
      <c r="A369" s="141"/>
      <c r="B369" s="142"/>
      <c r="C369" s="142"/>
      <c r="D369" s="142"/>
      <c r="E369" s="142"/>
      <c r="F369" s="142"/>
      <c r="G369" s="142"/>
      <c r="H369" s="142"/>
      <c r="I369" s="142"/>
      <c r="J369" s="142"/>
      <c r="K369" s="142"/>
    </row>
    <row r="370" spans="1:12" ht="9" customHeight="1">
      <c r="A370" s="162">
        <v>2005</v>
      </c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4"/>
    </row>
    <row r="371" spans="1:12" s="165" customFormat="1" ht="9" customHeight="1">
      <c r="A371" s="96" t="s">
        <v>181</v>
      </c>
      <c r="B371" s="115">
        <f t="shared" ref="B371:L371" si="20">SUM(B373:B404)</f>
        <v>595713</v>
      </c>
      <c r="C371" s="115">
        <f t="shared" si="20"/>
        <v>119</v>
      </c>
      <c r="D371" s="115">
        <f t="shared" si="20"/>
        <v>68082</v>
      </c>
      <c r="E371" s="115">
        <f t="shared" si="20"/>
        <v>199676</v>
      </c>
      <c r="F371" s="115">
        <f t="shared" si="20"/>
        <v>156104</v>
      </c>
      <c r="G371" s="115">
        <f t="shared" si="20"/>
        <v>78893</v>
      </c>
      <c r="H371" s="115">
        <f t="shared" si="20"/>
        <v>34734</v>
      </c>
      <c r="I371" s="115">
        <f t="shared" si="20"/>
        <v>18829</v>
      </c>
      <c r="J371" s="115">
        <f t="shared" si="20"/>
        <v>11627</v>
      </c>
      <c r="K371" s="115">
        <f t="shared" si="20"/>
        <v>27093</v>
      </c>
      <c r="L371" s="115">
        <f t="shared" si="20"/>
        <v>556</v>
      </c>
    </row>
    <row r="372" spans="1:12" ht="3.95" customHeight="1">
      <c r="A372" s="89" t="s">
        <v>182</v>
      </c>
      <c r="B372" s="116"/>
      <c r="C372" s="116"/>
      <c r="D372" s="116"/>
      <c r="E372" s="116"/>
      <c r="F372" s="116"/>
      <c r="G372" s="116"/>
      <c r="H372" s="116"/>
      <c r="I372" s="116"/>
      <c r="J372" s="116"/>
      <c r="K372" s="116"/>
      <c r="L372" s="116"/>
    </row>
    <row r="373" spans="1:12" ht="9" customHeight="1">
      <c r="A373" s="89" t="s">
        <v>79</v>
      </c>
      <c r="B373" s="116">
        <f t="shared" ref="B373:B404" si="21">SUM(C373:L373)</f>
        <v>6016</v>
      </c>
      <c r="C373" s="116">
        <v>0</v>
      </c>
      <c r="D373" s="116">
        <v>766</v>
      </c>
      <c r="E373" s="116">
        <v>2298</v>
      </c>
      <c r="F373" s="116">
        <v>1588</v>
      </c>
      <c r="G373" s="116">
        <v>698</v>
      </c>
      <c r="H373" s="116">
        <v>261</v>
      </c>
      <c r="I373" s="116">
        <v>135</v>
      </c>
      <c r="J373" s="116">
        <v>79</v>
      </c>
      <c r="K373" s="116">
        <v>189</v>
      </c>
      <c r="L373" s="116">
        <v>2</v>
      </c>
    </row>
    <row r="374" spans="1:12" ht="9" customHeight="1">
      <c r="A374" s="89" t="s">
        <v>80</v>
      </c>
      <c r="B374" s="116">
        <f t="shared" si="21"/>
        <v>14247</v>
      </c>
      <c r="C374" s="116">
        <v>0</v>
      </c>
      <c r="D374" s="116">
        <v>1002</v>
      </c>
      <c r="E374" s="116">
        <v>4135</v>
      </c>
      <c r="F374" s="116">
        <v>3798</v>
      </c>
      <c r="G374" s="116">
        <v>2306</v>
      </c>
      <c r="H374" s="116">
        <v>1156</v>
      </c>
      <c r="I374" s="116">
        <v>647</v>
      </c>
      <c r="J374" s="116">
        <v>407</v>
      </c>
      <c r="K374" s="116">
        <v>784</v>
      </c>
      <c r="L374" s="116">
        <v>12</v>
      </c>
    </row>
    <row r="375" spans="1:12" ht="9" customHeight="1">
      <c r="A375" s="89" t="s">
        <v>81</v>
      </c>
      <c r="B375" s="116">
        <f t="shared" si="21"/>
        <v>3634</v>
      </c>
      <c r="C375" s="116">
        <v>0</v>
      </c>
      <c r="D375" s="116">
        <v>257</v>
      </c>
      <c r="E375" s="116">
        <v>918</v>
      </c>
      <c r="F375" s="116">
        <v>1003</v>
      </c>
      <c r="G375" s="116">
        <v>602</v>
      </c>
      <c r="H375" s="116">
        <v>332</v>
      </c>
      <c r="I375" s="116">
        <v>175</v>
      </c>
      <c r="J375" s="116">
        <v>131</v>
      </c>
      <c r="K375" s="116">
        <v>216</v>
      </c>
      <c r="L375" s="116">
        <v>0</v>
      </c>
    </row>
    <row r="376" spans="1:12" ht="9" customHeight="1">
      <c r="A376" s="100" t="s">
        <v>82</v>
      </c>
      <c r="B376" s="117">
        <f t="shared" si="21"/>
        <v>4617</v>
      </c>
      <c r="C376" s="117">
        <v>1</v>
      </c>
      <c r="D376" s="117">
        <v>690</v>
      </c>
      <c r="E376" s="117">
        <v>1753</v>
      </c>
      <c r="F376" s="117">
        <v>1170</v>
      </c>
      <c r="G376" s="117">
        <v>471</v>
      </c>
      <c r="H376" s="117">
        <v>196</v>
      </c>
      <c r="I376" s="117">
        <v>119</v>
      </c>
      <c r="J376" s="117">
        <v>71</v>
      </c>
      <c r="K376" s="117">
        <v>140</v>
      </c>
      <c r="L376" s="117">
        <v>6</v>
      </c>
    </row>
    <row r="377" spans="1:12" ht="9" customHeight="1">
      <c r="A377" s="89" t="s">
        <v>83</v>
      </c>
      <c r="B377" s="116">
        <f t="shared" si="21"/>
        <v>15065</v>
      </c>
      <c r="C377" s="116">
        <v>5</v>
      </c>
      <c r="D377" s="116">
        <v>2853</v>
      </c>
      <c r="E377" s="116">
        <v>5418</v>
      </c>
      <c r="F377" s="116">
        <v>3519</v>
      </c>
      <c r="G377" s="116">
        <v>1546</v>
      </c>
      <c r="H377" s="116">
        <v>584</v>
      </c>
      <c r="I377" s="116">
        <v>309</v>
      </c>
      <c r="J377" s="116">
        <v>214</v>
      </c>
      <c r="K377" s="116">
        <v>568</v>
      </c>
      <c r="L377" s="116">
        <v>49</v>
      </c>
    </row>
    <row r="378" spans="1:12" ht="9" customHeight="1">
      <c r="A378" s="89" t="s">
        <v>84</v>
      </c>
      <c r="B378" s="116">
        <f t="shared" si="21"/>
        <v>3430</v>
      </c>
      <c r="C378" s="116">
        <v>0</v>
      </c>
      <c r="D378" s="116">
        <v>255</v>
      </c>
      <c r="E378" s="116">
        <v>1070</v>
      </c>
      <c r="F378" s="116">
        <v>1001</v>
      </c>
      <c r="G378" s="116">
        <v>489</v>
      </c>
      <c r="H378" s="116">
        <v>221</v>
      </c>
      <c r="I378" s="116">
        <v>109</v>
      </c>
      <c r="J378" s="116">
        <v>103</v>
      </c>
      <c r="K378" s="116">
        <v>179</v>
      </c>
      <c r="L378" s="116">
        <v>3</v>
      </c>
    </row>
    <row r="379" spans="1:12" ht="9" customHeight="1">
      <c r="A379" s="89" t="s">
        <v>85</v>
      </c>
      <c r="B379" s="116">
        <f t="shared" si="21"/>
        <v>18612</v>
      </c>
      <c r="C379" s="116">
        <v>6</v>
      </c>
      <c r="D379" s="116">
        <v>2682</v>
      </c>
      <c r="E379" s="116">
        <v>6619</v>
      </c>
      <c r="F379" s="116">
        <v>4469</v>
      </c>
      <c r="G379" s="116">
        <v>2122</v>
      </c>
      <c r="H379" s="116">
        <v>944</v>
      </c>
      <c r="I379" s="116">
        <v>549</v>
      </c>
      <c r="J379" s="116">
        <v>369</v>
      </c>
      <c r="K379" s="116">
        <v>849</v>
      </c>
      <c r="L379" s="116">
        <v>3</v>
      </c>
    </row>
    <row r="380" spans="1:12" ht="9" customHeight="1">
      <c r="A380" s="100" t="s">
        <v>86</v>
      </c>
      <c r="B380" s="117">
        <f t="shared" si="21"/>
        <v>16364</v>
      </c>
      <c r="C380" s="117">
        <v>0</v>
      </c>
      <c r="D380" s="117">
        <v>1620</v>
      </c>
      <c r="E380" s="117">
        <v>5491</v>
      </c>
      <c r="F380" s="117">
        <v>4224</v>
      </c>
      <c r="G380" s="117">
        <v>2353</v>
      </c>
      <c r="H380" s="117">
        <v>1033</v>
      </c>
      <c r="I380" s="117">
        <v>611</v>
      </c>
      <c r="J380" s="117">
        <v>338</v>
      </c>
      <c r="K380" s="117">
        <v>671</v>
      </c>
      <c r="L380" s="117">
        <v>23</v>
      </c>
    </row>
    <row r="381" spans="1:12" ht="9" customHeight="1">
      <c r="A381" s="161" t="s">
        <v>24</v>
      </c>
      <c r="B381" s="116">
        <f t="shared" si="21"/>
        <v>44658</v>
      </c>
      <c r="C381" s="116">
        <v>0</v>
      </c>
      <c r="D381" s="116">
        <v>2392</v>
      </c>
      <c r="E381" s="116">
        <v>11015</v>
      </c>
      <c r="F381" s="116">
        <v>12981</v>
      </c>
      <c r="G381" s="116">
        <v>8934</v>
      </c>
      <c r="H381" s="116">
        <v>3826</v>
      </c>
      <c r="I381" s="116">
        <v>1990</v>
      </c>
      <c r="J381" s="116">
        <v>1172</v>
      </c>
      <c r="K381" s="116">
        <v>2347</v>
      </c>
      <c r="L381" s="116">
        <v>1</v>
      </c>
    </row>
    <row r="382" spans="1:12" ht="9" customHeight="1">
      <c r="A382" s="89" t="s">
        <v>87</v>
      </c>
      <c r="B382" s="116">
        <f t="shared" si="21"/>
        <v>11451</v>
      </c>
      <c r="C382" s="116">
        <v>6</v>
      </c>
      <c r="D382" s="116">
        <v>1586</v>
      </c>
      <c r="E382" s="116">
        <v>3832</v>
      </c>
      <c r="F382" s="116">
        <v>2657</v>
      </c>
      <c r="G382" s="116">
        <v>1349</v>
      </c>
      <c r="H382" s="116">
        <v>654</v>
      </c>
      <c r="I382" s="116">
        <v>419</v>
      </c>
      <c r="J382" s="116">
        <v>256</v>
      </c>
      <c r="K382" s="116">
        <v>681</v>
      </c>
      <c r="L382" s="116">
        <v>11</v>
      </c>
    </row>
    <row r="383" spans="1:12" ht="9" customHeight="1">
      <c r="A383" s="89" t="s">
        <v>88</v>
      </c>
      <c r="B383" s="116">
        <f t="shared" si="21"/>
        <v>36067</v>
      </c>
      <c r="C383" s="116">
        <v>4</v>
      </c>
      <c r="D383" s="116">
        <v>6036</v>
      </c>
      <c r="E383" s="116">
        <v>14631</v>
      </c>
      <c r="F383" s="116">
        <v>8643</v>
      </c>
      <c r="G383" s="116">
        <v>3469</v>
      </c>
      <c r="H383" s="116">
        <v>1369</v>
      </c>
      <c r="I383" s="116">
        <v>621</v>
      </c>
      <c r="J383" s="116">
        <v>361</v>
      </c>
      <c r="K383" s="116">
        <v>865</v>
      </c>
      <c r="L383" s="116">
        <v>68</v>
      </c>
    </row>
    <row r="384" spans="1:12" ht="9" customHeight="1">
      <c r="A384" s="100" t="s">
        <v>89</v>
      </c>
      <c r="B384" s="117">
        <f t="shared" si="21"/>
        <v>23999</v>
      </c>
      <c r="C384" s="117">
        <v>48</v>
      </c>
      <c r="D384" s="117">
        <v>4874</v>
      </c>
      <c r="E384" s="117">
        <v>8286</v>
      </c>
      <c r="F384" s="117">
        <v>5019</v>
      </c>
      <c r="G384" s="117">
        <v>2443</v>
      </c>
      <c r="H384" s="117">
        <v>1120</v>
      </c>
      <c r="I384" s="117">
        <v>657</v>
      </c>
      <c r="J384" s="117">
        <v>399</v>
      </c>
      <c r="K384" s="117">
        <v>1141</v>
      </c>
      <c r="L384" s="117">
        <v>12</v>
      </c>
    </row>
    <row r="385" spans="1:12" ht="9" customHeight="1">
      <c r="A385" s="89" t="s">
        <v>90</v>
      </c>
      <c r="B385" s="116">
        <f t="shared" si="21"/>
        <v>10208</v>
      </c>
      <c r="C385" s="116">
        <v>6</v>
      </c>
      <c r="D385" s="116">
        <v>874</v>
      </c>
      <c r="E385" s="116">
        <v>3100</v>
      </c>
      <c r="F385" s="116">
        <v>2829</v>
      </c>
      <c r="G385" s="116">
        <v>1445</v>
      </c>
      <c r="H385" s="116">
        <v>627</v>
      </c>
      <c r="I385" s="116">
        <v>367</v>
      </c>
      <c r="J385" s="116">
        <v>247</v>
      </c>
      <c r="K385" s="116">
        <v>702</v>
      </c>
      <c r="L385" s="116">
        <v>11</v>
      </c>
    </row>
    <row r="386" spans="1:12" ht="9" customHeight="1">
      <c r="A386" s="89" t="s">
        <v>91</v>
      </c>
      <c r="B386" s="116">
        <f t="shared" si="21"/>
        <v>41165</v>
      </c>
      <c r="C386" s="116">
        <v>4</v>
      </c>
      <c r="D386" s="116">
        <v>4170</v>
      </c>
      <c r="E386" s="116">
        <v>15099</v>
      </c>
      <c r="F386" s="116">
        <v>11707</v>
      </c>
      <c r="G386" s="116">
        <v>5189</v>
      </c>
      <c r="H386" s="116">
        <v>2123</v>
      </c>
      <c r="I386" s="116">
        <v>983</v>
      </c>
      <c r="J386" s="116">
        <v>604</v>
      </c>
      <c r="K386" s="116">
        <v>1283</v>
      </c>
      <c r="L386" s="116">
        <v>3</v>
      </c>
    </row>
    <row r="387" spans="1:12" ht="9" customHeight="1">
      <c r="A387" s="89" t="s">
        <v>92</v>
      </c>
      <c r="B387" s="116">
        <f t="shared" si="21"/>
        <v>68747</v>
      </c>
      <c r="C387" s="116">
        <v>2</v>
      </c>
      <c r="D387" s="116">
        <v>7148</v>
      </c>
      <c r="E387" s="116">
        <v>23510</v>
      </c>
      <c r="F387" s="116">
        <v>18424</v>
      </c>
      <c r="G387" s="116">
        <v>9455</v>
      </c>
      <c r="H387" s="116">
        <v>4200</v>
      </c>
      <c r="I387" s="116">
        <v>2103</v>
      </c>
      <c r="J387" s="116">
        <v>1178</v>
      </c>
      <c r="K387" s="116">
        <v>2540</v>
      </c>
      <c r="L387" s="116">
        <v>187</v>
      </c>
    </row>
    <row r="388" spans="1:12" ht="9" customHeight="1">
      <c r="A388" s="100" t="s">
        <v>93</v>
      </c>
      <c r="B388" s="117">
        <f t="shared" si="21"/>
        <v>29272</v>
      </c>
      <c r="C388" s="117">
        <v>2</v>
      </c>
      <c r="D388" s="117">
        <v>4975</v>
      </c>
      <c r="E388" s="117">
        <v>10862</v>
      </c>
      <c r="F388" s="117">
        <v>6939</v>
      </c>
      <c r="G388" s="117">
        <v>3026</v>
      </c>
      <c r="H388" s="117">
        <v>1281</v>
      </c>
      <c r="I388" s="117">
        <v>676</v>
      </c>
      <c r="J388" s="117">
        <v>412</v>
      </c>
      <c r="K388" s="117">
        <v>1089</v>
      </c>
      <c r="L388" s="117">
        <v>10</v>
      </c>
    </row>
    <row r="389" spans="1:12" ht="9" customHeight="1">
      <c r="A389" s="89" t="s">
        <v>94</v>
      </c>
      <c r="B389" s="116">
        <f t="shared" si="21"/>
        <v>7517</v>
      </c>
      <c r="C389" s="116">
        <v>0</v>
      </c>
      <c r="D389" s="116">
        <v>729</v>
      </c>
      <c r="E389" s="116">
        <v>2184</v>
      </c>
      <c r="F389" s="116">
        <v>2066</v>
      </c>
      <c r="G389" s="116">
        <v>1210</v>
      </c>
      <c r="H389" s="116">
        <v>484</v>
      </c>
      <c r="I389" s="116">
        <v>240</v>
      </c>
      <c r="J389" s="116">
        <v>149</v>
      </c>
      <c r="K389" s="116">
        <v>446</v>
      </c>
      <c r="L389" s="116">
        <v>9</v>
      </c>
    </row>
    <row r="390" spans="1:12" ht="9" customHeight="1">
      <c r="A390" s="89" t="s">
        <v>95</v>
      </c>
      <c r="B390" s="116">
        <f t="shared" si="21"/>
        <v>6509</v>
      </c>
      <c r="C390" s="116">
        <v>0</v>
      </c>
      <c r="D390" s="116">
        <v>628</v>
      </c>
      <c r="E390" s="116">
        <v>1999</v>
      </c>
      <c r="F390" s="116">
        <v>1606</v>
      </c>
      <c r="G390" s="116">
        <v>813</v>
      </c>
      <c r="H390" s="116">
        <v>464</v>
      </c>
      <c r="I390" s="116">
        <v>264</v>
      </c>
      <c r="J390" s="116">
        <v>184</v>
      </c>
      <c r="K390" s="116">
        <v>551</v>
      </c>
      <c r="L390" s="116">
        <v>0</v>
      </c>
    </row>
    <row r="391" spans="1:12" ht="9" customHeight="1">
      <c r="A391" s="89" t="s">
        <v>96</v>
      </c>
      <c r="B391" s="116">
        <f t="shared" si="21"/>
        <v>28364</v>
      </c>
      <c r="C391" s="116">
        <v>3</v>
      </c>
      <c r="D391" s="116">
        <v>3738</v>
      </c>
      <c r="E391" s="116">
        <v>10003</v>
      </c>
      <c r="F391" s="116">
        <v>8068</v>
      </c>
      <c r="G391" s="116">
        <v>3522</v>
      </c>
      <c r="H391" s="116">
        <v>1339</v>
      </c>
      <c r="I391" s="116">
        <v>655</v>
      </c>
      <c r="J391" s="116">
        <v>320</v>
      </c>
      <c r="K391" s="116">
        <v>670</v>
      </c>
      <c r="L391" s="116">
        <v>46</v>
      </c>
    </row>
    <row r="392" spans="1:12" ht="9" customHeight="1">
      <c r="A392" s="100" t="s">
        <v>97</v>
      </c>
      <c r="B392" s="117">
        <f t="shared" si="21"/>
        <v>22828</v>
      </c>
      <c r="C392" s="117">
        <v>1</v>
      </c>
      <c r="D392" s="117">
        <v>2556</v>
      </c>
      <c r="E392" s="117">
        <v>7509</v>
      </c>
      <c r="F392" s="117">
        <v>5860</v>
      </c>
      <c r="G392" s="117">
        <v>2739</v>
      </c>
      <c r="H392" s="117">
        <v>1342</v>
      </c>
      <c r="I392" s="117">
        <v>862</v>
      </c>
      <c r="J392" s="117">
        <v>568</v>
      </c>
      <c r="K392" s="117">
        <v>1390</v>
      </c>
      <c r="L392" s="117">
        <v>1</v>
      </c>
    </row>
    <row r="393" spans="1:12" ht="9" customHeight="1">
      <c r="A393" s="89" t="s">
        <v>98</v>
      </c>
      <c r="B393" s="116">
        <f t="shared" si="21"/>
        <v>20922</v>
      </c>
      <c r="C393" s="116">
        <v>5</v>
      </c>
      <c r="D393" s="116">
        <v>2069</v>
      </c>
      <c r="E393" s="116">
        <v>6728</v>
      </c>
      <c r="F393" s="116">
        <v>5602</v>
      </c>
      <c r="G393" s="116">
        <v>3000</v>
      </c>
      <c r="H393" s="116">
        <v>1303</v>
      </c>
      <c r="I393" s="116">
        <v>735</v>
      </c>
      <c r="J393" s="116">
        <v>425</v>
      </c>
      <c r="K393" s="116">
        <v>1050</v>
      </c>
      <c r="L393" s="116">
        <v>5</v>
      </c>
    </row>
    <row r="394" spans="1:12" ht="9" customHeight="1">
      <c r="A394" s="89" t="s">
        <v>99</v>
      </c>
      <c r="B394" s="116">
        <f t="shared" si="21"/>
        <v>8802</v>
      </c>
      <c r="C394" s="116">
        <v>2</v>
      </c>
      <c r="D394" s="116">
        <v>764</v>
      </c>
      <c r="E394" s="116">
        <v>3231</v>
      </c>
      <c r="F394" s="116">
        <v>2575</v>
      </c>
      <c r="G394" s="116">
        <v>1220</v>
      </c>
      <c r="H394" s="116">
        <v>462</v>
      </c>
      <c r="I394" s="116">
        <v>208</v>
      </c>
      <c r="J394" s="116">
        <v>123</v>
      </c>
      <c r="K394" s="116">
        <v>216</v>
      </c>
      <c r="L394" s="116">
        <v>1</v>
      </c>
    </row>
    <row r="395" spans="1:12" ht="9" customHeight="1">
      <c r="A395" s="89" t="s">
        <v>100</v>
      </c>
      <c r="B395" s="116">
        <f t="shared" si="21"/>
        <v>10295</v>
      </c>
      <c r="C395" s="116">
        <v>0</v>
      </c>
      <c r="D395" s="116">
        <v>725</v>
      </c>
      <c r="E395" s="116">
        <v>2389</v>
      </c>
      <c r="F395" s="116">
        <v>2870</v>
      </c>
      <c r="G395" s="116">
        <v>2068</v>
      </c>
      <c r="H395" s="116">
        <v>1028</v>
      </c>
      <c r="I395" s="116">
        <v>500</v>
      </c>
      <c r="J395" s="116">
        <v>292</v>
      </c>
      <c r="K395" s="116">
        <v>389</v>
      </c>
      <c r="L395" s="116">
        <v>34</v>
      </c>
    </row>
    <row r="396" spans="1:12" ht="9" customHeight="1">
      <c r="A396" s="100" t="s">
        <v>101</v>
      </c>
      <c r="B396" s="117">
        <f t="shared" si="21"/>
        <v>13909</v>
      </c>
      <c r="C396" s="117">
        <v>6</v>
      </c>
      <c r="D396" s="117">
        <v>1718</v>
      </c>
      <c r="E396" s="117">
        <v>5173</v>
      </c>
      <c r="F396" s="117">
        <v>3600</v>
      </c>
      <c r="G396" s="117">
        <v>1680</v>
      </c>
      <c r="H396" s="117">
        <v>612</v>
      </c>
      <c r="I396" s="117">
        <v>351</v>
      </c>
      <c r="J396" s="117">
        <v>231</v>
      </c>
      <c r="K396" s="117">
        <v>532</v>
      </c>
      <c r="L396" s="117">
        <v>6</v>
      </c>
    </row>
    <row r="397" spans="1:12" ht="9" customHeight="1">
      <c r="A397" s="89" t="s">
        <v>102</v>
      </c>
      <c r="B397" s="116">
        <f t="shared" si="21"/>
        <v>18047</v>
      </c>
      <c r="C397" s="116">
        <v>0</v>
      </c>
      <c r="D397" s="116">
        <v>1666</v>
      </c>
      <c r="E397" s="116">
        <v>5674</v>
      </c>
      <c r="F397" s="116">
        <v>5127</v>
      </c>
      <c r="G397" s="116">
        <v>2288</v>
      </c>
      <c r="H397" s="116">
        <v>1046</v>
      </c>
      <c r="I397" s="116">
        <v>635</v>
      </c>
      <c r="J397" s="116">
        <v>427</v>
      </c>
      <c r="K397" s="116">
        <v>1177</v>
      </c>
      <c r="L397" s="116">
        <v>7</v>
      </c>
    </row>
    <row r="398" spans="1:12" ht="9" customHeight="1">
      <c r="A398" s="89" t="s">
        <v>103</v>
      </c>
      <c r="B398" s="116">
        <f t="shared" si="21"/>
        <v>14511</v>
      </c>
      <c r="C398" s="116">
        <v>0</v>
      </c>
      <c r="D398" s="116">
        <v>932</v>
      </c>
      <c r="E398" s="116">
        <v>4314</v>
      </c>
      <c r="F398" s="116">
        <v>4267</v>
      </c>
      <c r="G398" s="116">
        <v>2219</v>
      </c>
      <c r="H398" s="116">
        <v>965</v>
      </c>
      <c r="I398" s="116">
        <v>601</v>
      </c>
      <c r="J398" s="116">
        <v>370</v>
      </c>
      <c r="K398" s="116">
        <v>832</v>
      </c>
      <c r="L398" s="116">
        <v>11</v>
      </c>
    </row>
    <row r="399" spans="1:12" ht="9" customHeight="1">
      <c r="A399" s="89" t="s">
        <v>104</v>
      </c>
      <c r="B399" s="116">
        <f t="shared" si="21"/>
        <v>12645</v>
      </c>
      <c r="C399" s="116">
        <v>4</v>
      </c>
      <c r="D399" s="116">
        <v>1206</v>
      </c>
      <c r="E399" s="116">
        <v>4334</v>
      </c>
      <c r="F399" s="116">
        <v>3365</v>
      </c>
      <c r="G399" s="116">
        <v>1701</v>
      </c>
      <c r="H399" s="116">
        <v>824</v>
      </c>
      <c r="I399" s="116">
        <v>416</v>
      </c>
      <c r="J399" s="116">
        <v>279</v>
      </c>
      <c r="K399" s="116">
        <v>505</v>
      </c>
      <c r="L399" s="116">
        <v>11</v>
      </c>
    </row>
    <row r="400" spans="1:12" ht="9" customHeight="1">
      <c r="A400" s="100" t="s">
        <v>105</v>
      </c>
      <c r="B400" s="117">
        <f t="shared" si="21"/>
        <v>17615</v>
      </c>
      <c r="C400" s="117">
        <v>4</v>
      </c>
      <c r="D400" s="117">
        <v>1703</v>
      </c>
      <c r="E400" s="117">
        <v>5895</v>
      </c>
      <c r="F400" s="117">
        <v>4876</v>
      </c>
      <c r="G400" s="117">
        <v>2296</v>
      </c>
      <c r="H400" s="117">
        <v>1063</v>
      </c>
      <c r="I400" s="117">
        <v>593</v>
      </c>
      <c r="J400" s="117">
        <v>372</v>
      </c>
      <c r="K400" s="117">
        <v>810</v>
      </c>
      <c r="L400" s="117">
        <v>3</v>
      </c>
    </row>
    <row r="401" spans="1:12" ht="9" customHeight="1">
      <c r="A401" s="89" t="s">
        <v>106</v>
      </c>
      <c r="B401" s="116">
        <f t="shared" si="21"/>
        <v>6251</v>
      </c>
      <c r="C401" s="116">
        <v>1</v>
      </c>
      <c r="D401" s="116">
        <v>723</v>
      </c>
      <c r="E401" s="116">
        <v>2217</v>
      </c>
      <c r="F401" s="116">
        <v>1648</v>
      </c>
      <c r="G401" s="116">
        <v>777</v>
      </c>
      <c r="H401" s="116">
        <v>323</v>
      </c>
      <c r="I401" s="116">
        <v>168</v>
      </c>
      <c r="J401" s="116">
        <v>99</v>
      </c>
      <c r="K401" s="116">
        <v>292</v>
      </c>
      <c r="L401" s="116">
        <v>3</v>
      </c>
    </row>
    <row r="402" spans="1:12" ht="9" customHeight="1">
      <c r="A402" s="89" t="s">
        <v>107</v>
      </c>
      <c r="B402" s="116">
        <f t="shared" si="21"/>
        <v>37816</v>
      </c>
      <c r="C402" s="116">
        <v>2</v>
      </c>
      <c r="D402" s="116">
        <v>2963</v>
      </c>
      <c r="E402" s="116">
        <v>11020</v>
      </c>
      <c r="F402" s="116">
        <v>9482</v>
      </c>
      <c r="G402" s="116">
        <v>5373</v>
      </c>
      <c r="H402" s="116">
        <v>2698</v>
      </c>
      <c r="I402" s="116">
        <v>1736</v>
      </c>
      <c r="J402" s="116">
        <v>1224</v>
      </c>
      <c r="K402" s="116">
        <v>3307</v>
      </c>
      <c r="L402" s="116">
        <v>11</v>
      </c>
    </row>
    <row r="403" spans="1:12" ht="9" customHeight="1">
      <c r="A403" s="89" t="s">
        <v>108</v>
      </c>
      <c r="B403" s="116">
        <f t="shared" si="21"/>
        <v>11933</v>
      </c>
      <c r="C403" s="116">
        <v>0</v>
      </c>
      <c r="D403" s="116">
        <v>1936</v>
      </c>
      <c r="E403" s="116">
        <v>4995</v>
      </c>
      <c r="F403" s="116">
        <v>2822</v>
      </c>
      <c r="G403" s="116">
        <v>1103</v>
      </c>
      <c r="H403" s="116">
        <v>406</v>
      </c>
      <c r="I403" s="116">
        <v>194</v>
      </c>
      <c r="J403" s="116">
        <v>121</v>
      </c>
      <c r="K403" s="116">
        <v>352</v>
      </c>
      <c r="L403" s="116">
        <v>4</v>
      </c>
    </row>
    <row r="404" spans="1:12" ht="9" customHeight="1">
      <c r="A404" s="100" t="s">
        <v>109</v>
      </c>
      <c r="B404" s="117">
        <f t="shared" si="21"/>
        <v>10197</v>
      </c>
      <c r="C404" s="117">
        <v>7</v>
      </c>
      <c r="D404" s="117">
        <v>1846</v>
      </c>
      <c r="E404" s="117">
        <v>3974</v>
      </c>
      <c r="F404" s="117">
        <v>2299</v>
      </c>
      <c r="G404" s="117">
        <v>987</v>
      </c>
      <c r="H404" s="117">
        <v>448</v>
      </c>
      <c r="I404" s="117">
        <v>201</v>
      </c>
      <c r="J404" s="117">
        <v>102</v>
      </c>
      <c r="K404" s="117">
        <v>330</v>
      </c>
      <c r="L404" s="117">
        <v>3</v>
      </c>
    </row>
    <row r="405" spans="1:12" s="86" customFormat="1" ht="9" customHeight="1">
      <c r="A405" s="141"/>
      <c r="B405" s="142"/>
      <c r="C405" s="142"/>
      <c r="D405" s="142"/>
      <c r="E405" s="142"/>
      <c r="F405" s="142"/>
      <c r="G405" s="142"/>
      <c r="H405" s="142"/>
      <c r="I405" s="142"/>
      <c r="J405" s="142"/>
      <c r="K405" s="142"/>
    </row>
    <row r="406" spans="1:12" ht="9" customHeight="1">
      <c r="A406" s="162" t="s">
        <v>111</v>
      </c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4"/>
    </row>
    <row r="407" spans="1:12" s="165" customFormat="1" ht="9" customHeight="1">
      <c r="A407" s="96" t="s">
        <v>181</v>
      </c>
      <c r="B407" s="115">
        <f t="shared" ref="B407:L407" si="22">SUM(B409:B440)</f>
        <v>586978</v>
      </c>
      <c r="C407" s="115">
        <f t="shared" si="22"/>
        <v>77</v>
      </c>
      <c r="D407" s="115">
        <f t="shared" si="22"/>
        <v>66559</v>
      </c>
      <c r="E407" s="115">
        <f t="shared" si="22"/>
        <v>194375</v>
      </c>
      <c r="F407" s="115">
        <f t="shared" si="22"/>
        <v>155156</v>
      </c>
      <c r="G407" s="115">
        <f t="shared" si="22"/>
        <v>79094</v>
      </c>
      <c r="H407" s="115">
        <f t="shared" si="22"/>
        <v>35032</v>
      </c>
      <c r="I407" s="115">
        <f t="shared" si="22"/>
        <v>18670</v>
      </c>
      <c r="J407" s="115">
        <f t="shared" si="22"/>
        <v>11643</v>
      </c>
      <c r="K407" s="115">
        <f t="shared" si="22"/>
        <v>25868</v>
      </c>
      <c r="L407" s="115">
        <f t="shared" si="22"/>
        <v>504</v>
      </c>
    </row>
    <row r="408" spans="1:12" ht="3.95" customHeight="1">
      <c r="A408" s="89" t="s">
        <v>182</v>
      </c>
      <c r="B408" s="116"/>
      <c r="C408" s="116"/>
      <c r="D408" s="116"/>
      <c r="E408" s="116"/>
      <c r="F408" s="116"/>
      <c r="G408" s="116"/>
      <c r="H408" s="116"/>
      <c r="I408" s="116"/>
      <c r="J408" s="116"/>
      <c r="K408" s="116"/>
      <c r="L408" s="116"/>
    </row>
    <row r="409" spans="1:12" ht="9" customHeight="1">
      <c r="A409" s="89" t="s">
        <v>79</v>
      </c>
      <c r="B409" s="116">
        <f t="shared" ref="B409:B440" si="23">SUM(C409:L409)</f>
        <v>6018</v>
      </c>
      <c r="C409" s="116">
        <v>0</v>
      </c>
      <c r="D409" s="116">
        <v>775</v>
      </c>
      <c r="E409" s="116">
        <v>2314</v>
      </c>
      <c r="F409" s="116">
        <v>1630</v>
      </c>
      <c r="G409" s="116">
        <v>648</v>
      </c>
      <c r="H409" s="116">
        <v>287</v>
      </c>
      <c r="I409" s="116">
        <v>121</v>
      </c>
      <c r="J409" s="116">
        <v>77</v>
      </c>
      <c r="K409" s="116">
        <v>164</v>
      </c>
      <c r="L409" s="116">
        <v>2</v>
      </c>
    </row>
    <row r="410" spans="1:12" ht="9" customHeight="1">
      <c r="A410" s="89" t="s">
        <v>80</v>
      </c>
      <c r="B410" s="116">
        <f t="shared" si="23"/>
        <v>14450</v>
      </c>
      <c r="C410" s="116">
        <v>0</v>
      </c>
      <c r="D410" s="116">
        <v>951</v>
      </c>
      <c r="E410" s="116">
        <v>4024</v>
      </c>
      <c r="F410" s="116">
        <v>3913</v>
      </c>
      <c r="G410" s="116">
        <v>2333</v>
      </c>
      <c r="H410" s="116">
        <v>1233</v>
      </c>
      <c r="I410" s="116">
        <v>762</v>
      </c>
      <c r="J410" s="116">
        <v>432</v>
      </c>
      <c r="K410" s="116">
        <v>767</v>
      </c>
      <c r="L410" s="116">
        <v>35</v>
      </c>
    </row>
    <row r="411" spans="1:12" ht="9" customHeight="1">
      <c r="A411" s="89" t="s">
        <v>81</v>
      </c>
      <c r="B411" s="116">
        <f t="shared" si="23"/>
        <v>3739</v>
      </c>
      <c r="C411" s="116">
        <v>0</v>
      </c>
      <c r="D411" s="116">
        <v>250</v>
      </c>
      <c r="E411" s="116">
        <v>948</v>
      </c>
      <c r="F411" s="116">
        <v>1039</v>
      </c>
      <c r="G411" s="116">
        <v>652</v>
      </c>
      <c r="H411" s="116">
        <v>341</v>
      </c>
      <c r="I411" s="116">
        <v>181</v>
      </c>
      <c r="J411" s="116">
        <v>126</v>
      </c>
      <c r="K411" s="116">
        <v>202</v>
      </c>
      <c r="L411" s="116">
        <v>0</v>
      </c>
    </row>
    <row r="412" spans="1:12" ht="9" customHeight="1">
      <c r="A412" s="100" t="s">
        <v>82</v>
      </c>
      <c r="B412" s="117">
        <f t="shared" si="23"/>
        <v>4686</v>
      </c>
      <c r="C412" s="117">
        <v>0</v>
      </c>
      <c r="D412" s="117">
        <v>644</v>
      </c>
      <c r="E412" s="117">
        <v>1791</v>
      </c>
      <c r="F412" s="117">
        <v>1196</v>
      </c>
      <c r="G412" s="117">
        <v>501</v>
      </c>
      <c r="H412" s="117">
        <v>198</v>
      </c>
      <c r="I412" s="117">
        <v>101</v>
      </c>
      <c r="J412" s="117">
        <v>72</v>
      </c>
      <c r="K412" s="117">
        <v>178</v>
      </c>
      <c r="L412" s="117">
        <v>5</v>
      </c>
    </row>
    <row r="413" spans="1:12" ht="9" customHeight="1">
      <c r="A413" s="89" t="s">
        <v>83</v>
      </c>
      <c r="B413" s="116">
        <f t="shared" si="23"/>
        <v>15992</v>
      </c>
      <c r="C413" s="116">
        <v>1</v>
      </c>
      <c r="D413" s="116">
        <v>2980</v>
      </c>
      <c r="E413" s="116">
        <v>5737</v>
      </c>
      <c r="F413" s="116">
        <v>3741</v>
      </c>
      <c r="G413" s="116">
        <v>1634</v>
      </c>
      <c r="H413" s="116">
        <v>665</v>
      </c>
      <c r="I413" s="116">
        <v>387</v>
      </c>
      <c r="J413" s="116">
        <v>251</v>
      </c>
      <c r="K413" s="116">
        <v>556</v>
      </c>
      <c r="L413" s="116">
        <v>40</v>
      </c>
    </row>
    <row r="414" spans="1:12" ht="9" customHeight="1">
      <c r="A414" s="89" t="s">
        <v>84</v>
      </c>
      <c r="B414" s="116">
        <f t="shared" si="23"/>
        <v>3136</v>
      </c>
      <c r="C414" s="116">
        <v>0</v>
      </c>
      <c r="D414" s="116">
        <v>263</v>
      </c>
      <c r="E414" s="116">
        <v>966</v>
      </c>
      <c r="F414" s="116">
        <v>827</v>
      </c>
      <c r="G414" s="116">
        <v>460</v>
      </c>
      <c r="H414" s="116">
        <v>206</v>
      </c>
      <c r="I414" s="116">
        <v>139</v>
      </c>
      <c r="J414" s="116">
        <v>76</v>
      </c>
      <c r="K414" s="116">
        <v>198</v>
      </c>
      <c r="L414" s="116">
        <v>1</v>
      </c>
    </row>
    <row r="415" spans="1:12" ht="9" customHeight="1">
      <c r="A415" s="89" t="s">
        <v>85</v>
      </c>
      <c r="B415" s="116">
        <f t="shared" si="23"/>
        <v>19863</v>
      </c>
      <c r="C415" s="116">
        <v>5</v>
      </c>
      <c r="D415" s="116">
        <v>2816</v>
      </c>
      <c r="E415" s="116">
        <v>6900</v>
      </c>
      <c r="F415" s="116">
        <v>4885</v>
      </c>
      <c r="G415" s="116">
        <v>2299</v>
      </c>
      <c r="H415" s="116">
        <v>1077</v>
      </c>
      <c r="I415" s="116">
        <v>579</v>
      </c>
      <c r="J415" s="116">
        <v>409</v>
      </c>
      <c r="K415" s="116">
        <v>884</v>
      </c>
      <c r="L415" s="116">
        <v>9</v>
      </c>
    </row>
    <row r="416" spans="1:12" ht="9" customHeight="1">
      <c r="A416" s="100" t="s">
        <v>86</v>
      </c>
      <c r="B416" s="117">
        <f t="shared" si="23"/>
        <v>15443</v>
      </c>
      <c r="C416" s="117">
        <v>0</v>
      </c>
      <c r="D416" s="117">
        <v>1449</v>
      </c>
      <c r="E416" s="117">
        <v>5196</v>
      </c>
      <c r="F416" s="117">
        <v>4050</v>
      </c>
      <c r="G416" s="117">
        <v>2169</v>
      </c>
      <c r="H416" s="117">
        <v>1038</v>
      </c>
      <c r="I416" s="117">
        <v>569</v>
      </c>
      <c r="J416" s="117">
        <v>331</v>
      </c>
      <c r="K416" s="117">
        <v>631</v>
      </c>
      <c r="L416" s="117">
        <v>10</v>
      </c>
    </row>
    <row r="417" spans="1:12" ht="9" customHeight="1">
      <c r="A417" s="161" t="s">
        <v>24</v>
      </c>
      <c r="B417" s="116">
        <f t="shared" si="23"/>
        <v>42446</v>
      </c>
      <c r="C417" s="116">
        <v>1</v>
      </c>
      <c r="D417" s="116">
        <v>2399</v>
      </c>
      <c r="E417" s="116">
        <v>10234</v>
      </c>
      <c r="F417" s="116">
        <v>12250</v>
      </c>
      <c r="G417" s="116">
        <v>8445</v>
      </c>
      <c r="H417" s="116">
        <v>3880</v>
      </c>
      <c r="I417" s="116">
        <v>1956</v>
      </c>
      <c r="J417" s="116">
        <v>1148</v>
      </c>
      <c r="K417" s="116">
        <v>2133</v>
      </c>
      <c r="L417" s="116">
        <v>0</v>
      </c>
    </row>
    <row r="418" spans="1:12" ht="9" customHeight="1">
      <c r="A418" s="89" t="s">
        <v>87</v>
      </c>
      <c r="B418" s="116">
        <f t="shared" si="23"/>
        <v>9793</v>
      </c>
      <c r="C418" s="116">
        <v>1</v>
      </c>
      <c r="D418" s="116">
        <v>1516</v>
      </c>
      <c r="E418" s="116">
        <v>3396</v>
      </c>
      <c r="F418" s="116">
        <v>2287</v>
      </c>
      <c r="G418" s="116">
        <v>1061</v>
      </c>
      <c r="H418" s="116">
        <v>517</v>
      </c>
      <c r="I418" s="116">
        <v>349</v>
      </c>
      <c r="J418" s="116">
        <v>162</v>
      </c>
      <c r="K418" s="116">
        <v>498</v>
      </c>
      <c r="L418" s="116">
        <v>6</v>
      </c>
    </row>
    <row r="419" spans="1:12" ht="9" customHeight="1">
      <c r="A419" s="89" t="s">
        <v>88</v>
      </c>
      <c r="B419" s="116">
        <f t="shared" si="23"/>
        <v>33944</v>
      </c>
      <c r="C419" s="116">
        <v>0</v>
      </c>
      <c r="D419" s="116">
        <v>5736</v>
      </c>
      <c r="E419" s="116">
        <v>13626</v>
      </c>
      <c r="F419" s="116">
        <v>8231</v>
      </c>
      <c r="G419" s="116">
        <v>3335</v>
      </c>
      <c r="H419" s="116">
        <v>1288</v>
      </c>
      <c r="I419" s="116">
        <v>603</v>
      </c>
      <c r="J419" s="116">
        <v>313</v>
      </c>
      <c r="K419" s="116">
        <v>742</v>
      </c>
      <c r="L419" s="116">
        <v>70</v>
      </c>
    </row>
    <row r="420" spans="1:12" ht="9" customHeight="1">
      <c r="A420" s="100" t="s">
        <v>89</v>
      </c>
      <c r="B420" s="117">
        <f t="shared" si="23"/>
        <v>23045</v>
      </c>
      <c r="C420" s="117">
        <v>38</v>
      </c>
      <c r="D420" s="117">
        <v>4513</v>
      </c>
      <c r="E420" s="117">
        <v>7789</v>
      </c>
      <c r="F420" s="117">
        <v>5019</v>
      </c>
      <c r="G420" s="117">
        <v>2419</v>
      </c>
      <c r="H420" s="117">
        <v>1080</v>
      </c>
      <c r="I420" s="117">
        <v>674</v>
      </c>
      <c r="J420" s="117">
        <v>473</v>
      </c>
      <c r="K420" s="117">
        <v>1032</v>
      </c>
      <c r="L420" s="117">
        <v>8</v>
      </c>
    </row>
    <row r="421" spans="1:12" ht="9" customHeight="1">
      <c r="A421" s="89" t="s">
        <v>90</v>
      </c>
      <c r="B421" s="116">
        <f t="shared" si="23"/>
        <v>10000</v>
      </c>
      <c r="C421" s="116">
        <v>1</v>
      </c>
      <c r="D421" s="116">
        <v>840</v>
      </c>
      <c r="E421" s="116">
        <v>3150</v>
      </c>
      <c r="F421" s="116">
        <v>2764</v>
      </c>
      <c r="G421" s="116">
        <v>1483</v>
      </c>
      <c r="H421" s="116">
        <v>608</v>
      </c>
      <c r="I421" s="116">
        <v>355</v>
      </c>
      <c r="J421" s="116">
        <v>226</v>
      </c>
      <c r="K421" s="116">
        <v>552</v>
      </c>
      <c r="L421" s="116">
        <v>21</v>
      </c>
    </row>
    <row r="422" spans="1:12" ht="9" customHeight="1">
      <c r="A422" s="89" t="s">
        <v>91</v>
      </c>
      <c r="B422" s="116">
        <f t="shared" si="23"/>
        <v>40694</v>
      </c>
      <c r="C422" s="116">
        <v>0</v>
      </c>
      <c r="D422" s="116">
        <v>3932</v>
      </c>
      <c r="E422" s="116">
        <v>14757</v>
      </c>
      <c r="F422" s="116">
        <v>11659</v>
      </c>
      <c r="G422" s="116">
        <v>5288</v>
      </c>
      <c r="H422" s="116">
        <v>2202</v>
      </c>
      <c r="I422" s="116">
        <v>997</v>
      </c>
      <c r="J422" s="116">
        <v>585</v>
      </c>
      <c r="K422" s="116">
        <v>1273</v>
      </c>
      <c r="L422" s="116">
        <v>1</v>
      </c>
    </row>
    <row r="423" spans="1:12" ht="9" customHeight="1">
      <c r="A423" s="89" t="s">
        <v>92</v>
      </c>
      <c r="B423" s="116">
        <f t="shared" si="23"/>
        <v>66506</v>
      </c>
      <c r="C423" s="116">
        <v>2</v>
      </c>
      <c r="D423" s="116">
        <v>7030</v>
      </c>
      <c r="E423" s="116">
        <v>22587</v>
      </c>
      <c r="F423" s="116">
        <v>18071</v>
      </c>
      <c r="G423" s="116">
        <v>9337</v>
      </c>
      <c r="H423" s="116">
        <v>3892</v>
      </c>
      <c r="I423" s="116">
        <v>1920</v>
      </c>
      <c r="J423" s="116">
        <v>1150</v>
      </c>
      <c r="K423" s="116">
        <v>2362</v>
      </c>
      <c r="L423" s="116">
        <v>155</v>
      </c>
    </row>
    <row r="424" spans="1:12" ht="9" customHeight="1">
      <c r="A424" s="100" t="s">
        <v>93</v>
      </c>
      <c r="B424" s="117">
        <f t="shared" si="23"/>
        <v>28998</v>
      </c>
      <c r="C424" s="117">
        <v>2</v>
      </c>
      <c r="D424" s="117">
        <v>4908</v>
      </c>
      <c r="E424" s="117">
        <v>10763</v>
      </c>
      <c r="F424" s="117">
        <v>6797</v>
      </c>
      <c r="G424" s="117">
        <v>3101</v>
      </c>
      <c r="H424" s="117">
        <v>1291</v>
      </c>
      <c r="I424" s="117">
        <v>665</v>
      </c>
      <c r="J424" s="117">
        <v>411</v>
      </c>
      <c r="K424" s="117">
        <v>1048</v>
      </c>
      <c r="L424" s="117">
        <v>12</v>
      </c>
    </row>
    <row r="425" spans="1:12" ht="9" customHeight="1">
      <c r="A425" s="89" t="s">
        <v>94</v>
      </c>
      <c r="B425" s="116">
        <f t="shared" si="23"/>
        <v>7430</v>
      </c>
      <c r="C425" s="116">
        <v>0</v>
      </c>
      <c r="D425" s="116">
        <v>669</v>
      </c>
      <c r="E425" s="116">
        <v>2217</v>
      </c>
      <c r="F425" s="116">
        <v>2005</v>
      </c>
      <c r="G425" s="116">
        <v>1202</v>
      </c>
      <c r="H425" s="116">
        <v>513</v>
      </c>
      <c r="I425" s="116">
        <v>259</v>
      </c>
      <c r="J425" s="116">
        <v>161</v>
      </c>
      <c r="K425" s="116">
        <v>393</v>
      </c>
      <c r="L425" s="116">
        <v>11</v>
      </c>
    </row>
    <row r="426" spans="1:12" ht="9" customHeight="1">
      <c r="A426" s="89" t="s">
        <v>95</v>
      </c>
      <c r="B426" s="116">
        <f t="shared" si="23"/>
        <v>6478</v>
      </c>
      <c r="C426" s="116">
        <v>0</v>
      </c>
      <c r="D426" s="116">
        <v>584</v>
      </c>
      <c r="E426" s="116">
        <v>1883</v>
      </c>
      <c r="F426" s="116">
        <v>1660</v>
      </c>
      <c r="G426" s="116">
        <v>900</v>
      </c>
      <c r="H426" s="116">
        <v>446</v>
      </c>
      <c r="I426" s="116">
        <v>261</v>
      </c>
      <c r="J426" s="116">
        <v>175</v>
      </c>
      <c r="K426" s="116">
        <v>568</v>
      </c>
      <c r="L426" s="116">
        <v>1</v>
      </c>
    </row>
    <row r="427" spans="1:12" ht="9" customHeight="1">
      <c r="A427" s="89" t="s">
        <v>96</v>
      </c>
      <c r="B427" s="116">
        <f t="shared" si="23"/>
        <v>28448</v>
      </c>
      <c r="C427" s="116">
        <v>4</v>
      </c>
      <c r="D427" s="116">
        <v>3740</v>
      </c>
      <c r="E427" s="116">
        <v>9627</v>
      </c>
      <c r="F427" s="116">
        <v>8305</v>
      </c>
      <c r="G427" s="116">
        <v>3713</v>
      </c>
      <c r="H427" s="116">
        <v>1343</v>
      </c>
      <c r="I427" s="116">
        <v>586</v>
      </c>
      <c r="J427" s="116">
        <v>367</v>
      </c>
      <c r="K427" s="116">
        <v>727</v>
      </c>
      <c r="L427" s="116">
        <v>36</v>
      </c>
    </row>
    <row r="428" spans="1:12" ht="9" customHeight="1">
      <c r="A428" s="100" t="s">
        <v>97</v>
      </c>
      <c r="B428" s="117">
        <f t="shared" si="23"/>
        <v>19734</v>
      </c>
      <c r="C428" s="117">
        <v>1</v>
      </c>
      <c r="D428" s="117">
        <v>2433</v>
      </c>
      <c r="E428" s="117">
        <v>6733</v>
      </c>
      <c r="F428" s="117">
        <v>5078</v>
      </c>
      <c r="G428" s="117">
        <v>2455</v>
      </c>
      <c r="H428" s="117">
        <v>1070</v>
      </c>
      <c r="I428" s="117">
        <v>631</v>
      </c>
      <c r="J428" s="117">
        <v>389</v>
      </c>
      <c r="K428" s="117">
        <v>944</v>
      </c>
      <c r="L428" s="117">
        <v>0</v>
      </c>
    </row>
    <row r="429" spans="1:12" ht="9" customHeight="1">
      <c r="A429" s="89" t="s">
        <v>98</v>
      </c>
      <c r="B429" s="116">
        <f t="shared" si="23"/>
        <v>22024</v>
      </c>
      <c r="C429" s="116">
        <v>5</v>
      </c>
      <c r="D429" s="116">
        <v>1965</v>
      </c>
      <c r="E429" s="116">
        <v>6772</v>
      </c>
      <c r="F429" s="116">
        <v>5955</v>
      </c>
      <c r="G429" s="116">
        <v>3296</v>
      </c>
      <c r="H429" s="116">
        <v>1451</v>
      </c>
      <c r="I429" s="116">
        <v>828</v>
      </c>
      <c r="J429" s="116">
        <v>495</v>
      </c>
      <c r="K429" s="116">
        <v>1250</v>
      </c>
      <c r="L429" s="116">
        <v>7</v>
      </c>
    </row>
    <row r="430" spans="1:12" ht="9" customHeight="1">
      <c r="A430" s="89" t="s">
        <v>99</v>
      </c>
      <c r="B430" s="116">
        <f t="shared" si="23"/>
        <v>8932</v>
      </c>
      <c r="C430" s="116">
        <v>2</v>
      </c>
      <c r="D430" s="116">
        <v>781</v>
      </c>
      <c r="E430" s="116">
        <v>3203</v>
      </c>
      <c r="F430" s="116">
        <v>2557</v>
      </c>
      <c r="G430" s="116">
        <v>1249</v>
      </c>
      <c r="H430" s="116">
        <v>526</v>
      </c>
      <c r="I430" s="116">
        <v>218</v>
      </c>
      <c r="J430" s="116">
        <v>141</v>
      </c>
      <c r="K430" s="116">
        <v>238</v>
      </c>
      <c r="L430" s="116">
        <v>17</v>
      </c>
    </row>
    <row r="431" spans="1:12" ht="9" customHeight="1">
      <c r="A431" s="89" t="s">
        <v>100</v>
      </c>
      <c r="B431" s="116">
        <f t="shared" si="23"/>
        <v>11025</v>
      </c>
      <c r="C431" s="116">
        <v>1</v>
      </c>
      <c r="D431" s="116">
        <v>761</v>
      </c>
      <c r="E431" s="116">
        <v>2588</v>
      </c>
      <c r="F431" s="116">
        <v>3094</v>
      </c>
      <c r="G431" s="116">
        <v>2102</v>
      </c>
      <c r="H431" s="116">
        <v>1196</v>
      </c>
      <c r="I431" s="116">
        <v>547</v>
      </c>
      <c r="J431" s="116">
        <v>332</v>
      </c>
      <c r="K431" s="116">
        <v>404</v>
      </c>
      <c r="L431" s="116">
        <v>0</v>
      </c>
    </row>
    <row r="432" spans="1:12" ht="9" customHeight="1">
      <c r="A432" s="100" t="s">
        <v>101</v>
      </c>
      <c r="B432" s="117">
        <f t="shared" si="23"/>
        <v>13649</v>
      </c>
      <c r="C432" s="117">
        <v>5</v>
      </c>
      <c r="D432" s="117">
        <v>1664</v>
      </c>
      <c r="E432" s="117">
        <v>4995</v>
      </c>
      <c r="F432" s="117">
        <v>3562</v>
      </c>
      <c r="G432" s="117">
        <v>1681</v>
      </c>
      <c r="H432" s="117">
        <v>688</v>
      </c>
      <c r="I432" s="117">
        <v>301</v>
      </c>
      <c r="J432" s="117">
        <v>209</v>
      </c>
      <c r="K432" s="117">
        <v>538</v>
      </c>
      <c r="L432" s="117">
        <v>6</v>
      </c>
    </row>
    <row r="433" spans="1:12" ht="9" customHeight="1">
      <c r="A433" s="89" t="s">
        <v>102</v>
      </c>
      <c r="B433" s="116">
        <f t="shared" si="23"/>
        <v>18299</v>
      </c>
      <c r="C433" s="116">
        <v>1</v>
      </c>
      <c r="D433" s="116">
        <v>1672</v>
      </c>
      <c r="E433" s="116">
        <v>5871</v>
      </c>
      <c r="F433" s="116">
        <v>5177</v>
      </c>
      <c r="G433" s="116">
        <v>2331</v>
      </c>
      <c r="H433" s="116">
        <v>1012</v>
      </c>
      <c r="I433" s="116">
        <v>608</v>
      </c>
      <c r="J433" s="116">
        <v>461</v>
      </c>
      <c r="K433" s="116">
        <v>1158</v>
      </c>
      <c r="L433" s="116">
        <v>8</v>
      </c>
    </row>
    <row r="434" spans="1:12" ht="9" customHeight="1">
      <c r="A434" s="89" t="s">
        <v>103</v>
      </c>
      <c r="B434" s="116">
        <f t="shared" si="23"/>
        <v>15079</v>
      </c>
      <c r="C434" s="116">
        <v>0</v>
      </c>
      <c r="D434" s="116">
        <v>970</v>
      </c>
      <c r="E434" s="116">
        <v>4382</v>
      </c>
      <c r="F434" s="116">
        <v>4373</v>
      </c>
      <c r="G434" s="116">
        <v>2337</v>
      </c>
      <c r="H434" s="116">
        <v>1114</v>
      </c>
      <c r="I434" s="116">
        <v>640</v>
      </c>
      <c r="J434" s="116">
        <v>392</v>
      </c>
      <c r="K434" s="116">
        <v>860</v>
      </c>
      <c r="L434" s="116">
        <v>11</v>
      </c>
    </row>
    <row r="435" spans="1:12" ht="9" customHeight="1">
      <c r="A435" s="89" t="s">
        <v>104</v>
      </c>
      <c r="B435" s="116">
        <f t="shared" si="23"/>
        <v>12505</v>
      </c>
      <c r="C435" s="116">
        <v>1</v>
      </c>
      <c r="D435" s="116">
        <v>1098</v>
      </c>
      <c r="E435" s="116">
        <v>4258</v>
      </c>
      <c r="F435" s="116">
        <v>3417</v>
      </c>
      <c r="G435" s="116">
        <v>1695</v>
      </c>
      <c r="H435" s="116">
        <v>801</v>
      </c>
      <c r="I435" s="116">
        <v>410</v>
      </c>
      <c r="J435" s="116">
        <v>290</v>
      </c>
      <c r="K435" s="116">
        <v>525</v>
      </c>
      <c r="L435" s="116">
        <v>10</v>
      </c>
    </row>
    <row r="436" spans="1:12" ht="9" customHeight="1">
      <c r="A436" s="100" t="s">
        <v>105</v>
      </c>
      <c r="B436" s="117">
        <f t="shared" si="23"/>
        <v>18681</v>
      </c>
      <c r="C436" s="117">
        <v>0</v>
      </c>
      <c r="D436" s="117">
        <v>1663</v>
      </c>
      <c r="E436" s="117">
        <v>6054</v>
      </c>
      <c r="F436" s="117">
        <v>5121</v>
      </c>
      <c r="G436" s="117">
        <v>2716</v>
      </c>
      <c r="H436" s="117">
        <v>1154</v>
      </c>
      <c r="I436" s="117">
        <v>682</v>
      </c>
      <c r="J436" s="117">
        <v>397</v>
      </c>
      <c r="K436" s="117">
        <v>891</v>
      </c>
      <c r="L436" s="117">
        <v>3</v>
      </c>
    </row>
    <row r="437" spans="1:12" ht="9" customHeight="1">
      <c r="A437" s="89" t="s">
        <v>106</v>
      </c>
      <c r="B437" s="116">
        <f t="shared" si="23"/>
        <v>6240</v>
      </c>
      <c r="C437" s="116">
        <v>2</v>
      </c>
      <c r="D437" s="116">
        <v>680</v>
      </c>
      <c r="E437" s="116">
        <v>2122</v>
      </c>
      <c r="F437" s="116">
        <v>1679</v>
      </c>
      <c r="G437" s="116">
        <v>789</v>
      </c>
      <c r="H437" s="116">
        <v>340</v>
      </c>
      <c r="I437" s="116">
        <v>187</v>
      </c>
      <c r="J437" s="116">
        <v>129</v>
      </c>
      <c r="K437" s="116">
        <v>304</v>
      </c>
      <c r="L437" s="116">
        <v>8</v>
      </c>
    </row>
    <row r="438" spans="1:12" ht="9" customHeight="1">
      <c r="A438" s="89" t="s">
        <v>107</v>
      </c>
      <c r="B438" s="116">
        <f t="shared" si="23"/>
        <v>37256</v>
      </c>
      <c r="C438" s="116">
        <v>2</v>
      </c>
      <c r="D438" s="116">
        <v>2960</v>
      </c>
      <c r="E438" s="116">
        <v>10581</v>
      </c>
      <c r="F438" s="116">
        <v>9550</v>
      </c>
      <c r="G438" s="116">
        <v>5290</v>
      </c>
      <c r="H438" s="116">
        <v>2770</v>
      </c>
      <c r="I438" s="116">
        <v>1713</v>
      </c>
      <c r="J438" s="116">
        <v>1196</v>
      </c>
      <c r="K438" s="116">
        <v>3189</v>
      </c>
      <c r="L438" s="116">
        <v>5</v>
      </c>
    </row>
    <row r="439" spans="1:12" ht="9" customHeight="1">
      <c r="A439" s="89" t="s">
        <v>108</v>
      </c>
      <c r="B439" s="116">
        <f t="shared" si="23"/>
        <v>12802</v>
      </c>
      <c r="C439" s="116">
        <v>2</v>
      </c>
      <c r="D439" s="116">
        <v>2084</v>
      </c>
      <c r="E439" s="116">
        <v>5296</v>
      </c>
      <c r="F439" s="116">
        <v>3059</v>
      </c>
      <c r="G439" s="116">
        <v>1206</v>
      </c>
      <c r="H439" s="116">
        <v>433</v>
      </c>
      <c r="I439" s="116">
        <v>230</v>
      </c>
      <c r="J439" s="116">
        <v>126</v>
      </c>
      <c r="K439" s="116">
        <v>361</v>
      </c>
      <c r="L439" s="116">
        <v>5</v>
      </c>
    </row>
    <row r="440" spans="1:12" ht="9" customHeight="1">
      <c r="A440" s="100" t="s">
        <v>109</v>
      </c>
      <c r="B440" s="117">
        <f t="shared" si="23"/>
        <v>9643</v>
      </c>
      <c r="C440" s="117">
        <v>0</v>
      </c>
      <c r="D440" s="117">
        <v>1833</v>
      </c>
      <c r="E440" s="117">
        <v>3615</v>
      </c>
      <c r="F440" s="117">
        <v>2205</v>
      </c>
      <c r="G440" s="117">
        <v>967</v>
      </c>
      <c r="H440" s="117">
        <v>372</v>
      </c>
      <c r="I440" s="117">
        <v>211</v>
      </c>
      <c r="J440" s="117">
        <v>141</v>
      </c>
      <c r="K440" s="117">
        <v>298</v>
      </c>
      <c r="L440" s="117">
        <v>1</v>
      </c>
    </row>
    <row r="441" spans="1:12" ht="8.65" customHeight="1"/>
    <row r="442" spans="1:12" ht="9" customHeight="1">
      <c r="A442" s="162">
        <v>2007</v>
      </c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</row>
    <row r="443" spans="1:12" s="164" customFormat="1" ht="9" customHeight="1">
      <c r="A443" s="96" t="s">
        <v>181</v>
      </c>
      <c r="B443" s="115">
        <f t="shared" ref="B443:L443" si="24">SUM(B445:B476)</f>
        <v>595209</v>
      </c>
      <c r="C443" s="115">
        <f t="shared" si="24"/>
        <v>133</v>
      </c>
      <c r="D443" s="115">
        <f t="shared" si="24"/>
        <v>65788</v>
      </c>
      <c r="E443" s="115">
        <f t="shared" si="24"/>
        <v>192665</v>
      </c>
      <c r="F443" s="115">
        <f t="shared" si="24"/>
        <v>155933</v>
      </c>
      <c r="G443" s="115">
        <f t="shared" si="24"/>
        <v>81680</v>
      </c>
      <c r="H443" s="115">
        <f t="shared" si="24"/>
        <v>37568</v>
      </c>
      <c r="I443" s="115">
        <f t="shared" si="24"/>
        <v>19538</v>
      </c>
      <c r="J443" s="115">
        <f t="shared" si="24"/>
        <v>12440</v>
      </c>
      <c r="K443" s="115">
        <f t="shared" si="24"/>
        <v>28815</v>
      </c>
      <c r="L443" s="115">
        <f t="shared" si="24"/>
        <v>649</v>
      </c>
    </row>
    <row r="444" spans="1:12" ht="3.95" customHeight="1">
      <c r="A444" s="89" t="s">
        <v>182</v>
      </c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</row>
    <row r="445" spans="1:12" ht="9" customHeight="1">
      <c r="A445" s="89" t="s">
        <v>79</v>
      </c>
      <c r="B445" s="116">
        <f t="shared" ref="B445:B476" si="25">SUM(C445:L445)</f>
        <v>6390</v>
      </c>
      <c r="C445" s="116">
        <v>0</v>
      </c>
      <c r="D445" s="116">
        <v>813</v>
      </c>
      <c r="E445" s="116">
        <v>2467</v>
      </c>
      <c r="F445" s="116">
        <v>1719</v>
      </c>
      <c r="G445" s="116">
        <v>726</v>
      </c>
      <c r="H445" s="116">
        <v>279</v>
      </c>
      <c r="I445" s="116">
        <v>128</v>
      </c>
      <c r="J445" s="116">
        <v>77</v>
      </c>
      <c r="K445" s="116">
        <v>180</v>
      </c>
      <c r="L445" s="116">
        <v>1</v>
      </c>
    </row>
    <row r="446" spans="1:12" ht="9" customHeight="1">
      <c r="A446" s="89" t="s">
        <v>80</v>
      </c>
      <c r="B446" s="116">
        <f t="shared" si="25"/>
        <v>14442</v>
      </c>
      <c r="C446" s="116">
        <v>0</v>
      </c>
      <c r="D446" s="116">
        <v>912</v>
      </c>
      <c r="E446" s="116">
        <v>3901</v>
      </c>
      <c r="F446" s="116">
        <v>3828</v>
      </c>
      <c r="G446" s="116">
        <v>2429</v>
      </c>
      <c r="H446" s="116">
        <v>1276</v>
      </c>
      <c r="I446" s="116">
        <v>712</v>
      </c>
      <c r="J446" s="116">
        <v>502</v>
      </c>
      <c r="K446" s="116">
        <v>844</v>
      </c>
      <c r="L446" s="116">
        <v>38</v>
      </c>
    </row>
    <row r="447" spans="1:12" ht="9" customHeight="1">
      <c r="A447" s="89" t="s">
        <v>81</v>
      </c>
      <c r="B447" s="116">
        <f t="shared" si="25"/>
        <v>3739</v>
      </c>
      <c r="C447" s="116">
        <v>0</v>
      </c>
      <c r="D447" s="116">
        <v>280</v>
      </c>
      <c r="E447" s="116">
        <v>924</v>
      </c>
      <c r="F447" s="116">
        <v>1048</v>
      </c>
      <c r="G447" s="116">
        <v>638</v>
      </c>
      <c r="H447" s="116">
        <v>368</v>
      </c>
      <c r="I447" s="116">
        <v>170</v>
      </c>
      <c r="J447" s="116">
        <v>106</v>
      </c>
      <c r="K447" s="116">
        <v>203</v>
      </c>
      <c r="L447" s="116">
        <v>2</v>
      </c>
    </row>
    <row r="448" spans="1:12" ht="9" customHeight="1">
      <c r="A448" s="100" t="s">
        <v>82</v>
      </c>
      <c r="B448" s="117">
        <f t="shared" si="25"/>
        <v>4749</v>
      </c>
      <c r="C448" s="117">
        <v>0</v>
      </c>
      <c r="D448" s="117">
        <v>611</v>
      </c>
      <c r="E448" s="117">
        <v>1820</v>
      </c>
      <c r="F448" s="117">
        <v>1203</v>
      </c>
      <c r="G448" s="117">
        <v>506</v>
      </c>
      <c r="H448" s="117">
        <v>216</v>
      </c>
      <c r="I448" s="117">
        <v>110</v>
      </c>
      <c r="J448" s="117">
        <v>88</v>
      </c>
      <c r="K448" s="117">
        <v>193</v>
      </c>
      <c r="L448" s="117">
        <v>2</v>
      </c>
    </row>
    <row r="449" spans="1:12" ht="9" customHeight="1">
      <c r="A449" s="89" t="s">
        <v>83</v>
      </c>
      <c r="B449" s="116">
        <f t="shared" si="25"/>
        <v>16143</v>
      </c>
      <c r="C449" s="116">
        <v>3</v>
      </c>
      <c r="D449" s="116">
        <v>2882</v>
      </c>
      <c r="E449" s="116">
        <v>5561</v>
      </c>
      <c r="F449" s="116">
        <v>3860</v>
      </c>
      <c r="G449" s="116">
        <v>1719</v>
      </c>
      <c r="H449" s="116">
        <v>749</v>
      </c>
      <c r="I449" s="116">
        <v>411</v>
      </c>
      <c r="J449" s="116">
        <v>259</v>
      </c>
      <c r="K449" s="116">
        <v>668</v>
      </c>
      <c r="L449" s="116">
        <v>31</v>
      </c>
    </row>
    <row r="450" spans="1:12" ht="9" customHeight="1">
      <c r="A450" s="89" t="s">
        <v>84</v>
      </c>
      <c r="B450" s="116">
        <f t="shared" si="25"/>
        <v>3219</v>
      </c>
      <c r="C450" s="116">
        <v>0</v>
      </c>
      <c r="D450" s="116">
        <v>276</v>
      </c>
      <c r="E450" s="116">
        <v>990</v>
      </c>
      <c r="F450" s="116">
        <v>908</v>
      </c>
      <c r="G450" s="116">
        <v>451</v>
      </c>
      <c r="H450" s="116">
        <v>204</v>
      </c>
      <c r="I450" s="116">
        <v>124</v>
      </c>
      <c r="J450" s="116">
        <v>86</v>
      </c>
      <c r="K450" s="116">
        <v>179</v>
      </c>
      <c r="L450" s="116">
        <v>1</v>
      </c>
    </row>
    <row r="451" spans="1:12" ht="9" customHeight="1">
      <c r="A451" s="89" t="s">
        <v>85</v>
      </c>
      <c r="B451" s="116">
        <f t="shared" si="25"/>
        <v>20145</v>
      </c>
      <c r="C451" s="116">
        <v>27</v>
      </c>
      <c r="D451" s="116">
        <v>2874</v>
      </c>
      <c r="E451" s="116">
        <v>6911</v>
      </c>
      <c r="F451" s="116">
        <v>4888</v>
      </c>
      <c r="G451" s="116">
        <v>2322</v>
      </c>
      <c r="H451" s="116">
        <v>1096</v>
      </c>
      <c r="I451" s="116">
        <v>614</v>
      </c>
      <c r="J451" s="116">
        <v>438</v>
      </c>
      <c r="K451" s="116">
        <v>967</v>
      </c>
      <c r="L451" s="116">
        <v>8</v>
      </c>
    </row>
    <row r="452" spans="1:12" ht="9" customHeight="1">
      <c r="A452" s="100" t="s">
        <v>86</v>
      </c>
      <c r="B452" s="117">
        <f t="shared" si="25"/>
        <v>16887</v>
      </c>
      <c r="C452" s="117">
        <v>0</v>
      </c>
      <c r="D452" s="117">
        <v>1514</v>
      </c>
      <c r="E452" s="117">
        <v>5292</v>
      </c>
      <c r="F452" s="117">
        <v>4502</v>
      </c>
      <c r="G452" s="117">
        <v>2375</v>
      </c>
      <c r="H452" s="117">
        <v>1279</v>
      </c>
      <c r="I452" s="117">
        <v>685</v>
      </c>
      <c r="J452" s="117">
        <v>415</v>
      </c>
      <c r="K452" s="117">
        <v>811</v>
      </c>
      <c r="L452" s="117">
        <v>14</v>
      </c>
    </row>
    <row r="453" spans="1:12" ht="9" customHeight="1">
      <c r="A453" s="161" t="s">
        <v>24</v>
      </c>
      <c r="B453" s="116">
        <f t="shared" si="25"/>
        <v>41427</v>
      </c>
      <c r="C453" s="116">
        <v>3</v>
      </c>
      <c r="D453" s="116">
        <v>2062</v>
      </c>
      <c r="E453" s="116">
        <v>9779</v>
      </c>
      <c r="F453" s="116">
        <v>11663</v>
      </c>
      <c r="G453" s="116">
        <v>8453</v>
      </c>
      <c r="H453" s="116">
        <v>4022</v>
      </c>
      <c r="I453" s="116">
        <v>1915</v>
      </c>
      <c r="J453" s="116">
        <v>1173</v>
      </c>
      <c r="K453" s="116">
        <v>2357</v>
      </c>
      <c r="L453" s="116">
        <v>0</v>
      </c>
    </row>
    <row r="454" spans="1:12" ht="9" customHeight="1">
      <c r="A454" s="89" t="s">
        <v>87</v>
      </c>
      <c r="B454" s="116">
        <f t="shared" si="25"/>
        <v>11506</v>
      </c>
      <c r="C454" s="116">
        <v>3</v>
      </c>
      <c r="D454" s="116">
        <v>1660</v>
      </c>
      <c r="E454" s="116">
        <v>3722</v>
      </c>
      <c r="F454" s="116">
        <v>2589</v>
      </c>
      <c r="G454" s="116">
        <v>1383</v>
      </c>
      <c r="H454" s="116">
        <v>719</v>
      </c>
      <c r="I454" s="116">
        <v>446</v>
      </c>
      <c r="J454" s="116">
        <v>263</v>
      </c>
      <c r="K454" s="116">
        <v>712</v>
      </c>
      <c r="L454" s="116">
        <v>9</v>
      </c>
    </row>
    <row r="455" spans="1:12" ht="9" customHeight="1">
      <c r="A455" s="89" t="s">
        <v>88</v>
      </c>
      <c r="B455" s="116">
        <f t="shared" si="25"/>
        <v>35420</v>
      </c>
      <c r="C455" s="116">
        <v>1</v>
      </c>
      <c r="D455" s="116">
        <v>5688</v>
      </c>
      <c r="E455" s="116">
        <v>14099</v>
      </c>
      <c r="F455" s="116">
        <v>8516</v>
      </c>
      <c r="G455" s="116">
        <v>3613</v>
      </c>
      <c r="H455" s="116">
        <v>1410</v>
      </c>
      <c r="I455" s="116">
        <v>727</v>
      </c>
      <c r="J455" s="116">
        <v>391</v>
      </c>
      <c r="K455" s="116">
        <v>848</v>
      </c>
      <c r="L455" s="116">
        <v>127</v>
      </c>
    </row>
    <row r="456" spans="1:12" ht="9" customHeight="1">
      <c r="A456" s="100" t="s">
        <v>89</v>
      </c>
      <c r="B456" s="117">
        <f t="shared" si="25"/>
        <v>23966</v>
      </c>
      <c r="C456" s="117">
        <v>57</v>
      </c>
      <c r="D456" s="117">
        <v>4998</v>
      </c>
      <c r="E456" s="117">
        <v>7791</v>
      </c>
      <c r="F456" s="117">
        <v>5095</v>
      </c>
      <c r="G456" s="117">
        <v>2501</v>
      </c>
      <c r="H456" s="117">
        <v>1198</v>
      </c>
      <c r="I456" s="117">
        <v>695</v>
      </c>
      <c r="J456" s="117">
        <v>486</v>
      </c>
      <c r="K456" s="117">
        <v>1132</v>
      </c>
      <c r="L456" s="117">
        <v>13</v>
      </c>
    </row>
    <row r="457" spans="1:12" ht="9" customHeight="1">
      <c r="A457" s="89" t="s">
        <v>90</v>
      </c>
      <c r="B457" s="116">
        <f t="shared" si="25"/>
        <v>10106</v>
      </c>
      <c r="C457" s="116">
        <v>1</v>
      </c>
      <c r="D457" s="116">
        <v>817</v>
      </c>
      <c r="E457" s="116">
        <v>3130</v>
      </c>
      <c r="F457" s="116">
        <v>2761</v>
      </c>
      <c r="G457" s="116">
        <v>1503</v>
      </c>
      <c r="H457" s="116">
        <v>657</v>
      </c>
      <c r="I457" s="116">
        <v>374</v>
      </c>
      <c r="J457" s="116">
        <v>233</v>
      </c>
      <c r="K457" s="116">
        <v>597</v>
      </c>
      <c r="L457" s="116">
        <v>33</v>
      </c>
    </row>
    <row r="458" spans="1:12" ht="9" customHeight="1">
      <c r="A458" s="89" t="s">
        <v>91</v>
      </c>
      <c r="B458" s="116">
        <f t="shared" si="25"/>
        <v>40712</v>
      </c>
      <c r="C458" s="116">
        <v>1</v>
      </c>
      <c r="D458" s="116">
        <v>3865</v>
      </c>
      <c r="E458" s="116">
        <v>14425</v>
      </c>
      <c r="F458" s="116">
        <v>11745</v>
      </c>
      <c r="G458" s="116">
        <v>5531</v>
      </c>
      <c r="H458" s="116">
        <v>2252</v>
      </c>
      <c r="I458" s="116">
        <v>1035</v>
      </c>
      <c r="J458" s="116">
        <v>599</v>
      </c>
      <c r="K458" s="116">
        <v>1244</v>
      </c>
      <c r="L458" s="116">
        <v>15</v>
      </c>
    </row>
    <row r="459" spans="1:12" ht="9" customHeight="1">
      <c r="A459" s="89" t="s">
        <v>92</v>
      </c>
      <c r="B459" s="116">
        <f t="shared" si="25"/>
        <v>65849</v>
      </c>
      <c r="C459" s="116">
        <v>2</v>
      </c>
      <c r="D459" s="116">
        <v>6642</v>
      </c>
      <c r="E459" s="116">
        <v>21941</v>
      </c>
      <c r="F459" s="116">
        <v>17584</v>
      </c>
      <c r="G459" s="116">
        <v>9398</v>
      </c>
      <c r="H459" s="116">
        <v>4176</v>
      </c>
      <c r="I459" s="116">
        <v>2015</v>
      </c>
      <c r="J459" s="116">
        <v>1250</v>
      </c>
      <c r="K459" s="116">
        <v>2645</v>
      </c>
      <c r="L459" s="116">
        <v>196</v>
      </c>
    </row>
    <row r="460" spans="1:12" ht="9" customHeight="1">
      <c r="A460" s="100" t="s">
        <v>93</v>
      </c>
      <c r="B460" s="117">
        <f t="shared" si="25"/>
        <v>28521</v>
      </c>
      <c r="C460" s="117">
        <v>7</v>
      </c>
      <c r="D460" s="117">
        <v>5010</v>
      </c>
      <c r="E460" s="117">
        <v>10402</v>
      </c>
      <c r="F460" s="117">
        <v>6600</v>
      </c>
      <c r="G460" s="117">
        <v>3076</v>
      </c>
      <c r="H460" s="117">
        <v>1293</v>
      </c>
      <c r="I460" s="117">
        <v>644</v>
      </c>
      <c r="J460" s="117">
        <v>423</v>
      </c>
      <c r="K460" s="117">
        <v>1052</v>
      </c>
      <c r="L460" s="117">
        <v>14</v>
      </c>
    </row>
    <row r="461" spans="1:12" ht="9" customHeight="1">
      <c r="A461" s="89" t="s">
        <v>94</v>
      </c>
      <c r="B461" s="116">
        <f t="shared" si="25"/>
        <v>7460</v>
      </c>
      <c r="C461" s="116">
        <v>0</v>
      </c>
      <c r="D461" s="116">
        <v>606</v>
      </c>
      <c r="E461" s="116">
        <v>2233</v>
      </c>
      <c r="F461" s="116">
        <v>1990</v>
      </c>
      <c r="G461" s="116">
        <v>1237</v>
      </c>
      <c r="H461" s="116">
        <v>515</v>
      </c>
      <c r="I461" s="116">
        <v>277</v>
      </c>
      <c r="J461" s="116">
        <v>152</v>
      </c>
      <c r="K461" s="116">
        <v>439</v>
      </c>
      <c r="L461" s="116">
        <v>11</v>
      </c>
    </row>
    <row r="462" spans="1:12" ht="9" customHeight="1">
      <c r="A462" s="89" t="s">
        <v>95</v>
      </c>
      <c r="B462" s="116">
        <f t="shared" si="25"/>
        <v>6035</v>
      </c>
      <c r="C462" s="116">
        <v>0</v>
      </c>
      <c r="D462" s="116">
        <v>490</v>
      </c>
      <c r="E462" s="116">
        <v>1754</v>
      </c>
      <c r="F462" s="116">
        <v>1491</v>
      </c>
      <c r="G462" s="116">
        <v>888</v>
      </c>
      <c r="H462" s="116">
        <v>466</v>
      </c>
      <c r="I462" s="116">
        <v>243</v>
      </c>
      <c r="J462" s="116">
        <v>166</v>
      </c>
      <c r="K462" s="116">
        <v>537</v>
      </c>
      <c r="L462" s="116">
        <v>0</v>
      </c>
    </row>
    <row r="463" spans="1:12" ht="9" customHeight="1">
      <c r="A463" s="89" t="s">
        <v>96</v>
      </c>
      <c r="B463" s="116">
        <f t="shared" si="25"/>
        <v>28929</v>
      </c>
      <c r="C463" s="116">
        <v>4</v>
      </c>
      <c r="D463" s="116">
        <v>3611</v>
      </c>
      <c r="E463" s="116">
        <v>9759</v>
      </c>
      <c r="F463" s="116">
        <v>8419</v>
      </c>
      <c r="G463" s="116">
        <v>3746</v>
      </c>
      <c r="H463" s="116">
        <v>1489</v>
      </c>
      <c r="I463" s="116">
        <v>670</v>
      </c>
      <c r="J463" s="116">
        <v>394</v>
      </c>
      <c r="K463" s="116">
        <v>803</v>
      </c>
      <c r="L463" s="116">
        <v>34</v>
      </c>
    </row>
    <row r="464" spans="1:12" ht="9" customHeight="1">
      <c r="A464" s="100" t="s">
        <v>97</v>
      </c>
      <c r="B464" s="117">
        <f t="shared" si="25"/>
        <v>22040</v>
      </c>
      <c r="C464" s="117">
        <v>1</v>
      </c>
      <c r="D464" s="117">
        <v>2576</v>
      </c>
      <c r="E464" s="117">
        <v>7050</v>
      </c>
      <c r="F464" s="117">
        <v>5575</v>
      </c>
      <c r="G464" s="117">
        <v>2801</v>
      </c>
      <c r="H464" s="117">
        <v>1373</v>
      </c>
      <c r="I464" s="117">
        <v>726</v>
      </c>
      <c r="J464" s="117">
        <v>533</v>
      </c>
      <c r="K464" s="117">
        <v>1404</v>
      </c>
      <c r="L464" s="117">
        <v>1</v>
      </c>
    </row>
    <row r="465" spans="1:12" ht="9" customHeight="1">
      <c r="A465" s="89" t="s">
        <v>98</v>
      </c>
      <c r="B465" s="116">
        <f t="shared" si="25"/>
        <v>21827</v>
      </c>
      <c r="C465" s="116">
        <v>5</v>
      </c>
      <c r="D465" s="116">
        <v>1912</v>
      </c>
      <c r="E465" s="116">
        <v>6509</v>
      </c>
      <c r="F465" s="116">
        <v>5827</v>
      </c>
      <c r="G465" s="116">
        <v>3358</v>
      </c>
      <c r="H465" s="116">
        <v>1502</v>
      </c>
      <c r="I465" s="116">
        <v>824</v>
      </c>
      <c r="J465" s="116">
        <v>512</v>
      </c>
      <c r="K465" s="116">
        <v>1370</v>
      </c>
      <c r="L465" s="116">
        <v>8</v>
      </c>
    </row>
    <row r="466" spans="1:12" ht="9" customHeight="1">
      <c r="A466" s="89" t="s">
        <v>99</v>
      </c>
      <c r="B466" s="116">
        <f t="shared" si="25"/>
        <v>8938</v>
      </c>
      <c r="C466" s="116">
        <v>0</v>
      </c>
      <c r="D466" s="116">
        <v>666</v>
      </c>
      <c r="E466" s="116">
        <v>3037</v>
      </c>
      <c r="F466" s="116">
        <v>2712</v>
      </c>
      <c r="G466" s="116">
        <v>1325</v>
      </c>
      <c r="H466" s="116">
        <v>543</v>
      </c>
      <c r="I466" s="116">
        <v>239</v>
      </c>
      <c r="J466" s="116">
        <v>138</v>
      </c>
      <c r="K466" s="116">
        <v>269</v>
      </c>
      <c r="L466" s="116">
        <v>9</v>
      </c>
    </row>
    <row r="467" spans="1:12" ht="9" customHeight="1">
      <c r="A467" s="89" t="s">
        <v>100</v>
      </c>
      <c r="B467" s="116">
        <f t="shared" si="25"/>
        <v>11530</v>
      </c>
      <c r="C467" s="116">
        <v>0</v>
      </c>
      <c r="D467" s="116">
        <v>800</v>
      </c>
      <c r="E467" s="116">
        <v>2592</v>
      </c>
      <c r="F467" s="116">
        <v>3202</v>
      </c>
      <c r="G467" s="116">
        <v>2286</v>
      </c>
      <c r="H467" s="116">
        <v>1245</v>
      </c>
      <c r="I467" s="116">
        <v>590</v>
      </c>
      <c r="J467" s="116">
        <v>349</v>
      </c>
      <c r="K467" s="116">
        <v>447</v>
      </c>
      <c r="L467" s="116">
        <v>19</v>
      </c>
    </row>
    <row r="468" spans="1:12" ht="9" customHeight="1">
      <c r="A468" s="100" t="s">
        <v>101</v>
      </c>
      <c r="B468" s="117">
        <f t="shared" si="25"/>
        <v>13403</v>
      </c>
      <c r="C468" s="117">
        <v>3</v>
      </c>
      <c r="D468" s="117">
        <v>1569</v>
      </c>
      <c r="E468" s="117">
        <v>4856</v>
      </c>
      <c r="F468" s="117">
        <v>3498</v>
      </c>
      <c r="G468" s="117">
        <v>1640</v>
      </c>
      <c r="H468" s="117">
        <v>664</v>
      </c>
      <c r="I468" s="117">
        <v>342</v>
      </c>
      <c r="J468" s="117">
        <v>228</v>
      </c>
      <c r="K468" s="117">
        <v>594</v>
      </c>
      <c r="L468" s="117">
        <v>9</v>
      </c>
    </row>
    <row r="469" spans="1:12" ht="9" customHeight="1">
      <c r="A469" s="89" t="s">
        <v>102</v>
      </c>
      <c r="B469" s="116">
        <f t="shared" si="25"/>
        <v>18327</v>
      </c>
      <c r="C469" s="116">
        <v>1</v>
      </c>
      <c r="D469" s="116">
        <v>1566</v>
      </c>
      <c r="E469" s="116">
        <v>5834</v>
      </c>
      <c r="F469" s="116">
        <v>5088</v>
      </c>
      <c r="G469" s="116">
        <v>2390</v>
      </c>
      <c r="H469" s="116">
        <v>1204</v>
      </c>
      <c r="I469" s="116">
        <v>657</v>
      </c>
      <c r="J469" s="116">
        <v>404</v>
      </c>
      <c r="K469" s="116">
        <v>1174</v>
      </c>
      <c r="L469" s="116">
        <v>9</v>
      </c>
    </row>
    <row r="470" spans="1:12" ht="9" customHeight="1">
      <c r="A470" s="89" t="s">
        <v>103</v>
      </c>
      <c r="B470" s="116">
        <f t="shared" si="25"/>
        <v>14984</v>
      </c>
      <c r="C470" s="116">
        <v>0</v>
      </c>
      <c r="D470" s="116">
        <v>972</v>
      </c>
      <c r="E470" s="116">
        <v>4210</v>
      </c>
      <c r="F470" s="116">
        <v>4210</v>
      </c>
      <c r="G470" s="116">
        <v>2320</v>
      </c>
      <c r="H470" s="116">
        <v>1206</v>
      </c>
      <c r="I470" s="116">
        <v>614</v>
      </c>
      <c r="J470" s="116">
        <v>439</v>
      </c>
      <c r="K470" s="116">
        <v>1000</v>
      </c>
      <c r="L470" s="116">
        <v>13</v>
      </c>
    </row>
    <row r="471" spans="1:12" ht="9" customHeight="1">
      <c r="A471" s="89" t="s">
        <v>104</v>
      </c>
      <c r="B471" s="116">
        <f t="shared" si="25"/>
        <v>12229</v>
      </c>
      <c r="C471" s="116">
        <v>4</v>
      </c>
      <c r="D471" s="116">
        <v>1078</v>
      </c>
      <c r="E471" s="116">
        <v>4067</v>
      </c>
      <c r="F471" s="116">
        <v>3374</v>
      </c>
      <c r="G471" s="116">
        <v>1676</v>
      </c>
      <c r="H471" s="116">
        <v>787</v>
      </c>
      <c r="I471" s="116">
        <v>440</v>
      </c>
      <c r="J471" s="116">
        <v>287</v>
      </c>
      <c r="K471" s="116">
        <v>511</v>
      </c>
      <c r="L471" s="116">
        <v>5</v>
      </c>
    </row>
    <row r="472" spans="1:12" ht="9" customHeight="1">
      <c r="A472" s="100" t="s">
        <v>105</v>
      </c>
      <c r="B472" s="117">
        <f t="shared" si="25"/>
        <v>19312</v>
      </c>
      <c r="C472" s="117">
        <v>0</v>
      </c>
      <c r="D472" s="117">
        <v>1743</v>
      </c>
      <c r="E472" s="117">
        <v>6176</v>
      </c>
      <c r="F472" s="117">
        <v>5309</v>
      </c>
      <c r="G472" s="117">
        <v>2679</v>
      </c>
      <c r="H472" s="117">
        <v>1318</v>
      </c>
      <c r="I472" s="117">
        <v>658</v>
      </c>
      <c r="J472" s="117">
        <v>423</v>
      </c>
      <c r="K472" s="117">
        <v>1002</v>
      </c>
      <c r="L472" s="117">
        <v>4</v>
      </c>
    </row>
    <row r="473" spans="1:12" ht="9" customHeight="1">
      <c r="A473" s="89" t="s">
        <v>106</v>
      </c>
      <c r="B473" s="116">
        <f t="shared" si="25"/>
        <v>5931</v>
      </c>
      <c r="C473" s="116">
        <v>1</v>
      </c>
      <c r="D473" s="116">
        <v>630</v>
      </c>
      <c r="E473" s="116">
        <v>2017</v>
      </c>
      <c r="F473" s="116">
        <v>1594</v>
      </c>
      <c r="G473" s="116">
        <v>771</v>
      </c>
      <c r="H473" s="116">
        <v>342</v>
      </c>
      <c r="I473" s="116">
        <v>182</v>
      </c>
      <c r="J473" s="116">
        <v>100</v>
      </c>
      <c r="K473" s="116">
        <v>283</v>
      </c>
      <c r="L473" s="116">
        <v>11</v>
      </c>
    </row>
    <row r="474" spans="1:12" ht="9" customHeight="1">
      <c r="A474" s="89" t="s">
        <v>107</v>
      </c>
      <c r="B474" s="116">
        <f t="shared" si="25"/>
        <v>38463</v>
      </c>
      <c r="C474" s="116">
        <v>4</v>
      </c>
      <c r="D474" s="116">
        <v>2904</v>
      </c>
      <c r="E474" s="116">
        <v>10577</v>
      </c>
      <c r="F474" s="116">
        <v>9709</v>
      </c>
      <c r="G474" s="116">
        <v>5669</v>
      </c>
      <c r="H474" s="116">
        <v>2891</v>
      </c>
      <c r="I474" s="116">
        <v>1803</v>
      </c>
      <c r="J474" s="116">
        <v>1276</v>
      </c>
      <c r="K474" s="116">
        <v>3624</v>
      </c>
      <c r="L474" s="116">
        <v>6</v>
      </c>
    </row>
    <row r="475" spans="1:12" ht="9" customHeight="1">
      <c r="A475" s="89" t="s">
        <v>108</v>
      </c>
      <c r="B475" s="116">
        <f t="shared" si="25"/>
        <v>13036</v>
      </c>
      <c r="C475" s="116">
        <v>1</v>
      </c>
      <c r="D475" s="116">
        <v>2110</v>
      </c>
      <c r="E475" s="116">
        <v>5144</v>
      </c>
      <c r="F475" s="116">
        <v>3206</v>
      </c>
      <c r="G475" s="116">
        <v>1320</v>
      </c>
      <c r="H475" s="116">
        <v>446</v>
      </c>
      <c r="I475" s="116">
        <v>258</v>
      </c>
      <c r="J475" s="116">
        <v>130</v>
      </c>
      <c r="K475" s="116">
        <v>417</v>
      </c>
      <c r="L475" s="116">
        <v>4</v>
      </c>
    </row>
    <row r="476" spans="1:12" ht="9" customHeight="1">
      <c r="A476" s="100" t="s">
        <v>109</v>
      </c>
      <c r="B476" s="117">
        <f t="shared" si="25"/>
        <v>9544</v>
      </c>
      <c r="C476" s="117">
        <v>4</v>
      </c>
      <c r="D476" s="117">
        <v>1651</v>
      </c>
      <c r="E476" s="117">
        <v>3695</v>
      </c>
      <c r="F476" s="117">
        <v>2220</v>
      </c>
      <c r="G476" s="117">
        <v>950</v>
      </c>
      <c r="H476" s="117">
        <v>383</v>
      </c>
      <c r="I476" s="117">
        <v>210</v>
      </c>
      <c r="J476" s="117">
        <v>120</v>
      </c>
      <c r="K476" s="117">
        <v>309</v>
      </c>
      <c r="L476" s="117">
        <v>2</v>
      </c>
    </row>
    <row r="477" spans="1:12" ht="8.65" customHeight="1"/>
    <row r="478" spans="1:12" ht="9" customHeight="1">
      <c r="A478" s="162" t="s">
        <v>114</v>
      </c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</row>
    <row r="479" spans="1:12" s="164" customFormat="1" ht="9" customHeight="1">
      <c r="A479" s="96" t="s">
        <v>181</v>
      </c>
      <c r="B479" s="115">
        <f>SUM(B481:B512)</f>
        <v>589352</v>
      </c>
      <c r="C479" s="115">
        <f t="shared" ref="C479:L479" si="26">SUM(C481:C512)</f>
        <v>134</v>
      </c>
      <c r="D479" s="115">
        <f t="shared" si="26"/>
        <v>63472</v>
      </c>
      <c r="E479" s="115">
        <f t="shared" si="26"/>
        <v>185919</v>
      </c>
      <c r="F479" s="115">
        <f t="shared" si="26"/>
        <v>155727</v>
      </c>
      <c r="G479" s="115">
        <f t="shared" si="26"/>
        <v>81228</v>
      </c>
      <c r="H479" s="115">
        <f t="shared" si="26"/>
        <v>39001</v>
      </c>
      <c r="I479" s="115">
        <f t="shared" si="26"/>
        <v>20145</v>
      </c>
      <c r="J479" s="115">
        <f t="shared" si="26"/>
        <v>12786</v>
      </c>
      <c r="K479" s="115">
        <f t="shared" si="26"/>
        <v>30270</v>
      </c>
      <c r="L479" s="115">
        <f t="shared" si="26"/>
        <v>670</v>
      </c>
    </row>
    <row r="480" spans="1:12" ht="3.95" customHeight="1">
      <c r="A480" s="89" t="s">
        <v>182</v>
      </c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</row>
    <row r="481" spans="1:12" ht="9" customHeight="1">
      <c r="A481" s="89" t="s">
        <v>79</v>
      </c>
      <c r="B481" s="116">
        <f t="shared" ref="B481:B512" si="27">SUM(C481:L481)</f>
        <v>6353</v>
      </c>
      <c r="C481" s="116">
        <v>0</v>
      </c>
      <c r="D481" s="116">
        <v>733</v>
      </c>
      <c r="E481" s="116">
        <v>2317</v>
      </c>
      <c r="F481" s="116">
        <v>1827</v>
      </c>
      <c r="G481" s="116">
        <v>752</v>
      </c>
      <c r="H481" s="116">
        <v>280</v>
      </c>
      <c r="I481" s="116">
        <v>144</v>
      </c>
      <c r="J481" s="116">
        <v>94</v>
      </c>
      <c r="K481" s="116">
        <v>206</v>
      </c>
      <c r="L481" s="116">
        <v>0</v>
      </c>
    </row>
    <row r="482" spans="1:12" ht="9" customHeight="1">
      <c r="A482" s="89" t="s">
        <v>80</v>
      </c>
      <c r="B482" s="116">
        <f t="shared" si="27"/>
        <v>14462</v>
      </c>
      <c r="C482" s="116">
        <v>0</v>
      </c>
      <c r="D482" s="116">
        <v>847</v>
      </c>
      <c r="E482" s="116">
        <v>3751</v>
      </c>
      <c r="F482" s="116">
        <v>3852</v>
      </c>
      <c r="G482" s="116">
        <v>2414</v>
      </c>
      <c r="H482" s="116">
        <v>1370</v>
      </c>
      <c r="I482" s="116">
        <v>764</v>
      </c>
      <c r="J482" s="116">
        <v>501</v>
      </c>
      <c r="K482" s="116">
        <v>929</v>
      </c>
      <c r="L482" s="116">
        <v>34</v>
      </c>
    </row>
    <row r="483" spans="1:12" ht="9" customHeight="1">
      <c r="A483" s="89" t="s">
        <v>81</v>
      </c>
      <c r="B483" s="116">
        <f t="shared" si="27"/>
        <v>3670</v>
      </c>
      <c r="C483" s="116">
        <v>0</v>
      </c>
      <c r="D483" s="116">
        <v>249</v>
      </c>
      <c r="E483" s="116">
        <v>976</v>
      </c>
      <c r="F483" s="116">
        <v>995</v>
      </c>
      <c r="G483" s="116">
        <v>617</v>
      </c>
      <c r="H483" s="116">
        <v>340</v>
      </c>
      <c r="I483" s="116">
        <v>178</v>
      </c>
      <c r="J483" s="116">
        <v>114</v>
      </c>
      <c r="K483" s="116">
        <v>201</v>
      </c>
      <c r="L483" s="116">
        <v>0</v>
      </c>
    </row>
    <row r="484" spans="1:12" ht="9" customHeight="1">
      <c r="A484" s="100" t="s">
        <v>82</v>
      </c>
      <c r="B484" s="117">
        <f t="shared" si="27"/>
        <v>4932</v>
      </c>
      <c r="C484" s="117">
        <v>0</v>
      </c>
      <c r="D484" s="117">
        <v>572</v>
      </c>
      <c r="E484" s="117">
        <v>1851</v>
      </c>
      <c r="F484" s="117">
        <v>1309</v>
      </c>
      <c r="G484" s="117">
        <v>528</v>
      </c>
      <c r="H484" s="117">
        <v>237</v>
      </c>
      <c r="I484" s="117">
        <v>131</v>
      </c>
      <c r="J484" s="117">
        <v>87</v>
      </c>
      <c r="K484" s="117">
        <v>215</v>
      </c>
      <c r="L484" s="117">
        <v>2</v>
      </c>
    </row>
    <row r="485" spans="1:12" ht="9" customHeight="1">
      <c r="A485" s="89" t="s">
        <v>83</v>
      </c>
      <c r="B485" s="116">
        <f t="shared" si="27"/>
        <v>15994</v>
      </c>
      <c r="C485" s="116">
        <v>2</v>
      </c>
      <c r="D485" s="116">
        <v>2715</v>
      </c>
      <c r="E485" s="116">
        <v>5455</v>
      </c>
      <c r="F485" s="116">
        <v>3864</v>
      </c>
      <c r="G485" s="116">
        <v>1658</v>
      </c>
      <c r="H485" s="116">
        <v>820</v>
      </c>
      <c r="I485" s="116">
        <v>398</v>
      </c>
      <c r="J485" s="116">
        <v>310</v>
      </c>
      <c r="K485" s="116">
        <v>741</v>
      </c>
      <c r="L485" s="116">
        <v>31</v>
      </c>
    </row>
    <row r="486" spans="1:12" ht="9" customHeight="1">
      <c r="A486" s="89" t="s">
        <v>84</v>
      </c>
      <c r="B486" s="116">
        <f t="shared" si="27"/>
        <v>3232</v>
      </c>
      <c r="C486" s="116">
        <v>0</v>
      </c>
      <c r="D486" s="116">
        <v>260</v>
      </c>
      <c r="E486" s="116">
        <v>947</v>
      </c>
      <c r="F486" s="116">
        <v>903</v>
      </c>
      <c r="G486" s="116">
        <v>465</v>
      </c>
      <c r="H486" s="116">
        <v>233</v>
      </c>
      <c r="I486" s="116">
        <v>131</v>
      </c>
      <c r="J486" s="116">
        <v>93</v>
      </c>
      <c r="K486" s="116">
        <v>199</v>
      </c>
      <c r="L486" s="116">
        <v>1</v>
      </c>
    </row>
    <row r="487" spans="1:12" ht="9" customHeight="1">
      <c r="A487" s="89" t="s">
        <v>85</v>
      </c>
      <c r="B487" s="116">
        <f t="shared" si="27"/>
        <v>22410</v>
      </c>
      <c r="C487" s="116">
        <v>18</v>
      </c>
      <c r="D487" s="116">
        <v>3114</v>
      </c>
      <c r="E487" s="116">
        <v>7386</v>
      </c>
      <c r="F487" s="116">
        <v>5334</v>
      </c>
      <c r="G487" s="116">
        <v>2665</v>
      </c>
      <c r="H487" s="116">
        <v>1335</v>
      </c>
      <c r="I487" s="116">
        <v>745</v>
      </c>
      <c r="J487" s="116">
        <v>483</v>
      </c>
      <c r="K487" s="116">
        <v>1318</v>
      </c>
      <c r="L487" s="116">
        <v>12</v>
      </c>
    </row>
    <row r="488" spans="1:12" ht="9" customHeight="1">
      <c r="A488" s="100" t="s">
        <v>86</v>
      </c>
      <c r="B488" s="117">
        <f t="shared" si="27"/>
        <v>17852</v>
      </c>
      <c r="C488" s="117">
        <v>0</v>
      </c>
      <c r="D488" s="117">
        <v>1498</v>
      </c>
      <c r="E488" s="117">
        <v>5235</v>
      </c>
      <c r="F488" s="117">
        <v>4696</v>
      </c>
      <c r="G488" s="117">
        <v>2703</v>
      </c>
      <c r="H488" s="117">
        <v>1519</v>
      </c>
      <c r="I488" s="117">
        <v>793</v>
      </c>
      <c r="J488" s="117">
        <v>490</v>
      </c>
      <c r="K488" s="117">
        <v>910</v>
      </c>
      <c r="L488" s="117">
        <v>8</v>
      </c>
    </row>
    <row r="489" spans="1:12" ht="9" customHeight="1">
      <c r="A489" s="161" t="s">
        <v>24</v>
      </c>
      <c r="B489" s="116">
        <f t="shared" si="27"/>
        <v>33968</v>
      </c>
      <c r="C489" s="116">
        <v>0</v>
      </c>
      <c r="D489" s="116">
        <v>1601</v>
      </c>
      <c r="E489" s="116">
        <v>7343</v>
      </c>
      <c r="F489" s="116">
        <v>9830</v>
      </c>
      <c r="G489" s="116">
        <v>6948</v>
      </c>
      <c r="H489" s="116">
        <v>3582</v>
      </c>
      <c r="I489" s="116">
        <v>1648</v>
      </c>
      <c r="J489" s="116">
        <v>1001</v>
      </c>
      <c r="K489" s="116">
        <v>2014</v>
      </c>
      <c r="L489" s="116">
        <v>1</v>
      </c>
    </row>
    <row r="490" spans="1:12" ht="9" customHeight="1">
      <c r="A490" s="89" t="s">
        <v>87</v>
      </c>
      <c r="B490" s="116">
        <f t="shared" si="27"/>
        <v>10925</v>
      </c>
      <c r="C490" s="116">
        <v>2</v>
      </c>
      <c r="D490" s="116">
        <v>1535</v>
      </c>
      <c r="E490" s="116">
        <v>3506</v>
      </c>
      <c r="F490" s="116">
        <v>2539</v>
      </c>
      <c r="G490" s="116">
        <v>1315</v>
      </c>
      <c r="H490" s="116">
        <v>675</v>
      </c>
      <c r="I490" s="116">
        <v>431</v>
      </c>
      <c r="J490" s="116">
        <v>286</v>
      </c>
      <c r="K490" s="116">
        <v>626</v>
      </c>
      <c r="L490" s="116">
        <v>10</v>
      </c>
    </row>
    <row r="491" spans="1:12" ht="9" customHeight="1">
      <c r="A491" s="89" t="s">
        <v>88</v>
      </c>
      <c r="B491" s="116">
        <f t="shared" si="27"/>
        <v>35841</v>
      </c>
      <c r="C491" s="116">
        <v>1</v>
      </c>
      <c r="D491" s="116">
        <v>5600</v>
      </c>
      <c r="E491" s="116">
        <v>14228</v>
      </c>
      <c r="F491" s="116">
        <v>8646</v>
      </c>
      <c r="G491" s="116">
        <v>3626</v>
      </c>
      <c r="H491" s="116">
        <v>1571</v>
      </c>
      <c r="I491" s="116">
        <v>728</v>
      </c>
      <c r="J491" s="116">
        <v>403</v>
      </c>
      <c r="K491" s="116">
        <v>947</v>
      </c>
      <c r="L491" s="116">
        <v>91</v>
      </c>
    </row>
    <row r="492" spans="1:12" ht="9" customHeight="1">
      <c r="A492" s="100" t="s">
        <v>89</v>
      </c>
      <c r="B492" s="117">
        <f t="shared" si="27"/>
        <v>24354</v>
      </c>
      <c r="C492" s="117">
        <v>63</v>
      </c>
      <c r="D492" s="117">
        <v>4930</v>
      </c>
      <c r="E492" s="117">
        <v>8104</v>
      </c>
      <c r="F492" s="117">
        <v>5054</v>
      </c>
      <c r="G492" s="117">
        <v>2545</v>
      </c>
      <c r="H492" s="117">
        <v>1267</v>
      </c>
      <c r="I492" s="117">
        <v>761</v>
      </c>
      <c r="J492" s="117">
        <v>443</v>
      </c>
      <c r="K492" s="117">
        <v>1177</v>
      </c>
      <c r="L492" s="117">
        <v>10</v>
      </c>
    </row>
    <row r="493" spans="1:12" ht="9" customHeight="1">
      <c r="A493" s="89" t="s">
        <v>90</v>
      </c>
      <c r="B493" s="116">
        <f t="shared" si="27"/>
        <v>10199</v>
      </c>
      <c r="C493" s="116">
        <v>3</v>
      </c>
      <c r="D493" s="116">
        <v>755</v>
      </c>
      <c r="E493" s="116">
        <v>2996</v>
      </c>
      <c r="F493" s="116">
        <v>2841</v>
      </c>
      <c r="G493" s="116">
        <v>1488</v>
      </c>
      <c r="H493" s="116">
        <v>748</v>
      </c>
      <c r="I493" s="116">
        <v>406</v>
      </c>
      <c r="J493" s="116">
        <v>252</v>
      </c>
      <c r="K493" s="116">
        <v>675</v>
      </c>
      <c r="L493" s="116">
        <v>35</v>
      </c>
    </row>
    <row r="494" spans="1:12" ht="9" customHeight="1">
      <c r="A494" s="89" t="s">
        <v>91</v>
      </c>
      <c r="B494" s="116">
        <f t="shared" si="27"/>
        <v>39932</v>
      </c>
      <c r="C494" s="116">
        <v>0</v>
      </c>
      <c r="D494" s="116">
        <v>3561</v>
      </c>
      <c r="E494" s="116">
        <v>13772</v>
      </c>
      <c r="F494" s="116">
        <v>11864</v>
      </c>
      <c r="G494" s="116">
        <v>5530</v>
      </c>
      <c r="H494" s="116">
        <v>2333</v>
      </c>
      <c r="I494" s="116">
        <v>1000</v>
      </c>
      <c r="J494" s="116">
        <v>568</v>
      </c>
      <c r="K494" s="116">
        <v>1302</v>
      </c>
      <c r="L494" s="116">
        <v>2</v>
      </c>
    </row>
    <row r="495" spans="1:12" ht="9" customHeight="1">
      <c r="A495" s="89" t="s">
        <v>92</v>
      </c>
      <c r="B495" s="116">
        <f t="shared" si="27"/>
        <v>68122</v>
      </c>
      <c r="C495" s="116">
        <v>3</v>
      </c>
      <c r="D495" s="116">
        <v>6649</v>
      </c>
      <c r="E495" s="116">
        <v>21498</v>
      </c>
      <c r="F495" s="116">
        <v>18433</v>
      </c>
      <c r="G495" s="116">
        <v>9822</v>
      </c>
      <c r="H495" s="116">
        <v>4655</v>
      </c>
      <c r="I495" s="116">
        <v>2205</v>
      </c>
      <c r="J495" s="116">
        <v>1415</v>
      </c>
      <c r="K495" s="116">
        <v>3213</v>
      </c>
      <c r="L495" s="116">
        <v>229</v>
      </c>
    </row>
    <row r="496" spans="1:12" ht="9" customHeight="1">
      <c r="A496" s="100" t="s">
        <v>93</v>
      </c>
      <c r="B496" s="117">
        <f t="shared" si="27"/>
        <v>26885</v>
      </c>
      <c r="C496" s="117">
        <v>4</v>
      </c>
      <c r="D496" s="117">
        <v>4472</v>
      </c>
      <c r="E496" s="117">
        <v>9839</v>
      </c>
      <c r="F496" s="117">
        <v>6310</v>
      </c>
      <c r="G496" s="117">
        <v>2889</v>
      </c>
      <c r="H496" s="117">
        <v>1255</v>
      </c>
      <c r="I496" s="117">
        <v>648</v>
      </c>
      <c r="J496" s="117">
        <v>407</v>
      </c>
      <c r="K496" s="117">
        <v>1042</v>
      </c>
      <c r="L496" s="117">
        <v>19</v>
      </c>
    </row>
    <row r="497" spans="1:12" ht="9" customHeight="1">
      <c r="A497" s="89" t="s">
        <v>94</v>
      </c>
      <c r="B497" s="116">
        <f t="shared" si="27"/>
        <v>7705</v>
      </c>
      <c r="C497" s="116">
        <v>0</v>
      </c>
      <c r="D497" s="116">
        <v>680</v>
      </c>
      <c r="E497" s="116">
        <v>2110</v>
      </c>
      <c r="F497" s="116">
        <v>2063</v>
      </c>
      <c r="G497" s="116">
        <v>1282</v>
      </c>
      <c r="H497" s="116">
        <v>571</v>
      </c>
      <c r="I497" s="116">
        <v>310</v>
      </c>
      <c r="J497" s="116">
        <v>187</v>
      </c>
      <c r="K497" s="116">
        <v>499</v>
      </c>
      <c r="L497" s="116">
        <v>3</v>
      </c>
    </row>
    <row r="498" spans="1:12" ht="9" customHeight="1">
      <c r="A498" s="89" t="s">
        <v>95</v>
      </c>
      <c r="B498" s="116">
        <f t="shared" si="27"/>
        <v>5664</v>
      </c>
      <c r="C498" s="116">
        <v>1</v>
      </c>
      <c r="D498" s="116">
        <v>465</v>
      </c>
      <c r="E498" s="116">
        <v>1596</v>
      </c>
      <c r="F498" s="116">
        <v>1442</v>
      </c>
      <c r="G498" s="116">
        <v>801</v>
      </c>
      <c r="H498" s="116">
        <v>403</v>
      </c>
      <c r="I498" s="116">
        <v>258</v>
      </c>
      <c r="J498" s="116">
        <v>186</v>
      </c>
      <c r="K498" s="116">
        <v>512</v>
      </c>
      <c r="L498" s="116">
        <v>0</v>
      </c>
    </row>
    <row r="499" spans="1:12" ht="9" customHeight="1">
      <c r="A499" s="89" t="s">
        <v>96</v>
      </c>
      <c r="B499" s="116">
        <f t="shared" si="27"/>
        <v>28535</v>
      </c>
      <c r="C499" s="116">
        <v>1</v>
      </c>
      <c r="D499" s="116">
        <v>3632</v>
      </c>
      <c r="E499" s="116">
        <v>9206</v>
      </c>
      <c r="F499" s="116">
        <v>8372</v>
      </c>
      <c r="G499" s="116">
        <v>3861</v>
      </c>
      <c r="H499" s="116">
        <v>1529</v>
      </c>
      <c r="I499" s="116">
        <v>719</v>
      </c>
      <c r="J499" s="116">
        <v>377</v>
      </c>
      <c r="K499" s="116">
        <v>832</v>
      </c>
      <c r="L499" s="116">
        <v>6</v>
      </c>
    </row>
    <row r="500" spans="1:12" ht="9" customHeight="1">
      <c r="A500" s="100" t="s">
        <v>97</v>
      </c>
      <c r="B500" s="117">
        <f t="shared" si="27"/>
        <v>21132</v>
      </c>
      <c r="C500" s="117">
        <v>0</v>
      </c>
      <c r="D500" s="117">
        <v>2448</v>
      </c>
      <c r="E500" s="117">
        <v>6814</v>
      </c>
      <c r="F500" s="117">
        <v>5499</v>
      </c>
      <c r="G500" s="117">
        <v>2697</v>
      </c>
      <c r="H500" s="117">
        <v>1265</v>
      </c>
      <c r="I500" s="117">
        <v>727</v>
      </c>
      <c r="J500" s="117">
        <v>486</v>
      </c>
      <c r="K500" s="117">
        <v>1196</v>
      </c>
      <c r="L500" s="117">
        <v>0</v>
      </c>
    </row>
    <row r="501" spans="1:12" ht="9" customHeight="1">
      <c r="A501" s="89" t="s">
        <v>98</v>
      </c>
      <c r="B501" s="116">
        <f t="shared" si="27"/>
        <v>21011</v>
      </c>
      <c r="C501" s="116">
        <v>8</v>
      </c>
      <c r="D501" s="116">
        <v>1780</v>
      </c>
      <c r="E501" s="116">
        <v>6160</v>
      </c>
      <c r="F501" s="116">
        <v>5520</v>
      </c>
      <c r="G501" s="116">
        <v>3214</v>
      </c>
      <c r="H501" s="116">
        <v>1546</v>
      </c>
      <c r="I501" s="116">
        <v>891</v>
      </c>
      <c r="J501" s="116">
        <v>508</v>
      </c>
      <c r="K501" s="116">
        <v>1335</v>
      </c>
      <c r="L501" s="116">
        <v>49</v>
      </c>
    </row>
    <row r="502" spans="1:12" ht="9" customHeight="1">
      <c r="A502" s="89" t="s">
        <v>99</v>
      </c>
      <c r="B502" s="116">
        <f t="shared" si="27"/>
        <v>8879</v>
      </c>
      <c r="C502" s="116">
        <v>0</v>
      </c>
      <c r="D502" s="116">
        <v>598</v>
      </c>
      <c r="E502" s="116">
        <v>2890</v>
      </c>
      <c r="F502" s="116">
        <v>2755</v>
      </c>
      <c r="G502" s="116">
        <v>1407</v>
      </c>
      <c r="H502" s="116">
        <v>537</v>
      </c>
      <c r="I502" s="116">
        <v>248</v>
      </c>
      <c r="J502" s="116">
        <v>146</v>
      </c>
      <c r="K502" s="116">
        <v>287</v>
      </c>
      <c r="L502" s="116">
        <v>11</v>
      </c>
    </row>
    <row r="503" spans="1:12" ht="9" customHeight="1">
      <c r="A503" s="89" t="s">
        <v>100</v>
      </c>
      <c r="B503" s="116">
        <f t="shared" si="27"/>
        <v>10914</v>
      </c>
      <c r="C503" s="116">
        <v>1</v>
      </c>
      <c r="D503" s="116">
        <v>649</v>
      </c>
      <c r="E503" s="116">
        <v>2250</v>
      </c>
      <c r="F503" s="116">
        <v>3106</v>
      </c>
      <c r="G503" s="116">
        <v>2211</v>
      </c>
      <c r="H503" s="116">
        <v>1254</v>
      </c>
      <c r="I503" s="116">
        <v>612</v>
      </c>
      <c r="J503" s="116">
        <v>349</v>
      </c>
      <c r="K503" s="116">
        <v>452</v>
      </c>
      <c r="L503" s="116">
        <v>30</v>
      </c>
    </row>
    <row r="504" spans="1:12" ht="9" customHeight="1">
      <c r="A504" s="100" t="s">
        <v>101</v>
      </c>
      <c r="B504" s="117">
        <f t="shared" si="27"/>
        <v>13500</v>
      </c>
      <c r="C504" s="117">
        <v>8</v>
      </c>
      <c r="D504" s="117">
        <v>1520</v>
      </c>
      <c r="E504" s="117">
        <v>4745</v>
      </c>
      <c r="F504" s="117">
        <v>3557</v>
      </c>
      <c r="G504" s="117">
        <v>1726</v>
      </c>
      <c r="H504" s="117">
        <v>772</v>
      </c>
      <c r="I504" s="117">
        <v>361</v>
      </c>
      <c r="J504" s="117">
        <v>218</v>
      </c>
      <c r="K504" s="117">
        <v>583</v>
      </c>
      <c r="L504" s="117">
        <v>10</v>
      </c>
    </row>
    <row r="505" spans="1:12" ht="9" customHeight="1">
      <c r="A505" s="89" t="s">
        <v>102</v>
      </c>
      <c r="B505" s="116">
        <f t="shared" si="27"/>
        <v>18519</v>
      </c>
      <c r="C505" s="116">
        <v>0</v>
      </c>
      <c r="D505" s="116">
        <v>1577</v>
      </c>
      <c r="E505" s="116">
        <v>5629</v>
      </c>
      <c r="F505" s="116">
        <v>5168</v>
      </c>
      <c r="G505" s="116">
        <v>2531</v>
      </c>
      <c r="H505" s="116">
        <v>1198</v>
      </c>
      <c r="I505" s="116">
        <v>664</v>
      </c>
      <c r="J505" s="116">
        <v>454</v>
      </c>
      <c r="K505" s="116">
        <v>1297</v>
      </c>
      <c r="L505" s="116">
        <v>1</v>
      </c>
    </row>
    <row r="506" spans="1:12" ht="9" customHeight="1">
      <c r="A506" s="89" t="s">
        <v>103</v>
      </c>
      <c r="B506" s="116">
        <f t="shared" si="27"/>
        <v>15365</v>
      </c>
      <c r="C506" s="116">
        <v>0</v>
      </c>
      <c r="D506" s="116">
        <v>853</v>
      </c>
      <c r="E506" s="116">
        <v>4105</v>
      </c>
      <c r="F506" s="116">
        <v>4434</v>
      </c>
      <c r="G506" s="116">
        <v>2447</v>
      </c>
      <c r="H506" s="116">
        <v>1231</v>
      </c>
      <c r="I506" s="116">
        <v>680</v>
      </c>
      <c r="J506" s="116">
        <v>495</v>
      </c>
      <c r="K506" s="116">
        <v>1108</v>
      </c>
      <c r="L506" s="116">
        <v>12</v>
      </c>
    </row>
    <row r="507" spans="1:12" ht="9" customHeight="1">
      <c r="A507" s="89" t="s">
        <v>104</v>
      </c>
      <c r="B507" s="116">
        <f t="shared" si="27"/>
        <v>12952</v>
      </c>
      <c r="C507" s="116">
        <v>6</v>
      </c>
      <c r="D507" s="116">
        <v>1178</v>
      </c>
      <c r="E507" s="116">
        <v>4118</v>
      </c>
      <c r="F507" s="116">
        <v>3529</v>
      </c>
      <c r="G507" s="116">
        <v>1809</v>
      </c>
      <c r="H507" s="116">
        <v>883</v>
      </c>
      <c r="I507" s="116">
        <v>475</v>
      </c>
      <c r="J507" s="116">
        <v>320</v>
      </c>
      <c r="K507" s="116">
        <v>618</v>
      </c>
      <c r="L507" s="116">
        <v>16</v>
      </c>
    </row>
    <row r="508" spans="1:12" ht="9" customHeight="1">
      <c r="A508" s="100" t="s">
        <v>105</v>
      </c>
      <c r="B508" s="117">
        <f t="shared" si="27"/>
        <v>18595</v>
      </c>
      <c r="C508" s="117">
        <v>1</v>
      </c>
      <c r="D508" s="117">
        <v>1558</v>
      </c>
      <c r="E508" s="117">
        <v>5690</v>
      </c>
      <c r="F508" s="117">
        <v>5166</v>
      </c>
      <c r="G508" s="117">
        <v>2650</v>
      </c>
      <c r="H508" s="117">
        <v>1305</v>
      </c>
      <c r="I508" s="117">
        <v>704</v>
      </c>
      <c r="J508" s="117">
        <v>431</v>
      </c>
      <c r="K508" s="117">
        <v>1065</v>
      </c>
      <c r="L508" s="117">
        <v>25</v>
      </c>
    </row>
    <row r="509" spans="1:12" ht="9" customHeight="1">
      <c r="A509" s="89" t="s">
        <v>106</v>
      </c>
      <c r="B509" s="116">
        <f t="shared" si="27"/>
        <v>5295</v>
      </c>
      <c r="C509" s="116">
        <v>2</v>
      </c>
      <c r="D509" s="116">
        <v>498</v>
      </c>
      <c r="E509" s="116">
        <v>1783</v>
      </c>
      <c r="F509" s="116">
        <v>1460</v>
      </c>
      <c r="G509" s="116">
        <v>724</v>
      </c>
      <c r="H509" s="116">
        <v>313</v>
      </c>
      <c r="I509" s="116">
        <v>150</v>
      </c>
      <c r="J509" s="116">
        <v>120</v>
      </c>
      <c r="K509" s="116">
        <v>239</v>
      </c>
      <c r="L509" s="116">
        <v>6</v>
      </c>
    </row>
    <row r="510" spans="1:12" ht="9" customHeight="1">
      <c r="A510" s="89" t="s">
        <v>107</v>
      </c>
      <c r="B510" s="116">
        <f t="shared" si="27"/>
        <v>38731</v>
      </c>
      <c r="C510" s="116">
        <v>7</v>
      </c>
      <c r="D510" s="116">
        <v>3006</v>
      </c>
      <c r="E510" s="116">
        <v>10627</v>
      </c>
      <c r="F510" s="116">
        <v>9775</v>
      </c>
      <c r="G510" s="116">
        <v>5634</v>
      </c>
      <c r="H510" s="116">
        <v>2992</v>
      </c>
      <c r="I510" s="116">
        <v>1728</v>
      </c>
      <c r="J510" s="116">
        <v>1240</v>
      </c>
      <c r="K510" s="116">
        <v>3715</v>
      </c>
      <c r="L510" s="116">
        <v>7</v>
      </c>
    </row>
    <row r="511" spans="1:12" ht="9" customHeight="1">
      <c r="A511" s="89" t="s">
        <v>108</v>
      </c>
      <c r="B511" s="116">
        <f t="shared" si="27"/>
        <v>14056</v>
      </c>
      <c r="C511" s="116">
        <v>3</v>
      </c>
      <c r="D511" s="116">
        <v>2285</v>
      </c>
      <c r="E511" s="116">
        <v>5332</v>
      </c>
      <c r="F511" s="116">
        <v>3455</v>
      </c>
      <c r="G511" s="116">
        <v>1349</v>
      </c>
      <c r="H511" s="116">
        <v>599</v>
      </c>
      <c r="I511" s="116">
        <v>297</v>
      </c>
      <c r="J511" s="116">
        <v>199</v>
      </c>
      <c r="K511" s="116">
        <v>528</v>
      </c>
      <c r="L511" s="116">
        <v>9</v>
      </c>
    </row>
    <row r="512" spans="1:12" ht="9" customHeight="1">
      <c r="A512" s="100" t="s">
        <v>109</v>
      </c>
      <c r="B512" s="117">
        <f t="shared" si="27"/>
        <v>9368</v>
      </c>
      <c r="C512" s="117">
        <v>0</v>
      </c>
      <c r="D512" s="117">
        <v>1654</v>
      </c>
      <c r="E512" s="117">
        <v>3660</v>
      </c>
      <c r="F512" s="117">
        <v>2129</v>
      </c>
      <c r="G512" s="117">
        <v>920</v>
      </c>
      <c r="H512" s="117">
        <v>383</v>
      </c>
      <c r="I512" s="117">
        <v>210</v>
      </c>
      <c r="J512" s="117">
        <v>123</v>
      </c>
      <c r="K512" s="117">
        <v>289</v>
      </c>
      <c r="L512" s="117">
        <v>0</v>
      </c>
    </row>
    <row r="513" spans="1:12" ht="8.65" customHeight="1"/>
    <row r="514" spans="1:12" ht="9" customHeight="1">
      <c r="A514" s="162" t="s">
        <v>115</v>
      </c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</row>
    <row r="515" spans="1:12" s="164" customFormat="1" ht="9" customHeight="1">
      <c r="A515" s="96" t="s">
        <v>181</v>
      </c>
      <c r="B515" s="115">
        <f>SUM(B517:B548)</f>
        <v>558913</v>
      </c>
      <c r="C515" s="115">
        <f t="shared" ref="C515:L515" si="28">SUM(C517:C548)</f>
        <v>108</v>
      </c>
      <c r="D515" s="115">
        <f t="shared" si="28"/>
        <v>56217</v>
      </c>
      <c r="E515" s="115">
        <f t="shared" si="28"/>
        <v>170390</v>
      </c>
      <c r="F515" s="115">
        <f t="shared" si="28"/>
        <v>149795</v>
      </c>
      <c r="G515" s="115">
        <f t="shared" si="28"/>
        <v>78998</v>
      </c>
      <c r="H515" s="115">
        <f t="shared" si="28"/>
        <v>38932</v>
      </c>
      <c r="I515" s="115">
        <f t="shared" si="28"/>
        <v>20241</v>
      </c>
      <c r="J515" s="115">
        <f t="shared" si="28"/>
        <v>12601</v>
      </c>
      <c r="K515" s="115">
        <f t="shared" si="28"/>
        <v>30969</v>
      </c>
      <c r="L515" s="115">
        <f t="shared" si="28"/>
        <v>662</v>
      </c>
    </row>
    <row r="516" spans="1:12" ht="3.95" customHeight="1">
      <c r="A516" s="89" t="s">
        <v>182</v>
      </c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</row>
    <row r="517" spans="1:12" ht="9" customHeight="1">
      <c r="A517" s="89" t="s">
        <v>79</v>
      </c>
      <c r="B517" s="116">
        <f t="shared" ref="B517:B548" si="29">SUM(C517:L517)</f>
        <v>6256</v>
      </c>
      <c r="C517" s="116">
        <v>0</v>
      </c>
      <c r="D517" s="116">
        <v>663</v>
      </c>
      <c r="E517" s="116">
        <v>2263</v>
      </c>
      <c r="F517" s="116">
        <v>1742</v>
      </c>
      <c r="G517" s="116">
        <v>791</v>
      </c>
      <c r="H517" s="116">
        <v>346</v>
      </c>
      <c r="I517" s="116">
        <v>151</v>
      </c>
      <c r="J517" s="116">
        <v>93</v>
      </c>
      <c r="K517" s="116">
        <v>206</v>
      </c>
      <c r="L517" s="116">
        <v>1</v>
      </c>
    </row>
    <row r="518" spans="1:12" ht="9" customHeight="1">
      <c r="A518" s="89" t="s">
        <v>80</v>
      </c>
      <c r="B518" s="116">
        <f t="shared" si="29"/>
        <v>15953</v>
      </c>
      <c r="C518" s="116">
        <v>1</v>
      </c>
      <c r="D518" s="116">
        <v>742</v>
      </c>
      <c r="E518" s="116">
        <v>3788</v>
      </c>
      <c r="F518" s="116">
        <v>4330</v>
      </c>
      <c r="G518" s="116">
        <v>2630</v>
      </c>
      <c r="H518" s="116">
        <v>1601</v>
      </c>
      <c r="I518" s="116">
        <v>965</v>
      </c>
      <c r="J518" s="116">
        <v>633</v>
      </c>
      <c r="K518" s="116">
        <v>1231</v>
      </c>
      <c r="L518" s="116">
        <v>32</v>
      </c>
    </row>
    <row r="519" spans="1:12" ht="9" customHeight="1">
      <c r="A519" s="89" t="s">
        <v>81</v>
      </c>
      <c r="B519" s="116">
        <f t="shared" si="29"/>
        <v>3216</v>
      </c>
      <c r="C519" s="116">
        <v>0</v>
      </c>
      <c r="D519" s="116">
        <v>169</v>
      </c>
      <c r="E519" s="116">
        <v>707</v>
      </c>
      <c r="F519" s="116">
        <v>934</v>
      </c>
      <c r="G519" s="116">
        <v>611</v>
      </c>
      <c r="H519" s="116">
        <v>327</v>
      </c>
      <c r="I519" s="116">
        <v>182</v>
      </c>
      <c r="J519" s="116">
        <v>106</v>
      </c>
      <c r="K519" s="116">
        <v>180</v>
      </c>
      <c r="L519" s="116">
        <v>0</v>
      </c>
    </row>
    <row r="520" spans="1:12" ht="9" customHeight="1">
      <c r="A520" s="100" t="s">
        <v>82</v>
      </c>
      <c r="B520" s="117">
        <f t="shared" si="29"/>
        <v>4787</v>
      </c>
      <c r="C520" s="117">
        <v>0</v>
      </c>
      <c r="D520" s="117">
        <v>574</v>
      </c>
      <c r="E520" s="117">
        <v>1752</v>
      </c>
      <c r="F520" s="117">
        <v>1256</v>
      </c>
      <c r="G520" s="117">
        <v>530</v>
      </c>
      <c r="H520" s="117">
        <v>221</v>
      </c>
      <c r="I520" s="117">
        <v>136</v>
      </c>
      <c r="J520" s="117">
        <v>84</v>
      </c>
      <c r="K520" s="117">
        <v>231</v>
      </c>
      <c r="L520" s="117">
        <v>3</v>
      </c>
    </row>
    <row r="521" spans="1:12" ht="9" customHeight="1">
      <c r="A521" s="89" t="s">
        <v>83</v>
      </c>
      <c r="B521" s="116">
        <f t="shared" si="29"/>
        <v>14370</v>
      </c>
      <c r="C521" s="116">
        <v>2</v>
      </c>
      <c r="D521" s="116">
        <v>2193</v>
      </c>
      <c r="E521" s="116">
        <v>4844</v>
      </c>
      <c r="F521" s="116">
        <v>3517</v>
      </c>
      <c r="G521" s="116">
        <v>1617</v>
      </c>
      <c r="H521" s="116">
        <v>806</v>
      </c>
      <c r="I521" s="116">
        <v>390</v>
      </c>
      <c r="J521" s="116">
        <v>282</v>
      </c>
      <c r="K521" s="116">
        <v>699</v>
      </c>
      <c r="L521" s="116">
        <v>20</v>
      </c>
    </row>
    <row r="522" spans="1:12" ht="9" customHeight="1">
      <c r="A522" s="89" t="s">
        <v>84</v>
      </c>
      <c r="B522" s="116">
        <f t="shared" si="29"/>
        <v>3172</v>
      </c>
      <c r="C522" s="116">
        <v>0</v>
      </c>
      <c r="D522" s="116">
        <v>218</v>
      </c>
      <c r="E522" s="116">
        <v>857</v>
      </c>
      <c r="F522" s="116">
        <v>915</v>
      </c>
      <c r="G522" s="116">
        <v>472</v>
      </c>
      <c r="H522" s="116">
        <v>233</v>
      </c>
      <c r="I522" s="116">
        <v>128</v>
      </c>
      <c r="J522" s="116">
        <v>104</v>
      </c>
      <c r="K522" s="116">
        <v>236</v>
      </c>
      <c r="L522" s="116">
        <v>9</v>
      </c>
    </row>
    <row r="523" spans="1:12" ht="9" customHeight="1">
      <c r="A523" s="89" t="s">
        <v>85</v>
      </c>
      <c r="B523" s="116">
        <f t="shared" si="29"/>
        <v>22865</v>
      </c>
      <c r="C523" s="116">
        <v>34</v>
      </c>
      <c r="D523" s="116">
        <v>3262</v>
      </c>
      <c r="E523" s="116">
        <v>7301</v>
      </c>
      <c r="F523" s="116">
        <v>5474</v>
      </c>
      <c r="G523" s="116">
        <v>2747</v>
      </c>
      <c r="H523" s="116">
        <v>1317</v>
      </c>
      <c r="I523" s="116">
        <v>777</v>
      </c>
      <c r="J523" s="116">
        <v>514</v>
      </c>
      <c r="K523" s="116">
        <v>1429</v>
      </c>
      <c r="L523" s="116">
        <v>10</v>
      </c>
    </row>
    <row r="524" spans="1:12" ht="9" customHeight="1">
      <c r="A524" s="100" t="s">
        <v>86</v>
      </c>
      <c r="B524" s="117">
        <f t="shared" si="29"/>
        <v>16430</v>
      </c>
      <c r="C524" s="117">
        <v>1</v>
      </c>
      <c r="D524" s="117">
        <v>1128</v>
      </c>
      <c r="E524" s="117">
        <v>4703</v>
      </c>
      <c r="F524" s="117">
        <v>4363</v>
      </c>
      <c r="G524" s="117">
        <v>2481</v>
      </c>
      <c r="H524" s="117">
        <v>1503</v>
      </c>
      <c r="I524" s="117">
        <v>783</v>
      </c>
      <c r="J524" s="117">
        <v>482</v>
      </c>
      <c r="K524" s="117">
        <v>970</v>
      </c>
      <c r="L524" s="117">
        <v>16</v>
      </c>
    </row>
    <row r="525" spans="1:12" ht="9" customHeight="1">
      <c r="A525" s="161" t="s">
        <v>24</v>
      </c>
      <c r="B525" s="116">
        <f t="shared" si="29"/>
        <v>32083</v>
      </c>
      <c r="C525" s="116">
        <v>0</v>
      </c>
      <c r="D525" s="116">
        <v>1404</v>
      </c>
      <c r="E525" s="116">
        <v>6391</v>
      </c>
      <c r="F525" s="116">
        <v>9108</v>
      </c>
      <c r="G525" s="116">
        <v>6749</v>
      </c>
      <c r="H525" s="116">
        <v>3532</v>
      </c>
      <c r="I525" s="116">
        <v>1619</v>
      </c>
      <c r="J525" s="116">
        <v>1067</v>
      </c>
      <c r="K525" s="116">
        <v>2213</v>
      </c>
      <c r="L525" s="116">
        <v>0</v>
      </c>
    </row>
    <row r="526" spans="1:12" ht="9" customHeight="1">
      <c r="A526" s="89" t="s">
        <v>87</v>
      </c>
      <c r="B526" s="116">
        <f t="shared" si="29"/>
        <v>10006</v>
      </c>
      <c r="C526" s="116">
        <v>4</v>
      </c>
      <c r="D526" s="116">
        <v>1318</v>
      </c>
      <c r="E526" s="116">
        <v>3172</v>
      </c>
      <c r="F526" s="116">
        <v>2379</v>
      </c>
      <c r="G526" s="116">
        <v>1200</v>
      </c>
      <c r="H526" s="116">
        <v>691</v>
      </c>
      <c r="I526" s="116">
        <v>348</v>
      </c>
      <c r="J526" s="116">
        <v>247</v>
      </c>
      <c r="K526" s="116">
        <v>640</v>
      </c>
      <c r="L526" s="116">
        <v>7</v>
      </c>
    </row>
    <row r="527" spans="1:12" ht="9" customHeight="1">
      <c r="A527" s="89" t="s">
        <v>88</v>
      </c>
      <c r="B527" s="116">
        <f t="shared" si="29"/>
        <v>30309</v>
      </c>
      <c r="C527" s="116">
        <v>0</v>
      </c>
      <c r="D527" s="116">
        <v>3639</v>
      </c>
      <c r="E527" s="116">
        <v>11953</v>
      </c>
      <c r="F527" s="116">
        <v>7874</v>
      </c>
      <c r="G527" s="116">
        <v>3324</v>
      </c>
      <c r="H527" s="116">
        <v>1503</v>
      </c>
      <c r="I527" s="116">
        <v>700</v>
      </c>
      <c r="J527" s="116">
        <v>410</v>
      </c>
      <c r="K527" s="116">
        <v>836</v>
      </c>
      <c r="L527" s="116">
        <v>70</v>
      </c>
    </row>
    <row r="528" spans="1:12" ht="9" customHeight="1">
      <c r="A528" s="100" t="s">
        <v>89</v>
      </c>
      <c r="B528" s="117">
        <f t="shared" si="29"/>
        <v>23395</v>
      </c>
      <c r="C528" s="117">
        <v>38</v>
      </c>
      <c r="D528" s="117">
        <v>4679</v>
      </c>
      <c r="E528" s="117">
        <v>7766</v>
      </c>
      <c r="F528" s="117">
        <v>4993</v>
      </c>
      <c r="G528" s="117">
        <v>2423</v>
      </c>
      <c r="H528" s="117">
        <v>1210</v>
      </c>
      <c r="I528" s="117">
        <v>711</v>
      </c>
      <c r="J528" s="117">
        <v>468</v>
      </c>
      <c r="K528" s="117">
        <v>1093</v>
      </c>
      <c r="L528" s="117">
        <v>14</v>
      </c>
    </row>
    <row r="529" spans="1:12" ht="9" customHeight="1">
      <c r="A529" s="89" t="s">
        <v>90</v>
      </c>
      <c r="B529" s="116">
        <f t="shared" si="29"/>
        <v>9116</v>
      </c>
      <c r="C529" s="116">
        <v>1</v>
      </c>
      <c r="D529" s="116">
        <v>637</v>
      </c>
      <c r="E529" s="116">
        <v>2605</v>
      </c>
      <c r="F529" s="116">
        <v>2518</v>
      </c>
      <c r="G529" s="116">
        <v>1474</v>
      </c>
      <c r="H529" s="116">
        <v>707</v>
      </c>
      <c r="I529" s="116">
        <v>334</v>
      </c>
      <c r="J529" s="116">
        <v>212</v>
      </c>
      <c r="K529" s="116">
        <v>600</v>
      </c>
      <c r="L529" s="116">
        <v>28</v>
      </c>
    </row>
    <row r="530" spans="1:12" ht="9" customHeight="1">
      <c r="A530" s="89" t="s">
        <v>91</v>
      </c>
      <c r="B530" s="116">
        <f t="shared" si="29"/>
        <v>38173</v>
      </c>
      <c r="C530" s="116">
        <v>1</v>
      </c>
      <c r="D530" s="116">
        <v>3160</v>
      </c>
      <c r="E530" s="116">
        <v>12986</v>
      </c>
      <c r="F530" s="116">
        <v>11514</v>
      </c>
      <c r="G530" s="116">
        <v>5344</v>
      </c>
      <c r="H530" s="116">
        <v>2228</v>
      </c>
      <c r="I530" s="116">
        <v>985</v>
      </c>
      <c r="J530" s="116">
        <v>560</v>
      </c>
      <c r="K530" s="116">
        <v>1394</v>
      </c>
      <c r="L530" s="116">
        <v>1</v>
      </c>
    </row>
    <row r="531" spans="1:12" ht="9" customHeight="1">
      <c r="A531" s="89" t="s">
        <v>92</v>
      </c>
      <c r="B531" s="116">
        <f t="shared" si="29"/>
        <v>62780</v>
      </c>
      <c r="C531" s="116">
        <v>1</v>
      </c>
      <c r="D531" s="116">
        <v>5911</v>
      </c>
      <c r="E531" s="116">
        <v>19094</v>
      </c>
      <c r="F531" s="116">
        <v>17117</v>
      </c>
      <c r="G531" s="116">
        <v>9229</v>
      </c>
      <c r="H531" s="116">
        <v>4473</v>
      </c>
      <c r="I531" s="116">
        <v>2253</v>
      </c>
      <c r="J531" s="116">
        <v>1346</v>
      </c>
      <c r="K531" s="116">
        <v>3127</v>
      </c>
      <c r="L531" s="116">
        <v>229</v>
      </c>
    </row>
    <row r="532" spans="1:12" ht="9" customHeight="1">
      <c r="A532" s="100" t="s">
        <v>93</v>
      </c>
      <c r="B532" s="117">
        <f t="shared" si="29"/>
        <v>27914</v>
      </c>
      <c r="C532" s="117">
        <v>3</v>
      </c>
      <c r="D532" s="117">
        <v>4547</v>
      </c>
      <c r="E532" s="117">
        <v>10081</v>
      </c>
      <c r="F532" s="117">
        <v>6590</v>
      </c>
      <c r="G532" s="117">
        <v>2990</v>
      </c>
      <c r="H532" s="117">
        <v>1428</v>
      </c>
      <c r="I532" s="117">
        <v>664</v>
      </c>
      <c r="J532" s="117">
        <v>416</v>
      </c>
      <c r="K532" s="117">
        <v>1175</v>
      </c>
      <c r="L532" s="117">
        <v>20</v>
      </c>
    </row>
    <row r="533" spans="1:12" ht="9" customHeight="1">
      <c r="A533" s="89" t="s">
        <v>94</v>
      </c>
      <c r="B533" s="116">
        <f t="shared" si="29"/>
        <v>6992</v>
      </c>
      <c r="C533" s="116">
        <v>0</v>
      </c>
      <c r="D533" s="116">
        <v>558</v>
      </c>
      <c r="E533" s="116">
        <v>1835</v>
      </c>
      <c r="F533" s="116">
        <v>1962</v>
      </c>
      <c r="G533" s="116">
        <v>1208</v>
      </c>
      <c r="H533" s="116">
        <v>539</v>
      </c>
      <c r="I533" s="116">
        <v>266</v>
      </c>
      <c r="J533" s="116">
        <v>162</v>
      </c>
      <c r="K533" s="116">
        <v>459</v>
      </c>
      <c r="L533" s="116">
        <v>3</v>
      </c>
    </row>
    <row r="534" spans="1:12" ht="9" customHeight="1">
      <c r="A534" s="89" t="s">
        <v>95</v>
      </c>
      <c r="B534" s="116">
        <f t="shared" si="29"/>
        <v>5409</v>
      </c>
      <c r="C534" s="116">
        <v>0</v>
      </c>
      <c r="D534" s="116">
        <v>411</v>
      </c>
      <c r="E534" s="116">
        <v>1404</v>
      </c>
      <c r="F534" s="116">
        <v>1425</v>
      </c>
      <c r="G534" s="116">
        <v>779</v>
      </c>
      <c r="H534" s="116">
        <v>432</v>
      </c>
      <c r="I534" s="116">
        <v>243</v>
      </c>
      <c r="J534" s="116">
        <v>195</v>
      </c>
      <c r="K534" s="116">
        <v>520</v>
      </c>
      <c r="L534" s="116">
        <v>0</v>
      </c>
    </row>
    <row r="535" spans="1:12" ht="9" customHeight="1">
      <c r="A535" s="89" t="s">
        <v>96</v>
      </c>
      <c r="B535" s="116">
        <f t="shared" si="29"/>
        <v>26096</v>
      </c>
      <c r="C535" s="116">
        <v>1</v>
      </c>
      <c r="D535" s="116">
        <v>3104</v>
      </c>
      <c r="E535" s="116">
        <v>8151</v>
      </c>
      <c r="F535" s="116">
        <v>7824</v>
      </c>
      <c r="G535" s="116">
        <v>3548</v>
      </c>
      <c r="H535" s="116">
        <v>1519</v>
      </c>
      <c r="I535" s="116">
        <v>682</v>
      </c>
      <c r="J535" s="116">
        <v>402</v>
      </c>
      <c r="K535" s="116">
        <v>863</v>
      </c>
      <c r="L535" s="116">
        <v>2</v>
      </c>
    </row>
    <row r="536" spans="1:12" ht="9" customHeight="1">
      <c r="A536" s="100" t="s">
        <v>97</v>
      </c>
      <c r="B536" s="117">
        <f t="shared" si="29"/>
        <v>21232</v>
      </c>
      <c r="C536" s="117">
        <v>4</v>
      </c>
      <c r="D536" s="117">
        <v>2559</v>
      </c>
      <c r="E536" s="117">
        <v>6761</v>
      </c>
      <c r="F536" s="117">
        <v>5509</v>
      </c>
      <c r="G536" s="117">
        <v>2781</v>
      </c>
      <c r="H536" s="117">
        <v>1222</v>
      </c>
      <c r="I536" s="117">
        <v>736</v>
      </c>
      <c r="J536" s="117">
        <v>432</v>
      </c>
      <c r="K536" s="117">
        <v>1225</v>
      </c>
      <c r="L536" s="117">
        <v>3</v>
      </c>
    </row>
    <row r="537" spans="1:12" ht="9" customHeight="1">
      <c r="A537" s="89" t="s">
        <v>98</v>
      </c>
      <c r="B537" s="116">
        <f t="shared" si="29"/>
        <v>21378</v>
      </c>
      <c r="C537" s="116">
        <v>2</v>
      </c>
      <c r="D537" s="116">
        <v>1761</v>
      </c>
      <c r="E537" s="116">
        <v>5843</v>
      </c>
      <c r="F537" s="116">
        <v>5693</v>
      </c>
      <c r="G537" s="116">
        <v>3291</v>
      </c>
      <c r="H537" s="116">
        <v>1691</v>
      </c>
      <c r="I537" s="116">
        <v>946</v>
      </c>
      <c r="J537" s="116">
        <v>593</v>
      </c>
      <c r="K537" s="116">
        <v>1535</v>
      </c>
      <c r="L537" s="116">
        <v>23</v>
      </c>
    </row>
    <row r="538" spans="1:12" ht="9" customHeight="1">
      <c r="A538" s="89" t="s">
        <v>99</v>
      </c>
      <c r="B538" s="116">
        <f t="shared" si="29"/>
        <v>8265</v>
      </c>
      <c r="C538" s="116">
        <v>0</v>
      </c>
      <c r="D538" s="116">
        <v>525</v>
      </c>
      <c r="E538" s="116">
        <v>2557</v>
      </c>
      <c r="F538" s="116">
        <v>2549</v>
      </c>
      <c r="G538" s="116">
        <v>1349</v>
      </c>
      <c r="H538" s="116">
        <v>592</v>
      </c>
      <c r="I538" s="116">
        <v>252</v>
      </c>
      <c r="J538" s="116">
        <v>136</v>
      </c>
      <c r="K538" s="116">
        <v>268</v>
      </c>
      <c r="L538" s="116">
        <v>37</v>
      </c>
    </row>
    <row r="539" spans="1:12" ht="9" customHeight="1">
      <c r="A539" s="89" t="s">
        <v>100</v>
      </c>
      <c r="B539" s="116">
        <f t="shared" si="29"/>
        <v>9472</v>
      </c>
      <c r="C539" s="116">
        <v>1</v>
      </c>
      <c r="D539" s="116">
        <v>552</v>
      </c>
      <c r="E539" s="116">
        <v>1869</v>
      </c>
      <c r="F539" s="116">
        <v>2660</v>
      </c>
      <c r="G539" s="116">
        <v>1921</v>
      </c>
      <c r="H539" s="116">
        <v>1118</v>
      </c>
      <c r="I539" s="116">
        <v>567</v>
      </c>
      <c r="J539" s="116">
        <v>300</v>
      </c>
      <c r="K539" s="116">
        <v>444</v>
      </c>
      <c r="L539" s="116">
        <v>40</v>
      </c>
    </row>
    <row r="540" spans="1:12" ht="9" customHeight="1">
      <c r="A540" s="100" t="s">
        <v>101</v>
      </c>
      <c r="B540" s="117">
        <f t="shared" si="29"/>
        <v>12999</v>
      </c>
      <c r="C540" s="117">
        <v>1</v>
      </c>
      <c r="D540" s="117">
        <v>1291</v>
      </c>
      <c r="E540" s="117">
        <v>4347</v>
      </c>
      <c r="F540" s="117">
        <v>3695</v>
      </c>
      <c r="G540" s="117">
        <v>1748</v>
      </c>
      <c r="H540" s="117">
        <v>767</v>
      </c>
      <c r="I540" s="117">
        <v>351</v>
      </c>
      <c r="J540" s="117">
        <v>183</v>
      </c>
      <c r="K540" s="117">
        <v>589</v>
      </c>
      <c r="L540" s="117">
        <v>27</v>
      </c>
    </row>
    <row r="541" spans="1:12" ht="9" customHeight="1">
      <c r="A541" s="89" t="s">
        <v>102</v>
      </c>
      <c r="B541" s="116">
        <f t="shared" si="29"/>
        <v>16313</v>
      </c>
      <c r="C541" s="116">
        <v>1</v>
      </c>
      <c r="D541" s="116">
        <v>1174</v>
      </c>
      <c r="E541" s="116">
        <v>4860</v>
      </c>
      <c r="F541" s="116">
        <v>4650</v>
      </c>
      <c r="G541" s="116">
        <v>2291</v>
      </c>
      <c r="H541" s="116">
        <v>1107</v>
      </c>
      <c r="I541" s="116">
        <v>643</v>
      </c>
      <c r="J541" s="116">
        <v>383</v>
      </c>
      <c r="K541" s="116">
        <v>1190</v>
      </c>
      <c r="L541" s="116">
        <v>14</v>
      </c>
    </row>
    <row r="542" spans="1:12" ht="9" customHeight="1">
      <c r="A542" s="89" t="s">
        <v>103</v>
      </c>
      <c r="B542" s="116">
        <f t="shared" si="29"/>
        <v>13774</v>
      </c>
      <c r="C542" s="116">
        <v>0</v>
      </c>
      <c r="D542" s="116">
        <v>656</v>
      </c>
      <c r="E542" s="116">
        <v>3497</v>
      </c>
      <c r="F542" s="116">
        <v>3915</v>
      </c>
      <c r="G542" s="116">
        <v>2303</v>
      </c>
      <c r="H542" s="116">
        <v>1169</v>
      </c>
      <c r="I542" s="116">
        <v>652</v>
      </c>
      <c r="J542" s="116">
        <v>437</v>
      </c>
      <c r="K542" s="116">
        <v>1129</v>
      </c>
      <c r="L542" s="116">
        <v>16</v>
      </c>
    </row>
    <row r="543" spans="1:12" ht="9" customHeight="1">
      <c r="A543" s="89" t="s">
        <v>104</v>
      </c>
      <c r="B543" s="116">
        <f t="shared" si="29"/>
        <v>13005</v>
      </c>
      <c r="C543" s="116">
        <v>6</v>
      </c>
      <c r="D543" s="116">
        <v>1061</v>
      </c>
      <c r="E543" s="116">
        <v>3925</v>
      </c>
      <c r="F543" s="116">
        <v>3676</v>
      </c>
      <c r="G543" s="116">
        <v>1903</v>
      </c>
      <c r="H543" s="116">
        <v>899</v>
      </c>
      <c r="I543" s="116">
        <v>525</v>
      </c>
      <c r="J543" s="116">
        <v>338</v>
      </c>
      <c r="K543" s="116">
        <v>660</v>
      </c>
      <c r="L543" s="116">
        <v>12</v>
      </c>
    </row>
    <row r="544" spans="1:12" ht="9" customHeight="1">
      <c r="A544" s="100" t="s">
        <v>105</v>
      </c>
      <c r="B544" s="117">
        <f t="shared" si="29"/>
        <v>17765</v>
      </c>
      <c r="C544" s="117">
        <v>3</v>
      </c>
      <c r="D544" s="117">
        <v>1306</v>
      </c>
      <c r="E544" s="117">
        <v>5080</v>
      </c>
      <c r="F544" s="117">
        <v>5059</v>
      </c>
      <c r="G544" s="117">
        <v>2636</v>
      </c>
      <c r="H544" s="117">
        <v>1364</v>
      </c>
      <c r="I544" s="117">
        <v>758</v>
      </c>
      <c r="J544" s="117">
        <v>476</v>
      </c>
      <c r="K544" s="117">
        <v>1082</v>
      </c>
      <c r="L544" s="117">
        <v>1</v>
      </c>
    </row>
    <row r="545" spans="1:12" ht="9" customHeight="1">
      <c r="A545" s="89" t="s">
        <v>106</v>
      </c>
      <c r="B545" s="116">
        <f t="shared" si="29"/>
        <v>4727</v>
      </c>
      <c r="C545" s="116">
        <v>1</v>
      </c>
      <c r="D545" s="116">
        <v>455</v>
      </c>
      <c r="E545" s="116">
        <v>1532</v>
      </c>
      <c r="F545" s="116">
        <v>1301</v>
      </c>
      <c r="G545" s="116">
        <v>635</v>
      </c>
      <c r="H545" s="116">
        <v>319</v>
      </c>
      <c r="I545" s="116">
        <v>151</v>
      </c>
      <c r="J545" s="116">
        <v>82</v>
      </c>
      <c r="K545" s="116">
        <v>238</v>
      </c>
      <c r="L545" s="116">
        <v>13</v>
      </c>
    </row>
    <row r="546" spans="1:12" ht="9" customHeight="1">
      <c r="A546" s="89" t="s">
        <v>107</v>
      </c>
      <c r="B546" s="116">
        <f t="shared" si="29"/>
        <v>38149</v>
      </c>
      <c r="C546" s="116">
        <v>1</v>
      </c>
      <c r="D546" s="116">
        <v>2912</v>
      </c>
      <c r="E546" s="116">
        <v>10147</v>
      </c>
      <c r="F546" s="116">
        <v>9735</v>
      </c>
      <c r="G546" s="116">
        <v>5629</v>
      </c>
      <c r="H546" s="116">
        <v>3033</v>
      </c>
      <c r="I546" s="116">
        <v>1852</v>
      </c>
      <c r="J546" s="116">
        <v>1136</v>
      </c>
      <c r="K546" s="116">
        <v>3700</v>
      </c>
      <c r="L546" s="116">
        <v>4</v>
      </c>
    </row>
    <row r="547" spans="1:12" ht="9" customHeight="1">
      <c r="A547" s="89" t="s">
        <v>108</v>
      </c>
      <c r="B547" s="116">
        <f t="shared" si="29"/>
        <v>12695</v>
      </c>
      <c r="C547" s="116">
        <v>0</v>
      </c>
      <c r="D547" s="116">
        <v>1993</v>
      </c>
      <c r="E547" s="116">
        <v>4607</v>
      </c>
      <c r="F547" s="116">
        <v>3175</v>
      </c>
      <c r="G547" s="116">
        <v>1351</v>
      </c>
      <c r="H547" s="116">
        <v>603</v>
      </c>
      <c r="I547" s="116">
        <v>291</v>
      </c>
      <c r="J547" s="116">
        <v>176</v>
      </c>
      <c r="K547" s="116">
        <v>496</v>
      </c>
      <c r="L547" s="116">
        <v>3</v>
      </c>
    </row>
    <row r="548" spans="1:12" ht="9" customHeight="1">
      <c r="A548" s="100" t="s">
        <v>109</v>
      </c>
      <c r="B548" s="117">
        <f t="shared" si="29"/>
        <v>9817</v>
      </c>
      <c r="C548" s="117">
        <v>1</v>
      </c>
      <c r="D548" s="117">
        <v>1655</v>
      </c>
      <c r="E548" s="117">
        <v>3712</v>
      </c>
      <c r="F548" s="117">
        <v>2343</v>
      </c>
      <c r="G548" s="117">
        <v>1013</v>
      </c>
      <c r="H548" s="117">
        <v>432</v>
      </c>
      <c r="I548" s="117">
        <v>200</v>
      </c>
      <c r="J548" s="117">
        <v>146</v>
      </c>
      <c r="K548" s="117">
        <v>311</v>
      </c>
      <c r="L548" s="117">
        <v>4</v>
      </c>
    </row>
    <row r="549" spans="1:12" ht="8.65" customHeight="1"/>
    <row r="550" spans="1:12" ht="9" customHeight="1">
      <c r="A550" s="162" t="s">
        <v>116</v>
      </c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</row>
    <row r="551" spans="1:12" s="164" customFormat="1" ht="9" customHeight="1">
      <c r="A551" s="96" t="s">
        <v>181</v>
      </c>
      <c r="B551" s="115">
        <f>SUM(B553:B584)</f>
        <v>568632</v>
      </c>
      <c r="C551" s="115">
        <f t="shared" ref="C551:L551" si="30">SUM(C553:C584)</f>
        <v>100</v>
      </c>
      <c r="D551" s="115">
        <f t="shared" si="30"/>
        <v>53590</v>
      </c>
      <c r="E551" s="115">
        <f t="shared" si="30"/>
        <v>167003</v>
      </c>
      <c r="F551" s="115">
        <f t="shared" si="30"/>
        <v>149793</v>
      </c>
      <c r="G551" s="115">
        <f t="shared" si="30"/>
        <v>81634</v>
      </c>
      <c r="H551" s="115">
        <f t="shared" si="30"/>
        <v>41640</v>
      </c>
      <c r="I551" s="115">
        <f t="shared" si="30"/>
        <v>21638</v>
      </c>
      <c r="J551" s="115">
        <f t="shared" si="30"/>
        <v>13656</v>
      </c>
      <c r="K551" s="115">
        <f t="shared" si="30"/>
        <v>32579</v>
      </c>
      <c r="L551" s="115">
        <f t="shared" si="30"/>
        <v>6999</v>
      </c>
    </row>
    <row r="552" spans="1:12" ht="3.95" customHeight="1">
      <c r="A552" s="89" t="s">
        <v>182</v>
      </c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</row>
    <row r="553" spans="1:12" ht="9" customHeight="1">
      <c r="A553" s="89" t="s">
        <v>79</v>
      </c>
      <c r="B553" s="116">
        <f t="shared" ref="B553:B584" si="31">SUM(C553:L553)</f>
        <v>6656</v>
      </c>
      <c r="C553" s="116">
        <v>0</v>
      </c>
      <c r="D553" s="116">
        <v>662</v>
      </c>
      <c r="E553" s="116">
        <v>2433</v>
      </c>
      <c r="F553" s="116">
        <v>1829</v>
      </c>
      <c r="G553" s="116">
        <v>879</v>
      </c>
      <c r="H553" s="116">
        <v>361</v>
      </c>
      <c r="I553" s="116">
        <v>175</v>
      </c>
      <c r="J553" s="116">
        <v>109</v>
      </c>
      <c r="K553" s="116">
        <v>207</v>
      </c>
      <c r="L553" s="116">
        <v>1</v>
      </c>
    </row>
    <row r="554" spans="1:12" ht="9" customHeight="1">
      <c r="A554" s="89" t="s">
        <v>80</v>
      </c>
      <c r="B554" s="116">
        <f t="shared" si="31"/>
        <v>16105</v>
      </c>
      <c r="C554" s="116">
        <v>0</v>
      </c>
      <c r="D554" s="116">
        <v>735</v>
      </c>
      <c r="E554" s="116">
        <v>3742</v>
      </c>
      <c r="F554" s="116">
        <v>4329</v>
      </c>
      <c r="G554" s="116">
        <v>2681</v>
      </c>
      <c r="H554" s="116">
        <v>1754</v>
      </c>
      <c r="I554" s="116">
        <v>991</v>
      </c>
      <c r="J554" s="116">
        <v>636</v>
      </c>
      <c r="K554" s="116">
        <v>1212</v>
      </c>
      <c r="L554" s="116">
        <v>25</v>
      </c>
    </row>
    <row r="555" spans="1:12" ht="9" customHeight="1">
      <c r="A555" s="89" t="s">
        <v>81</v>
      </c>
      <c r="B555" s="116">
        <f t="shared" si="31"/>
        <v>3195</v>
      </c>
      <c r="C555" s="116">
        <v>0</v>
      </c>
      <c r="D555" s="116">
        <v>162</v>
      </c>
      <c r="E555" s="116">
        <v>734</v>
      </c>
      <c r="F555" s="116">
        <v>910</v>
      </c>
      <c r="G555" s="116">
        <v>582</v>
      </c>
      <c r="H555" s="116">
        <v>314</v>
      </c>
      <c r="I555" s="116">
        <v>164</v>
      </c>
      <c r="J555" s="116">
        <v>110</v>
      </c>
      <c r="K555" s="116">
        <v>219</v>
      </c>
      <c r="L555" s="116">
        <v>0</v>
      </c>
    </row>
    <row r="556" spans="1:12" ht="9" customHeight="1">
      <c r="A556" s="100" t="s">
        <v>82</v>
      </c>
      <c r="B556" s="117">
        <f t="shared" si="31"/>
        <v>4744</v>
      </c>
      <c r="C556" s="117">
        <v>1</v>
      </c>
      <c r="D556" s="117">
        <v>541</v>
      </c>
      <c r="E556" s="117">
        <v>1646</v>
      </c>
      <c r="F556" s="117">
        <v>1261</v>
      </c>
      <c r="G556" s="117">
        <v>571</v>
      </c>
      <c r="H556" s="117">
        <v>243</v>
      </c>
      <c r="I556" s="117">
        <v>154</v>
      </c>
      <c r="J556" s="117">
        <v>91</v>
      </c>
      <c r="K556" s="117">
        <v>235</v>
      </c>
      <c r="L556" s="117">
        <v>1</v>
      </c>
    </row>
    <row r="557" spans="1:12" ht="9" customHeight="1">
      <c r="A557" s="89" t="s">
        <v>83</v>
      </c>
      <c r="B557" s="116">
        <f t="shared" si="31"/>
        <v>15551</v>
      </c>
      <c r="C557" s="116">
        <v>0</v>
      </c>
      <c r="D557" s="116">
        <v>2391</v>
      </c>
      <c r="E557" s="116">
        <v>5112</v>
      </c>
      <c r="F557" s="116">
        <v>3781</v>
      </c>
      <c r="G557" s="116">
        <v>1806</v>
      </c>
      <c r="H557" s="116">
        <v>853</v>
      </c>
      <c r="I557" s="116">
        <v>479</v>
      </c>
      <c r="J557" s="116">
        <v>260</v>
      </c>
      <c r="K557" s="116">
        <v>838</v>
      </c>
      <c r="L557" s="116">
        <v>31</v>
      </c>
    </row>
    <row r="558" spans="1:12" ht="9" customHeight="1">
      <c r="A558" s="89" t="s">
        <v>84</v>
      </c>
      <c r="B558" s="116">
        <f t="shared" si="31"/>
        <v>3314</v>
      </c>
      <c r="C558" s="116">
        <v>0</v>
      </c>
      <c r="D558" s="116">
        <v>187</v>
      </c>
      <c r="E558" s="116">
        <v>897</v>
      </c>
      <c r="F558" s="116">
        <v>957</v>
      </c>
      <c r="G558" s="116">
        <v>530</v>
      </c>
      <c r="H558" s="116">
        <v>277</v>
      </c>
      <c r="I558" s="116">
        <v>126</v>
      </c>
      <c r="J558" s="116">
        <v>100</v>
      </c>
      <c r="K558" s="116">
        <v>240</v>
      </c>
      <c r="L558" s="116">
        <v>0</v>
      </c>
    </row>
    <row r="559" spans="1:12" ht="9" customHeight="1">
      <c r="A559" s="89" t="s">
        <v>85</v>
      </c>
      <c r="B559" s="116">
        <f t="shared" si="31"/>
        <v>22974</v>
      </c>
      <c r="C559" s="116">
        <v>29</v>
      </c>
      <c r="D559" s="116">
        <v>3010</v>
      </c>
      <c r="E559" s="116">
        <v>7344</v>
      </c>
      <c r="F559" s="116">
        <v>5545</v>
      </c>
      <c r="G559" s="116">
        <v>2803</v>
      </c>
      <c r="H559" s="116">
        <v>1451</v>
      </c>
      <c r="I559" s="116">
        <v>779</v>
      </c>
      <c r="J559" s="116">
        <v>554</v>
      </c>
      <c r="K559" s="116">
        <v>1441</v>
      </c>
      <c r="L559" s="116">
        <v>18</v>
      </c>
    </row>
    <row r="560" spans="1:12" ht="9" customHeight="1">
      <c r="A560" s="100" t="s">
        <v>86</v>
      </c>
      <c r="B560" s="117">
        <f t="shared" si="31"/>
        <v>16984</v>
      </c>
      <c r="C560" s="117">
        <v>1</v>
      </c>
      <c r="D560" s="117">
        <v>1101</v>
      </c>
      <c r="E560" s="117">
        <v>4817</v>
      </c>
      <c r="F560" s="117">
        <v>4519</v>
      </c>
      <c r="G560" s="117">
        <v>2557</v>
      </c>
      <c r="H560" s="117">
        <v>1532</v>
      </c>
      <c r="I560" s="117">
        <v>862</v>
      </c>
      <c r="J560" s="117">
        <v>523</v>
      </c>
      <c r="K560" s="117">
        <v>1050</v>
      </c>
      <c r="L560" s="117">
        <v>22</v>
      </c>
    </row>
    <row r="561" spans="1:12" ht="9" customHeight="1">
      <c r="A561" s="161" t="s">
        <v>24</v>
      </c>
      <c r="B561" s="116">
        <f t="shared" si="31"/>
        <v>34444</v>
      </c>
      <c r="C561" s="116">
        <v>0</v>
      </c>
      <c r="D561" s="116">
        <v>1433</v>
      </c>
      <c r="E561" s="116">
        <v>6487</v>
      </c>
      <c r="F561" s="116">
        <v>9397</v>
      </c>
      <c r="G561" s="116">
        <v>7141</v>
      </c>
      <c r="H561" s="116">
        <v>4051</v>
      </c>
      <c r="I561" s="116">
        <v>2031</v>
      </c>
      <c r="J561" s="116">
        <v>1261</v>
      </c>
      <c r="K561" s="116">
        <v>2643</v>
      </c>
      <c r="L561" s="116">
        <v>0</v>
      </c>
    </row>
    <row r="562" spans="1:12" ht="9" customHeight="1">
      <c r="A562" s="89" t="s">
        <v>87</v>
      </c>
      <c r="B562" s="116">
        <f t="shared" si="31"/>
        <v>10454</v>
      </c>
      <c r="C562" s="116">
        <v>2</v>
      </c>
      <c r="D562" s="116">
        <v>1324</v>
      </c>
      <c r="E562" s="116">
        <v>3217</v>
      </c>
      <c r="F562" s="116">
        <v>2447</v>
      </c>
      <c r="G562" s="116">
        <v>1325</v>
      </c>
      <c r="H562" s="116">
        <v>744</v>
      </c>
      <c r="I562" s="116">
        <v>414</v>
      </c>
      <c r="J562" s="116">
        <v>251</v>
      </c>
      <c r="K562" s="116">
        <v>718</v>
      </c>
      <c r="L562" s="116">
        <v>12</v>
      </c>
    </row>
    <row r="563" spans="1:12" ht="9" customHeight="1">
      <c r="A563" s="89" t="s">
        <v>88</v>
      </c>
      <c r="B563" s="116">
        <f t="shared" si="31"/>
        <v>28843</v>
      </c>
      <c r="C563" s="116">
        <v>0</v>
      </c>
      <c r="D563" s="116">
        <v>3152</v>
      </c>
      <c r="E563" s="116">
        <v>11290</v>
      </c>
      <c r="F563" s="116">
        <v>7642</v>
      </c>
      <c r="G563" s="116">
        <v>3340</v>
      </c>
      <c r="H563" s="116">
        <v>1437</v>
      </c>
      <c r="I563" s="116">
        <v>680</v>
      </c>
      <c r="J563" s="116">
        <v>402</v>
      </c>
      <c r="K563" s="116">
        <v>826</v>
      </c>
      <c r="L563" s="116">
        <v>74</v>
      </c>
    </row>
    <row r="564" spans="1:12" ht="9" customHeight="1">
      <c r="A564" s="100" t="s">
        <v>89</v>
      </c>
      <c r="B564" s="117">
        <f t="shared" si="31"/>
        <v>23724</v>
      </c>
      <c r="C564" s="117">
        <v>43</v>
      </c>
      <c r="D564" s="117">
        <v>4705</v>
      </c>
      <c r="E564" s="117">
        <v>7607</v>
      </c>
      <c r="F564" s="117">
        <v>5111</v>
      </c>
      <c r="G564" s="117">
        <v>2510</v>
      </c>
      <c r="H564" s="117">
        <v>1310</v>
      </c>
      <c r="I564" s="117">
        <v>718</v>
      </c>
      <c r="J564" s="117">
        <v>515</v>
      </c>
      <c r="K564" s="117">
        <v>1190</v>
      </c>
      <c r="L564" s="117">
        <v>15</v>
      </c>
    </row>
    <row r="565" spans="1:12" ht="9" customHeight="1">
      <c r="A565" s="89" t="s">
        <v>90</v>
      </c>
      <c r="B565" s="116">
        <f t="shared" si="31"/>
        <v>9941</v>
      </c>
      <c r="C565" s="116">
        <v>1</v>
      </c>
      <c r="D565" s="116">
        <v>648</v>
      </c>
      <c r="E565" s="116">
        <v>2573</v>
      </c>
      <c r="F565" s="116">
        <v>2705</v>
      </c>
      <c r="G565" s="116">
        <v>1552</v>
      </c>
      <c r="H565" s="116">
        <v>887</v>
      </c>
      <c r="I565" s="116">
        <v>445</v>
      </c>
      <c r="J565" s="116">
        <v>293</v>
      </c>
      <c r="K565" s="116">
        <v>820</v>
      </c>
      <c r="L565" s="116">
        <v>17</v>
      </c>
    </row>
    <row r="566" spans="1:12" ht="9" customHeight="1">
      <c r="A566" s="89" t="s">
        <v>91</v>
      </c>
      <c r="B566" s="116">
        <f t="shared" si="31"/>
        <v>40055</v>
      </c>
      <c r="C566" s="116">
        <v>0</v>
      </c>
      <c r="D566" s="116">
        <v>3005</v>
      </c>
      <c r="E566" s="116">
        <v>13201</v>
      </c>
      <c r="F566" s="116">
        <v>12130</v>
      </c>
      <c r="G566" s="116">
        <v>5948</v>
      </c>
      <c r="H566" s="116">
        <v>2493</v>
      </c>
      <c r="I566" s="116">
        <v>1147</v>
      </c>
      <c r="J566" s="116">
        <v>626</v>
      </c>
      <c r="K566" s="116">
        <v>1503</v>
      </c>
      <c r="L566" s="116">
        <v>2</v>
      </c>
    </row>
    <row r="567" spans="1:12" ht="9" customHeight="1">
      <c r="A567" s="89" t="s">
        <v>92</v>
      </c>
      <c r="B567" s="116">
        <f t="shared" si="31"/>
        <v>68277</v>
      </c>
      <c r="C567" s="116">
        <v>4</v>
      </c>
      <c r="D567" s="116">
        <v>5272</v>
      </c>
      <c r="E567" s="116">
        <v>17901</v>
      </c>
      <c r="F567" s="116">
        <v>16363</v>
      </c>
      <c r="G567" s="116">
        <v>9434</v>
      </c>
      <c r="H567" s="116">
        <v>5043</v>
      </c>
      <c r="I567" s="116">
        <v>2504</v>
      </c>
      <c r="J567" s="116">
        <v>1600</v>
      </c>
      <c r="K567" s="116">
        <v>3532</v>
      </c>
      <c r="L567" s="116">
        <v>6624</v>
      </c>
    </row>
    <row r="568" spans="1:12" ht="9" customHeight="1">
      <c r="A568" s="100" t="s">
        <v>93</v>
      </c>
      <c r="B568" s="117">
        <f t="shared" si="31"/>
        <v>27948</v>
      </c>
      <c r="C568" s="117">
        <v>1</v>
      </c>
      <c r="D568" s="117">
        <v>4322</v>
      </c>
      <c r="E568" s="117">
        <v>9900</v>
      </c>
      <c r="F568" s="117">
        <v>6769</v>
      </c>
      <c r="G568" s="117">
        <v>3084</v>
      </c>
      <c r="H568" s="117">
        <v>1496</v>
      </c>
      <c r="I568" s="117">
        <v>725</v>
      </c>
      <c r="J568" s="117">
        <v>460</v>
      </c>
      <c r="K568" s="117">
        <v>1184</v>
      </c>
      <c r="L568" s="117">
        <v>7</v>
      </c>
    </row>
    <row r="569" spans="1:12" ht="9" customHeight="1">
      <c r="A569" s="89" t="s">
        <v>94</v>
      </c>
      <c r="B569" s="116">
        <f t="shared" si="31"/>
        <v>7317</v>
      </c>
      <c r="C569" s="116">
        <v>0</v>
      </c>
      <c r="D569" s="116">
        <v>608</v>
      </c>
      <c r="E569" s="116">
        <v>1829</v>
      </c>
      <c r="F569" s="116">
        <v>1925</v>
      </c>
      <c r="G569" s="116">
        <v>1312</v>
      </c>
      <c r="H569" s="116">
        <v>627</v>
      </c>
      <c r="I569" s="116">
        <v>308</v>
      </c>
      <c r="J569" s="116">
        <v>188</v>
      </c>
      <c r="K569" s="116">
        <v>516</v>
      </c>
      <c r="L569" s="116">
        <v>4</v>
      </c>
    </row>
    <row r="570" spans="1:12" ht="9" customHeight="1">
      <c r="A570" s="89" t="s">
        <v>95</v>
      </c>
      <c r="B570" s="116">
        <f t="shared" si="31"/>
        <v>5591</v>
      </c>
      <c r="C570" s="116">
        <v>0</v>
      </c>
      <c r="D570" s="116">
        <v>397</v>
      </c>
      <c r="E570" s="116">
        <v>1551</v>
      </c>
      <c r="F570" s="116">
        <v>1460</v>
      </c>
      <c r="G570" s="116">
        <v>807</v>
      </c>
      <c r="H570" s="116">
        <v>455</v>
      </c>
      <c r="I570" s="116">
        <v>248</v>
      </c>
      <c r="J570" s="116">
        <v>173</v>
      </c>
      <c r="K570" s="116">
        <v>500</v>
      </c>
      <c r="L570" s="116">
        <v>0</v>
      </c>
    </row>
    <row r="571" spans="1:12" ht="9" customHeight="1">
      <c r="A571" s="89" t="s">
        <v>96</v>
      </c>
      <c r="B571" s="116">
        <f t="shared" si="31"/>
        <v>27988</v>
      </c>
      <c r="C571" s="116">
        <v>4</v>
      </c>
      <c r="D571" s="116">
        <v>3250</v>
      </c>
      <c r="E571" s="116">
        <v>8473</v>
      </c>
      <c r="F571" s="116">
        <v>8045</v>
      </c>
      <c r="G571" s="116">
        <v>4035</v>
      </c>
      <c r="H571" s="116">
        <v>1759</v>
      </c>
      <c r="I571" s="116">
        <v>793</v>
      </c>
      <c r="J571" s="116">
        <v>529</v>
      </c>
      <c r="K571" s="116">
        <v>1097</v>
      </c>
      <c r="L571" s="116">
        <v>3</v>
      </c>
    </row>
    <row r="572" spans="1:12" ht="9" customHeight="1">
      <c r="A572" s="100" t="s">
        <v>97</v>
      </c>
      <c r="B572" s="117">
        <f t="shared" si="31"/>
        <v>20373</v>
      </c>
      <c r="C572" s="117">
        <v>3</v>
      </c>
      <c r="D572" s="117">
        <v>2610</v>
      </c>
      <c r="E572" s="117">
        <v>6553</v>
      </c>
      <c r="F572" s="117">
        <v>5205</v>
      </c>
      <c r="G572" s="117">
        <v>2680</v>
      </c>
      <c r="H572" s="117">
        <v>1258</v>
      </c>
      <c r="I572" s="117">
        <v>596</v>
      </c>
      <c r="J572" s="117">
        <v>392</v>
      </c>
      <c r="K572" s="117">
        <v>1075</v>
      </c>
      <c r="L572" s="117">
        <v>1</v>
      </c>
    </row>
    <row r="573" spans="1:12" ht="9" customHeight="1">
      <c r="A573" s="89" t="s">
        <v>98</v>
      </c>
      <c r="B573" s="116">
        <f t="shared" si="31"/>
        <v>20483</v>
      </c>
      <c r="C573" s="116">
        <v>3</v>
      </c>
      <c r="D573" s="116">
        <v>1709</v>
      </c>
      <c r="E573" s="116">
        <v>5626</v>
      </c>
      <c r="F573" s="116">
        <v>5274</v>
      </c>
      <c r="G573" s="116">
        <v>3213</v>
      </c>
      <c r="H573" s="116">
        <v>1689</v>
      </c>
      <c r="I573" s="116">
        <v>890</v>
      </c>
      <c r="J573" s="116">
        <v>605</v>
      </c>
      <c r="K573" s="116">
        <v>1470</v>
      </c>
      <c r="L573" s="116">
        <v>4</v>
      </c>
    </row>
    <row r="574" spans="1:12" ht="9" customHeight="1">
      <c r="A574" s="89" t="s">
        <v>99</v>
      </c>
      <c r="B574" s="116">
        <f t="shared" si="31"/>
        <v>8316</v>
      </c>
      <c r="C574" s="116">
        <v>0</v>
      </c>
      <c r="D574" s="116">
        <v>519</v>
      </c>
      <c r="E574" s="116">
        <v>2456</v>
      </c>
      <c r="F574" s="116">
        <v>2552</v>
      </c>
      <c r="G574" s="116">
        <v>1392</v>
      </c>
      <c r="H574" s="116">
        <v>667</v>
      </c>
      <c r="I574" s="116">
        <v>263</v>
      </c>
      <c r="J574" s="116">
        <v>146</v>
      </c>
      <c r="K574" s="116">
        <v>295</v>
      </c>
      <c r="L574" s="116">
        <v>26</v>
      </c>
    </row>
    <row r="575" spans="1:12" ht="9" customHeight="1">
      <c r="A575" s="89" t="s">
        <v>100</v>
      </c>
      <c r="B575" s="116">
        <f t="shared" si="31"/>
        <v>9735</v>
      </c>
      <c r="C575" s="116">
        <v>0</v>
      </c>
      <c r="D575" s="116">
        <v>441</v>
      </c>
      <c r="E575" s="116">
        <v>1886</v>
      </c>
      <c r="F575" s="116">
        <v>2723</v>
      </c>
      <c r="G575" s="116">
        <v>2133</v>
      </c>
      <c r="H575" s="116">
        <v>1129</v>
      </c>
      <c r="I575" s="116">
        <v>618</v>
      </c>
      <c r="J575" s="116">
        <v>333</v>
      </c>
      <c r="K575" s="116">
        <v>448</v>
      </c>
      <c r="L575" s="116">
        <v>24</v>
      </c>
    </row>
    <row r="576" spans="1:12" ht="9" customHeight="1">
      <c r="A576" s="100" t="s">
        <v>101</v>
      </c>
      <c r="B576" s="117">
        <f t="shared" si="31"/>
        <v>12429</v>
      </c>
      <c r="C576" s="117">
        <v>2</v>
      </c>
      <c r="D576" s="117">
        <v>1151</v>
      </c>
      <c r="E576" s="117">
        <v>4048</v>
      </c>
      <c r="F576" s="117">
        <v>3417</v>
      </c>
      <c r="G576" s="117">
        <v>1747</v>
      </c>
      <c r="H576" s="117">
        <v>803</v>
      </c>
      <c r="I576" s="117">
        <v>398</v>
      </c>
      <c r="J576" s="117">
        <v>248</v>
      </c>
      <c r="K576" s="117">
        <v>602</v>
      </c>
      <c r="L576" s="117">
        <v>13</v>
      </c>
    </row>
    <row r="577" spans="1:12" ht="9" customHeight="1">
      <c r="A577" s="89" t="s">
        <v>102</v>
      </c>
      <c r="B577" s="116">
        <f t="shared" si="31"/>
        <v>16448</v>
      </c>
      <c r="C577" s="116">
        <v>0</v>
      </c>
      <c r="D577" s="116">
        <v>1139</v>
      </c>
      <c r="E577" s="116">
        <v>4738</v>
      </c>
      <c r="F577" s="116">
        <v>4769</v>
      </c>
      <c r="G577" s="116">
        <v>2315</v>
      </c>
      <c r="H577" s="116">
        <v>1136</v>
      </c>
      <c r="I577" s="116">
        <v>674</v>
      </c>
      <c r="J577" s="116">
        <v>431</v>
      </c>
      <c r="K577" s="116">
        <v>1227</v>
      </c>
      <c r="L577" s="116">
        <v>19</v>
      </c>
    </row>
    <row r="578" spans="1:12" ht="9" customHeight="1">
      <c r="A578" s="89" t="s">
        <v>103</v>
      </c>
      <c r="B578" s="116">
        <f t="shared" si="31"/>
        <v>14247</v>
      </c>
      <c r="C578" s="116">
        <v>0</v>
      </c>
      <c r="D578" s="116">
        <v>669</v>
      </c>
      <c r="E578" s="116">
        <v>3482</v>
      </c>
      <c r="F578" s="116">
        <v>4103</v>
      </c>
      <c r="G578" s="116">
        <v>2337</v>
      </c>
      <c r="H578" s="116">
        <v>1291</v>
      </c>
      <c r="I578" s="116">
        <v>734</v>
      </c>
      <c r="J578" s="116">
        <v>469</v>
      </c>
      <c r="K578" s="116">
        <v>1147</v>
      </c>
      <c r="L578" s="116">
        <v>15</v>
      </c>
    </row>
    <row r="579" spans="1:12" ht="9" customHeight="1">
      <c r="A579" s="89" t="s">
        <v>104</v>
      </c>
      <c r="B579" s="116">
        <f t="shared" si="31"/>
        <v>10706</v>
      </c>
      <c r="C579" s="116">
        <v>3</v>
      </c>
      <c r="D579" s="116">
        <v>740</v>
      </c>
      <c r="E579" s="116">
        <v>3143</v>
      </c>
      <c r="F579" s="116">
        <v>3079</v>
      </c>
      <c r="G579" s="116">
        <v>1590</v>
      </c>
      <c r="H579" s="116">
        <v>778</v>
      </c>
      <c r="I579" s="116">
        <v>457</v>
      </c>
      <c r="J579" s="116">
        <v>286</v>
      </c>
      <c r="K579" s="116">
        <v>621</v>
      </c>
      <c r="L579" s="116">
        <v>9</v>
      </c>
    </row>
    <row r="580" spans="1:12" ht="9" customHeight="1">
      <c r="A580" s="100" t="s">
        <v>105</v>
      </c>
      <c r="B580" s="117">
        <f t="shared" si="31"/>
        <v>18443</v>
      </c>
      <c r="C580" s="117">
        <v>1</v>
      </c>
      <c r="D580" s="117">
        <v>1257</v>
      </c>
      <c r="E580" s="117">
        <v>5188</v>
      </c>
      <c r="F580" s="117">
        <v>5103</v>
      </c>
      <c r="G580" s="117">
        <v>2799</v>
      </c>
      <c r="H580" s="117">
        <v>1521</v>
      </c>
      <c r="I580" s="117">
        <v>825</v>
      </c>
      <c r="J580" s="117">
        <v>526</v>
      </c>
      <c r="K580" s="117">
        <v>1221</v>
      </c>
      <c r="L580" s="117">
        <v>2</v>
      </c>
    </row>
    <row r="581" spans="1:12" ht="9" customHeight="1">
      <c r="A581" s="89" t="s">
        <v>106</v>
      </c>
      <c r="B581" s="116">
        <f t="shared" si="31"/>
        <v>5077</v>
      </c>
      <c r="C581" s="116">
        <v>1</v>
      </c>
      <c r="D581" s="116">
        <v>448</v>
      </c>
      <c r="E581" s="116">
        <v>1576</v>
      </c>
      <c r="F581" s="116">
        <v>1442</v>
      </c>
      <c r="G581" s="116">
        <v>710</v>
      </c>
      <c r="H581" s="116">
        <v>313</v>
      </c>
      <c r="I581" s="116">
        <v>173</v>
      </c>
      <c r="J581" s="116">
        <v>114</v>
      </c>
      <c r="K581" s="116">
        <v>291</v>
      </c>
      <c r="L581" s="116">
        <v>9</v>
      </c>
    </row>
    <row r="582" spans="1:12" ht="9" customHeight="1">
      <c r="A582" s="89" t="s">
        <v>107</v>
      </c>
      <c r="B582" s="116">
        <f t="shared" si="31"/>
        <v>36487</v>
      </c>
      <c r="C582" s="116">
        <v>0</v>
      </c>
      <c r="D582" s="116">
        <v>2868</v>
      </c>
      <c r="E582" s="116">
        <v>9651</v>
      </c>
      <c r="F582" s="116">
        <v>9473</v>
      </c>
      <c r="G582" s="116">
        <v>5336</v>
      </c>
      <c r="H582" s="116">
        <v>2871</v>
      </c>
      <c r="I582" s="116">
        <v>1732</v>
      </c>
      <c r="J582" s="116">
        <v>1128</v>
      </c>
      <c r="K582" s="116">
        <v>3424</v>
      </c>
      <c r="L582" s="116">
        <v>4</v>
      </c>
    </row>
    <row r="583" spans="1:12" ht="9" customHeight="1">
      <c r="A583" s="89" t="s">
        <v>108</v>
      </c>
      <c r="B583" s="116">
        <f t="shared" si="31"/>
        <v>12167</v>
      </c>
      <c r="C583" s="116">
        <v>0</v>
      </c>
      <c r="D583" s="116">
        <v>1638</v>
      </c>
      <c r="E583" s="116">
        <v>4377</v>
      </c>
      <c r="F583" s="116">
        <v>3246</v>
      </c>
      <c r="G583" s="116">
        <v>1426</v>
      </c>
      <c r="H583" s="116">
        <v>599</v>
      </c>
      <c r="I583" s="116">
        <v>285</v>
      </c>
      <c r="J583" s="116">
        <v>154</v>
      </c>
      <c r="K583" s="116">
        <v>438</v>
      </c>
      <c r="L583" s="116">
        <v>4</v>
      </c>
    </row>
    <row r="584" spans="1:12" ht="9" customHeight="1">
      <c r="A584" s="100" t="s">
        <v>109</v>
      </c>
      <c r="B584" s="117">
        <f t="shared" si="31"/>
        <v>9616</v>
      </c>
      <c r="C584" s="117">
        <v>1</v>
      </c>
      <c r="D584" s="117">
        <v>1496</v>
      </c>
      <c r="E584" s="117">
        <v>3525</v>
      </c>
      <c r="F584" s="117">
        <v>2282</v>
      </c>
      <c r="G584" s="117">
        <v>1059</v>
      </c>
      <c r="H584" s="117">
        <v>498</v>
      </c>
      <c r="I584" s="117">
        <v>250</v>
      </c>
      <c r="J584" s="117">
        <v>143</v>
      </c>
      <c r="K584" s="117">
        <v>349</v>
      </c>
      <c r="L584" s="117">
        <v>13</v>
      </c>
    </row>
    <row r="585" spans="1:12" ht="8.65" customHeight="1"/>
    <row r="586" spans="1:12" ht="9" customHeight="1">
      <c r="A586" s="162" t="s">
        <v>117</v>
      </c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</row>
    <row r="587" spans="1:12" s="164" customFormat="1" ht="9" customHeight="1">
      <c r="A587" s="96" t="s">
        <v>181</v>
      </c>
      <c r="B587" s="115">
        <f>SUM(B589:B620)</f>
        <v>570954</v>
      </c>
      <c r="C587" s="115">
        <f t="shared" ref="C587:L587" si="32">SUM(C589:C620)</f>
        <v>81</v>
      </c>
      <c r="D587" s="115">
        <f t="shared" si="32"/>
        <v>52646</v>
      </c>
      <c r="E587" s="115">
        <f t="shared" si="32"/>
        <v>168158</v>
      </c>
      <c r="F587" s="115">
        <f t="shared" si="32"/>
        <v>152860</v>
      </c>
      <c r="G587" s="115">
        <f t="shared" si="32"/>
        <v>83944</v>
      </c>
      <c r="H587" s="115">
        <f t="shared" si="32"/>
        <v>42532</v>
      </c>
      <c r="I587" s="115">
        <f t="shared" si="32"/>
        <v>22523</v>
      </c>
      <c r="J587" s="115">
        <f t="shared" si="32"/>
        <v>14034</v>
      </c>
      <c r="K587" s="115">
        <f t="shared" si="32"/>
        <v>33496</v>
      </c>
      <c r="L587" s="115">
        <f t="shared" si="32"/>
        <v>680</v>
      </c>
    </row>
    <row r="588" spans="1:12" ht="3.95" customHeight="1">
      <c r="A588" s="89" t="s">
        <v>182</v>
      </c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</row>
    <row r="589" spans="1:12" ht="9" customHeight="1">
      <c r="A589" s="89" t="s">
        <v>79</v>
      </c>
      <c r="B589" s="116">
        <f t="shared" ref="B589:B620" si="33">SUM(C589:L589)</f>
        <v>6396</v>
      </c>
      <c r="C589" s="116">
        <v>0</v>
      </c>
      <c r="D589" s="116">
        <v>621</v>
      </c>
      <c r="E589" s="116">
        <v>2279</v>
      </c>
      <c r="F589" s="116">
        <v>1801</v>
      </c>
      <c r="G589" s="116">
        <v>838</v>
      </c>
      <c r="H589" s="116">
        <v>337</v>
      </c>
      <c r="I589" s="116">
        <v>167</v>
      </c>
      <c r="J589" s="116">
        <v>90</v>
      </c>
      <c r="K589" s="116">
        <v>202</v>
      </c>
      <c r="L589" s="116">
        <v>61</v>
      </c>
    </row>
    <row r="590" spans="1:12" ht="9" customHeight="1">
      <c r="A590" s="89" t="s">
        <v>80</v>
      </c>
      <c r="B590" s="116">
        <f t="shared" si="33"/>
        <v>15958</v>
      </c>
      <c r="C590" s="116">
        <v>0</v>
      </c>
      <c r="D590" s="116">
        <v>707</v>
      </c>
      <c r="E590" s="116">
        <v>3678</v>
      </c>
      <c r="F590" s="116">
        <v>4131</v>
      </c>
      <c r="G590" s="116">
        <v>2785</v>
      </c>
      <c r="H590" s="116">
        <v>1727</v>
      </c>
      <c r="I590" s="116">
        <v>1004</v>
      </c>
      <c r="J590" s="116">
        <v>683</v>
      </c>
      <c r="K590" s="116">
        <v>1216</v>
      </c>
      <c r="L590" s="116">
        <v>27</v>
      </c>
    </row>
    <row r="591" spans="1:12" ht="9" customHeight="1">
      <c r="A591" s="89" t="s">
        <v>81</v>
      </c>
      <c r="B591" s="116">
        <f t="shared" si="33"/>
        <v>2917</v>
      </c>
      <c r="C591" s="116">
        <v>0</v>
      </c>
      <c r="D591" s="116">
        <v>119</v>
      </c>
      <c r="E591" s="116">
        <v>624</v>
      </c>
      <c r="F591" s="116">
        <v>835</v>
      </c>
      <c r="G591" s="116">
        <v>575</v>
      </c>
      <c r="H591" s="116">
        <v>282</v>
      </c>
      <c r="I591" s="116">
        <v>168</v>
      </c>
      <c r="J591" s="116">
        <v>113</v>
      </c>
      <c r="K591" s="116">
        <v>201</v>
      </c>
      <c r="L591" s="116">
        <v>0</v>
      </c>
    </row>
    <row r="592" spans="1:12" ht="9" customHeight="1">
      <c r="A592" s="100" t="s">
        <v>82</v>
      </c>
      <c r="B592" s="117">
        <f t="shared" si="33"/>
        <v>4967</v>
      </c>
      <c r="C592" s="117">
        <v>0</v>
      </c>
      <c r="D592" s="117">
        <v>579</v>
      </c>
      <c r="E592" s="117">
        <v>1640</v>
      </c>
      <c r="F592" s="117">
        <v>1277</v>
      </c>
      <c r="G592" s="117">
        <v>644</v>
      </c>
      <c r="H592" s="117">
        <v>301</v>
      </c>
      <c r="I592" s="117">
        <v>153</v>
      </c>
      <c r="J592" s="117">
        <v>96</v>
      </c>
      <c r="K592" s="117">
        <v>269</v>
      </c>
      <c r="L592" s="117">
        <v>8</v>
      </c>
    </row>
    <row r="593" spans="1:12" ht="9" customHeight="1">
      <c r="A593" s="89" t="s">
        <v>83</v>
      </c>
      <c r="B593" s="116">
        <f t="shared" si="33"/>
        <v>15748</v>
      </c>
      <c r="C593" s="116">
        <v>0</v>
      </c>
      <c r="D593" s="116">
        <v>2421</v>
      </c>
      <c r="E593" s="116">
        <v>5335</v>
      </c>
      <c r="F593" s="116">
        <v>3835</v>
      </c>
      <c r="G593" s="116">
        <v>1753</v>
      </c>
      <c r="H593" s="116">
        <v>866</v>
      </c>
      <c r="I593" s="116">
        <v>432</v>
      </c>
      <c r="J593" s="116">
        <v>294</v>
      </c>
      <c r="K593" s="116">
        <v>784</v>
      </c>
      <c r="L593" s="116">
        <v>28</v>
      </c>
    </row>
    <row r="594" spans="1:12" ht="9" customHeight="1">
      <c r="A594" s="89" t="s">
        <v>84</v>
      </c>
      <c r="B594" s="116">
        <f t="shared" si="33"/>
        <v>3375</v>
      </c>
      <c r="C594" s="116">
        <v>1</v>
      </c>
      <c r="D594" s="116">
        <v>210</v>
      </c>
      <c r="E594" s="116">
        <v>874</v>
      </c>
      <c r="F594" s="116">
        <v>998</v>
      </c>
      <c r="G594" s="116">
        <v>529</v>
      </c>
      <c r="H594" s="116">
        <v>287</v>
      </c>
      <c r="I594" s="116">
        <v>136</v>
      </c>
      <c r="J594" s="116">
        <v>91</v>
      </c>
      <c r="K594" s="116">
        <v>245</v>
      </c>
      <c r="L594" s="116">
        <v>4</v>
      </c>
    </row>
    <row r="595" spans="1:12" ht="9" customHeight="1">
      <c r="A595" s="89" t="s">
        <v>85</v>
      </c>
      <c r="B595" s="116">
        <f t="shared" si="33"/>
        <v>24149</v>
      </c>
      <c r="C595" s="116">
        <v>22</v>
      </c>
      <c r="D595" s="116">
        <v>3235</v>
      </c>
      <c r="E595" s="116">
        <v>7520</v>
      </c>
      <c r="F595" s="116">
        <v>5755</v>
      </c>
      <c r="G595" s="116">
        <v>3106</v>
      </c>
      <c r="H595" s="116">
        <v>1540</v>
      </c>
      <c r="I595" s="116">
        <v>869</v>
      </c>
      <c r="J595" s="116">
        <v>577</v>
      </c>
      <c r="K595" s="116">
        <v>1513</v>
      </c>
      <c r="L595" s="116">
        <v>12</v>
      </c>
    </row>
    <row r="596" spans="1:12" ht="9" customHeight="1">
      <c r="A596" s="100" t="s">
        <v>86</v>
      </c>
      <c r="B596" s="117">
        <f t="shared" si="33"/>
        <v>16295</v>
      </c>
      <c r="C596" s="117">
        <v>0</v>
      </c>
      <c r="D596" s="117">
        <v>1029</v>
      </c>
      <c r="E596" s="117">
        <v>4489</v>
      </c>
      <c r="F596" s="117">
        <v>4421</v>
      </c>
      <c r="G596" s="117">
        <v>2472</v>
      </c>
      <c r="H596" s="117">
        <v>1502</v>
      </c>
      <c r="I596" s="117">
        <v>896</v>
      </c>
      <c r="J596" s="117">
        <v>532</v>
      </c>
      <c r="K596" s="117">
        <v>937</v>
      </c>
      <c r="L596" s="117">
        <v>17</v>
      </c>
    </row>
    <row r="597" spans="1:12" ht="9" customHeight="1">
      <c r="A597" s="161" t="s">
        <v>24</v>
      </c>
      <c r="B597" s="116">
        <f t="shared" si="33"/>
        <v>35086</v>
      </c>
      <c r="C597" s="116">
        <v>0</v>
      </c>
      <c r="D597" s="116">
        <v>1412</v>
      </c>
      <c r="E597" s="116">
        <v>6455</v>
      </c>
      <c r="F597" s="116">
        <v>9368</v>
      </c>
      <c r="G597" s="116">
        <v>7295</v>
      </c>
      <c r="H597" s="116">
        <v>4193</v>
      </c>
      <c r="I597" s="116">
        <v>2147</v>
      </c>
      <c r="J597" s="116">
        <v>1314</v>
      </c>
      <c r="K597" s="116">
        <v>2901</v>
      </c>
      <c r="L597" s="116">
        <v>1</v>
      </c>
    </row>
    <row r="598" spans="1:12" ht="9" customHeight="1">
      <c r="A598" s="89" t="s">
        <v>87</v>
      </c>
      <c r="B598" s="116">
        <f t="shared" si="33"/>
        <v>9795</v>
      </c>
      <c r="C598" s="116">
        <v>0</v>
      </c>
      <c r="D598" s="116">
        <v>1156</v>
      </c>
      <c r="E598" s="116">
        <v>3062</v>
      </c>
      <c r="F598" s="116">
        <v>2373</v>
      </c>
      <c r="G598" s="116">
        <v>1216</v>
      </c>
      <c r="H598" s="116">
        <v>720</v>
      </c>
      <c r="I598" s="116">
        <v>350</v>
      </c>
      <c r="J598" s="116">
        <v>241</v>
      </c>
      <c r="K598" s="116">
        <v>674</v>
      </c>
      <c r="L598" s="116">
        <v>3</v>
      </c>
    </row>
    <row r="599" spans="1:12" ht="9" customHeight="1">
      <c r="A599" s="89" t="s">
        <v>88</v>
      </c>
      <c r="B599" s="116">
        <f t="shared" si="33"/>
        <v>28494</v>
      </c>
      <c r="C599" s="116">
        <v>0</v>
      </c>
      <c r="D599" s="116">
        <v>3150</v>
      </c>
      <c r="E599" s="116">
        <v>11017</v>
      </c>
      <c r="F599" s="116">
        <v>7571</v>
      </c>
      <c r="G599" s="116">
        <v>3258</v>
      </c>
      <c r="H599" s="116">
        <v>1465</v>
      </c>
      <c r="I599" s="116">
        <v>708</v>
      </c>
      <c r="J599" s="116">
        <v>378</v>
      </c>
      <c r="K599" s="116">
        <v>866</v>
      </c>
      <c r="L599" s="116">
        <v>81</v>
      </c>
    </row>
    <row r="600" spans="1:12" ht="9" customHeight="1">
      <c r="A600" s="100" t="s">
        <v>89</v>
      </c>
      <c r="B600" s="117">
        <f t="shared" si="33"/>
        <v>23611</v>
      </c>
      <c r="C600" s="117">
        <v>30</v>
      </c>
      <c r="D600" s="117">
        <v>4629</v>
      </c>
      <c r="E600" s="117">
        <v>7626</v>
      </c>
      <c r="F600" s="117">
        <v>5168</v>
      </c>
      <c r="G600" s="117">
        <v>2543</v>
      </c>
      <c r="H600" s="117">
        <v>1318</v>
      </c>
      <c r="I600" s="117">
        <v>714</v>
      </c>
      <c r="J600" s="117">
        <v>434</v>
      </c>
      <c r="K600" s="117">
        <v>1142</v>
      </c>
      <c r="L600" s="117">
        <v>7</v>
      </c>
    </row>
    <row r="601" spans="1:12" ht="9" customHeight="1">
      <c r="A601" s="89" t="s">
        <v>90</v>
      </c>
      <c r="B601" s="116">
        <f t="shared" si="33"/>
        <v>10447</v>
      </c>
      <c r="C601" s="116">
        <v>2</v>
      </c>
      <c r="D601" s="116">
        <v>713</v>
      </c>
      <c r="E601" s="116">
        <v>2670</v>
      </c>
      <c r="F601" s="116">
        <v>2949</v>
      </c>
      <c r="G601" s="116">
        <v>1608</v>
      </c>
      <c r="H601" s="116">
        <v>832</v>
      </c>
      <c r="I601" s="116">
        <v>480</v>
      </c>
      <c r="J601" s="116">
        <v>346</v>
      </c>
      <c r="K601" s="116">
        <v>828</v>
      </c>
      <c r="L601" s="116">
        <v>19</v>
      </c>
    </row>
    <row r="602" spans="1:12" ht="9" customHeight="1">
      <c r="A602" s="89" t="s">
        <v>91</v>
      </c>
      <c r="B602" s="116">
        <f t="shared" si="33"/>
        <v>39350</v>
      </c>
      <c r="C602" s="116">
        <v>1</v>
      </c>
      <c r="D602" s="116">
        <v>2928</v>
      </c>
      <c r="E602" s="116">
        <v>12875</v>
      </c>
      <c r="F602" s="116">
        <v>11879</v>
      </c>
      <c r="G602" s="116">
        <v>5971</v>
      </c>
      <c r="H602" s="116">
        <v>2526</v>
      </c>
      <c r="I602" s="116">
        <v>1130</v>
      </c>
      <c r="J602" s="116">
        <v>631</v>
      </c>
      <c r="K602" s="116">
        <v>1408</v>
      </c>
      <c r="L602" s="116">
        <v>1</v>
      </c>
    </row>
    <row r="603" spans="1:12" ht="9" customHeight="1">
      <c r="A603" s="89" t="s">
        <v>92</v>
      </c>
      <c r="B603" s="116">
        <f t="shared" si="33"/>
        <v>64417</v>
      </c>
      <c r="C603" s="116">
        <v>4</v>
      </c>
      <c r="D603" s="116">
        <v>5444</v>
      </c>
      <c r="E603" s="116">
        <v>18925</v>
      </c>
      <c r="F603" s="116">
        <v>17302</v>
      </c>
      <c r="G603" s="116">
        <v>9884</v>
      </c>
      <c r="H603" s="116">
        <v>4966</v>
      </c>
      <c r="I603" s="116">
        <v>2591</v>
      </c>
      <c r="J603" s="116">
        <v>1504</v>
      </c>
      <c r="K603" s="116">
        <v>3539</v>
      </c>
      <c r="L603" s="116">
        <v>258</v>
      </c>
    </row>
    <row r="604" spans="1:12" ht="9" customHeight="1">
      <c r="A604" s="100" t="s">
        <v>93</v>
      </c>
      <c r="B604" s="117">
        <f t="shared" si="33"/>
        <v>26858</v>
      </c>
      <c r="C604" s="117">
        <v>3</v>
      </c>
      <c r="D604" s="117">
        <v>4032</v>
      </c>
      <c r="E604" s="117">
        <v>9460</v>
      </c>
      <c r="F604" s="117">
        <v>6483</v>
      </c>
      <c r="G604" s="117">
        <v>3027</v>
      </c>
      <c r="H604" s="117">
        <v>1378</v>
      </c>
      <c r="I604" s="117">
        <v>760</v>
      </c>
      <c r="J604" s="117">
        <v>440</v>
      </c>
      <c r="K604" s="117">
        <v>1266</v>
      </c>
      <c r="L604" s="117">
        <v>9</v>
      </c>
    </row>
    <row r="605" spans="1:12" ht="9" customHeight="1">
      <c r="A605" s="89" t="s">
        <v>94</v>
      </c>
      <c r="B605" s="116">
        <f t="shared" si="33"/>
        <v>8122</v>
      </c>
      <c r="C605" s="116">
        <v>0</v>
      </c>
      <c r="D605" s="116">
        <v>566</v>
      </c>
      <c r="E605" s="116">
        <v>1999</v>
      </c>
      <c r="F605" s="116">
        <v>2107</v>
      </c>
      <c r="G605" s="116">
        <v>1418</v>
      </c>
      <c r="H605" s="116">
        <v>771</v>
      </c>
      <c r="I605" s="116">
        <v>357</v>
      </c>
      <c r="J605" s="116">
        <v>233</v>
      </c>
      <c r="K605" s="116">
        <v>668</v>
      </c>
      <c r="L605" s="116">
        <v>3</v>
      </c>
    </row>
    <row r="606" spans="1:12" ht="9" customHeight="1">
      <c r="A606" s="89" t="s">
        <v>95</v>
      </c>
      <c r="B606" s="116">
        <f t="shared" si="33"/>
        <v>6040</v>
      </c>
      <c r="C606" s="116">
        <v>1</v>
      </c>
      <c r="D606" s="116">
        <v>396</v>
      </c>
      <c r="E606" s="116">
        <v>1640</v>
      </c>
      <c r="F606" s="116">
        <v>1544</v>
      </c>
      <c r="G606" s="116">
        <v>875</v>
      </c>
      <c r="H606" s="116">
        <v>497</v>
      </c>
      <c r="I606" s="116">
        <v>316</v>
      </c>
      <c r="J606" s="116">
        <v>187</v>
      </c>
      <c r="K606" s="116">
        <v>584</v>
      </c>
      <c r="L606" s="116">
        <v>0</v>
      </c>
    </row>
    <row r="607" spans="1:12" ht="9" customHeight="1">
      <c r="A607" s="89" t="s">
        <v>96</v>
      </c>
      <c r="B607" s="116">
        <f t="shared" si="33"/>
        <v>27328</v>
      </c>
      <c r="C607" s="116">
        <v>1</v>
      </c>
      <c r="D607" s="116">
        <v>2859</v>
      </c>
      <c r="E607" s="116">
        <v>8305</v>
      </c>
      <c r="F607" s="116">
        <v>8041</v>
      </c>
      <c r="G607" s="116">
        <v>4075</v>
      </c>
      <c r="H607" s="116">
        <v>1805</v>
      </c>
      <c r="I607" s="116">
        <v>825</v>
      </c>
      <c r="J607" s="116">
        <v>455</v>
      </c>
      <c r="K607" s="116">
        <v>960</v>
      </c>
      <c r="L607" s="116">
        <v>2</v>
      </c>
    </row>
    <row r="608" spans="1:12" ht="9" customHeight="1">
      <c r="A608" s="100" t="s">
        <v>97</v>
      </c>
      <c r="B608" s="117">
        <f t="shared" si="33"/>
        <v>21092</v>
      </c>
      <c r="C608" s="117">
        <v>2</v>
      </c>
      <c r="D608" s="117">
        <v>2544</v>
      </c>
      <c r="E608" s="117">
        <v>6526</v>
      </c>
      <c r="F608" s="117">
        <v>5544</v>
      </c>
      <c r="G608" s="117">
        <v>2844</v>
      </c>
      <c r="H608" s="117">
        <v>1321</v>
      </c>
      <c r="I608" s="117">
        <v>685</v>
      </c>
      <c r="J608" s="117">
        <v>484</v>
      </c>
      <c r="K608" s="117">
        <v>1142</v>
      </c>
      <c r="L608" s="117">
        <v>0</v>
      </c>
    </row>
    <row r="609" spans="1:13" ht="9" customHeight="1">
      <c r="A609" s="89" t="s">
        <v>98</v>
      </c>
      <c r="B609" s="116">
        <f t="shared" si="33"/>
        <v>19441</v>
      </c>
      <c r="C609" s="116">
        <v>6</v>
      </c>
      <c r="D609" s="116">
        <v>1652</v>
      </c>
      <c r="E609" s="116">
        <v>5526</v>
      </c>
      <c r="F609" s="116">
        <v>5145</v>
      </c>
      <c r="G609" s="116">
        <v>3015</v>
      </c>
      <c r="H609" s="116">
        <v>1511</v>
      </c>
      <c r="I609" s="116">
        <v>793</v>
      </c>
      <c r="J609" s="116">
        <v>431</v>
      </c>
      <c r="K609" s="116">
        <v>1356</v>
      </c>
      <c r="L609" s="116">
        <v>6</v>
      </c>
    </row>
    <row r="610" spans="1:13" ht="9" customHeight="1">
      <c r="A610" s="89" t="s">
        <v>99</v>
      </c>
      <c r="B610" s="116">
        <f t="shared" si="33"/>
        <v>9037</v>
      </c>
      <c r="C610" s="116">
        <v>0</v>
      </c>
      <c r="D610" s="116">
        <v>520</v>
      </c>
      <c r="E610" s="116">
        <v>2664</v>
      </c>
      <c r="F610" s="116">
        <v>2832</v>
      </c>
      <c r="G610" s="116">
        <v>1538</v>
      </c>
      <c r="H610" s="116">
        <v>664</v>
      </c>
      <c r="I610" s="116">
        <v>315</v>
      </c>
      <c r="J610" s="116">
        <v>176</v>
      </c>
      <c r="K610" s="116">
        <v>328</v>
      </c>
      <c r="L610" s="116">
        <v>0</v>
      </c>
    </row>
    <row r="611" spans="1:13" ht="9" customHeight="1">
      <c r="A611" s="89" t="s">
        <v>100</v>
      </c>
      <c r="B611" s="116">
        <f t="shared" si="33"/>
        <v>9497</v>
      </c>
      <c r="C611" s="116">
        <v>0</v>
      </c>
      <c r="D611" s="116">
        <v>430</v>
      </c>
      <c r="E611" s="116">
        <v>1808</v>
      </c>
      <c r="F611" s="116">
        <v>2605</v>
      </c>
      <c r="G611" s="116">
        <v>2048</v>
      </c>
      <c r="H611" s="116">
        <v>1093</v>
      </c>
      <c r="I611" s="116">
        <v>672</v>
      </c>
      <c r="J611" s="116">
        <v>369</v>
      </c>
      <c r="K611" s="116">
        <v>449</v>
      </c>
      <c r="L611" s="116">
        <v>23</v>
      </c>
    </row>
    <row r="612" spans="1:13" ht="9" customHeight="1">
      <c r="A612" s="100" t="s">
        <v>101</v>
      </c>
      <c r="B612" s="117">
        <f t="shared" si="33"/>
        <v>13088</v>
      </c>
      <c r="C612" s="117">
        <v>1</v>
      </c>
      <c r="D612" s="117">
        <v>1183</v>
      </c>
      <c r="E612" s="117">
        <v>4250</v>
      </c>
      <c r="F612" s="117">
        <v>3657</v>
      </c>
      <c r="G612" s="117">
        <v>1823</v>
      </c>
      <c r="H612" s="117">
        <v>839</v>
      </c>
      <c r="I612" s="117">
        <v>428</v>
      </c>
      <c r="J612" s="117">
        <v>260</v>
      </c>
      <c r="K612" s="117">
        <v>627</v>
      </c>
      <c r="L612" s="117">
        <v>20</v>
      </c>
    </row>
    <row r="613" spans="1:13" ht="9" customHeight="1">
      <c r="A613" s="89" t="s">
        <v>102</v>
      </c>
      <c r="B613" s="116">
        <f t="shared" si="33"/>
        <v>17253</v>
      </c>
      <c r="C613" s="116">
        <v>0</v>
      </c>
      <c r="D613" s="116">
        <v>1145</v>
      </c>
      <c r="E613" s="116">
        <v>4936</v>
      </c>
      <c r="F613" s="116">
        <v>4989</v>
      </c>
      <c r="G613" s="116">
        <v>2484</v>
      </c>
      <c r="H613" s="116">
        <v>1239</v>
      </c>
      <c r="I613" s="116">
        <v>688</v>
      </c>
      <c r="J613" s="116">
        <v>462</v>
      </c>
      <c r="K613" s="116">
        <v>1301</v>
      </c>
      <c r="L613" s="116">
        <v>9</v>
      </c>
    </row>
    <row r="614" spans="1:13" ht="9" customHeight="1">
      <c r="A614" s="89" t="s">
        <v>103</v>
      </c>
      <c r="B614" s="116">
        <f t="shared" si="33"/>
        <v>14422</v>
      </c>
      <c r="C614" s="116">
        <v>1</v>
      </c>
      <c r="D614" s="116">
        <v>619</v>
      </c>
      <c r="E614" s="116">
        <v>3403</v>
      </c>
      <c r="F614" s="116">
        <v>4198</v>
      </c>
      <c r="G614" s="116">
        <v>2357</v>
      </c>
      <c r="H614" s="116">
        <v>1343</v>
      </c>
      <c r="I614" s="116">
        <v>738</v>
      </c>
      <c r="J614" s="116">
        <v>520</v>
      </c>
      <c r="K614" s="116">
        <v>1228</v>
      </c>
      <c r="L614" s="116">
        <v>15</v>
      </c>
    </row>
    <row r="615" spans="1:13" ht="9" customHeight="1">
      <c r="A615" s="89" t="s">
        <v>104</v>
      </c>
      <c r="B615" s="116">
        <f t="shared" si="33"/>
        <v>11419</v>
      </c>
      <c r="C615" s="116">
        <v>4</v>
      </c>
      <c r="D615" s="116">
        <v>746</v>
      </c>
      <c r="E615" s="116">
        <v>3215</v>
      </c>
      <c r="F615" s="116">
        <v>3279</v>
      </c>
      <c r="G615" s="116">
        <v>1791</v>
      </c>
      <c r="H615" s="116">
        <v>899</v>
      </c>
      <c r="I615" s="116">
        <v>490</v>
      </c>
      <c r="J615" s="116">
        <v>361</v>
      </c>
      <c r="K615" s="116">
        <v>629</v>
      </c>
      <c r="L615" s="116">
        <v>5</v>
      </c>
    </row>
    <row r="616" spans="1:13" ht="9" customHeight="1">
      <c r="A616" s="100" t="s">
        <v>105</v>
      </c>
      <c r="B616" s="117">
        <f t="shared" si="33"/>
        <v>19027</v>
      </c>
      <c r="C616" s="117">
        <v>0</v>
      </c>
      <c r="D616" s="117">
        <v>1207</v>
      </c>
      <c r="E616" s="117">
        <v>5365</v>
      </c>
      <c r="F616" s="117">
        <v>5495</v>
      </c>
      <c r="G616" s="117">
        <v>2891</v>
      </c>
      <c r="H616" s="117">
        <v>1469</v>
      </c>
      <c r="I616" s="117">
        <v>851</v>
      </c>
      <c r="J616" s="117">
        <v>540</v>
      </c>
      <c r="K616" s="117">
        <v>1205</v>
      </c>
      <c r="L616" s="117">
        <v>4</v>
      </c>
    </row>
    <row r="617" spans="1:13" ht="9" customHeight="1">
      <c r="A617" s="89" t="s">
        <v>106</v>
      </c>
      <c r="B617" s="116">
        <f t="shared" si="33"/>
        <v>5096</v>
      </c>
      <c r="C617" s="116">
        <v>1</v>
      </c>
      <c r="D617" s="116">
        <v>396</v>
      </c>
      <c r="E617" s="116">
        <v>1582</v>
      </c>
      <c r="F617" s="116">
        <v>1474</v>
      </c>
      <c r="G617" s="116">
        <v>716</v>
      </c>
      <c r="H617" s="116">
        <v>355</v>
      </c>
      <c r="I617" s="116">
        <v>171</v>
      </c>
      <c r="J617" s="116">
        <v>98</v>
      </c>
      <c r="K617" s="116">
        <v>273</v>
      </c>
      <c r="L617" s="116">
        <v>30</v>
      </c>
    </row>
    <row r="618" spans="1:13" ht="9" customHeight="1">
      <c r="A618" s="89" t="s">
        <v>107</v>
      </c>
      <c r="B618" s="116">
        <f t="shared" si="33"/>
        <v>40568</v>
      </c>
      <c r="C618" s="116">
        <v>0</v>
      </c>
      <c r="D618" s="116">
        <v>3012</v>
      </c>
      <c r="E618" s="116">
        <v>10554</v>
      </c>
      <c r="F618" s="116">
        <v>10225</v>
      </c>
      <c r="G618" s="116">
        <v>6111</v>
      </c>
      <c r="H618" s="116">
        <v>3390</v>
      </c>
      <c r="I618" s="116">
        <v>1977</v>
      </c>
      <c r="J618" s="116">
        <v>1387</v>
      </c>
      <c r="K618" s="116">
        <v>3903</v>
      </c>
      <c r="L618" s="116">
        <v>9</v>
      </c>
    </row>
    <row r="619" spans="1:13" ht="9" customHeight="1">
      <c r="A619" s="89" t="s">
        <v>108</v>
      </c>
      <c r="B619" s="116">
        <f t="shared" si="33"/>
        <v>12027</v>
      </c>
      <c r="C619" s="116">
        <v>0</v>
      </c>
      <c r="D619" s="116">
        <v>1528</v>
      </c>
      <c r="E619" s="116">
        <v>4217</v>
      </c>
      <c r="F619" s="116">
        <v>3289</v>
      </c>
      <c r="G619" s="116">
        <v>1414</v>
      </c>
      <c r="H619" s="116">
        <v>615</v>
      </c>
      <c r="I619" s="116">
        <v>273</v>
      </c>
      <c r="J619" s="116">
        <v>164</v>
      </c>
      <c r="K619" s="116">
        <v>511</v>
      </c>
      <c r="L619" s="116">
        <v>16</v>
      </c>
    </row>
    <row r="620" spans="1:13" ht="9" customHeight="1">
      <c r="A620" s="100" t="s">
        <v>109</v>
      </c>
      <c r="B620" s="117">
        <f t="shared" si="33"/>
        <v>9634</v>
      </c>
      <c r="C620" s="117">
        <v>1</v>
      </c>
      <c r="D620" s="117">
        <v>1458</v>
      </c>
      <c r="E620" s="117">
        <v>3639</v>
      </c>
      <c r="F620" s="117">
        <v>2290</v>
      </c>
      <c r="G620" s="117">
        <v>1040</v>
      </c>
      <c r="H620" s="117">
        <v>481</v>
      </c>
      <c r="I620" s="117">
        <v>239</v>
      </c>
      <c r="J620" s="117">
        <v>143</v>
      </c>
      <c r="K620" s="117">
        <v>341</v>
      </c>
      <c r="L620" s="117">
        <v>2</v>
      </c>
    </row>
    <row r="621" spans="1:13" ht="9" customHeight="1">
      <c r="A621" s="89"/>
      <c r="B621" s="116"/>
      <c r="C621" s="116"/>
      <c r="D621" s="116"/>
      <c r="E621" s="116"/>
      <c r="F621" s="116"/>
      <c r="G621" s="116"/>
      <c r="H621" s="116"/>
      <c r="I621" s="116"/>
      <c r="J621" s="116"/>
      <c r="K621" s="116"/>
      <c r="L621" s="116"/>
    </row>
    <row r="622" spans="1:13" ht="9" customHeight="1">
      <c r="A622" s="162" t="s">
        <v>118</v>
      </c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</row>
    <row r="623" spans="1:13" ht="9" customHeight="1">
      <c r="A623" s="96" t="s">
        <v>181</v>
      </c>
      <c r="B623" s="115">
        <f t="shared" ref="B623:L623" si="34">SUM(B625:B656)</f>
        <v>585434</v>
      </c>
      <c r="C623" s="115">
        <f t="shared" si="34"/>
        <v>71</v>
      </c>
      <c r="D623" s="115">
        <f t="shared" si="34"/>
        <v>50669</v>
      </c>
      <c r="E623" s="115">
        <f t="shared" si="34"/>
        <v>168604</v>
      </c>
      <c r="F623" s="115">
        <f t="shared" si="34"/>
        <v>156455</v>
      </c>
      <c r="G623" s="115">
        <f t="shared" si="34"/>
        <v>88397</v>
      </c>
      <c r="H623" s="115">
        <f t="shared" si="34"/>
        <v>45440</v>
      </c>
      <c r="I623" s="115">
        <f t="shared" si="34"/>
        <v>24328</v>
      </c>
      <c r="J623" s="115">
        <f t="shared" si="34"/>
        <v>14893</v>
      </c>
      <c r="K623" s="115">
        <f t="shared" si="34"/>
        <v>35558</v>
      </c>
      <c r="L623" s="115">
        <f t="shared" si="34"/>
        <v>1019</v>
      </c>
      <c r="M623" s="164"/>
    </row>
    <row r="624" spans="1:13" ht="3.95" customHeight="1">
      <c r="A624" s="89" t="s">
        <v>182</v>
      </c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</row>
    <row r="625" spans="1:12" ht="9" customHeight="1">
      <c r="A625" s="89" t="s">
        <v>79</v>
      </c>
      <c r="B625" s="116">
        <f t="shared" ref="B625:B656" si="35">SUM(C625:L625)</f>
        <v>6210</v>
      </c>
      <c r="C625" s="116">
        <v>0</v>
      </c>
      <c r="D625" s="116">
        <v>583</v>
      </c>
      <c r="E625" s="116">
        <v>2121</v>
      </c>
      <c r="F625" s="116">
        <v>1811</v>
      </c>
      <c r="G625" s="116">
        <v>855</v>
      </c>
      <c r="H625" s="116">
        <v>353</v>
      </c>
      <c r="I625" s="116">
        <v>187</v>
      </c>
      <c r="J625" s="116">
        <v>97</v>
      </c>
      <c r="K625" s="116">
        <v>198</v>
      </c>
      <c r="L625" s="116">
        <v>5</v>
      </c>
    </row>
    <row r="626" spans="1:12" ht="9" customHeight="1">
      <c r="A626" s="89" t="s">
        <v>80</v>
      </c>
      <c r="B626" s="116">
        <f>SUM(C626:L626)</f>
        <v>17535</v>
      </c>
      <c r="C626" s="116">
        <v>1</v>
      </c>
      <c r="D626" s="116">
        <v>741</v>
      </c>
      <c r="E626" s="116">
        <v>3921</v>
      </c>
      <c r="F626" s="116">
        <v>4545</v>
      </c>
      <c r="G626" s="116">
        <v>3028</v>
      </c>
      <c r="H626" s="116">
        <v>1822</v>
      </c>
      <c r="I626" s="116">
        <v>1161</v>
      </c>
      <c r="J626" s="116">
        <v>752</v>
      </c>
      <c r="K626" s="116">
        <v>1527</v>
      </c>
      <c r="L626" s="116">
        <v>37</v>
      </c>
    </row>
    <row r="627" spans="1:12" ht="9" customHeight="1">
      <c r="A627" s="89" t="s">
        <v>81</v>
      </c>
      <c r="B627" s="116">
        <f t="shared" si="35"/>
        <v>2856</v>
      </c>
      <c r="C627" s="116">
        <v>0</v>
      </c>
      <c r="D627" s="116">
        <v>147</v>
      </c>
      <c r="E627" s="116">
        <v>624</v>
      </c>
      <c r="F627" s="116">
        <v>794</v>
      </c>
      <c r="G627" s="116">
        <v>543</v>
      </c>
      <c r="H627" s="116">
        <v>274</v>
      </c>
      <c r="I627" s="116">
        <v>160</v>
      </c>
      <c r="J627" s="116">
        <v>102</v>
      </c>
      <c r="K627" s="116">
        <v>212</v>
      </c>
      <c r="L627" s="116">
        <v>0</v>
      </c>
    </row>
    <row r="628" spans="1:12" ht="9" customHeight="1">
      <c r="A628" s="100" t="s">
        <v>82</v>
      </c>
      <c r="B628" s="117">
        <f t="shared" si="35"/>
        <v>5267</v>
      </c>
      <c r="C628" s="117">
        <v>0</v>
      </c>
      <c r="D628" s="117">
        <v>630</v>
      </c>
      <c r="E628" s="117">
        <v>1681</v>
      </c>
      <c r="F628" s="117">
        <v>1390</v>
      </c>
      <c r="G628" s="117">
        <v>669</v>
      </c>
      <c r="H628" s="117">
        <v>326</v>
      </c>
      <c r="I628" s="117">
        <v>172</v>
      </c>
      <c r="J628" s="117">
        <v>108</v>
      </c>
      <c r="K628" s="117">
        <v>280</v>
      </c>
      <c r="L628" s="117">
        <v>11</v>
      </c>
    </row>
    <row r="629" spans="1:12" ht="9" customHeight="1">
      <c r="A629" s="89" t="s">
        <v>83</v>
      </c>
      <c r="B629" s="116">
        <f>SUM(C629:L629)</f>
        <v>15384</v>
      </c>
      <c r="C629" s="116">
        <v>0</v>
      </c>
      <c r="D629" s="116">
        <v>2088</v>
      </c>
      <c r="E629" s="116">
        <v>5239</v>
      </c>
      <c r="F629" s="116">
        <v>3759</v>
      </c>
      <c r="G629" s="116">
        <v>1805</v>
      </c>
      <c r="H629" s="116">
        <v>892</v>
      </c>
      <c r="I629" s="116">
        <v>458</v>
      </c>
      <c r="J629" s="116">
        <v>310</v>
      </c>
      <c r="K629" s="116">
        <v>793</v>
      </c>
      <c r="L629" s="116">
        <v>40</v>
      </c>
    </row>
    <row r="630" spans="1:12" ht="9" customHeight="1">
      <c r="A630" s="89" t="s">
        <v>84</v>
      </c>
      <c r="B630" s="116">
        <f t="shared" si="35"/>
        <v>3388</v>
      </c>
      <c r="C630" s="116">
        <v>0</v>
      </c>
      <c r="D630" s="116">
        <v>173</v>
      </c>
      <c r="E630" s="116">
        <v>848</v>
      </c>
      <c r="F630" s="116">
        <v>969</v>
      </c>
      <c r="G630" s="116">
        <v>583</v>
      </c>
      <c r="H630" s="116">
        <v>286</v>
      </c>
      <c r="I630" s="116">
        <v>175</v>
      </c>
      <c r="J630" s="116">
        <v>97</v>
      </c>
      <c r="K630" s="116">
        <v>254</v>
      </c>
      <c r="L630" s="116">
        <v>3</v>
      </c>
    </row>
    <row r="631" spans="1:12" ht="9" customHeight="1">
      <c r="A631" s="89" t="s">
        <v>85</v>
      </c>
      <c r="B631" s="116">
        <f t="shared" si="35"/>
        <v>24054</v>
      </c>
      <c r="C631" s="116">
        <v>9</v>
      </c>
      <c r="D631" s="116">
        <v>3299</v>
      </c>
      <c r="E631" s="116">
        <v>7474</v>
      </c>
      <c r="F631" s="116">
        <v>5757</v>
      </c>
      <c r="G631" s="116">
        <v>3038</v>
      </c>
      <c r="H631" s="116">
        <v>1573</v>
      </c>
      <c r="I631" s="116">
        <v>901</v>
      </c>
      <c r="J631" s="116">
        <v>609</v>
      </c>
      <c r="K631" s="116">
        <v>1385</v>
      </c>
      <c r="L631" s="116">
        <v>9</v>
      </c>
    </row>
    <row r="632" spans="1:12" ht="9" customHeight="1">
      <c r="A632" s="100" t="s">
        <v>86</v>
      </c>
      <c r="B632" s="117">
        <f t="shared" si="35"/>
        <v>18728</v>
      </c>
      <c r="C632" s="117">
        <v>0</v>
      </c>
      <c r="D632" s="117">
        <v>1046</v>
      </c>
      <c r="E632" s="117">
        <v>5041</v>
      </c>
      <c r="F632" s="117">
        <v>4969</v>
      </c>
      <c r="G632" s="117">
        <v>2981</v>
      </c>
      <c r="H632" s="117">
        <v>1879</v>
      </c>
      <c r="I632" s="117">
        <v>1137</v>
      </c>
      <c r="J632" s="117">
        <v>587</v>
      </c>
      <c r="K632" s="117">
        <v>1079</v>
      </c>
      <c r="L632" s="117">
        <v>9</v>
      </c>
    </row>
    <row r="633" spans="1:12" ht="9" customHeight="1">
      <c r="A633" s="161" t="s">
        <v>24</v>
      </c>
      <c r="B633" s="116">
        <f t="shared" si="35"/>
        <v>35536</v>
      </c>
      <c r="C633" s="116">
        <v>0</v>
      </c>
      <c r="D633" s="116">
        <v>1292</v>
      </c>
      <c r="E633" s="116">
        <v>6296</v>
      </c>
      <c r="F633" s="116">
        <v>9427</v>
      </c>
      <c r="G633" s="116">
        <v>7672</v>
      </c>
      <c r="H633" s="116">
        <v>4368</v>
      </c>
      <c r="I633" s="116">
        <v>2270</v>
      </c>
      <c r="J633" s="116">
        <v>1316</v>
      </c>
      <c r="K633" s="116">
        <v>2894</v>
      </c>
      <c r="L633" s="116">
        <v>1</v>
      </c>
    </row>
    <row r="634" spans="1:12" ht="9" customHeight="1">
      <c r="A634" s="89" t="s">
        <v>87</v>
      </c>
      <c r="B634" s="116">
        <f t="shared" si="35"/>
        <v>9674</v>
      </c>
      <c r="C634" s="116">
        <v>2</v>
      </c>
      <c r="D634" s="116">
        <v>1119</v>
      </c>
      <c r="E634" s="116">
        <v>3103</v>
      </c>
      <c r="F634" s="116">
        <v>2321</v>
      </c>
      <c r="G634" s="116">
        <v>1180</v>
      </c>
      <c r="H634" s="116">
        <v>666</v>
      </c>
      <c r="I634" s="116">
        <v>385</v>
      </c>
      <c r="J634" s="116">
        <v>227</v>
      </c>
      <c r="K634" s="116">
        <v>669</v>
      </c>
      <c r="L634" s="116">
        <v>2</v>
      </c>
    </row>
    <row r="635" spans="1:12" ht="9" customHeight="1">
      <c r="A635" s="89" t="s">
        <v>88</v>
      </c>
      <c r="B635" s="116">
        <f t="shared" si="35"/>
        <v>31310</v>
      </c>
      <c r="C635" s="116">
        <v>1</v>
      </c>
      <c r="D635" s="116">
        <v>3140</v>
      </c>
      <c r="E635" s="116">
        <v>11978</v>
      </c>
      <c r="F635" s="116">
        <v>8438</v>
      </c>
      <c r="G635" s="116">
        <v>3788</v>
      </c>
      <c r="H635" s="116">
        <v>1703</v>
      </c>
      <c r="I635" s="116">
        <v>821</v>
      </c>
      <c r="J635" s="116">
        <v>416</v>
      </c>
      <c r="K635" s="116">
        <v>948</v>
      </c>
      <c r="L635" s="116">
        <v>77</v>
      </c>
    </row>
    <row r="636" spans="1:12" ht="9" customHeight="1">
      <c r="A636" s="100" t="s">
        <v>89</v>
      </c>
      <c r="B636" s="117">
        <f t="shared" si="35"/>
        <v>22595</v>
      </c>
      <c r="C636" s="117">
        <v>36</v>
      </c>
      <c r="D636" s="117">
        <v>4301</v>
      </c>
      <c r="E636" s="117">
        <v>7495</v>
      </c>
      <c r="F636" s="117">
        <v>4968</v>
      </c>
      <c r="G636" s="117">
        <v>2481</v>
      </c>
      <c r="H636" s="117">
        <v>1278</v>
      </c>
      <c r="I636" s="117">
        <v>629</v>
      </c>
      <c r="J636" s="117">
        <v>423</v>
      </c>
      <c r="K636" s="117">
        <v>979</v>
      </c>
      <c r="L636" s="117">
        <v>5</v>
      </c>
    </row>
    <row r="637" spans="1:12" ht="9" customHeight="1">
      <c r="A637" s="89" t="s">
        <v>90</v>
      </c>
      <c r="B637" s="116">
        <f t="shared" si="35"/>
        <v>10143</v>
      </c>
      <c r="C637" s="116">
        <v>2</v>
      </c>
      <c r="D637" s="116">
        <v>687</v>
      </c>
      <c r="E637" s="116">
        <v>2632</v>
      </c>
      <c r="F637" s="116">
        <v>2841</v>
      </c>
      <c r="G637" s="116">
        <v>1648</v>
      </c>
      <c r="H637" s="116">
        <v>864</v>
      </c>
      <c r="I637" s="116">
        <v>441</v>
      </c>
      <c r="J637" s="116">
        <v>260</v>
      </c>
      <c r="K637" s="116">
        <v>745</v>
      </c>
      <c r="L637" s="116">
        <v>23</v>
      </c>
    </row>
    <row r="638" spans="1:12" ht="9" customHeight="1">
      <c r="A638" s="89" t="s">
        <v>91</v>
      </c>
      <c r="B638" s="116">
        <f t="shared" si="35"/>
        <v>39127</v>
      </c>
      <c r="C638" s="116">
        <v>0</v>
      </c>
      <c r="D638" s="116">
        <v>2643</v>
      </c>
      <c r="E638" s="116">
        <v>11977</v>
      </c>
      <c r="F638" s="116">
        <v>12202</v>
      </c>
      <c r="G638" s="116">
        <v>6175</v>
      </c>
      <c r="H638" s="116">
        <v>2688</v>
      </c>
      <c r="I638" s="116">
        <v>1243</v>
      </c>
      <c r="J638" s="116">
        <v>699</v>
      </c>
      <c r="K638" s="116">
        <v>1500</v>
      </c>
      <c r="L638" s="116">
        <v>0</v>
      </c>
    </row>
    <row r="639" spans="1:12" ht="9" customHeight="1">
      <c r="A639" s="89" t="s">
        <v>92</v>
      </c>
      <c r="B639" s="116">
        <f t="shared" si="35"/>
        <v>72465</v>
      </c>
      <c r="C639" s="116">
        <v>5</v>
      </c>
      <c r="D639" s="116">
        <v>5646</v>
      </c>
      <c r="E639" s="116">
        <v>20263</v>
      </c>
      <c r="F639" s="116">
        <v>18891</v>
      </c>
      <c r="G639" s="116">
        <v>11273</v>
      </c>
      <c r="H639" s="116">
        <v>5978</v>
      </c>
      <c r="I639" s="116">
        <v>3187</v>
      </c>
      <c r="J639" s="116">
        <v>1951</v>
      </c>
      <c r="K639" s="116">
        <v>4698</v>
      </c>
      <c r="L639" s="116">
        <v>573</v>
      </c>
    </row>
    <row r="640" spans="1:12" ht="9" customHeight="1">
      <c r="A640" s="100" t="s">
        <v>93</v>
      </c>
      <c r="B640" s="117">
        <f t="shared" si="35"/>
        <v>26833</v>
      </c>
      <c r="C640" s="117">
        <v>1</v>
      </c>
      <c r="D640" s="117">
        <v>3410</v>
      </c>
      <c r="E640" s="117">
        <v>9140</v>
      </c>
      <c r="F640" s="117">
        <v>6694</v>
      </c>
      <c r="G640" s="117">
        <v>3255</v>
      </c>
      <c r="H640" s="117">
        <v>1605</v>
      </c>
      <c r="I640" s="117">
        <v>834</v>
      </c>
      <c r="J640" s="117">
        <v>492</v>
      </c>
      <c r="K640" s="117">
        <v>1381</v>
      </c>
      <c r="L640" s="117">
        <v>21</v>
      </c>
    </row>
    <row r="641" spans="1:12" ht="9" customHeight="1">
      <c r="A641" s="89" t="s">
        <v>94</v>
      </c>
      <c r="B641" s="116">
        <f t="shared" si="35"/>
        <v>7874</v>
      </c>
      <c r="C641" s="116">
        <v>0</v>
      </c>
      <c r="D641" s="116">
        <v>547</v>
      </c>
      <c r="E641" s="116">
        <v>1920</v>
      </c>
      <c r="F641" s="116">
        <v>2058</v>
      </c>
      <c r="G641" s="116">
        <v>1390</v>
      </c>
      <c r="H641" s="116">
        <v>752</v>
      </c>
      <c r="I641" s="116">
        <v>353</v>
      </c>
      <c r="J641" s="116">
        <v>235</v>
      </c>
      <c r="K641" s="116">
        <v>615</v>
      </c>
      <c r="L641" s="116">
        <v>4</v>
      </c>
    </row>
    <row r="642" spans="1:12" ht="9" customHeight="1">
      <c r="A642" s="89" t="s">
        <v>95</v>
      </c>
      <c r="B642" s="116">
        <f t="shared" si="35"/>
        <v>6112</v>
      </c>
      <c r="C642" s="116">
        <v>1</v>
      </c>
      <c r="D642" s="116">
        <v>370</v>
      </c>
      <c r="E642" s="116">
        <v>1518</v>
      </c>
      <c r="F642" s="116">
        <v>1645</v>
      </c>
      <c r="G642" s="116">
        <v>936</v>
      </c>
      <c r="H642" s="116">
        <v>551</v>
      </c>
      <c r="I642" s="116">
        <v>322</v>
      </c>
      <c r="J642" s="116">
        <v>206</v>
      </c>
      <c r="K642" s="116">
        <v>563</v>
      </c>
      <c r="L642" s="116">
        <v>0</v>
      </c>
    </row>
    <row r="643" spans="1:12" ht="9" customHeight="1">
      <c r="A643" s="89" t="s">
        <v>96</v>
      </c>
      <c r="B643" s="116">
        <f t="shared" si="35"/>
        <v>26942</v>
      </c>
      <c r="C643" s="116">
        <v>0</v>
      </c>
      <c r="D643" s="116">
        <v>2684</v>
      </c>
      <c r="E643" s="116">
        <v>8164</v>
      </c>
      <c r="F643" s="116">
        <v>7799</v>
      </c>
      <c r="G643" s="116">
        <v>4241</v>
      </c>
      <c r="H643" s="116">
        <v>1796</v>
      </c>
      <c r="I643" s="116">
        <v>835</v>
      </c>
      <c r="J643" s="116">
        <v>449</v>
      </c>
      <c r="K643" s="116">
        <v>972</v>
      </c>
      <c r="L643" s="116">
        <v>2</v>
      </c>
    </row>
    <row r="644" spans="1:12" ht="9" customHeight="1">
      <c r="A644" s="100" t="s">
        <v>97</v>
      </c>
      <c r="B644" s="117">
        <f t="shared" si="35"/>
        <v>20922</v>
      </c>
      <c r="C644" s="117">
        <v>6</v>
      </c>
      <c r="D644" s="117">
        <v>2540</v>
      </c>
      <c r="E644" s="117">
        <v>6561</v>
      </c>
      <c r="F644" s="117">
        <v>5350</v>
      </c>
      <c r="G644" s="117">
        <v>2871</v>
      </c>
      <c r="H644" s="117">
        <v>1427</v>
      </c>
      <c r="I644" s="117">
        <v>666</v>
      </c>
      <c r="J644" s="117">
        <v>430</v>
      </c>
      <c r="K644" s="117">
        <v>1071</v>
      </c>
      <c r="L644" s="117">
        <v>0</v>
      </c>
    </row>
    <row r="645" spans="1:12" ht="9" customHeight="1">
      <c r="A645" s="89" t="s">
        <v>98</v>
      </c>
      <c r="B645" s="116">
        <f t="shared" si="35"/>
        <v>21027</v>
      </c>
      <c r="C645" s="116">
        <v>5</v>
      </c>
      <c r="D645" s="116">
        <v>1651</v>
      </c>
      <c r="E645" s="116">
        <v>5767</v>
      </c>
      <c r="F645" s="116">
        <v>5504</v>
      </c>
      <c r="G645" s="116">
        <v>3354</v>
      </c>
      <c r="H645" s="116">
        <v>1716</v>
      </c>
      <c r="I645" s="116">
        <v>892</v>
      </c>
      <c r="J645" s="116">
        <v>604</v>
      </c>
      <c r="K645" s="116">
        <v>1532</v>
      </c>
      <c r="L645" s="116">
        <v>2</v>
      </c>
    </row>
    <row r="646" spans="1:12" ht="9" customHeight="1">
      <c r="A646" s="89" t="s">
        <v>99</v>
      </c>
      <c r="B646" s="116">
        <f t="shared" si="35"/>
        <v>9253</v>
      </c>
      <c r="C646" s="116">
        <v>0</v>
      </c>
      <c r="D646" s="116">
        <v>483</v>
      </c>
      <c r="E646" s="116">
        <v>2532</v>
      </c>
      <c r="F646" s="116">
        <v>2874</v>
      </c>
      <c r="G646" s="116">
        <v>1675</v>
      </c>
      <c r="H646" s="116">
        <v>757</v>
      </c>
      <c r="I646" s="116">
        <v>331</v>
      </c>
      <c r="J646" s="116">
        <v>194</v>
      </c>
      <c r="K646" s="116">
        <v>406</v>
      </c>
      <c r="L646" s="116">
        <v>1</v>
      </c>
    </row>
    <row r="647" spans="1:12" ht="9" customHeight="1">
      <c r="A647" s="89" t="s">
        <v>100</v>
      </c>
      <c r="B647" s="116">
        <f t="shared" si="35"/>
        <v>9180</v>
      </c>
      <c r="C647" s="116">
        <v>0</v>
      </c>
      <c r="D647" s="116">
        <v>349</v>
      </c>
      <c r="E647" s="116">
        <v>1679</v>
      </c>
      <c r="F647" s="116">
        <v>2477</v>
      </c>
      <c r="G647" s="116">
        <v>1971</v>
      </c>
      <c r="H647" s="116">
        <v>1095</v>
      </c>
      <c r="I647" s="116">
        <v>634</v>
      </c>
      <c r="J647" s="116">
        <v>395</v>
      </c>
      <c r="K647" s="116">
        <v>547</v>
      </c>
      <c r="L647" s="116">
        <v>33</v>
      </c>
    </row>
    <row r="648" spans="1:12" ht="9" customHeight="1">
      <c r="A648" s="100" t="s">
        <v>101</v>
      </c>
      <c r="B648" s="117">
        <f t="shared" si="35"/>
        <v>13452</v>
      </c>
      <c r="C648" s="117">
        <v>0</v>
      </c>
      <c r="D648" s="117">
        <v>1156</v>
      </c>
      <c r="E648" s="117">
        <v>4237</v>
      </c>
      <c r="F648" s="117">
        <v>3814</v>
      </c>
      <c r="G648" s="117">
        <v>1957</v>
      </c>
      <c r="H648" s="117">
        <v>902</v>
      </c>
      <c r="I648" s="117">
        <v>452</v>
      </c>
      <c r="J648" s="117">
        <v>267</v>
      </c>
      <c r="K648" s="117">
        <v>656</v>
      </c>
      <c r="L648" s="117">
        <v>11</v>
      </c>
    </row>
    <row r="649" spans="1:12" ht="9" customHeight="1">
      <c r="A649" s="89" t="s">
        <v>102</v>
      </c>
      <c r="B649" s="116">
        <f t="shared" si="35"/>
        <v>17088</v>
      </c>
      <c r="C649" s="116">
        <v>0</v>
      </c>
      <c r="D649" s="116">
        <v>1031</v>
      </c>
      <c r="E649" s="116">
        <v>4764</v>
      </c>
      <c r="F649" s="116">
        <v>5003</v>
      </c>
      <c r="G649" s="116">
        <v>2543</v>
      </c>
      <c r="H649" s="116">
        <v>1219</v>
      </c>
      <c r="I649" s="116">
        <v>740</v>
      </c>
      <c r="J649" s="116">
        <v>482</v>
      </c>
      <c r="K649" s="116">
        <v>1294</v>
      </c>
      <c r="L649" s="116">
        <v>12</v>
      </c>
    </row>
    <row r="650" spans="1:12" ht="9" customHeight="1">
      <c r="A650" s="89" t="s">
        <v>103</v>
      </c>
      <c r="B650" s="116">
        <f t="shared" si="35"/>
        <v>14505</v>
      </c>
      <c r="C650" s="116">
        <v>0</v>
      </c>
      <c r="D650" s="116">
        <v>558</v>
      </c>
      <c r="E650" s="116">
        <v>3326</v>
      </c>
      <c r="F650" s="116">
        <v>4149</v>
      </c>
      <c r="G650" s="116">
        <v>2451</v>
      </c>
      <c r="H650" s="116">
        <v>1392</v>
      </c>
      <c r="I650" s="116">
        <v>761</v>
      </c>
      <c r="J650" s="116">
        <v>512</v>
      </c>
      <c r="K650" s="116">
        <v>1329</v>
      </c>
      <c r="L650" s="116">
        <v>27</v>
      </c>
    </row>
    <row r="651" spans="1:12" ht="9" customHeight="1">
      <c r="A651" s="89" t="s">
        <v>104</v>
      </c>
      <c r="B651" s="116">
        <f t="shared" si="35"/>
        <v>11097</v>
      </c>
      <c r="C651" s="116">
        <v>0</v>
      </c>
      <c r="D651" s="116">
        <v>734</v>
      </c>
      <c r="E651" s="116">
        <v>3069</v>
      </c>
      <c r="F651" s="116">
        <v>3211</v>
      </c>
      <c r="G651" s="116">
        <v>1707</v>
      </c>
      <c r="H651" s="116">
        <v>894</v>
      </c>
      <c r="I651" s="116">
        <v>494</v>
      </c>
      <c r="J651" s="116">
        <v>334</v>
      </c>
      <c r="K651" s="116">
        <v>651</v>
      </c>
      <c r="L651" s="116">
        <v>3</v>
      </c>
    </row>
    <row r="652" spans="1:12" ht="9" customHeight="1">
      <c r="A652" s="100" t="s">
        <v>105</v>
      </c>
      <c r="B652" s="117">
        <f t="shared" si="35"/>
        <v>18248</v>
      </c>
      <c r="C652" s="117">
        <v>2</v>
      </c>
      <c r="D652" s="117">
        <v>1244</v>
      </c>
      <c r="E652" s="117">
        <v>5204</v>
      </c>
      <c r="F652" s="117">
        <v>5139</v>
      </c>
      <c r="G652" s="117">
        <v>2744</v>
      </c>
      <c r="H652" s="117">
        <v>1452</v>
      </c>
      <c r="I652" s="117">
        <v>765</v>
      </c>
      <c r="J652" s="117">
        <v>520</v>
      </c>
      <c r="K652" s="117">
        <v>1172</v>
      </c>
      <c r="L652" s="117">
        <v>6</v>
      </c>
    </row>
    <row r="653" spans="1:12" ht="9" customHeight="1">
      <c r="A653" s="89" t="s">
        <v>106</v>
      </c>
      <c r="B653" s="116">
        <f t="shared" si="35"/>
        <v>5750</v>
      </c>
      <c r="C653" s="116">
        <v>0</v>
      </c>
      <c r="D653" s="116">
        <v>459</v>
      </c>
      <c r="E653" s="116">
        <v>1638</v>
      </c>
      <c r="F653" s="116">
        <v>1608</v>
      </c>
      <c r="G653" s="116">
        <v>869</v>
      </c>
      <c r="H653" s="116">
        <v>407</v>
      </c>
      <c r="I653" s="116">
        <v>208</v>
      </c>
      <c r="J653" s="116">
        <v>140</v>
      </c>
      <c r="K653" s="116">
        <v>367</v>
      </c>
      <c r="L653" s="116">
        <v>54</v>
      </c>
    </row>
    <row r="654" spans="1:12" ht="9" customHeight="1">
      <c r="A654" s="89" t="s">
        <v>107</v>
      </c>
      <c r="B654" s="116">
        <f t="shared" si="35"/>
        <v>41356</v>
      </c>
      <c r="C654" s="116">
        <v>0</v>
      </c>
      <c r="D654" s="116">
        <v>3032</v>
      </c>
      <c r="E654" s="116">
        <v>10842</v>
      </c>
      <c r="F654" s="116">
        <v>10385</v>
      </c>
      <c r="G654" s="116">
        <v>6180</v>
      </c>
      <c r="H654" s="116">
        <v>3425</v>
      </c>
      <c r="I654" s="116">
        <v>2150</v>
      </c>
      <c r="J654" s="116">
        <v>1355</v>
      </c>
      <c r="K654" s="116">
        <v>3976</v>
      </c>
      <c r="L654" s="116">
        <v>11</v>
      </c>
    </row>
    <row r="655" spans="1:12" ht="8.65" customHeight="1">
      <c r="A655" s="89" t="s">
        <v>108</v>
      </c>
      <c r="B655" s="116">
        <f t="shared" si="35"/>
        <v>11960</v>
      </c>
      <c r="C655" s="116">
        <v>0</v>
      </c>
      <c r="D655" s="116">
        <v>1553</v>
      </c>
      <c r="E655" s="116">
        <v>4108</v>
      </c>
      <c r="F655" s="116">
        <v>3251</v>
      </c>
      <c r="G655" s="116">
        <v>1469</v>
      </c>
      <c r="H655" s="116">
        <v>601</v>
      </c>
      <c r="I655" s="116">
        <v>280</v>
      </c>
      <c r="J655" s="116">
        <v>172</v>
      </c>
      <c r="K655" s="116">
        <v>492</v>
      </c>
      <c r="L655" s="116">
        <v>34</v>
      </c>
    </row>
    <row r="656" spans="1:12" ht="8.65" customHeight="1">
      <c r="A656" s="100" t="s">
        <v>109</v>
      </c>
      <c r="B656" s="117">
        <f t="shared" si="35"/>
        <v>9563</v>
      </c>
      <c r="C656" s="117">
        <v>0</v>
      </c>
      <c r="D656" s="117">
        <v>1333</v>
      </c>
      <c r="E656" s="117">
        <v>3442</v>
      </c>
      <c r="F656" s="117">
        <v>2412</v>
      </c>
      <c r="G656" s="117">
        <v>1065</v>
      </c>
      <c r="H656" s="117">
        <v>499</v>
      </c>
      <c r="I656" s="117">
        <v>284</v>
      </c>
      <c r="J656" s="117">
        <v>152</v>
      </c>
      <c r="K656" s="117">
        <v>373</v>
      </c>
      <c r="L656" s="117">
        <v>3</v>
      </c>
    </row>
    <row r="657" spans="1:13" ht="8.65" customHeight="1">
      <c r="A657" s="89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</row>
    <row r="658" spans="1:13" ht="8.65" customHeight="1">
      <c r="A658" s="162" t="s">
        <v>119</v>
      </c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</row>
    <row r="659" spans="1:13" ht="8.65" customHeight="1">
      <c r="A659" s="96" t="s">
        <v>181</v>
      </c>
      <c r="B659" s="115">
        <f>SUM(B661:B692)</f>
        <v>583264</v>
      </c>
      <c r="C659" s="115">
        <f t="shared" ref="C659:L659" si="36">SUM(C661:C692)</f>
        <v>50</v>
      </c>
      <c r="D659" s="115">
        <f>SUM(D661:D692)</f>
        <v>46696</v>
      </c>
      <c r="E659" s="115">
        <f t="shared" si="36"/>
        <v>164678</v>
      </c>
      <c r="F659" s="115">
        <f t="shared" si="36"/>
        <v>152899</v>
      </c>
      <c r="G659" s="115">
        <f t="shared" si="36"/>
        <v>90160</v>
      </c>
      <c r="H659" s="115">
        <f t="shared" si="36"/>
        <v>47003</v>
      </c>
      <c r="I659" s="115">
        <f t="shared" si="36"/>
        <v>26448</v>
      </c>
      <c r="J659" s="115">
        <f t="shared" si="36"/>
        <v>15935</v>
      </c>
      <c r="K659" s="115">
        <f t="shared" si="36"/>
        <v>37854</v>
      </c>
      <c r="L659" s="115">
        <f t="shared" si="36"/>
        <v>1541</v>
      </c>
      <c r="M659" s="164"/>
    </row>
    <row r="660" spans="1:13" ht="3.95" customHeight="1">
      <c r="A660" s="89" t="s">
        <v>182</v>
      </c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</row>
    <row r="661" spans="1:13" ht="8.65" customHeight="1">
      <c r="A661" s="89" t="s">
        <v>79</v>
      </c>
      <c r="B661" s="116">
        <f t="shared" ref="B661:B692" si="37">SUM(C661:L661)</f>
        <v>6369</v>
      </c>
      <c r="C661" s="116">
        <v>0</v>
      </c>
      <c r="D661" s="116">
        <v>522</v>
      </c>
      <c r="E661" s="116">
        <v>2260</v>
      </c>
      <c r="F661" s="116">
        <v>1795</v>
      </c>
      <c r="G661" s="116">
        <v>932</v>
      </c>
      <c r="H661" s="116">
        <v>383</v>
      </c>
      <c r="I661" s="116">
        <v>178</v>
      </c>
      <c r="J661" s="116">
        <v>91</v>
      </c>
      <c r="K661" s="116">
        <v>204</v>
      </c>
      <c r="L661" s="116">
        <v>4</v>
      </c>
    </row>
    <row r="662" spans="1:13" ht="8.65" customHeight="1">
      <c r="A662" s="89" t="s">
        <v>80</v>
      </c>
      <c r="B662" s="116">
        <f t="shared" si="37"/>
        <v>17353</v>
      </c>
      <c r="C662" s="116">
        <v>0</v>
      </c>
      <c r="D662" s="116">
        <v>707</v>
      </c>
      <c r="E662" s="116">
        <v>3838</v>
      </c>
      <c r="F662" s="116">
        <v>4460</v>
      </c>
      <c r="G662" s="116">
        <v>2988</v>
      </c>
      <c r="H662" s="116">
        <v>1836</v>
      </c>
      <c r="I662" s="116">
        <v>1173</v>
      </c>
      <c r="J662" s="116">
        <v>791</v>
      </c>
      <c r="K662" s="116">
        <v>1526</v>
      </c>
      <c r="L662" s="116">
        <v>34</v>
      </c>
    </row>
    <row r="663" spans="1:13" ht="8.65" customHeight="1">
      <c r="A663" s="89" t="s">
        <v>81</v>
      </c>
      <c r="B663" s="116">
        <f t="shared" si="37"/>
        <v>2820</v>
      </c>
      <c r="C663" s="116">
        <v>0</v>
      </c>
      <c r="D663" s="116">
        <v>128</v>
      </c>
      <c r="E663" s="116">
        <v>578</v>
      </c>
      <c r="F663" s="116">
        <v>806</v>
      </c>
      <c r="G663" s="116">
        <v>504</v>
      </c>
      <c r="H663" s="116">
        <v>309</v>
      </c>
      <c r="I663" s="116">
        <v>151</v>
      </c>
      <c r="J663" s="116">
        <v>118</v>
      </c>
      <c r="K663" s="116">
        <v>226</v>
      </c>
      <c r="L663" s="116">
        <v>0</v>
      </c>
    </row>
    <row r="664" spans="1:13" ht="8.65" customHeight="1">
      <c r="A664" s="100" t="s">
        <v>82</v>
      </c>
      <c r="B664" s="117">
        <f t="shared" si="37"/>
        <v>4861</v>
      </c>
      <c r="C664" s="117">
        <v>1</v>
      </c>
      <c r="D664" s="117">
        <v>547</v>
      </c>
      <c r="E664" s="117">
        <v>1573</v>
      </c>
      <c r="F664" s="117">
        <v>1297</v>
      </c>
      <c r="G664" s="117">
        <v>598</v>
      </c>
      <c r="H664" s="117">
        <v>270</v>
      </c>
      <c r="I664" s="117">
        <v>181</v>
      </c>
      <c r="J664" s="117">
        <v>122</v>
      </c>
      <c r="K664" s="117">
        <v>269</v>
      </c>
      <c r="L664" s="117">
        <v>3</v>
      </c>
    </row>
    <row r="665" spans="1:13" ht="8.65" customHeight="1">
      <c r="A665" s="89" t="s">
        <v>83</v>
      </c>
      <c r="B665" s="116">
        <f t="shared" si="37"/>
        <v>15861</v>
      </c>
      <c r="C665" s="116">
        <v>2</v>
      </c>
      <c r="D665" s="116">
        <v>2187</v>
      </c>
      <c r="E665" s="116">
        <v>5276</v>
      </c>
      <c r="F665" s="116">
        <v>3938</v>
      </c>
      <c r="G665" s="116">
        <v>1855</v>
      </c>
      <c r="H665" s="116">
        <v>873</v>
      </c>
      <c r="I665" s="116">
        <v>552</v>
      </c>
      <c r="J665" s="116">
        <v>311</v>
      </c>
      <c r="K665" s="116">
        <v>832</v>
      </c>
      <c r="L665" s="116">
        <v>35</v>
      </c>
    </row>
    <row r="666" spans="1:13" ht="8.65" customHeight="1">
      <c r="A666" s="89" t="s">
        <v>84</v>
      </c>
      <c r="B666" s="116">
        <f t="shared" si="37"/>
        <v>3359</v>
      </c>
      <c r="C666" s="116">
        <v>0</v>
      </c>
      <c r="D666" s="116">
        <v>152</v>
      </c>
      <c r="E666" s="116">
        <v>833</v>
      </c>
      <c r="F666" s="116">
        <v>994</v>
      </c>
      <c r="G666" s="116">
        <v>559</v>
      </c>
      <c r="H666" s="116">
        <v>285</v>
      </c>
      <c r="I666" s="116">
        <v>191</v>
      </c>
      <c r="J666" s="116">
        <v>98</v>
      </c>
      <c r="K666" s="116">
        <v>245</v>
      </c>
      <c r="L666" s="116">
        <v>2</v>
      </c>
    </row>
    <row r="667" spans="1:13" ht="8.65" customHeight="1">
      <c r="A667" s="89" t="s">
        <v>85</v>
      </c>
      <c r="B667" s="116">
        <f t="shared" si="37"/>
        <v>28054</v>
      </c>
      <c r="C667" s="116">
        <v>20</v>
      </c>
      <c r="D667" s="116">
        <v>3190</v>
      </c>
      <c r="E667" s="116">
        <v>8069</v>
      </c>
      <c r="F667" s="116">
        <v>6387</v>
      </c>
      <c r="G667" s="116">
        <v>3895</v>
      </c>
      <c r="H667" s="116">
        <v>2118</v>
      </c>
      <c r="I667" s="116">
        <v>1344</v>
      </c>
      <c r="J667" s="116">
        <v>781</v>
      </c>
      <c r="K667" s="116">
        <v>2229</v>
      </c>
      <c r="L667" s="116">
        <v>21</v>
      </c>
    </row>
    <row r="668" spans="1:13" ht="8.65" customHeight="1">
      <c r="A668" s="100" t="s">
        <v>86</v>
      </c>
      <c r="B668" s="117">
        <f t="shared" si="37"/>
        <v>19191</v>
      </c>
      <c r="C668" s="117">
        <v>2</v>
      </c>
      <c r="D668" s="117">
        <v>1007</v>
      </c>
      <c r="E668" s="117">
        <v>5191</v>
      </c>
      <c r="F668" s="117">
        <v>5046</v>
      </c>
      <c r="G668" s="117">
        <v>3168</v>
      </c>
      <c r="H668" s="117">
        <v>1825</v>
      </c>
      <c r="I668" s="117">
        <v>1092</v>
      </c>
      <c r="J668" s="117">
        <v>627</v>
      </c>
      <c r="K668" s="117">
        <v>1210</v>
      </c>
      <c r="L668" s="117">
        <v>23</v>
      </c>
    </row>
    <row r="669" spans="1:13" ht="8.65" customHeight="1">
      <c r="A669" s="161" t="s">
        <v>24</v>
      </c>
      <c r="B669" s="116">
        <f t="shared" si="37"/>
        <v>37073</v>
      </c>
      <c r="C669" s="116">
        <v>0</v>
      </c>
      <c r="D669" s="116">
        <v>1186</v>
      </c>
      <c r="E669" s="116">
        <v>6149</v>
      </c>
      <c r="F669" s="116">
        <v>9195</v>
      </c>
      <c r="G669" s="116">
        <v>8048</v>
      </c>
      <c r="H669" s="116">
        <v>4745</v>
      </c>
      <c r="I669" s="116">
        <v>2787</v>
      </c>
      <c r="J669" s="116">
        <v>1471</v>
      </c>
      <c r="K669" s="116">
        <v>3490</v>
      </c>
      <c r="L669" s="116">
        <v>2</v>
      </c>
    </row>
    <row r="670" spans="1:13" ht="8.65" customHeight="1">
      <c r="A670" s="89" t="s">
        <v>87</v>
      </c>
      <c r="B670" s="116">
        <f t="shared" si="37"/>
        <v>9463</v>
      </c>
      <c r="C670" s="116">
        <v>2</v>
      </c>
      <c r="D670" s="116">
        <v>1051</v>
      </c>
      <c r="E670" s="116">
        <v>2880</v>
      </c>
      <c r="F670" s="116">
        <v>2347</v>
      </c>
      <c r="G670" s="116">
        <v>1195</v>
      </c>
      <c r="H670" s="116">
        <v>668</v>
      </c>
      <c r="I670" s="116">
        <v>386</v>
      </c>
      <c r="J670" s="116">
        <v>247</v>
      </c>
      <c r="K670" s="116">
        <v>686</v>
      </c>
      <c r="L670" s="116">
        <v>1</v>
      </c>
    </row>
    <row r="671" spans="1:13" ht="8.65" customHeight="1">
      <c r="A671" s="89" t="s">
        <v>88</v>
      </c>
      <c r="B671" s="116">
        <f t="shared" si="37"/>
        <v>31643</v>
      </c>
      <c r="C671" s="116">
        <v>1</v>
      </c>
      <c r="D671" s="116">
        <v>2998</v>
      </c>
      <c r="E671" s="116">
        <v>12011</v>
      </c>
      <c r="F671" s="116">
        <v>8542</v>
      </c>
      <c r="G671" s="116">
        <v>3901</v>
      </c>
      <c r="H671" s="116">
        <v>1750</v>
      </c>
      <c r="I671" s="116">
        <v>855</v>
      </c>
      <c r="J671" s="116">
        <v>497</v>
      </c>
      <c r="K671" s="116">
        <v>992</v>
      </c>
      <c r="L671" s="116">
        <v>96</v>
      </c>
    </row>
    <row r="672" spans="1:13" ht="8.65" customHeight="1">
      <c r="A672" s="100" t="s">
        <v>89</v>
      </c>
      <c r="B672" s="117">
        <f t="shared" si="37"/>
        <v>20565</v>
      </c>
      <c r="C672" s="117">
        <v>4</v>
      </c>
      <c r="D672" s="117">
        <v>3531</v>
      </c>
      <c r="E672" s="117">
        <v>6628</v>
      </c>
      <c r="F672" s="117">
        <v>4541</v>
      </c>
      <c r="G672" s="117">
        <v>2412</v>
      </c>
      <c r="H672" s="117">
        <v>1164</v>
      </c>
      <c r="I672" s="117">
        <v>686</v>
      </c>
      <c r="J672" s="117">
        <v>478</v>
      </c>
      <c r="K672" s="117">
        <v>1102</v>
      </c>
      <c r="L672" s="117">
        <v>19</v>
      </c>
    </row>
    <row r="673" spans="1:12" ht="8.65" customHeight="1">
      <c r="A673" s="89" t="s">
        <v>90</v>
      </c>
      <c r="B673" s="116">
        <f t="shared" si="37"/>
        <v>10610</v>
      </c>
      <c r="C673" s="116">
        <v>0</v>
      </c>
      <c r="D673" s="116">
        <v>586</v>
      </c>
      <c r="E673" s="116">
        <v>2522</v>
      </c>
      <c r="F673" s="116">
        <v>2861</v>
      </c>
      <c r="G673" s="116">
        <v>1842</v>
      </c>
      <c r="H673" s="116">
        <v>916</v>
      </c>
      <c r="I673" s="116">
        <v>531</v>
      </c>
      <c r="J673" s="116">
        <v>337</v>
      </c>
      <c r="K673" s="116">
        <v>982</v>
      </c>
      <c r="L673" s="116">
        <v>33</v>
      </c>
    </row>
    <row r="674" spans="1:12" ht="8.65" customHeight="1">
      <c r="A674" s="89" t="s">
        <v>91</v>
      </c>
      <c r="B674" s="116">
        <f t="shared" si="37"/>
        <v>39687</v>
      </c>
      <c r="C674" s="116">
        <v>0</v>
      </c>
      <c r="D674" s="116">
        <v>2567</v>
      </c>
      <c r="E674" s="116">
        <v>12130</v>
      </c>
      <c r="F674" s="116">
        <v>11800</v>
      </c>
      <c r="G674" s="116">
        <v>6404</v>
      </c>
      <c r="H674" s="116">
        <v>2892</v>
      </c>
      <c r="I674" s="116">
        <v>1391</v>
      </c>
      <c r="J674" s="116">
        <v>784</v>
      </c>
      <c r="K674" s="116">
        <v>1716</v>
      </c>
      <c r="L674" s="116">
        <v>3</v>
      </c>
    </row>
    <row r="675" spans="1:12" ht="8.65" customHeight="1">
      <c r="A675" s="89" t="s">
        <v>92</v>
      </c>
      <c r="B675" s="116">
        <f t="shared" si="37"/>
        <v>70188</v>
      </c>
      <c r="C675" s="116">
        <v>10</v>
      </c>
      <c r="D675" s="116">
        <v>5192</v>
      </c>
      <c r="E675" s="116">
        <v>18925</v>
      </c>
      <c r="F675" s="116">
        <v>17630</v>
      </c>
      <c r="G675" s="116">
        <v>11099</v>
      </c>
      <c r="H675" s="116">
        <v>6175</v>
      </c>
      <c r="I675" s="116">
        <v>3340</v>
      </c>
      <c r="J675" s="116">
        <v>2051</v>
      </c>
      <c r="K675" s="116">
        <v>4634</v>
      </c>
      <c r="L675" s="116">
        <v>1132</v>
      </c>
    </row>
    <row r="676" spans="1:12" ht="8.65" customHeight="1">
      <c r="A676" s="100" t="s">
        <v>93</v>
      </c>
      <c r="B676" s="117">
        <f t="shared" si="37"/>
        <v>25238</v>
      </c>
      <c r="C676" s="117">
        <v>0</v>
      </c>
      <c r="D676" s="117">
        <v>2984</v>
      </c>
      <c r="E676" s="117">
        <v>8624</v>
      </c>
      <c r="F676" s="117">
        <v>6336</v>
      </c>
      <c r="G676" s="117">
        <v>3050</v>
      </c>
      <c r="H676" s="117">
        <v>1606</v>
      </c>
      <c r="I676" s="117">
        <v>839</v>
      </c>
      <c r="J676" s="117">
        <v>518</v>
      </c>
      <c r="K676" s="117">
        <v>1265</v>
      </c>
      <c r="L676" s="117">
        <v>16</v>
      </c>
    </row>
    <row r="677" spans="1:12" ht="8.65" customHeight="1">
      <c r="A677" s="89" t="s">
        <v>94</v>
      </c>
      <c r="B677" s="116">
        <f t="shared" si="37"/>
        <v>7421</v>
      </c>
      <c r="C677" s="116">
        <v>0</v>
      </c>
      <c r="D677" s="116">
        <v>456</v>
      </c>
      <c r="E677" s="116">
        <v>1775</v>
      </c>
      <c r="F677" s="116">
        <v>1939</v>
      </c>
      <c r="G677" s="116">
        <v>1340</v>
      </c>
      <c r="H677" s="116">
        <v>711</v>
      </c>
      <c r="I677" s="116">
        <v>361</v>
      </c>
      <c r="J677" s="116">
        <v>224</v>
      </c>
      <c r="K677" s="116">
        <v>609</v>
      </c>
      <c r="L677" s="116">
        <v>6</v>
      </c>
    </row>
    <row r="678" spans="1:12" ht="8.65" customHeight="1">
      <c r="A678" s="89" t="s">
        <v>95</v>
      </c>
      <c r="B678" s="116">
        <f t="shared" si="37"/>
        <v>5540</v>
      </c>
      <c r="C678" s="116">
        <v>1</v>
      </c>
      <c r="D678" s="116">
        <v>355</v>
      </c>
      <c r="E678" s="116">
        <v>1396</v>
      </c>
      <c r="F678" s="116">
        <v>1513</v>
      </c>
      <c r="G678" s="116">
        <v>812</v>
      </c>
      <c r="H678" s="116">
        <v>475</v>
      </c>
      <c r="I678" s="116">
        <v>302</v>
      </c>
      <c r="J678" s="116">
        <v>173</v>
      </c>
      <c r="K678" s="116">
        <v>512</v>
      </c>
      <c r="L678" s="116">
        <v>1</v>
      </c>
    </row>
    <row r="679" spans="1:12" ht="8.65" customHeight="1">
      <c r="A679" s="89" t="s">
        <v>96</v>
      </c>
      <c r="B679" s="116">
        <f t="shared" si="37"/>
        <v>26152</v>
      </c>
      <c r="C679" s="116">
        <v>0</v>
      </c>
      <c r="D679" s="116">
        <v>2312</v>
      </c>
      <c r="E679" s="116">
        <v>7671</v>
      </c>
      <c r="F679" s="116">
        <v>7679</v>
      </c>
      <c r="G679" s="116">
        <v>4234</v>
      </c>
      <c r="H679" s="116">
        <v>1810</v>
      </c>
      <c r="I679" s="116">
        <v>929</v>
      </c>
      <c r="J679" s="116">
        <v>462</v>
      </c>
      <c r="K679" s="116">
        <v>1052</v>
      </c>
      <c r="L679" s="116">
        <v>3</v>
      </c>
    </row>
    <row r="680" spans="1:12" ht="8.65" customHeight="1">
      <c r="A680" s="100" t="s">
        <v>97</v>
      </c>
      <c r="B680" s="117">
        <f t="shared" si="37"/>
        <v>20259</v>
      </c>
      <c r="C680" s="117">
        <v>0</v>
      </c>
      <c r="D680" s="117">
        <v>2359</v>
      </c>
      <c r="E680" s="117">
        <v>6528</v>
      </c>
      <c r="F680" s="117">
        <v>5067</v>
      </c>
      <c r="G680" s="117">
        <v>2722</v>
      </c>
      <c r="H680" s="117">
        <v>1342</v>
      </c>
      <c r="I680" s="117">
        <v>738</v>
      </c>
      <c r="J680" s="117">
        <v>447</v>
      </c>
      <c r="K680" s="117">
        <v>1056</v>
      </c>
      <c r="L680" s="117">
        <v>0</v>
      </c>
    </row>
    <row r="681" spans="1:12" ht="8.65" customHeight="1">
      <c r="A681" s="89" t="s">
        <v>98</v>
      </c>
      <c r="B681" s="116">
        <f t="shared" si="37"/>
        <v>19229</v>
      </c>
      <c r="C681" s="116">
        <v>4</v>
      </c>
      <c r="D681" s="116">
        <v>1462</v>
      </c>
      <c r="E681" s="116">
        <v>5252</v>
      </c>
      <c r="F681" s="116">
        <v>5027</v>
      </c>
      <c r="G681" s="116">
        <v>3076</v>
      </c>
      <c r="H681" s="116">
        <v>1575</v>
      </c>
      <c r="I681" s="116">
        <v>916</v>
      </c>
      <c r="J681" s="116">
        <v>538</v>
      </c>
      <c r="K681" s="116">
        <v>1377</v>
      </c>
      <c r="L681" s="116">
        <v>2</v>
      </c>
    </row>
    <row r="682" spans="1:12" ht="8.65" customHeight="1">
      <c r="A682" s="89" t="s">
        <v>99</v>
      </c>
      <c r="B682" s="116">
        <f t="shared" si="37"/>
        <v>9734</v>
      </c>
      <c r="C682" s="116">
        <v>0</v>
      </c>
      <c r="D682" s="116">
        <v>499</v>
      </c>
      <c r="E682" s="116">
        <v>2639</v>
      </c>
      <c r="F682" s="116">
        <v>2954</v>
      </c>
      <c r="G682" s="116">
        <v>1785</v>
      </c>
      <c r="H682" s="116">
        <v>821</v>
      </c>
      <c r="I682" s="116">
        <v>420</v>
      </c>
      <c r="J682" s="116">
        <v>189</v>
      </c>
      <c r="K682" s="116">
        <v>427</v>
      </c>
      <c r="L682" s="116">
        <v>0</v>
      </c>
    </row>
    <row r="683" spans="1:12" ht="8.65" customHeight="1">
      <c r="A683" s="89" t="s">
        <v>100</v>
      </c>
      <c r="B683" s="116">
        <f t="shared" si="37"/>
        <v>10191</v>
      </c>
      <c r="C683" s="116">
        <v>0</v>
      </c>
      <c r="D683" s="116">
        <v>437</v>
      </c>
      <c r="E683" s="116">
        <v>1912</v>
      </c>
      <c r="F683" s="116">
        <v>2629</v>
      </c>
      <c r="G683" s="116">
        <v>2203</v>
      </c>
      <c r="H683" s="116">
        <v>1203</v>
      </c>
      <c r="I683" s="116">
        <v>720</v>
      </c>
      <c r="J683" s="116">
        <v>439</v>
      </c>
      <c r="K683" s="116">
        <v>628</v>
      </c>
      <c r="L683" s="116">
        <v>20</v>
      </c>
    </row>
    <row r="684" spans="1:12" ht="8.65" customHeight="1">
      <c r="A684" s="100" t="s">
        <v>101</v>
      </c>
      <c r="B684" s="117">
        <f t="shared" si="37"/>
        <v>13478</v>
      </c>
      <c r="C684" s="117">
        <v>0</v>
      </c>
      <c r="D684" s="117">
        <v>947</v>
      </c>
      <c r="E684" s="117">
        <v>4309</v>
      </c>
      <c r="F684" s="117">
        <v>3695</v>
      </c>
      <c r="G684" s="117">
        <v>2040</v>
      </c>
      <c r="H684" s="117">
        <v>996</v>
      </c>
      <c r="I684" s="117">
        <v>494</v>
      </c>
      <c r="J684" s="117">
        <v>292</v>
      </c>
      <c r="K684" s="117">
        <v>701</v>
      </c>
      <c r="L684" s="117">
        <v>4</v>
      </c>
    </row>
    <row r="685" spans="1:12" ht="8.65" customHeight="1">
      <c r="A685" s="89" t="s">
        <v>102</v>
      </c>
      <c r="B685" s="116">
        <f t="shared" si="37"/>
        <v>17080</v>
      </c>
      <c r="C685" s="116">
        <v>2</v>
      </c>
      <c r="D685" s="116">
        <v>959</v>
      </c>
      <c r="E685" s="116">
        <v>4610</v>
      </c>
      <c r="F685" s="116">
        <v>4948</v>
      </c>
      <c r="G685" s="116">
        <v>2619</v>
      </c>
      <c r="H685" s="116">
        <v>1294</v>
      </c>
      <c r="I685" s="116">
        <v>751</v>
      </c>
      <c r="J685" s="116">
        <v>492</v>
      </c>
      <c r="K685" s="116">
        <v>1405</v>
      </c>
      <c r="L685" s="116">
        <v>0</v>
      </c>
    </row>
    <row r="686" spans="1:12" ht="8.65" customHeight="1">
      <c r="A686" s="89" t="s">
        <v>103</v>
      </c>
      <c r="B686" s="116">
        <f t="shared" si="37"/>
        <v>15926</v>
      </c>
      <c r="C686" s="116">
        <v>0</v>
      </c>
      <c r="D686" s="116">
        <v>571</v>
      </c>
      <c r="E686" s="116">
        <v>3575</v>
      </c>
      <c r="F686" s="116">
        <v>4272</v>
      </c>
      <c r="G686" s="116">
        <v>2768</v>
      </c>
      <c r="H686" s="116">
        <v>1557</v>
      </c>
      <c r="I686" s="116">
        <v>967</v>
      </c>
      <c r="J686" s="116">
        <v>622</v>
      </c>
      <c r="K686" s="116">
        <v>1571</v>
      </c>
      <c r="L686" s="116">
        <v>23</v>
      </c>
    </row>
    <row r="687" spans="1:12" ht="8.65" customHeight="1">
      <c r="A687" s="89" t="s">
        <v>104</v>
      </c>
      <c r="B687" s="116">
        <f t="shared" si="37"/>
        <v>11628</v>
      </c>
      <c r="C687" s="116">
        <v>0</v>
      </c>
      <c r="D687" s="116">
        <v>777</v>
      </c>
      <c r="E687" s="116">
        <v>3048</v>
      </c>
      <c r="F687" s="116">
        <v>3258</v>
      </c>
      <c r="G687" s="116">
        <v>1891</v>
      </c>
      <c r="H687" s="116">
        <v>994</v>
      </c>
      <c r="I687" s="116">
        <v>567</v>
      </c>
      <c r="J687" s="116">
        <v>383</v>
      </c>
      <c r="K687" s="116">
        <v>701</v>
      </c>
      <c r="L687" s="116">
        <v>9</v>
      </c>
    </row>
    <row r="688" spans="1:12" ht="8.65" customHeight="1">
      <c r="A688" s="100" t="s">
        <v>105</v>
      </c>
      <c r="B688" s="117">
        <f t="shared" si="37"/>
        <v>17613</v>
      </c>
      <c r="C688" s="117">
        <v>1</v>
      </c>
      <c r="D688" s="117">
        <v>1117</v>
      </c>
      <c r="E688" s="117">
        <v>4925</v>
      </c>
      <c r="F688" s="117">
        <v>4992</v>
      </c>
      <c r="G688" s="117">
        <v>2657</v>
      </c>
      <c r="H688" s="117">
        <v>1424</v>
      </c>
      <c r="I688" s="117">
        <v>813</v>
      </c>
      <c r="J688" s="117">
        <v>519</v>
      </c>
      <c r="K688" s="117">
        <v>1156</v>
      </c>
      <c r="L688" s="117">
        <v>9</v>
      </c>
    </row>
    <row r="689" spans="1:15" ht="8.65" customHeight="1">
      <c r="A689" s="89" t="s">
        <v>106</v>
      </c>
      <c r="B689" s="116">
        <f t="shared" si="37"/>
        <v>5704</v>
      </c>
      <c r="C689" s="116">
        <v>0</v>
      </c>
      <c r="D689" s="116">
        <v>385</v>
      </c>
      <c r="E689" s="116">
        <v>1681</v>
      </c>
      <c r="F689" s="116">
        <v>1539</v>
      </c>
      <c r="G689" s="116">
        <v>906</v>
      </c>
      <c r="H689" s="116">
        <v>471</v>
      </c>
      <c r="I689" s="116">
        <v>250</v>
      </c>
      <c r="J689" s="116">
        <v>142</v>
      </c>
      <c r="K689" s="116">
        <v>322</v>
      </c>
      <c r="L689" s="116">
        <v>8</v>
      </c>
    </row>
    <row r="690" spans="1:15" ht="8.65" customHeight="1">
      <c r="A690" s="89" t="s">
        <v>107</v>
      </c>
      <c r="B690" s="116">
        <f t="shared" si="37"/>
        <v>39510</v>
      </c>
      <c r="C690" s="116">
        <v>0</v>
      </c>
      <c r="D690" s="116">
        <v>2824</v>
      </c>
      <c r="E690" s="116">
        <v>10390</v>
      </c>
      <c r="F690" s="116">
        <v>9805</v>
      </c>
      <c r="G690" s="116">
        <v>6081</v>
      </c>
      <c r="H690" s="116">
        <v>3328</v>
      </c>
      <c r="I690" s="116">
        <v>1940</v>
      </c>
      <c r="J690" s="116">
        <v>1345</v>
      </c>
      <c r="K690" s="116">
        <v>3789</v>
      </c>
      <c r="L690" s="116">
        <v>8</v>
      </c>
    </row>
    <row r="691" spans="1:15" ht="8.65" customHeight="1">
      <c r="A691" s="89" t="s">
        <v>108</v>
      </c>
      <c r="B691" s="116">
        <f t="shared" si="37"/>
        <v>12469</v>
      </c>
      <c r="C691" s="116">
        <v>0</v>
      </c>
      <c r="D691" s="116">
        <v>1541</v>
      </c>
      <c r="E691" s="116">
        <v>4320</v>
      </c>
      <c r="F691" s="116">
        <v>3302</v>
      </c>
      <c r="G691" s="116">
        <v>1550</v>
      </c>
      <c r="H691" s="116">
        <v>674</v>
      </c>
      <c r="I691" s="116">
        <v>330</v>
      </c>
      <c r="J691" s="116">
        <v>187</v>
      </c>
      <c r="K691" s="116">
        <v>548</v>
      </c>
      <c r="L691" s="116">
        <v>17</v>
      </c>
    </row>
    <row r="692" spans="1:15" ht="8.65" customHeight="1">
      <c r="A692" s="100" t="s">
        <v>109</v>
      </c>
      <c r="B692" s="117">
        <f t="shared" si="37"/>
        <v>8995</v>
      </c>
      <c r="C692" s="117">
        <v>0</v>
      </c>
      <c r="D692" s="117">
        <v>1160</v>
      </c>
      <c r="E692" s="117">
        <v>3160</v>
      </c>
      <c r="F692" s="117">
        <v>2305</v>
      </c>
      <c r="G692" s="117">
        <v>1026</v>
      </c>
      <c r="H692" s="117">
        <v>513</v>
      </c>
      <c r="I692" s="117">
        <v>273</v>
      </c>
      <c r="J692" s="117">
        <v>159</v>
      </c>
      <c r="K692" s="117">
        <v>392</v>
      </c>
      <c r="L692" s="117">
        <v>7</v>
      </c>
    </row>
    <row r="693" spans="1:15" ht="8.65" customHeight="1">
      <c r="A693" s="89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</row>
    <row r="694" spans="1:15" ht="9" customHeight="1">
      <c r="A694" s="162" t="s">
        <v>120</v>
      </c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</row>
    <row r="695" spans="1:15" s="164" customFormat="1" ht="9" customHeight="1">
      <c r="A695" s="96" t="s">
        <v>181</v>
      </c>
      <c r="B695" s="115">
        <f>SUM(B697:B728)</f>
        <v>577713</v>
      </c>
      <c r="C695" s="115">
        <f t="shared" ref="C695:L695" si="38">SUM(C697:C728)</f>
        <v>31</v>
      </c>
      <c r="D695" s="115">
        <f t="shared" si="38"/>
        <v>39504</v>
      </c>
      <c r="E695" s="115">
        <f t="shared" si="38"/>
        <v>157190</v>
      </c>
      <c r="F695" s="115">
        <f t="shared" si="38"/>
        <v>150530</v>
      </c>
      <c r="G695" s="115">
        <f t="shared" si="38"/>
        <v>92273</v>
      </c>
      <c r="H695" s="115">
        <f t="shared" si="38"/>
        <v>48320</v>
      </c>
      <c r="I695" s="115">
        <f t="shared" si="38"/>
        <v>28482</v>
      </c>
      <c r="J695" s="115">
        <f t="shared" si="38"/>
        <v>17305</v>
      </c>
      <c r="K695" s="115">
        <f t="shared" si="38"/>
        <v>41367</v>
      </c>
      <c r="L695" s="115">
        <f t="shared" si="38"/>
        <v>2711</v>
      </c>
      <c r="O695" s="167"/>
    </row>
    <row r="696" spans="1:15" ht="3.95" customHeight="1">
      <c r="A696" s="89" t="s">
        <v>182</v>
      </c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</row>
    <row r="697" spans="1:15" ht="9" customHeight="1">
      <c r="A697" s="89" t="s">
        <v>79</v>
      </c>
      <c r="B697" s="116">
        <f t="shared" ref="B697:B728" si="39">SUM(C697:L697)</f>
        <v>6790</v>
      </c>
      <c r="C697" s="116">
        <v>0</v>
      </c>
      <c r="D697" s="116">
        <v>551</v>
      </c>
      <c r="E697" s="116">
        <v>2414</v>
      </c>
      <c r="F697" s="116">
        <v>1909</v>
      </c>
      <c r="G697" s="116">
        <v>923</v>
      </c>
      <c r="H697" s="116">
        <v>415</v>
      </c>
      <c r="I697" s="116">
        <v>210</v>
      </c>
      <c r="J697" s="116">
        <v>117</v>
      </c>
      <c r="K697" s="116">
        <v>245</v>
      </c>
      <c r="L697" s="116">
        <v>6</v>
      </c>
      <c r="O697" s="167"/>
    </row>
    <row r="698" spans="1:15" ht="9" customHeight="1">
      <c r="A698" s="89" t="s">
        <v>80</v>
      </c>
      <c r="B698" s="116">
        <f t="shared" si="39"/>
        <v>17176</v>
      </c>
      <c r="C698" s="116">
        <v>0</v>
      </c>
      <c r="D698" s="116">
        <v>624</v>
      </c>
      <c r="E698" s="116">
        <v>3727</v>
      </c>
      <c r="F698" s="116">
        <v>4326</v>
      </c>
      <c r="G698" s="116">
        <v>3053</v>
      </c>
      <c r="H698" s="116">
        <v>1801</v>
      </c>
      <c r="I698" s="116">
        <v>1285</v>
      </c>
      <c r="J698" s="116">
        <v>778</v>
      </c>
      <c r="K698" s="116">
        <v>1537</v>
      </c>
      <c r="L698" s="116">
        <v>45</v>
      </c>
      <c r="O698" s="167"/>
    </row>
    <row r="699" spans="1:15" ht="9" customHeight="1">
      <c r="A699" s="89" t="s">
        <v>81</v>
      </c>
      <c r="B699" s="116">
        <f t="shared" si="39"/>
        <v>2620</v>
      </c>
      <c r="C699" s="116">
        <v>0</v>
      </c>
      <c r="D699" s="116">
        <v>90</v>
      </c>
      <c r="E699" s="116">
        <v>543</v>
      </c>
      <c r="F699" s="116">
        <v>702</v>
      </c>
      <c r="G699" s="116">
        <v>495</v>
      </c>
      <c r="H699" s="116">
        <v>280</v>
      </c>
      <c r="I699" s="116">
        <v>172</v>
      </c>
      <c r="J699" s="116">
        <v>124</v>
      </c>
      <c r="K699" s="116">
        <v>214</v>
      </c>
      <c r="L699" s="116">
        <v>0</v>
      </c>
      <c r="O699" s="167"/>
    </row>
    <row r="700" spans="1:15" ht="9" customHeight="1">
      <c r="A700" s="100" t="s">
        <v>82</v>
      </c>
      <c r="B700" s="117">
        <f t="shared" si="39"/>
        <v>5109</v>
      </c>
      <c r="C700" s="117">
        <v>0</v>
      </c>
      <c r="D700" s="117">
        <v>497</v>
      </c>
      <c r="E700" s="117">
        <v>1579</v>
      </c>
      <c r="F700" s="117">
        <v>1309</v>
      </c>
      <c r="G700" s="117">
        <v>663</v>
      </c>
      <c r="H700" s="117">
        <v>347</v>
      </c>
      <c r="I700" s="117">
        <v>204</v>
      </c>
      <c r="J700" s="117">
        <v>150</v>
      </c>
      <c r="K700" s="117">
        <v>350</v>
      </c>
      <c r="L700" s="117">
        <v>10</v>
      </c>
      <c r="O700" s="167"/>
    </row>
    <row r="701" spans="1:15" ht="9" customHeight="1">
      <c r="A701" s="89" t="s">
        <v>83</v>
      </c>
      <c r="B701" s="116">
        <f t="shared" si="39"/>
        <v>17055</v>
      </c>
      <c r="C701" s="116">
        <v>1</v>
      </c>
      <c r="D701" s="116">
        <v>2315</v>
      </c>
      <c r="E701" s="116">
        <v>5437</v>
      </c>
      <c r="F701" s="116">
        <v>4045</v>
      </c>
      <c r="G701" s="116">
        <v>2114</v>
      </c>
      <c r="H701" s="116">
        <v>1030</v>
      </c>
      <c r="I701" s="116">
        <v>625</v>
      </c>
      <c r="J701" s="116">
        <v>390</v>
      </c>
      <c r="K701" s="116">
        <v>1063</v>
      </c>
      <c r="L701" s="116">
        <v>35</v>
      </c>
      <c r="O701" s="167"/>
    </row>
    <row r="702" spans="1:15" ht="9" customHeight="1">
      <c r="A702" s="89" t="s">
        <v>84</v>
      </c>
      <c r="B702" s="116">
        <f t="shared" si="39"/>
        <v>3400</v>
      </c>
      <c r="C702" s="116">
        <v>0</v>
      </c>
      <c r="D702" s="116">
        <v>164</v>
      </c>
      <c r="E702" s="116">
        <v>852</v>
      </c>
      <c r="F702" s="116">
        <v>974</v>
      </c>
      <c r="G702" s="116">
        <v>549</v>
      </c>
      <c r="H702" s="116">
        <v>285</v>
      </c>
      <c r="I702" s="116">
        <v>173</v>
      </c>
      <c r="J702" s="116">
        <v>117</v>
      </c>
      <c r="K702" s="116">
        <v>282</v>
      </c>
      <c r="L702" s="116">
        <v>4</v>
      </c>
      <c r="O702" s="167"/>
    </row>
    <row r="703" spans="1:15" ht="9" customHeight="1">
      <c r="A703" s="89" t="s">
        <v>85</v>
      </c>
      <c r="B703" s="116">
        <f t="shared" si="39"/>
        <v>30560</v>
      </c>
      <c r="C703" s="116">
        <v>17</v>
      </c>
      <c r="D703" s="116">
        <v>3096</v>
      </c>
      <c r="E703" s="116">
        <v>8199</v>
      </c>
      <c r="F703" s="116">
        <v>6718</v>
      </c>
      <c r="G703" s="116">
        <v>4395</v>
      </c>
      <c r="H703" s="116">
        <v>2603</v>
      </c>
      <c r="I703" s="116">
        <v>1662</v>
      </c>
      <c r="J703" s="116">
        <v>1091</v>
      </c>
      <c r="K703" s="116">
        <v>2767</v>
      </c>
      <c r="L703" s="116">
        <v>12</v>
      </c>
      <c r="O703" s="167"/>
    </row>
    <row r="704" spans="1:15" ht="9" customHeight="1">
      <c r="A704" s="100" t="s">
        <v>86</v>
      </c>
      <c r="B704" s="117">
        <f t="shared" si="39"/>
        <v>18789</v>
      </c>
      <c r="C704" s="117">
        <v>0</v>
      </c>
      <c r="D704" s="117">
        <v>927</v>
      </c>
      <c r="E704" s="117">
        <v>4906</v>
      </c>
      <c r="F704" s="117">
        <v>5019</v>
      </c>
      <c r="G704" s="117">
        <v>3034</v>
      </c>
      <c r="H704" s="117">
        <v>1794</v>
      </c>
      <c r="I704" s="117">
        <v>1148</v>
      </c>
      <c r="J704" s="117">
        <v>710</v>
      </c>
      <c r="K704" s="117">
        <v>1225</v>
      </c>
      <c r="L704" s="117">
        <v>26</v>
      </c>
      <c r="O704" s="167"/>
    </row>
    <row r="705" spans="1:15" ht="9" customHeight="1">
      <c r="A705" s="161" t="s">
        <v>24</v>
      </c>
      <c r="B705" s="116">
        <f t="shared" si="39"/>
        <v>36664</v>
      </c>
      <c r="C705" s="116">
        <v>0</v>
      </c>
      <c r="D705" s="116">
        <v>1068</v>
      </c>
      <c r="E705" s="116">
        <v>5778</v>
      </c>
      <c r="F705" s="116">
        <v>9016</v>
      </c>
      <c r="G705" s="116">
        <v>7993</v>
      </c>
      <c r="H705" s="116">
        <v>4733</v>
      </c>
      <c r="I705" s="116">
        <v>2837</v>
      </c>
      <c r="J705" s="116">
        <v>1560</v>
      </c>
      <c r="K705" s="116">
        <v>3674</v>
      </c>
      <c r="L705" s="116">
        <v>5</v>
      </c>
      <c r="O705" s="167"/>
    </row>
    <row r="706" spans="1:15" ht="9" customHeight="1">
      <c r="A706" s="89" t="s">
        <v>87</v>
      </c>
      <c r="B706" s="116">
        <f t="shared" si="39"/>
        <v>8704</v>
      </c>
      <c r="C706" s="116">
        <v>1</v>
      </c>
      <c r="D706" s="116">
        <v>836</v>
      </c>
      <c r="E706" s="116">
        <v>2642</v>
      </c>
      <c r="F706" s="116">
        <v>2104</v>
      </c>
      <c r="G706" s="116">
        <v>1164</v>
      </c>
      <c r="H706" s="116">
        <v>591</v>
      </c>
      <c r="I706" s="116">
        <v>405</v>
      </c>
      <c r="J706" s="116">
        <v>246</v>
      </c>
      <c r="K706" s="116">
        <v>692</v>
      </c>
      <c r="L706" s="116">
        <v>23</v>
      </c>
      <c r="O706" s="167"/>
    </row>
    <row r="707" spans="1:15" ht="9" customHeight="1">
      <c r="A707" s="89" t="s">
        <v>88</v>
      </c>
      <c r="B707" s="116">
        <f t="shared" si="39"/>
        <v>32415</v>
      </c>
      <c r="C707" s="116">
        <v>0</v>
      </c>
      <c r="D707" s="116">
        <v>2804</v>
      </c>
      <c r="E707" s="116">
        <v>12349</v>
      </c>
      <c r="F707" s="116">
        <v>8592</v>
      </c>
      <c r="G707" s="116">
        <v>4190</v>
      </c>
      <c r="H707" s="116">
        <v>1853</v>
      </c>
      <c r="I707" s="116">
        <v>898</v>
      </c>
      <c r="J707" s="116">
        <v>520</v>
      </c>
      <c r="K707" s="116">
        <v>1081</v>
      </c>
      <c r="L707" s="116">
        <v>128</v>
      </c>
      <c r="O707" s="167"/>
    </row>
    <row r="708" spans="1:15" ht="9" customHeight="1">
      <c r="A708" s="100" t="s">
        <v>89</v>
      </c>
      <c r="B708" s="117">
        <f t="shared" si="39"/>
        <v>20250</v>
      </c>
      <c r="C708" s="117">
        <v>1</v>
      </c>
      <c r="D708" s="117">
        <v>3159</v>
      </c>
      <c r="E708" s="117">
        <v>6623</v>
      </c>
      <c r="F708" s="117">
        <v>4363</v>
      </c>
      <c r="G708" s="117">
        <v>2473</v>
      </c>
      <c r="H708" s="117">
        <v>1234</v>
      </c>
      <c r="I708" s="117">
        <v>755</v>
      </c>
      <c r="J708" s="117">
        <v>445</v>
      </c>
      <c r="K708" s="117">
        <v>1193</v>
      </c>
      <c r="L708" s="117">
        <v>4</v>
      </c>
      <c r="O708" s="167"/>
    </row>
    <row r="709" spans="1:15" ht="9" customHeight="1">
      <c r="A709" s="89" t="s">
        <v>90</v>
      </c>
      <c r="B709" s="116">
        <f t="shared" si="39"/>
        <v>10446</v>
      </c>
      <c r="C709" s="116">
        <v>0</v>
      </c>
      <c r="D709" s="116">
        <v>498</v>
      </c>
      <c r="E709" s="116">
        <v>2483</v>
      </c>
      <c r="F709" s="116">
        <v>2746</v>
      </c>
      <c r="G709" s="116">
        <v>1824</v>
      </c>
      <c r="H709" s="116">
        <v>989</v>
      </c>
      <c r="I709" s="116">
        <v>558</v>
      </c>
      <c r="J709" s="116">
        <v>377</v>
      </c>
      <c r="K709" s="116">
        <v>943</v>
      </c>
      <c r="L709" s="116">
        <v>28</v>
      </c>
      <c r="O709" s="167"/>
    </row>
    <row r="710" spans="1:15" ht="9" customHeight="1">
      <c r="A710" s="89" t="s">
        <v>91</v>
      </c>
      <c r="B710" s="116">
        <f t="shared" si="39"/>
        <v>39821</v>
      </c>
      <c r="C710" s="116">
        <v>0</v>
      </c>
      <c r="D710" s="116">
        <v>2366</v>
      </c>
      <c r="E710" s="116">
        <v>11672</v>
      </c>
      <c r="F710" s="116">
        <v>12022</v>
      </c>
      <c r="G710" s="116">
        <v>6668</v>
      </c>
      <c r="H710" s="116">
        <v>2932</v>
      </c>
      <c r="I710" s="116">
        <v>1502</v>
      </c>
      <c r="J710" s="116">
        <v>796</v>
      </c>
      <c r="K710" s="116">
        <v>1860</v>
      </c>
      <c r="L710" s="116">
        <v>3</v>
      </c>
      <c r="O710" s="167"/>
    </row>
    <row r="711" spans="1:15" ht="9" customHeight="1">
      <c r="A711" s="89" t="s">
        <v>92</v>
      </c>
      <c r="B711" s="116">
        <f t="shared" si="39"/>
        <v>68166</v>
      </c>
      <c r="C711" s="116">
        <v>4</v>
      </c>
      <c r="D711" s="116">
        <v>3962</v>
      </c>
      <c r="E711" s="116">
        <v>17108</v>
      </c>
      <c r="F711" s="116">
        <v>16639</v>
      </c>
      <c r="G711" s="116">
        <v>11021</v>
      </c>
      <c r="H711" s="116">
        <v>6163</v>
      </c>
      <c r="I711" s="116">
        <v>3680</v>
      </c>
      <c r="J711" s="116">
        <v>2199</v>
      </c>
      <c r="K711" s="116">
        <v>5164</v>
      </c>
      <c r="L711" s="116">
        <v>2226</v>
      </c>
      <c r="O711" s="167"/>
    </row>
    <row r="712" spans="1:15" ht="9" customHeight="1">
      <c r="A712" s="100" t="s">
        <v>93</v>
      </c>
      <c r="B712" s="117">
        <f t="shared" si="39"/>
        <v>24240</v>
      </c>
      <c r="C712" s="117">
        <v>0</v>
      </c>
      <c r="D712" s="117">
        <v>2703</v>
      </c>
      <c r="E712" s="117">
        <v>7942</v>
      </c>
      <c r="F712" s="117">
        <v>6229</v>
      </c>
      <c r="G712" s="117">
        <v>3128</v>
      </c>
      <c r="H712" s="117">
        <v>1500</v>
      </c>
      <c r="I712" s="117">
        <v>868</v>
      </c>
      <c r="J712" s="117">
        <v>542</v>
      </c>
      <c r="K712" s="117">
        <v>1326</v>
      </c>
      <c r="L712" s="117">
        <v>2</v>
      </c>
      <c r="O712" s="167"/>
    </row>
    <row r="713" spans="1:15" ht="9" customHeight="1">
      <c r="A713" s="89" t="s">
        <v>94</v>
      </c>
      <c r="B713" s="116">
        <f t="shared" si="39"/>
        <v>7727</v>
      </c>
      <c r="C713" s="116">
        <v>0</v>
      </c>
      <c r="D713" s="116">
        <v>418</v>
      </c>
      <c r="E713" s="116">
        <v>1717</v>
      </c>
      <c r="F713" s="116">
        <v>1961</v>
      </c>
      <c r="G713" s="116">
        <v>1454</v>
      </c>
      <c r="H713" s="116">
        <v>768</v>
      </c>
      <c r="I713" s="116">
        <v>427</v>
      </c>
      <c r="J713" s="116">
        <v>251</v>
      </c>
      <c r="K713" s="116">
        <v>729</v>
      </c>
      <c r="L713" s="116">
        <v>2</v>
      </c>
      <c r="O713" s="167"/>
    </row>
    <row r="714" spans="1:15" ht="9" customHeight="1">
      <c r="A714" s="89" t="s">
        <v>95</v>
      </c>
      <c r="B714" s="116">
        <f t="shared" si="39"/>
        <v>5616</v>
      </c>
      <c r="C714" s="116">
        <v>0</v>
      </c>
      <c r="D714" s="116">
        <v>301</v>
      </c>
      <c r="E714" s="116">
        <v>1314</v>
      </c>
      <c r="F714" s="116">
        <v>1494</v>
      </c>
      <c r="G714" s="116">
        <v>919</v>
      </c>
      <c r="H714" s="116">
        <v>516</v>
      </c>
      <c r="I714" s="116">
        <v>297</v>
      </c>
      <c r="J714" s="116">
        <v>188</v>
      </c>
      <c r="K714" s="116">
        <v>586</v>
      </c>
      <c r="L714" s="116">
        <v>1</v>
      </c>
      <c r="O714" s="167"/>
    </row>
    <row r="715" spans="1:15" ht="9" customHeight="1">
      <c r="A715" s="89" t="s">
        <v>96</v>
      </c>
      <c r="B715" s="116">
        <f t="shared" si="39"/>
        <v>25084</v>
      </c>
      <c r="C715" s="116">
        <v>0</v>
      </c>
      <c r="D715" s="116">
        <v>1408</v>
      </c>
      <c r="E715" s="116">
        <v>7102</v>
      </c>
      <c r="F715" s="116">
        <v>7534</v>
      </c>
      <c r="G715" s="116">
        <v>4314</v>
      </c>
      <c r="H715" s="116">
        <v>1969</v>
      </c>
      <c r="I715" s="116">
        <v>1002</v>
      </c>
      <c r="J715" s="116">
        <v>558</v>
      </c>
      <c r="K715" s="116">
        <v>1197</v>
      </c>
      <c r="L715" s="116">
        <v>0</v>
      </c>
      <c r="O715" s="167"/>
    </row>
    <row r="716" spans="1:15" ht="9" customHeight="1">
      <c r="A716" s="100" t="s">
        <v>97</v>
      </c>
      <c r="B716" s="117">
        <f t="shared" si="39"/>
        <v>17301</v>
      </c>
      <c r="C716" s="117">
        <v>0</v>
      </c>
      <c r="D716" s="117">
        <v>1186</v>
      </c>
      <c r="E716" s="117">
        <v>5361</v>
      </c>
      <c r="F716" s="117">
        <v>4658</v>
      </c>
      <c r="G716" s="117">
        <v>2687</v>
      </c>
      <c r="H716" s="117">
        <v>1327</v>
      </c>
      <c r="I716" s="117">
        <v>670</v>
      </c>
      <c r="J716" s="117">
        <v>400</v>
      </c>
      <c r="K716" s="117">
        <v>1012</v>
      </c>
      <c r="L716" s="117">
        <v>0</v>
      </c>
      <c r="O716" s="167"/>
    </row>
    <row r="717" spans="1:15" ht="9" customHeight="1">
      <c r="A717" s="89" t="s">
        <v>98</v>
      </c>
      <c r="B717" s="116">
        <f t="shared" si="39"/>
        <v>17525</v>
      </c>
      <c r="C717" s="116">
        <v>3</v>
      </c>
      <c r="D717" s="116">
        <v>1188</v>
      </c>
      <c r="E717" s="116">
        <v>4623</v>
      </c>
      <c r="F717" s="116">
        <v>4486</v>
      </c>
      <c r="G717" s="116">
        <v>2952</v>
      </c>
      <c r="H717" s="116">
        <v>1563</v>
      </c>
      <c r="I717" s="116">
        <v>867</v>
      </c>
      <c r="J717" s="116">
        <v>487</v>
      </c>
      <c r="K717" s="116">
        <v>1353</v>
      </c>
      <c r="L717" s="116">
        <v>3</v>
      </c>
      <c r="O717" s="167"/>
    </row>
    <row r="718" spans="1:15" ht="9" customHeight="1">
      <c r="A718" s="89" t="s">
        <v>99</v>
      </c>
      <c r="B718" s="116">
        <f t="shared" si="39"/>
        <v>9729</v>
      </c>
      <c r="C718" s="116">
        <v>0</v>
      </c>
      <c r="D718" s="116">
        <v>460</v>
      </c>
      <c r="E718" s="116">
        <v>2640</v>
      </c>
      <c r="F718" s="116">
        <v>2907</v>
      </c>
      <c r="G718" s="116">
        <v>1863</v>
      </c>
      <c r="H718" s="116">
        <v>854</v>
      </c>
      <c r="I718" s="116">
        <v>403</v>
      </c>
      <c r="J718" s="116">
        <v>213</v>
      </c>
      <c r="K718" s="116">
        <v>387</v>
      </c>
      <c r="L718" s="116">
        <v>2</v>
      </c>
      <c r="O718" s="167"/>
    </row>
    <row r="719" spans="1:15" ht="9" customHeight="1">
      <c r="A719" s="89" t="s">
        <v>100</v>
      </c>
      <c r="B719" s="116">
        <f t="shared" si="39"/>
        <v>10531</v>
      </c>
      <c r="C719" s="116">
        <v>0</v>
      </c>
      <c r="D719" s="116">
        <v>409</v>
      </c>
      <c r="E719" s="116">
        <v>2060</v>
      </c>
      <c r="F719" s="116">
        <v>2690</v>
      </c>
      <c r="G719" s="116">
        <v>2125</v>
      </c>
      <c r="H719" s="116">
        <v>1238</v>
      </c>
      <c r="I719" s="116">
        <v>766</v>
      </c>
      <c r="J719" s="116">
        <v>468</v>
      </c>
      <c r="K719" s="116">
        <v>720</v>
      </c>
      <c r="L719" s="116">
        <v>55</v>
      </c>
      <c r="O719" s="167"/>
    </row>
    <row r="720" spans="1:15" ht="9" customHeight="1">
      <c r="A720" s="100" t="s">
        <v>101</v>
      </c>
      <c r="B720" s="117">
        <f t="shared" si="39"/>
        <v>13586</v>
      </c>
      <c r="C720" s="117">
        <v>0</v>
      </c>
      <c r="D720" s="117">
        <v>923</v>
      </c>
      <c r="E720" s="117">
        <v>4144</v>
      </c>
      <c r="F720" s="117">
        <v>3729</v>
      </c>
      <c r="G720" s="117">
        <v>2123</v>
      </c>
      <c r="H720" s="117">
        <v>1023</v>
      </c>
      <c r="I720" s="117">
        <v>531</v>
      </c>
      <c r="J720" s="117">
        <v>303</v>
      </c>
      <c r="K720" s="117">
        <v>800</v>
      </c>
      <c r="L720" s="117">
        <v>10</v>
      </c>
      <c r="O720" s="167"/>
    </row>
    <row r="721" spans="1:15" ht="9" customHeight="1">
      <c r="A721" s="89" t="s">
        <v>102</v>
      </c>
      <c r="B721" s="116">
        <f t="shared" si="39"/>
        <v>17183</v>
      </c>
      <c r="C721" s="116">
        <v>4</v>
      </c>
      <c r="D721" s="116">
        <v>804</v>
      </c>
      <c r="E721" s="116">
        <v>4383</v>
      </c>
      <c r="F721" s="116">
        <v>4976</v>
      </c>
      <c r="G721" s="116">
        <v>2670</v>
      </c>
      <c r="H721" s="116">
        <v>1369</v>
      </c>
      <c r="I721" s="116">
        <v>783</v>
      </c>
      <c r="J721" s="116">
        <v>563</v>
      </c>
      <c r="K721" s="116">
        <v>1627</v>
      </c>
      <c r="L721" s="116">
        <v>4</v>
      </c>
      <c r="O721" s="167"/>
    </row>
    <row r="722" spans="1:15" ht="9" customHeight="1">
      <c r="A722" s="89" t="s">
        <v>103</v>
      </c>
      <c r="B722" s="116">
        <f t="shared" si="39"/>
        <v>16035</v>
      </c>
      <c r="C722" s="116">
        <v>0</v>
      </c>
      <c r="D722" s="116">
        <v>535</v>
      </c>
      <c r="E722" s="116">
        <v>3501</v>
      </c>
      <c r="F722" s="116">
        <v>4456</v>
      </c>
      <c r="G722" s="116">
        <v>2763</v>
      </c>
      <c r="H722" s="116">
        <v>1511</v>
      </c>
      <c r="I722" s="116">
        <v>1017</v>
      </c>
      <c r="J722" s="116">
        <v>632</v>
      </c>
      <c r="K722" s="116">
        <v>1595</v>
      </c>
      <c r="L722" s="116">
        <v>25</v>
      </c>
      <c r="O722" s="167"/>
    </row>
    <row r="723" spans="1:15" ht="9" customHeight="1">
      <c r="A723" s="89" t="s">
        <v>104</v>
      </c>
      <c r="B723" s="116">
        <f t="shared" si="39"/>
        <v>11893</v>
      </c>
      <c r="C723" s="116">
        <v>0</v>
      </c>
      <c r="D723" s="116">
        <v>766</v>
      </c>
      <c r="E723" s="116">
        <v>3211</v>
      </c>
      <c r="F723" s="116">
        <v>3215</v>
      </c>
      <c r="G723" s="116">
        <v>1888</v>
      </c>
      <c r="H723" s="116">
        <v>1021</v>
      </c>
      <c r="I723" s="116">
        <v>607</v>
      </c>
      <c r="J723" s="116">
        <v>368</v>
      </c>
      <c r="K723" s="116">
        <v>813</v>
      </c>
      <c r="L723" s="116">
        <v>4</v>
      </c>
      <c r="O723" s="167"/>
    </row>
    <row r="724" spans="1:15" ht="9" customHeight="1">
      <c r="A724" s="100" t="s">
        <v>105</v>
      </c>
      <c r="B724" s="117">
        <f t="shared" si="39"/>
        <v>17406</v>
      </c>
      <c r="C724" s="117">
        <v>0</v>
      </c>
      <c r="D724" s="117">
        <v>962</v>
      </c>
      <c r="E724" s="117">
        <v>4601</v>
      </c>
      <c r="F724" s="117">
        <v>4804</v>
      </c>
      <c r="G724" s="117">
        <v>2781</v>
      </c>
      <c r="H724" s="117">
        <v>1485</v>
      </c>
      <c r="I724" s="117">
        <v>901</v>
      </c>
      <c r="J724" s="117">
        <v>578</v>
      </c>
      <c r="K724" s="117">
        <v>1291</v>
      </c>
      <c r="L724" s="117">
        <v>3</v>
      </c>
      <c r="O724" s="167"/>
    </row>
    <row r="725" spans="1:15" ht="9" customHeight="1">
      <c r="A725" s="89" t="s">
        <v>106</v>
      </c>
      <c r="B725" s="116">
        <f t="shared" si="39"/>
        <v>4260</v>
      </c>
      <c r="C725" s="116">
        <v>0</v>
      </c>
      <c r="D725" s="116">
        <v>313</v>
      </c>
      <c r="E725" s="116">
        <v>1218</v>
      </c>
      <c r="F725" s="116">
        <v>1191</v>
      </c>
      <c r="G725" s="116">
        <v>706</v>
      </c>
      <c r="H725" s="116">
        <v>319</v>
      </c>
      <c r="I725" s="116">
        <v>145</v>
      </c>
      <c r="J725" s="116">
        <v>97</v>
      </c>
      <c r="K725" s="116">
        <v>262</v>
      </c>
      <c r="L725" s="116">
        <v>9</v>
      </c>
      <c r="O725" s="167"/>
    </row>
    <row r="726" spans="1:15" ht="9" customHeight="1">
      <c r="A726" s="89" t="s">
        <v>107</v>
      </c>
      <c r="B726" s="116">
        <f t="shared" si="39"/>
        <v>39415</v>
      </c>
      <c r="C726" s="116">
        <v>0</v>
      </c>
      <c r="D726" s="116">
        <v>1654</v>
      </c>
      <c r="E726" s="116">
        <v>9437</v>
      </c>
      <c r="F726" s="116">
        <v>9895</v>
      </c>
      <c r="G726" s="116">
        <v>6490</v>
      </c>
      <c r="H726" s="116">
        <v>3590</v>
      </c>
      <c r="I726" s="116">
        <v>2365</v>
      </c>
      <c r="J726" s="116">
        <v>1629</v>
      </c>
      <c r="K726" s="116">
        <v>4353</v>
      </c>
      <c r="L726" s="116">
        <v>2</v>
      </c>
      <c r="O726" s="167"/>
    </row>
    <row r="727" spans="1:15" ht="9" customHeight="1">
      <c r="A727" s="89" t="s">
        <v>108</v>
      </c>
      <c r="B727" s="116">
        <f t="shared" si="39"/>
        <v>13205</v>
      </c>
      <c r="C727" s="116">
        <v>0</v>
      </c>
      <c r="D727" s="116">
        <v>1465</v>
      </c>
      <c r="E727" s="116">
        <v>4497</v>
      </c>
      <c r="F727" s="116">
        <v>3488</v>
      </c>
      <c r="G727" s="116">
        <v>1741</v>
      </c>
      <c r="H727" s="116">
        <v>748</v>
      </c>
      <c r="I727" s="116">
        <v>391</v>
      </c>
      <c r="J727" s="116">
        <v>219</v>
      </c>
      <c r="K727" s="116">
        <v>629</v>
      </c>
      <c r="L727" s="116">
        <v>27</v>
      </c>
      <c r="O727" s="167"/>
    </row>
    <row r="728" spans="1:15" ht="9" customHeight="1">
      <c r="A728" s="100" t="s">
        <v>109</v>
      </c>
      <c r="B728" s="117">
        <f t="shared" si="39"/>
        <v>9012</v>
      </c>
      <c r="C728" s="117">
        <v>0</v>
      </c>
      <c r="D728" s="117">
        <v>1052</v>
      </c>
      <c r="E728" s="117">
        <v>3127</v>
      </c>
      <c r="F728" s="117">
        <v>2333</v>
      </c>
      <c r="G728" s="117">
        <v>1110</v>
      </c>
      <c r="H728" s="117">
        <v>469</v>
      </c>
      <c r="I728" s="117">
        <v>328</v>
      </c>
      <c r="J728" s="117">
        <v>189</v>
      </c>
      <c r="K728" s="117">
        <v>397</v>
      </c>
      <c r="L728" s="117">
        <v>7</v>
      </c>
      <c r="O728" s="167"/>
    </row>
    <row r="729" spans="1:15" ht="8.65" customHeight="1">
      <c r="A729" s="89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</row>
    <row r="730" spans="1:15" ht="9" customHeight="1">
      <c r="A730" s="162" t="s">
        <v>121</v>
      </c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</row>
    <row r="731" spans="1:15" s="164" customFormat="1" ht="9" customHeight="1">
      <c r="A731" s="96" t="s">
        <v>181</v>
      </c>
      <c r="B731" s="115">
        <f>SUM(B733:B764)</f>
        <v>558022</v>
      </c>
      <c r="C731" s="115">
        <f t="shared" ref="C731:L731" si="40">SUM(C733:C764)</f>
        <v>10</v>
      </c>
      <c r="D731" s="115">
        <f t="shared" si="40"/>
        <v>31682</v>
      </c>
      <c r="E731" s="115">
        <f t="shared" si="40"/>
        <v>146611</v>
      </c>
      <c r="F731" s="115">
        <f t="shared" si="40"/>
        <v>148692</v>
      </c>
      <c r="G731" s="115">
        <f t="shared" si="40"/>
        <v>92279</v>
      </c>
      <c r="H731" s="115">
        <f t="shared" si="40"/>
        <v>48887</v>
      </c>
      <c r="I731" s="115">
        <f t="shared" si="40"/>
        <v>29070</v>
      </c>
      <c r="J731" s="115">
        <f t="shared" si="40"/>
        <v>17849</v>
      </c>
      <c r="K731" s="115">
        <f t="shared" si="40"/>
        <v>41792</v>
      </c>
      <c r="L731" s="115">
        <f t="shared" si="40"/>
        <v>1150</v>
      </c>
      <c r="O731" s="167"/>
    </row>
    <row r="732" spans="1:15" ht="3.95" customHeight="1">
      <c r="A732" s="89" t="s">
        <v>182</v>
      </c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  <c r="O732" s="167"/>
    </row>
    <row r="733" spans="1:15" ht="9" customHeight="1">
      <c r="A733" s="89" t="s">
        <v>79</v>
      </c>
      <c r="B733" s="116">
        <f t="shared" ref="B733:B764" si="41">SUM(C733:L733)</f>
        <v>6893</v>
      </c>
      <c r="C733" s="116">
        <v>0</v>
      </c>
      <c r="D733" s="116">
        <v>384</v>
      </c>
      <c r="E733" s="116">
        <v>2326</v>
      </c>
      <c r="F733" s="116">
        <v>2029</v>
      </c>
      <c r="G733" s="116">
        <v>1058</v>
      </c>
      <c r="H733" s="116">
        <v>423</v>
      </c>
      <c r="I733" s="116">
        <v>232</v>
      </c>
      <c r="J733" s="116">
        <v>135</v>
      </c>
      <c r="K733" s="116">
        <v>303</v>
      </c>
      <c r="L733" s="116">
        <v>3</v>
      </c>
      <c r="O733" s="167"/>
    </row>
    <row r="734" spans="1:15" ht="9" customHeight="1">
      <c r="A734" s="89" t="s">
        <v>80</v>
      </c>
      <c r="B734" s="116">
        <f t="shared" si="41"/>
        <v>17364</v>
      </c>
      <c r="C734" s="116">
        <v>0</v>
      </c>
      <c r="D734" s="116">
        <v>471</v>
      </c>
      <c r="E734" s="116">
        <v>3487</v>
      </c>
      <c r="F734" s="116">
        <v>4443</v>
      </c>
      <c r="G734" s="116">
        <v>3141</v>
      </c>
      <c r="H734" s="116">
        <v>1848</v>
      </c>
      <c r="I734" s="116">
        <v>1357</v>
      </c>
      <c r="J734" s="116">
        <v>875</v>
      </c>
      <c r="K734" s="116">
        <v>1692</v>
      </c>
      <c r="L734" s="116">
        <v>50</v>
      </c>
      <c r="O734" s="167"/>
    </row>
    <row r="735" spans="1:15" ht="9" customHeight="1">
      <c r="A735" s="89" t="s">
        <v>81</v>
      </c>
      <c r="B735" s="116">
        <f t="shared" si="41"/>
        <v>2751</v>
      </c>
      <c r="C735" s="116">
        <v>0</v>
      </c>
      <c r="D735" s="116">
        <v>76</v>
      </c>
      <c r="E735" s="116">
        <v>492</v>
      </c>
      <c r="F735" s="116">
        <v>766</v>
      </c>
      <c r="G735" s="116">
        <v>546</v>
      </c>
      <c r="H735" s="116">
        <v>307</v>
      </c>
      <c r="I735" s="116">
        <v>183</v>
      </c>
      <c r="J735" s="116">
        <v>132</v>
      </c>
      <c r="K735" s="116">
        <v>249</v>
      </c>
      <c r="L735" s="116">
        <v>0</v>
      </c>
      <c r="O735" s="167"/>
    </row>
    <row r="736" spans="1:15" ht="9" customHeight="1">
      <c r="A736" s="100" t="s">
        <v>82</v>
      </c>
      <c r="B736" s="117">
        <f t="shared" si="41"/>
        <v>5005</v>
      </c>
      <c r="C736" s="117">
        <v>0</v>
      </c>
      <c r="D736" s="117">
        <v>392</v>
      </c>
      <c r="E736" s="117">
        <v>1476</v>
      </c>
      <c r="F736" s="117">
        <v>1262</v>
      </c>
      <c r="G736" s="117">
        <v>728</v>
      </c>
      <c r="H736" s="117">
        <v>356</v>
      </c>
      <c r="I736" s="117">
        <v>192</v>
      </c>
      <c r="J736" s="117">
        <v>186</v>
      </c>
      <c r="K736" s="117">
        <v>380</v>
      </c>
      <c r="L736" s="117">
        <v>33</v>
      </c>
      <c r="O736" s="167"/>
    </row>
    <row r="737" spans="1:15" ht="9" customHeight="1">
      <c r="A737" s="89" t="s">
        <v>83</v>
      </c>
      <c r="B737" s="116">
        <f t="shared" si="41"/>
        <v>17166</v>
      </c>
      <c r="C737" s="116">
        <v>0</v>
      </c>
      <c r="D737" s="116">
        <v>1777</v>
      </c>
      <c r="E737" s="116">
        <v>5055</v>
      </c>
      <c r="F737" s="116">
        <v>4270</v>
      </c>
      <c r="G737" s="116">
        <v>2367</v>
      </c>
      <c r="H737" s="116">
        <v>1210</v>
      </c>
      <c r="I737" s="116">
        <v>789</v>
      </c>
      <c r="J737" s="116">
        <v>498</v>
      </c>
      <c r="K737" s="116">
        <v>1167</v>
      </c>
      <c r="L737" s="116">
        <v>33</v>
      </c>
      <c r="O737" s="167"/>
    </row>
    <row r="738" spans="1:15" ht="9" customHeight="1">
      <c r="A738" s="89" t="s">
        <v>84</v>
      </c>
      <c r="B738" s="116">
        <f t="shared" si="41"/>
        <v>3284</v>
      </c>
      <c r="C738" s="116">
        <v>0</v>
      </c>
      <c r="D738" s="116">
        <v>133</v>
      </c>
      <c r="E738" s="116">
        <v>726</v>
      </c>
      <c r="F738" s="116">
        <v>916</v>
      </c>
      <c r="G738" s="116">
        <v>597</v>
      </c>
      <c r="H738" s="116">
        <v>305</v>
      </c>
      <c r="I738" s="116">
        <v>176</v>
      </c>
      <c r="J738" s="116">
        <v>118</v>
      </c>
      <c r="K738" s="116">
        <v>308</v>
      </c>
      <c r="L738" s="116">
        <v>5</v>
      </c>
      <c r="O738" s="167"/>
    </row>
    <row r="739" spans="1:15" ht="9" customHeight="1">
      <c r="A739" s="89" t="s">
        <v>85</v>
      </c>
      <c r="B739" s="116">
        <f t="shared" si="41"/>
        <v>24645</v>
      </c>
      <c r="C739" s="116">
        <v>1</v>
      </c>
      <c r="D739" s="116">
        <v>2213</v>
      </c>
      <c r="E739" s="116">
        <v>6868</v>
      </c>
      <c r="F739" s="116">
        <v>5786</v>
      </c>
      <c r="G739" s="116">
        <v>3508</v>
      </c>
      <c r="H739" s="116">
        <v>2000</v>
      </c>
      <c r="I739" s="116">
        <v>1277</v>
      </c>
      <c r="J739" s="116">
        <v>855</v>
      </c>
      <c r="K739" s="116">
        <v>2126</v>
      </c>
      <c r="L739" s="116">
        <v>11</v>
      </c>
      <c r="O739" s="167"/>
    </row>
    <row r="740" spans="1:15" ht="9" customHeight="1">
      <c r="A740" s="100" t="s">
        <v>86</v>
      </c>
      <c r="B740" s="117">
        <f t="shared" si="41"/>
        <v>20150</v>
      </c>
      <c r="C740" s="117">
        <v>0</v>
      </c>
      <c r="D740" s="117">
        <v>883</v>
      </c>
      <c r="E740" s="117">
        <v>4998</v>
      </c>
      <c r="F740" s="117">
        <v>5307</v>
      </c>
      <c r="G740" s="117">
        <v>3335</v>
      </c>
      <c r="H740" s="117">
        <v>1989</v>
      </c>
      <c r="I740" s="117">
        <v>1370</v>
      </c>
      <c r="J740" s="117">
        <v>809</v>
      </c>
      <c r="K740" s="117">
        <v>1456</v>
      </c>
      <c r="L740" s="117">
        <v>3</v>
      </c>
      <c r="O740" s="167"/>
    </row>
    <row r="741" spans="1:15" ht="9" customHeight="1">
      <c r="A741" s="161" t="s">
        <v>24</v>
      </c>
      <c r="B741" s="116">
        <f t="shared" si="41"/>
        <v>33230</v>
      </c>
      <c r="C741" s="116">
        <v>0</v>
      </c>
      <c r="D741" s="116">
        <v>748</v>
      </c>
      <c r="E741" s="116">
        <v>4895</v>
      </c>
      <c r="F741" s="116">
        <v>7964</v>
      </c>
      <c r="G741" s="116">
        <v>7541</v>
      </c>
      <c r="H741" s="116">
        <v>4411</v>
      </c>
      <c r="I741" s="116">
        <v>2695</v>
      </c>
      <c r="J741" s="116">
        <v>1494</v>
      </c>
      <c r="K741" s="116">
        <v>3482</v>
      </c>
      <c r="L741" s="116">
        <v>0</v>
      </c>
      <c r="O741" s="167"/>
    </row>
    <row r="742" spans="1:15" ht="9" customHeight="1">
      <c r="A742" s="89" t="s">
        <v>87</v>
      </c>
      <c r="B742" s="116">
        <f t="shared" si="41"/>
        <v>8190</v>
      </c>
      <c r="C742" s="116">
        <v>0</v>
      </c>
      <c r="D742" s="116">
        <v>593</v>
      </c>
      <c r="E742" s="116">
        <v>2250</v>
      </c>
      <c r="F742" s="116">
        <v>2113</v>
      </c>
      <c r="G742" s="116">
        <v>1058</v>
      </c>
      <c r="H742" s="116">
        <v>702</v>
      </c>
      <c r="I742" s="116">
        <v>430</v>
      </c>
      <c r="J742" s="116">
        <v>296</v>
      </c>
      <c r="K742" s="116">
        <v>728</v>
      </c>
      <c r="L742" s="116">
        <v>20</v>
      </c>
      <c r="O742" s="167"/>
    </row>
    <row r="743" spans="1:15" ht="9" customHeight="1">
      <c r="A743" s="89" t="s">
        <v>88</v>
      </c>
      <c r="B743" s="116">
        <f t="shared" si="41"/>
        <v>32937</v>
      </c>
      <c r="C743" s="116">
        <v>0</v>
      </c>
      <c r="D743" s="116">
        <v>2508</v>
      </c>
      <c r="E743" s="116">
        <v>12176</v>
      </c>
      <c r="F743" s="116">
        <v>8991</v>
      </c>
      <c r="G743" s="116">
        <v>4380</v>
      </c>
      <c r="H743" s="116">
        <v>1990</v>
      </c>
      <c r="I743" s="116">
        <v>1062</v>
      </c>
      <c r="J743" s="116">
        <v>578</v>
      </c>
      <c r="K743" s="116">
        <v>1168</v>
      </c>
      <c r="L743" s="116">
        <v>84</v>
      </c>
      <c r="O743" s="167"/>
    </row>
    <row r="744" spans="1:15" ht="9" customHeight="1">
      <c r="A744" s="100" t="s">
        <v>89</v>
      </c>
      <c r="B744" s="117">
        <f t="shared" si="41"/>
        <v>19488</v>
      </c>
      <c r="C744" s="117">
        <v>2</v>
      </c>
      <c r="D744" s="117">
        <v>2745</v>
      </c>
      <c r="E744" s="117">
        <v>6346</v>
      </c>
      <c r="F744" s="117">
        <v>4354</v>
      </c>
      <c r="G744" s="117">
        <v>2350</v>
      </c>
      <c r="H744" s="117">
        <v>1253</v>
      </c>
      <c r="I744" s="117">
        <v>756</v>
      </c>
      <c r="J744" s="117">
        <v>481</v>
      </c>
      <c r="K744" s="117">
        <v>1187</v>
      </c>
      <c r="L744" s="117">
        <v>14</v>
      </c>
      <c r="O744" s="167"/>
    </row>
    <row r="745" spans="1:15" ht="9" customHeight="1">
      <c r="A745" s="89" t="s">
        <v>90</v>
      </c>
      <c r="B745" s="116">
        <f t="shared" si="41"/>
        <v>10913</v>
      </c>
      <c r="C745" s="116">
        <v>0</v>
      </c>
      <c r="D745" s="116">
        <v>506</v>
      </c>
      <c r="E745" s="116">
        <v>2509</v>
      </c>
      <c r="F745" s="116">
        <v>2843</v>
      </c>
      <c r="G745" s="116">
        <v>1808</v>
      </c>
      <c r="H745" s="116">
        <v>1068</v>
      </c>
      <c r="I745" s="116">
        <v>661</v>
      </c>
      <c r="J745" s="116">
        <v>421</v>
      </c>
      <c r="K745" s="116">
        <v>1080</v>
      </c>
      <c r="L745" s="116">
        <v>17</v>
      </c>
      <c r="O745" s="167"/>
    </row>
    <row r="746" spans="1:15" ht="9" customHeight="1">
      <c r="A746" s="89" t="s">
        <v>91</v>
      </c>
      <c r="B746" s="116">
        <f t="shared" si="41"/>
        <v>36513</v>
      </c>
      <c r="C746" s="116">
        <v>0</v>
      </c>
      <c r="D746" s="116">
        <v>1418</v>
      </c>
      <c r="E746" s="116">
        <v>10142</v>
      </c>
      <c r="F746" s="116">
        <v>11204</v>
      </c>
      <c r="G746" s="116">
        <v>6559</v>
      </c>
      <c r="H746" s="116">
        <v>3000</v>
      </c>
      <c r="I746" s="116">
        <v>1544</v>
      </c>
      <c r="J746" s="116">
        <v>849</v>
      </c>
      <c r="K746" s="116">
        <v>1797</v>
      </c>
      <c r="L746" s="116">
        <v>0</v>
      </c>
      <c r="O746" s="167"/>
    </row>
    <row r="747" spans="1:15" ht="9" customHeight="1">
      <c r="A747" s="89" t="s">
        <v>92</v>
      </c>
      <c r="B747" s="116">
        <f t="shared" si="41"/>
        <v>69024</v>
      </c>
      <c r="C747" s="116">
        <v>3</v>
      </c>
      <c r="D747" s="116">
        <v>3683</v>
      </c>
      <c r="E747" s="116">
        <v>17332</v>
      </c>
      <c r="F747" s="116">
        <v>17848</v>
      </c>
      <c r="G747" s="116">
        <v>11879</v>
      </c>
      <c r="H747" s="116">
        <v>6478</v>
      </c>
      <c r="I747" s="116">
        <v>3879</v>
      </c>
      <c r="J747" s="116">
        <v>2276</v>
      </c>
      <c r="K747" s="116">
        <v>5304</v>
      </c>
      <c r="L747" s="116">
        <v>342</v>
      </c>
      <c r="O747" s="167"/>
    </row>
    <row r="748" spans="1:15" ht="9" customHeight="1">
      <c r="A748" s="100" t="s">
        <v>93</v>
      </c>
      <c r="B748" s="117">
        <f t="shared" si="41"/>
        <v>23361</v>
      </c>
      <c r="C748" s="117">
        <v>0</v>
      </c>
      <c r="D748" s="117">
        <v>2314</v>
      </c>
      <c r="E748" s="117">
        <v>7635</v>
      </c>
      <c r="F748" s="117">
        <v>5968</v>
      </c>
      <c r="G748" s="117">
        <v>3096</v>
      </c>
      <c r="H748" s="117">
        <v>1544</v>
      </c>
      <c r="I748" s="117">
        <v>898</v>
      </c>
      <c r="J748" s="117">
        <v>534</v>
      </c>
      <c r="K748" s="117">
        <v>1357</v>
      </c>
      <c r="L748" s="117">
        <v>15</v>
      </c>
      <c r="O748" s="167"/>
    </row>
    <row r="749" spans="1:15" ht="9" customHeight="1">
      <c r="A749" s="89" t="s">
        <v>94</v>
      </c>
      <c r="B749" s="116">
        <f t="shared" si="41"/>
        <v>7358</v>
      </c>
      <c r="C749" s="116">
        <v>0</v>
      </c>
      <c r="D749" s="116">
        <v>245</v>
      </c>
      <c r="E749" s="116">
        <v>1558</v>
      </c>
      <c r="F749" s="116">
        <v>1949</v>
      </c>
      <c r="G749" s="116">
        <v>1460</v>
      </c>
      <c r="H749" s="116">
        <v>710</v>
      </c>
      <c r="I749" s="116">
        <v>388</v>
      </c>
      <c r="J749" s="116">
        <v>267</v>
      </c>
      <c r="K749" s="116">
        <v>770</v>
      </c>
      <c r="L749" s="116">
        <v>11</v>
      </c>
      <c r="O749" s="167"/>
    </row>
    <row r="750" spans="1:15" ht="9" customHeight="1">
      <c r="A750" s="89" t="s">
        <v>95</v>
      </c>
      <c r="B750" s="116">
        <f t="shared" si="41"/>
        <v>5623</v>
      </c>
      <c r="C750" s="116">
        <v>0</v>
      </c>
      <c r="D750" s="116">
        <v>258</v>
      </c>
      <c r="E750" s="116">
        <v>1242</v>
      </c>
      <c r="F750" s="116">
        <v>1500</v>
      </c>
      <c r="G750" s="116">
        <v>935</v>
      </c>
      <c r="H750" s="116">
        <v>517</v>
      </c>
      <c r="I750" s="116">
        <v>335</v>
      </c>
      <c r="J750" s="116">
        <v>230</v>
      </c>
      <c r="K750" s="116">
        <v>605</v>
      </c>
      <c r="L750" s="116">
        <v>1</v>
      </c>
      <c r="O750" s="167"/>
    </row>
    <row r="751" spans="1:15" ht="9" customHeight="1">
      <c r="A751" s="89" t="s">
        <v>96</v>
      </c>
      <c r="B751" s="116">
        <f t="shared" si="41"/>
        <v>25378</v>
      </c>
      <c r="C751" s="116">
        <v>0</v>
      </c>
      <c r="D751" s="116">
        <v>1169</v>
      </c>
      <c r="E751" s="116">
        <v>6867</v>
      </c>
      <c r="F751" s="116">
        <v>7659</v>
      </c>
      <c r="G751" s="116">
        <v>4499</v>
      </c>
      <c r="H751" s="116">
        <v>2115</v>
      </c>
      <c r="I751" s="116">
        <v>1112</v>
      </c>
      <c r="J751" s="116">
        <v>622</v>
      </c>
      <c r="K751" s="116">
        <v>1331</v>
      </c>
      <c r="L751" s="116">
        <v>4</v>
      </c>
      <c r="O751" s="167"/>
    </row>
    <row r="752" spans="1:15" ht="9" customHeight="1">
      <c r="A752" s="100" t="s">
        <v>97</v>
      </c>
      <c r="B752" s="117">
        <f t="shared" si="41"/>
        <v>17199</v>
      </c>
      <c r="C752" s="117">
        <v>0</v>
      </c>
      <c r="D752" s="117">
        <v>1060</v>
      </c>
      <c r="E752" s="117">
        <v>5196</v>
      </c>
      <c r="F752" s="117">
        <v>4623</v>
      </c>
      <c r="G752" s="117">
        <v>2736</v>
      </c>
      <c r="H752" s="117">
        <v>1363</v>
      </c>
      <c r="I752" s="117">
        <v>700</v>
      </c>
      <c r="J752" s="117">
        <v>437</v>
      </c>
      <c r="K752" s="117">
        <v>1082</v>
      </c>
      <c r="L752" s="117">
        <v>2</v>
      </c>
      <c r="O752" s="167"/>
    </row>
    <row r="753" spans="1:15" ht="9" customHeight="1">
      <c r="A753" s="89" t="s">
        <v>98</v>
      </c>
      <c r="B753" s="116">
        <f t="shared" si="41"/>
        <v>18219</v>
      </c>
      <c r="C753" s="116">
        <v>1</v>
      </c>
      <c r="D753" s="116">
        <v>986</v>
      </c>
      <c r="E753" s="116">
        <v>4670</v>
      </c>
      <c r="F753" s="116">
        <v>4860</v>
      </c>
      <c r="G753" s="116">
        <v>3168</v>
      </c>
      <c r="H753" s="116">
        <v>1606</v>
      </c>
      <c r="I753" s="116">
        <v>936</v>
      </c>
      <c r="J753" s="116">
        <v>537</v>
      </c>
      <c r="K753" s="116">
        <v>1453</v>
      </c>
      <c r="L753" s="116">
        <v>2</v>
      </c>
      <c r="O753" s="167"/>
    </row>
    <row r="754" spans="1:15" ht="9" customHeight="1">
      <c r="A754" s="89" t="s">
        <v>99</v>
      </c>
      <c r="B754" s="116">
        <f t="shared" si="41"/>
        <v>9475</v>
      </c>
      <c r="C754" s="116">
        <v>0</v>
      </c>
      <c r="D754" s="116">
        <v>329</v>
      </c>
      <c r="E754" s="116">
        <v>2300</v>
      </c>
      <c r="F754" s="116">
        <v>2918</v>
      </c>
      <c r="G754" s="116">
        <v>1915</v>
      </c>
      <c r="H754" s="116">
        <v>863</v>
      </c>
      <c r="I754" s="116">
        <v>446</v>
      </c>
      <c r="J754" s="116">
        <v>246</v>
      </c>
      <c r="K754" s="116">
        <v>457</v>
      </c>
      <c r="L754" s="116">
        <v>1</v>
      </c>
      <c r="O754" s="167"/>
    </row>
    <row r="755" spans="1:15" ht="9" customHeight="1">
      <c r="A755" s="89" t="s">
        <v>100</v>
      </c>
      <c r="B755" s="116">
        <f t="shared" si="41"/>
        <v>10691</v>
      </c>
      <c r="C755" s="116">
        <v>0</v>
      </c>
      <c r="D755" s="116">
        <v>309</v>
      </c>
      <c r="E755" s="116">
        <v>1875</v>
      </c>
      <c r="F755" s="116">
        <v>2737</v>
      </c>
      <c r="G755" s="116">
        <v>2190</v>
      </c>
      <c r="H755" s="116">
        <v>1350</v>
      </c>
      <c r="I755" s="116">
        <v>853</v>
      </c>
      <c r="J755" s="116">
        <v>527</v>
      </c>
      <c r="K755" s="116">
        <v>791</v>
      </c>
      <c r="L755" s="116">
        <v>59</v>
      </c>
      <c r="O755" s="167"/>
    </row>
    <row r="756" spans="1:15" ht="9" customHeight="1">
      <c r="A756" s="100" t="s">
        <v>101</v>
      </c>
      <c r="B756" s="117">
        <f t="shared" si="41"/>
        <v>12819</v>
      </c>
      <c r="C756" s="117">
        <v>0</v>
      </c>
      <c r="D756" s="117">
        <v>755</v>
      </c>
      <c r="E756" s="117">
        <v>3815</v>
      </c>
      <c r="F756" s="117">
        <v>3637</v>
      </c>
      <c r="G756" s="117">
        <v>2071</v>
      </c>
      <c r="H756" s="117">
        <v>1031</v>
      </c>
      <c r="I756" s="117">
        <v>482</v>
      </c>
      <c r="J756" s="117">
        <v>318</v>
      </c>
      <c r="K756" s="117">
        <v>700</v>
      </c>
      <c r="L756" s="117">
        <v>10</v>
      </c>
      <c r="O756" s="167"/>
    </row>
    <row r="757" spans="1:15" ht="9" customHeight="1">
      <c r="A757" s="89" t="s">
        <v>102</v>
      </c>
      <c r="B757" s="116">
        <f t="shared" si="41"/>
        <v>17333</v>
      </c>
      <c r="C757" s="116">
        <v>1</v>
      </c>
      <c r="D757" s="116">
        <v>719</v>
      </c>
      <c r="E757" s="116">
        <v>4210</v>
      </c>
      <c r="F757" s="116">
        <v>5180</v>
      </c>
      <c r="G757" s="116">
        <v>2674</v>
      </c>
      <c r="H757" s="116">
        <v>1410</v>
      </c>
      <c r="I757" s="116">
        <v>887</v>
      </c>
      <c r="J757" s="116">
        <v>565</v>
      </c>
      <c r="K757" s="116">
        <v>1685</v>
      </c>
      <c r="L757" s="116">
        <v>2</v>
      </c>
      <c r="O757" s="167"/>
    </row>
    <row r="758" spans="1:15" ht="9" customHeight="1">
      <c r="A758" s="89" t="s">
        <v>103</v>
      </c>
      <c r="B758" s="116">
        <f t="shared" si="41"/>
        <v>15682</v>
      </c>
      <c r="C758" s="116">
        <v>0</v>
      </c>
      <c r="D758" s="116">
        <v>481</v>
      </c>
      <c r="E758" s="116">
        <v>3205</v>
      </c>
      <c r="F758" s="116">
        <v>4278</v>
      </c>
      <c r="G758" s="116">
        <v>2715</v>
      </c>
      <c r="H758" s="116">
        <v>1561</v>
      </c>
      <c r="I758" s="116">
        <v>1002</v>
      </c>
      <c r="J758" s="116">
        <v>734</v>
      </c>
      <c r="K758" s="116">
        <v>1694</v>
      </c>
      <c r="L758" s="116">
        <v>12</v>
      </c>
      <c r="O758" s="167"/>
    </row>
    <row r="759" spans="1:15" ht="9" customHeight="1">
      <c r="A759" s="89" t="s">
        <v>104</v>
      </c>
      <c r="B759" s="116">
        <f t="shared" si="41"/>
        <v>10872</v>
      </c>
      <c r="C759" s="116">
        <v>1</v>
      </c>
      <c r="D759" s="116">
        <v>521</v>
      </c>
      <c r="E759" s="116">
        <v>2762</v>
      </c>
      <c r="F759" s="116">
        <v>2960</v>
      </c>
      <c r="G759" s="116">
        <v>1870</v>
      </c>
      <c r="H759" s="116">
        <v>1023</v>
      </c>
      <c r="I759" s="116">
        <v>576</v>
      </c>
      <c r="J759" s="116">
        <v>366</v>
      </c>
      <c r="K759" s="116">
        <v>789</v>
      </c>
      <c r="L759" s="116">
        <v>4</v>
      </c>
      <c r="O759" s="167"/>
    </row>
    <row r="760" spans="1:15" ht="9" customHeight="1">
      <c r="A760" s="100" t="s">
        <v>105</v>
      </c>
      <c r="B760" s="117">
        <f t="shared" si="41"/>
        <v>16649</v>
      </c>
      <c r="C760" s="117">
        <v>0</v>
      </c>
      <c r="D760" s="117">
        <v>769</v>
      </c>
      <c r="E760" s="117">
        <v>4218</v>
      </c>
      <c r="F760" s="117">
        <v>4694</v>
      </c>
      <c r="G760" s="117">
        <v>2736</v>
      </c>
      <c r="H760" s="117">
        <v>1494</v>
      </c>
      <c r="I760" s="117">
        <v>881</v>
      </c>
      <c r="J760" s="117">
        <v>567</v>
      </c>
      <c r="K760" s="117">
        <v>1280</v>
      </c>
      <c r="L760" s="117">
        <v>10</v>
      </c>
      <c r="O760" s="167"/>
    </row>
    <row r="761" spans="1:15" ht="9" customHeight="1">
      <c r="A761" s="89" t="s">
        <v>106</v>
      </c>
      <c r="B761" s="116">
        <f t="shared" si="41"/>
        <v>5196</v>
      </c>
      <c r="C761" s="116">
        <v>0</v>
      </c>
      <c r="D761" s="116">
        <v>318</v>
      </c>
      <c r="E761" s="116">
        <v>1432</v>
      </c>
      <c r="F761" s="116">
        <v>1462</v>
      </c>
      <c r="G761" s="116">
        <v>877</v>
      </c>
      <c r="H761" s="116">
        <v>426</v>
      </c>
      <c r="I761" s="116">
        <v>244</v>
      </c>
      <c r="J761" s="116">
        <v>127</v>
      </c>
      <c r="K761" s="116">
        <v>309</v>
      </c>
      <c r="L761" s="116">
        <v>1</v>
      </c>
      <c r="O761" s="167"/>
    </row>
    <row r="762" spans="1:15" ht="9" customHeight="1">
      <c r="A762" s="89" t="s">
        <v>107</v>
      </c>
      <c r="B762" s="116">
        <f t="shared" si="41"/>
        <v>35030</v>
      </c>
      <c r="C762" s="116">
        <v>0</v>
      </c>
      <c r="D762" s="116">
        <v>1221</v>
      </c>
      <c r="E762" s="116">
        <v>8013</v>
      </c>
      <c r="F762" s="116">
        <v>8867</v>
      </c>
      <c r="G762" s="116">
        <v>5816</v>
      </c>
      <c r="H762" s="116">
        <v>3256</v>
      </c>
      <c r="I762" s="116">
        <v>2058</v>
      </c>
      <c r="J762" s="116">
        <v>1374</v>
      </c>
      <c r="K762" s="116">
        <v>4080</v>
      </c>
      <c r="L762" s="116">
        <v>345</v>
      </c>
      <c r="O762" s="167"/>
    </row>
    <row r="763" spans="1:15" ht="9" customHeight="1">
      <c r="A763" s="89" t="s">
        <v>108</v>
      </c>
      <c r="B763" s="116">
        <f t="shared" si="41"/>
        <v>10740</v>
      </c>
      <c r="C763" s="116">
        <v>0</v>
      </c>
      <c r="D763" s="116">
        <v>852</v>
      </c>
      <c r="E763" s="116">
        <v>3463</v>
      </c>
      <c r="F763" s="116">
        <v>2995</v>
      </c>
      <c r="G763" s="116">
        <v>1563</v>
      </c>
      <c r="H763" s="116">
        <v>726</v>
      </c>
      <c r="I763" s="116">
        <v>343</v>
      </c>
      <c r="J763" s="116">
        <v>199</v>
      </c>
      <c r="K763" s="116">
        <v>549</v>
      </c>
      <c r="L763" s="116">
        <v>50</v>
      </c>
      <c r="O763" s="167"/>
    </row>
    <row r="764" spans="1:15" ht="9" customHeight="1">
      <c r="A764" s="100" t="s">
        <v>109</v>
      </c>
      <c r="B764" s="117">
        <f t="shared" si="41"/>
        <v>8844</v>
      </c>
      <c r="C764" s="117">
        <v>1</v>
      </c>
      <c r="D764" s="117">
        <v>846</v>
      </c>
      <c r="E764" s="117">
        <v>3072</v>
      </c>
      <c r="F764" s="117">
        <v>2309</v>
      </c>
      <c r="G764" s="117">
        <v>1103</v>
      </c>
      <c r="H764" s="117">
        <v>552</v>
      </c>
      <c r="I764" s="117">
        <v>326</v>
      </c>
      <c r="J764" s="117">
        <v>196</v>
      </c>
      <c r="K764" s="117">
        <v>433</v>
      </c>
      <c r="L764" s="117">
        <v>6</v>
      </c>
      <c r="O764" s="167"/>
    </row>
    <row r="765" spans="1:15" ht="8.65" customHeight="1">
      <c r="A765" s="89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</row>
    <row r="766" spans="1:15" ht="9" customHeight="1">
      <c r="A766" s="162" t="s">
        <v>122</v>
      </c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</row>
    <row r="767" spans="1:15" s="164" customFormat="1" ht="9" customHeight="1">
      <c r="A767" s="96" t="s">
        <v>181</v>
      </c>
      <c r="B767" s="115">
        <f>SUM(B769:B800)</f>
        <v>543749</v>
      </c>
      <c r="C767" s="115">
        <f t="shared" ref="C767:L767" si="42">SUM(C769:C800)</f>
        <v>7</v>
      </c>
      <c r="D767" s="115">
        <f t="shared" si="42"/>
        <v>25460</v>
      </c>
      <c r="E767" s="115">
        <f t="shared" si="42"/>
        <v>138026</v>
      </c>
      <c r="F767" s="115">
        <f t="shared" si="42"/>
        <v>145372</v>
      </c>
      <c r="G767" s="115">
        <f t="shared" si="42"/>
        <v>91485</v>
      </c>
      <c r="H767" s="115">
        <f t="shared" si="42"/>
        <v>49201</v>
      </c>
      <c r="I767" s="115">
        <f t="shared" si="42"/>
        <v>29962</v>
      </c>
      <c r="J767" s="115">
        <f t="shared" si="42"/>
        <v>19140</v>
      </c>
      <c r="K767" s="115">
        <f t="shared" si="42"/>
        <v>44315</v>
      </c>
      <c r="L767" s="115">
        <f t="shared" si="42"/>
        <v>781</v>
      </c>
      <c r="O767" s="167"/>
    </row>
    <row r="768" spans="1:15" ht="3.95" customHeight="1">
      <c r="A768" s="89" t="s">
        <v>182</v>
      </c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O768" s="167"/>
    </row>
    <row r="769" spans="1:15" ht="9" customHeight="1">
      <c r="A769" s="89" t="s">
        <v>79</v>
      </c>
      <c r="B769" s="116">
        <f t="shared" ref="B769:B800" si="43">SUM(C769:L769)</f>
        <v>6679</v>
      </c>
      <c r="C769" s="116">
        <v>0</v>
      </c>
      <c r="D769" s="116">
        <v>302</v>
      </c>
      <c r="E769" s="116">
        <v>2098</v>
      </c>
      <c r="F769" s="116">
        <v>2013</v>
      </c>
      <c r="G769" s="116">
        <v>1049</v>
      </c>
      <c r="H769" s="116">
        <v>447</v>
      </c>
      <c r="I769" s="116">
        <v>251</v>
      </c>
      <c r="J769" s="116">
        <v>169</v>
      </c>
      <c r="K769" s="116">
        <v>348</v>
      </c>
      <c r="L769" s="116">
        <v>2</v>
      </c>
      <c r="O769" s="167"/>
    </row>
    <row r="770" spans="1:15" ht="9" customHeight="1">
      <c r="A770" s="89" t="s">
        <v>80</v>
      </c>
      <c r="B770" s="116">
        <f t="shared" si="43"/>
        <v>17130</v>
      </c>
      <c r="C770" s="116">
        <v>0</v>
      </c>
      <c r="D770" s="116">
        <v>336</v>
      </c>
      <c r="E770" s="116">
        <v>3237</v>
      </c>
      <c r="F770" s="116">
        <v>4343</v>
      </c>
      <c r="G770" s="116">
        <v>3055</v>
      </c>
      <c r="H770" s="116">
        <v>1922</v>
      </c>
      <c r="I770" s="116">
        <v>1370</v>
      </c>
      <c r="J770" s="116">
        <v>951</v>
      </c>
      <c r="K770" s="116">
        <v>1865</v>
      </c>
      <c r="L770" s="116">
        <v>51</v>
      </c>
      <c r="O770" s="167"/>
    </row>
    <row r="771" spans="1:15" ht="9" customHeight="1">
      <c r="A771" s="89" t="s">
        <v>81</v>
      </c>
      <c r="B771" s="116">
        <f t="shared" si="43"/>
        <v>2350</v>
      </c>
      <c r="C771" s="116">
        <v>0</v>
      </c>
      <c r="D771" s="116">
        <v>47</v>
      </c>
      <c r="E771" s="116">
        <v>382</v>
      </c>
      <c r="F771" s="116">
        <v>622</v>
      </c>
      <c r="G771" s="116">
        <v>482</v>
      </c>
      <c r="H771" s="116">
        <v>281</v>
      </c>
      <c r="I771" s="116">
        <v>154</v>
      </c>
      <c r="J771" s="116">
        <v>118</v>
      </c>
      <c r="K771" s="116">
        <v>264</v>
      </c>
      <c r="L771" s="116">
        <v>0</v>
      </c>
      <c r="O771" s="167"/>
    </row>
    <row r="772" spans="1:15" ht="9" customHeight="1">
      <c r="A772" s="100" t="s">
        <v>82</v>
      </c>
      <c r="B772" s="117">
        <f t="shared" si="43"/>
        <v>4521</v>
      </c>
      <c r="C772" s="117">
        <v>0</v>
      </c>
      <c r="D772" s="117">
        <v>297</v>
      </c>
      <c r="E772" s="117">
        <v>1244</v>
      </c>
      <c r="F772" s="117">
        <v>1163</v>
      </c>
      <c r="G772" s="117">
        <v>646</v>
      </c>
      <c r="H772" s="117">
        <v>371</v>
      </c>
      <c r="I772" s="117">
        <v>220</v>
      </c>
      <c r="J772" s="117">
        <v>167</v>
      </c>
      <c r="K772" s="117">
        <v>372</v>
      </c>
      <c r="L772" s="117">
        <v>41</v>
      </c>
      <c r="O772" s="167"/>
    </row>
    <row r="773" spans="1:15" ht="9" customHeight="1">
      <c r="A773" s="89" t="s">
        <v>83</v>
      </c>
      <c r="B773" s="116">
        <f t="shared" si="43"/>
        <v>15508</v>
      </c>
      <c r="C773" s="116">
        <v>0</v>
      </c>
      <c r="D773" s="116">
        <v>951</v>
      </c>
      <c r="E773" s="116">
        <v>4245</v>
      </c>
      <c r="F773" s="116">
        <v>4208</v>
      </c>
      <c r="G773" s="116">
        <v>2227</v>
      </c>
      <c r="H773" s="116">
        <v>1255</v>
      </c>
      <c r="I773" s="116">
        <v>779</v>
      </c>
      <c r="J773" s="116">
        <v>542</v>
      </c>
      <c r="K773" s="116">
        <v>1258</v>
      </c>
      <c r="L773" s="116">
        <v>43</v>
      </c>
      <c r="O773" s="167"/>
    </row>
    <row r="774" spans="1:15" ht="9" customHeight="1">
      <c r="A774" s="89" t="s">
        <v>84</v>
      </c>
      <c r="B774" s="116">
        <f t="shared" si="43"/>
        <v>3396</v>
      </c>
      <c r="C774" s="116">
        <v>0</v>
      </c>
      <c r="D774" s="116">
        <v>109</v>
      </c>
      <c r="E774" s="116">
        <v>741</v>
      </c>
      <c r="F774" s="116">
        <v>920</v>
      </c>
      <c r="G774" s="116">
        <v>637</v>
      </c>
      <c r="H774" s="116">
        <v>327</v>
      </c>
      <c r="I774" s="116">
        <v>203</v>
      </c>
      <c r="J774" s="116">
        <v>143</v>
      </c>
      <c r="K774" s="116">
        <v>313</v>
      </c>
      <c r="L774" s="116">
        <v>3</v>
      </c>
      <c r="O774" s="167"/>
    </row>
    <row r="775" spans="1:15" ht="9" customHeight="1">
      <c r="A775" s="89" t="s">
        <v>85</v>
      </c>
      <c r="B775" s="116">
        <f t="shared" si="43"/>
        <v>18347</v>
      </c>
      <c r="C775" s="116">
        <v>0</v>
      </c>
      <c r="D775" s="116">
        <v>1190</v>
      </c>
      <c r="E775" s="116">
        <v>5518</v>
      </c>
      <c r="F775" s="116">
        <v>4692</v>
      </c>
      <c r="G775" s="116">
        <v>2733</v>
      </c>
      <c r="H775" s="116">
        <v>1488</v>
      </c>
      <c r="I775" s="116">
        <v>827</v>
      </c>
      <c r="J775" s="116">
        <v>556</v>
      </c>
      <c r="K775" s="116">
        <v>1333</v>
      </c>
      <c r="L775" s="116">
        <v>10</v>
      </c>
      <c r="O775" s="167"/>
    </row>
    <row r="776" spans="1:15" ht="9" customHeight="1">
      <c r="A776" s="100" t="s">
        <v>86</v>
      </c>
      <c r="B776" s="117">
        <f t="shared" si="43"/>
        <v>19161</v>
      </c>
      <c r="C776" s="117">
        <v>0</v>
      </c>
      <c r="D776" s="117">
        <v>832</v>
      </c>
      <c r="E776" s="117">
        <v>4674</v>
      </c>
      <c r="F776" s="117">
        <v>4953</v>
      </c>
      <c r="G776" s="117">
        <v>3206</v>
      </c>
      <c r="H776" s="117">
        <v>1840</v>
      </c>
      <c r="I776" s="117">
        <v>1229</v>
      </c>
      <c r="J776" s="117">
        <v>864</v>
      </c>
      <c r="K776" s="117">
        <v>1540</v>
      </c>
      <c r="L776" s="117">
        <v>23</v>
      </c>
      <c r="O776" s="167"/>
    </row>
    <row r="777" spans="1:15" ht="9" customHeight="1">
      <c r="A777" s="161" t="s">
        <v>24</v>
      </c>
      <c r="B777" s="116">
        <f t="shared" si="43"/>
        <v>32515</v>
      </c>
      <c r="C777" s="116">
        <v>0</v>
      </c>
      <c r="D777" s="116">
        <v>647</v>
      </c>
      <c r="E777" s="116">
        <v>4365</v>
      </c>
      <c r="F777" s="116">
        <v>7579</v>
      </c>
      <c r="G777" s="116">
        <v>7306</v>
      </c>
      <c r="H777" s="116">
        <v>4353</v>
      </c>
      <c r="I777" s="116">
        <v>2747</v>
      </c>
      <c r="J777" s="116">
        <v>1690</v>
      </c>
      <c r="K777" s="116">
        <v>3819</v>
      </c>
      <c r="L777" s="116">
        <v>9</v>
      </c>
      <c r="O777" s="167"/>
    </row>
    <row r="778" spans="1:15" ht="9" customHeight="1">
      <c r="A778" s="89" t="s">
        <v>87</v>
      </c>
      <c r="B778" s="116">
        <f t="shared" si="43"/>
        <v>7469</v>
      </c>
      <c r="C778" s="116">
        <v>0</v>
      </c>
      <c r="D778" s="116">
        <v>321</v>
      </c>
      <c r="E778" s="116">
        <v>2069</v>
      </c>
      <c r="F778" s="116">
        <v>1926</v>
      </c>
      <c r="G778" s="116">
        <v>1095</v>
      </c>
      <c r="H778" s="116">
        <v>595</v>
      </c>
      <c r="I778" s="116">
        <v>446</v>
      </c>
      <c r="J778" s="116">
        <v>285</v>
      </c>
      <c r="K778" s="116">
        <v>721</v>
      </c>
      <c r="L778" s="116">
        <v>11</v>
      </c>
      <c r="O778" s="167"/>
    </row>
    <row r="779" spans="1:15" ht="9" customHeight="1">
      <c r="A779" s="89" t="s">
        <v>88</v>
      </c>
      <c r="B779" s="116">
        <f t="shared" si="43"/>
        <v>34147</v>
      </c>
      <c r="C779" s="116">
        <v>0</v>
      </c>
      <c r="D779" s="116">
        <v>2510</v>
      </c>
      <c r="E779" s="116">
        <v>12271</v>
      </c>
      <c r="F779" s="116">
        <v>9309</v>
      </c>
      <c r="G779" s="116">
        <v>4672</v>
      </c>
      <c r="H779" s="116">
        <v>2144</v>
      </c>
      <c r="I779" s="116">
        <v>1207</v>
      </c>
      <c r="J779" s="116">
        <v>676</v>
      </c>
      <c r="K779" s="116">
        <v>1281</v>
      </c>
      <c r="L779" s="116">
        <v>77</v>
      </c>
      <c r="O779" s="167"/>
    </row>
    <row r="780" spans="1:15" ht="9" customHeight="1">
      <c r="A780" s="100" t="s">
        <v>89</v>
      </c>
      <c r="B780" s="117">
        <f t="shared" si="43"/>
        <v>20111</v>
      </c>
      <c r="C780" s="117">
        <v>3</v>
      </c>
      <c r="D780" s="117">
        <v>2743</v>
      </c>
      <c r="E780" s="117">
        <v>6489</v>
      </c>
      <c r="F780" s="117">
        <v>4395</v>
      </c>
      <c r="G780" s="117">
        <v>2550</v>
      </c>
      <c r="H780" s="117">
        <v>1324</v>
      </c>
      <c r="I780" s="117">
        <v>779</v>
      </c>
      <c r="J780" s="117">
        <v>479</v>
      </c>
      <c r="K780" s="117">
        <v>1346</v>
      </c>
      <c r="L780" s="117">
        <v>3</v>
      </c>
      <c r="O780" s="167"/>
    </row>
    <row r="781" spans="1:15" ht="9" customHeight="1">
      <c r="A781" s="89" t="s">
        <v>90</v>
      </c>
      <c r="B781" s="116">
        <f t="shared" si="43"/>
        <v>9982</v>
      </c>
      <c r="C781" s="116">
        <v>0</v>
      </c>
      <c r="D781" s="116">
        <v>407</v>
      </c>
      <c r="E781" s="116">
        <v>2213</v>
      </c>
      <c r="F781" s="116">
        <v>2672</v>
      </c>
      <c r="G781" s="116">
        <v>1756</v>
      </c>
      <c r="H781" s="116">
        <v>1003</v>
      </c>
      <c r="I781" s="116">
        <v>549</v>
      </c>
      <c r="J781" s="116">
        <v>355</v>
      </c>
      <c r="K781" s="116">
        <v>1009</v>
      </c>
      <c r="L781" s="116">
        <v>18</v>
      </c>
      <c r="O781" s="167"/>
    </row>
    <row r="782" spans="1:15" ht="9" customHeight="1">
      <c r="A782" s="89" t="s">
        <v>91</v>
      </c>
      <c r="B782" s="116">
        <f t="shared" si="43"/>
        <v>37916</v>
      </c>
      <c r="C782" s="116">
        <v>0</v>
      </c>
      <c r="D782" s="116">
        <v>1313</v>
      </c>
      <c r="E782" s="116">
        <v>9967</v>
      </c>
      <c r="F782" s="116">
        <v>11621</v>
      </c>
      <c r="G782" s="116">
        <v>6938</v>
      </c>
      <c r="H782" s="116">
        <v>3136</v>
      </c>
      <c r="I782" s="116">
        <v>1737</v>
      </c>
      <c r="J782" s="116">
        <v>1042</v>
      </c>
      <c r="K782" s="116">
        <v>2162</v>
      </c>
      <c r="L782" s="116">
        <v>0</v>
      </c>
      <c r="O782" s="167"/>
    </row>
    <row r="783" spans="1:15" ht="9" customHeight="1">
      <c r="A783" s="89" t="s">
        <v>92</v>
      </c>
      <c r="B783" s="116">
        <f t="shared" si="43"/>
        <v>68962</v>
      </c>
      <c r="C783" s="116">
        <v>4</v>
      </c>
      <c r="D783" s="116">
        <v>2821</v>
      </c>
      <c r="E783" s="116">
        <v>16146</v>
      </c>
      <c r="F783" s="116">
        <v>18046</v>
      </c>
      <c r="G783" s="116">
        <v>12056</v>
      </c>
      <c r="H783" s="116">
        <v>6813</v>
      </c>
      <c r="I783" s="116">
        <v>4280</v>
      </c>
      <c r="J783" s="116">
        <v>2613</v>
      </c>
      <c r="K783" s="116">
        <v>5874</v>
      </c>
      <c r="L783" s="116">
        <v>309</v>
      </c>
      <c r="O783" s="167"/>
    </row>
    <row r="784" spans="1:15" ht="9" customHeight="1">
      <c r="A784" s="100" t="s">
        <v>93</v>
      </c>
      <c r="B784" s="117">
        <f t="shared" si="43"/>
        <v>22703</v>
      </c>
      <c r="C784" s="117">
        <v>0</v>
      </c>
      <c r="D784" s="117">
        <v>1594</v>
      </c>
      <c r="E784" s="117">
        <v>7154</v>
      </c>
      <c r="F784" s="117">
        <v>5967</v>
      </c>
      <c r="G784" s="117">
        <v>3237</v>
      </c>
      <c r="H784" s="117">
        <v>1700</v>
      </c>
      <c r="I784" s="117">
        <v>914</v>
      </c>
      <c r="J784" s="117">
        <v>596</v>
      </c>
      <c r="K784" s="117">
        <v>1531</v>
      </c>
      <c r="L784" s="117">
        <v>10</v>
      </c>
      <c r="O784" s="167"/>
    </row>
    <row r="785" spans="1:15" ht="9" customHeight="1">
      <c r="A785" s="89" t="s">
        <v>94</v>
      </c>
      <c r="B785" s="116">
        <f t="shared" si="43"/>
        <v>8155</v>
      </c>
      <c r="C785" s="116">
        <v>0</v>
      </c>
      <c r="D785" s="116">
        <v>224</v>
      </c>
      <c r="E785" s="116">
        <v>1608</v>
      </c>
      <c r="F785" s="116">
        <v>2013</v>
      </c>
      <c r="G785" s="116">
        <v>1654</v>
      </c>
      <c r="H785" s="116">
        <v>898</v>
      </c>
      <c r="I785" s="116">
        <v>517</v>
      </c>
      <c r="J785" s="116">
        <v>309</v>
      </c>
      <c r="K785" s="116">
        <v>928</v>
      </c>
      <c r="L785" s="116">
        <v>4</v>
      </c>
      <c r="O785" s="167"/>
    </row>
    <row r="786" spans="1:15" ht="9" customHeight="1">
      <c r="A786" s="89" t="s">
        <v>95</v>
      </c>
      <c r="B786" s="116">
        <f t="shared" si="43"/>
        <v>5709</v>
      </c>
      <c r="C786" s="116">
        <v>0</v>
      </c>
      <c r="D786" s="116">
        <v>157</v>
      </c>
      <c r="E786" s="116">
        <v>1196</v>
      </c>
      <c r="F786" s="116">
        <v>1505</v>
      </c>
      <c r="G786" s="116">
        <v>1014</v>
      </c>
      <c r="H786" s="116">
        <v>542</v>
      </c>
      <c r="I786" s="116">
        <v>370</v>
      </c>
      <c r="J786" s="116">
        <v>266</v>
      </c>
      <c r="K786" s="116">
        <v>659</v>
      </c>
      <c r="L786" s="116">
        <v>0</v>
      </c>
      <c r="O786" s="167"/>
    </row>
    <row r="787" spans="1:15" ht="9" customHeight="1">
      <c r="A787" s="89" t="s">
        <v>96</v>
      </c>
      <c r="B787" s="116">
        <f t="shared" si="43"/>
        <v>27056</v>
      </c>
      <c r="C787" s="116">
        <v>0</v>
      </c>
      <c r="D787" s="116">
        <v>1173</v>
      </c>
      <c r="E787" s="116">
        <v>6885</v>
      </c>
      <c r="F787" s="116">
        <v>7958</v>
      </c>
      <c r="G787" s="116">
        <v>4787</v>
      </c>
      <c r="H787" s="116">
        <v>2369</v>
      </c>
      <c r="I787" s="116">
        <v>1353</v>
      </c>
      <c r="J787" s="116">
        <v>821</v>
      </c>
      <c r="K787" s="116">
        <v>1708</v>
      </c>
      <c r="L787" s="116">
        <v>2</v>
      </c>
      <c r="O787" s="167"/>
    </row>
    <row r="788" spans="1:15" ht="9" customHeight="1">
      <c r="A788" s="100" t="s">
        <v>97</v>
      </c>
      <c r="B788" s="117">
        <f t="shared" si="43"/>
        <v>17099</v>
      </c>
      <c r="C788" s="117">
        <v>0</v>
      </c>
      <c r="D788" s="117">
        <v>1019</v>
      </c>
      <c r="E788" s="117">
        <v>5118</v>
      </c>
      <c r="F788" s="117">
        <v>4467</v>
      </c>
      <c r="G788" s="117">
        <v>2724</v>
      </c>
      <c r="H788" s="117">
        <v>1455</v>
      </c>
      <c r="I788" s="117">
        <v>756</v>
      </c>
      <c r="J788" s="117">
        <v>466</v>
      </c>
      <c r="K788" s="117">
        <v>1091</v>
      </c>
      <c r="L788" s="117">
        <v>3</v>
      </c>
      <c r="O788" s="167"/>
    </row>
    <row r="789" spans="1:15" ht="9" customHeight="1">
      <c r="A789" s="89" t="s">
        <v>98</v>
      </c>
      <c r="B789" s="116">
        <f t="shared" si="43"/>
        <v>18780</v>
      </c>
      <c r="C789" s="116">
        <v>0</v>
      </c>
      <c r="D789" s="116">
        <v>745</v>
      </c>
      <c r="E789" s="116">
        <v>4474</v>
      </c>
      <c r="F789" s="116">
        <v>5062</v>
      </c>
      <c r="G789" s="116">
        <v>3307</v>
      </c>
      <c r="H789" s="116">
        <v>1798</v>
      </c>
      <c r="I789" s="116">
        <v>1006</v>
      </c>
      <c r="J789" s="116">
        <v>662</v>
      </c>
      <c r="K789" s="116">
        <v>1726</v>
      </c>
      <c r="L789" s="116">
        <v>0</v>
      </c>
      <c r="O789" s="167"/>
    </row>
    <row r="790" spans="1:15" ht="9" customHeight="1">
      <c r="A790" s="89" t="s">
        <v>99</v>
      </c>
      <c r="B790" s="116">
        <f t="shared" si="43"/>
        <v>9105</v>
      </c>
      <c r="C790" s="116">
        <v>0</v>
      </c>
      <c r="D790" s="116">
        <v>261</v>
      </c>
      <c r="E790" s="116">
        <v>2268</v>
      </c>
      <c r="F790" s="116">
        <v>2745</v>
      </c>
      <c r="G790" s="116">
        <v>1777</v>
      </c>
      <c r="H790" s="116">
        <v>873</v>
      </c>
      <c r="I790" s="116">
        <v>449</v>
      </c>
      <c r="J790" s="116">
        <v>265</v>
      </c>
      <c r="K790" s="116">
        <v>465</v>
      </c>
      <c r="L790" s="116">
        <v>2</v>
      </c>
      <c r="O790" s="167"/>
    </row>
    <row r="791" spans="1:15" ht="9" customHeight="1">
      <c r="A791" s="89" t="s">
        <v>100</v>
      </c>
      <c r="B791" s="116">
        <f t="shared" si="43"/>
        <v>10408</v>
      </c>
      <c r="C791" s="116">
        <v>0</v>
      </c>
      <c r="D791" s="116">
        <v>249</v>
      </c>
      <c r="E791" s="116">
        <v>1701</v>
      </c>
      <c r="F791" s="116">
        <v>2689</v>
      </c>
      <c r="G791" s="116">
        <v>2126</v>
      </c>
      <c r="H791" s="116">
        <v>1359</v>
      </c>
      <c r="I791" s="116">
        <v>811</v>
      </c>
      <c r="J791" s="116">
        <v>555</v>
      </c>
      <c r="K791" s="116">
        <v>856</v>
      </c>
      <c r="L791" s="116">
        <v>62</v>
      </c>
      <c r="O791" s="167"/>
    </row>
    <row r="792" spans="1:15" ht="9" customHeight="1">
      <c r="A792" s="100" t="s">
        <v>101</v>
      </c>
      <c r="B792" s="117">
        <f t="shared" si="43"/>
        <v>12491</v>
      </c>
      <c r="C792" s="117">
        <v>0</v>
      </c>
      <c r="D792" s="117">
        <v>475</v>
      </c>
      <c r="E792" s="117">
        <v>3396</v>
      </c>
      <c r="F792" s="117">
        <v>3659</v>
      </c>
      <c r="G792" s="117">
        <v>2118</v>
      </c>
      <c r="H792" s="117">
        <v>1060</v>
      </c>
      <c r="I792" s="117">
        <v>562</v>
      </c>
      <c r="J792" s="117">
        <v>379</v>
      </c>
      <c r="K792" s="117">
        <v>809</v>
      </c>
      <c r="L792" s="117">
        <v>33</v>
      </c>
      <c r="O792" s="167"/>
    </row>
    <row r="793" spans="1:15" ht="9" customHeight="1">
      <c r="A793" s="89" t="s">
        <v>102</v>
      </c>
      <c r="B793" s="116">
        <f t="shared" si="43"/>
        <v>16814</v>
      </c>
      <c r="C793" s="116">
        <v>0</v>
      </c>
      <c r="D793" s="116">
        <v>615</v>
      </c>
      <c r="E793" s="116">
        <v>3978</v>
      </c>
      <c r="F793" s="116">
        <v>5011</v>
      </c>
      <c r="G793" s="116">
        <v>2674</v>
      </c>
      <c r="H793" s="116">
        <v>1407</v>
      </c>
      <c r="I793" s="116">
        <v>855</v>
      </c>
      <c r="J793" s="116">
        <v>613</v>
      </c>
      <c r="K793" s="116">
        <v>1661</v>
      </c>
      <c r="L793" s="116">
        <v>0</v>
      </c>
      <c r="O793" s="167"/>
    </row>
    <row r="794" spans="1:15" ht="9" customHeight="1">
      <c r="A794" s="89" t="s">
        <v>103</v>
      </c>
      <c r="B794" s="116">
        <f t="shared" si="43"/>
        <v>15313</v>
      </c>
      <c r="C794" s="116">
        <v>0</v>
      </c>
      <c r="D794" s="116">
        <v>447</v>
      </c>
      <c r="E794" s="116">
        <v>3039</v>
      </c>
      <c r="F794" s="116">
        <v>4126</v>
      </c>
      <c r="G794" s="116">
        <v>2739</v>
      </c>
      <c r="H794" s="116">
        <v>1436</v>
      </c>
      <c r="I794" s="116">
        <v>1081</v>
      </c>
      <c r="J794" s="116">
        <v>711</v>
      </c>
      <c r="K794" s="116">
        <v>1720</v>
      </c>
      <c r="L794" s="116">
        <v>14</v>
      </c>
      <c r="O794" s="167"/>
    </row>
    <row r="795" spans="1:15" ht="9" customHeight="1">
      <c r="A795" s="89" t="s">
        <v>104</v>
      </c>
      <c r="B795" s="116">
        <f t="shared" si="43"/>
        <v>10260</v>
      </c>
      <c r="C795" s="116">
        <v>0</v>
      </c>
      <c r="D795" s="116">
        <v>446</v>
      </c>
      <c r="E795" s="116">
        <v>2588</v>
      </c>
      <c r="F795" s="116">
        <v>2739</v>
      </c>
      <c r="G795" s="116">
        <v>1739</v>
      </c>
      <c r="H795" s="116">
        <v>948</v>
      </c>
      <c r="I795" s="116">
        <v>592</v>
      </c>
      <c r="J795" s="116">
        <v>394</v>
      </c>
      <c r="K795" s="116">
        <v>813</v>
      </c>
      <c r="L795" s="116">
        <v>1</v>
      </c>
      <c r="O795" s="167"/>
    </row>
    <row r="796" spans="1:15" ht="9" customHeight="1">
      <c r="A796" s="100" t="s">
        <v>105</v>
      </c>
      <c r="B796" s="117">
        <f t="shared" si="43"/>
        <v>16097</v>
      </c>
      <c r="C796" s="117">
        <v>0</v>
      </c>
      <c r="D796" s="117">
        <v>656</v>
      </c>
      <c r="E796" s="117">
        <v>3970</v>
      </c>
      <c r="F796" s="117">
        <v>4325</v>
      </c>
      <c r="G796" s="117">
        <v>2536</v>
      </c>
      <c r="H796" s="117">
        <v>1486</v>
      </c>
      <c r="I796" s="117">
        <v>998</v>
      </c>
      <c r="J796" s="117">
        <v>648</v>
      </c>
      <c r="K796" s="117">
        <v>1470</v>
      </c>
      <c r="L796" s="117">
        <v>8</v>
      </c>
      <c r="O796" s="167"/>
    </row>
    <row r="797" spans="1:15" ht="9" customHeight="1">
      <c r="A797" s="89" t="s">
        <v>106</v>
      </c>
      <c r="B797" s="116">
        <f t="shared" si="43"/>
        <v>4901</v>
      </c>
      <c r="C797" s="116">
        <v>0</v>
      </c>
      <c r="D797" s="116">
        <v>279</v>
      </c>
      <c r="E797" s="116">
        <v>1395</v>
      </c>
      <c r="F797" s="116">
        <v>1395</v>
      </c>
      <c r="G797" s="116">
        <v>783</v>
      </c>
      <c r="H797" s="116">
        <v>386</v>
      </c>
      <c r="I797" s="116">
        <v>227</v>
      </c>
      <c r="J797" s="116">
        <v>127</v>
      </c>
      <c r="K797" s="116">
        <v>307</v>
      </c>
      <c r="L797" s="116">
        <v>2</v>
      </c>
      <c r="O797" s="167"/>
    </row>
    <row r="798" spans="1:15" ht="9" customHeight="1">
      <c r="A798" s="89" t="s">
        <v>107</v>
      </c>
      <c r="B798" s="116">
        <f t="shared" si="43"/>
        <v>31393</v>
      </c>
      <c r="C798" s="116">
        <v>0</v>
      </c>
      <c r="D798" s="116">
        <v>1025</v>
      </c>
      <c r="E798" s="116">
        <v>7228</v>
      </c>
      <c r="F798" s="116">
        <v>7931</v>
      </c>
      <c r="G798" s="116">
        <v>5173</v>
      </c>
      <c r="H798" s="116">
        <v>2921</v>
      </c>
      <c r="I798" s="116">
        <v>1963</v>
      </c>
      <c r="J798" s="116">
        <v>1222</v>
      </c>
      <c r="K798" s="116">
        <v>3927</v>
      </c>
      <c r="L798" s="116">
        <v>3</v>
      </c>
      <c r="O798" s="167"/>
    </row>
    <row r="799" spans="1:15" ht="9" customHeight="1">
      <c r="A799" s="89" t="s">
        <v>108</v>
      </c>
      <c r="B799" s="116">
        <f t="shared" si="43"/>
        <v>10802</v>
      </c>
      <c r="C799" s="116">
        <v>0</v>
      </c>
      <c r="D799" s="116">
        <v>635</v>
      </c>
      <c r="E799" s="116">
        <v>3596</v>
      </c>
      <c r="F799" s="116">
        <v>2992</v>
      </c>
      <c r="G799" s="116">
        <v>1521</v>
      </c>
      <c r="H799" s="116">
        <v>725</v>
      </c>
      <c r="I799" s="116">
        <v>406</v>
      </c>
      <c r="J799" s="116">
        <v>251</v>
      </c>
      <c r="K799" s="116">
        <v>658</v>
      </c>
      <c r="L799" s="116">
        <v>18</v>
      </c>
      <c r="O799" s="167"/>
    </row>
    <row r="800" spans="1:15" ht="9" customHeight="1">
      <c r="A800" s="100" t="s">
        <v>109</v>
      </c>
      <c r="B800" s="117">
        <f t="shared" si="43"/>
        <v>8469</v>
      </c>
      <c r="C800" s="117">
        <v>0</v>
      </c>
      <c r="D800" s="117">
        <v>634</v>
      </c>
      <c r="E800" s="117">
        <v>2773</v>
      </c>
      <c r="F800" s="117">
        <v>2326</v>
      </c>
      <c r="G800" s="117">
        <v>1168</v>
      </c>
      <c r="H800" s="117">
        <v>539</v>
      </c>
      <c r="I800" s="117">
        <v>324</v>
      </c>
      <c r="J800" s="117">
        <v>205</v>
      </c>
      <c r="K800" s="117">
        <v>481</v>
      </c>
      <c r="L800" s="117">
        <v>19</v>
      </c>
      <c r="O800" s="167"/>
    </row>
    <row r="801" spans="1:15" ht="8.65" customHeight="1">
      <c r="A801" s="89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</row>
    <row r="802" spans="1:15" ht="9" customHeight="1">
      <c r="A802" s="162" t="s">
        <v>183</v>
      </c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</row>
    <row r="803" spans="1:15" s="164" customFormat="1" ht="9" customHeight="1">
      <c r="A803" s="96" t="s">
        <v>181</v>
      </c>
      <c r="B803" s="115">
        <f>SUM(B805:B836)</f>
        <v>528678</v>
      </c>
      <c r="C803" s="115">
        <f t="shared" ref="C803:L803" si="44">SUM(C805:C836)</f>
        <v>0</v>
      </c>
      <c r="D803" s="115">
        <f t="shared" si="44"/>
        <v>21110</v>
      </c>
      <c r="E803" s="115">
        <f t="shared" si="44"/>
        <v>126106</v>
      </c>
      <c r="F803" s="115">
        <f t="shared" si="44"/>
        <v>142133</v>
      </c>
      <c r="G803" s="115">
        <f t="shared" si="44"/>
        <v>90757</v>
      </c>
      <c r="H803" s="115">
        <f t="shared" si="44"/>
        <v>49809</v>
      </c>
      <c r="I803" s="115">
        <f t="shared" si="44"/>
        <v>30847</v>
      </c>
      <c r="J803" s="115">
        <f t="shared" si="44"/>
        <v>20256</v>
      </c>
      <c r="K803" s="115">
        <f t="shared" si="44"/>
        <v>47004</v>
      </c>
      <c r="L803" s="115">
        <f t="shared" si="44"/>
        <v>656</v>
      </c>
      <c r="O803" s="167"/>
    </row>
    <row r="804" spans="1:15" ht="3.95" customHeight="1">
      <c r="A804" s="89" t="s">
        <v>182</v>
      </c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O804" s="167"/>
    </row>
    <row r="805" spans="1:15" ht="9" customHeight="1">
      <c r="A805" s="89" t="s">
        <v>79</v>
      </c>
      <c r="B805" s="116">
        <f t="shared" ref="B805:B836" si="45">SUM(C805:L805)</f>
        <v>6618</v>
      </c>
      <c r="C805" s="116">
        <v>0</v>
      </c>
      <c r="D805" s="116">
        <v>265</v>
      </c>
      <c r="E805" s="116">
        <v>1962</v>
      </c>
      <c r="F805" s="116">
        <v>2014</v>
      </c>
      <c r="G805" s="116">
        <v>1051</v>
      </c>
      <c r="H805" s="116">
        <v>503</v>
      </c>
      <c r="I805" s="116">
        <v>277</v>
      </c>
      <c r="J805" s="116">
        <v>181</v>
      </c>
      <c r="K805" s="116">
        <v>353</v>
      </c>
      <c r="L805" s="116">
        <v>12</v>
      </c>
      <c r="O805" s="167"/>
    </row>
    <row r="806" spans="1:15" ht="9" customHeight="1">
      <c r="A806" s="89" t="s">
        <v>80</v>
      </c>
      <c r="B806" s="116">
        <f t="shared" si="45"/>
        <v>16129</v>
      </c>
      <c r="C806" s="116">
        <v>0</v>
      </c>
      <c r="D806" s="116">
        <v>350</v>
      </c>
      <c r="E806" s="116">
        <v>2970</v>
      </c>
      <c r="F806" s="116">
        <v>4149</v>
      </c>
      <c r="G806" s="116">
        <v>2809</v>
      </c>
      <c r="H806" s="116">
        <v>1741</v>
      </c>
      <c r="I806" s="116">
        <v>1285</v>
      </c>
      <c r="J806" s="116">
        <v>935</v>
      </c>
      <c r="K806" s="116">
        <v>1841</v>
      </c>
      <c r="L806" s="116">
        <v>49</v>
      </c>
      <c r="O806" s="167"/>
    </row>
    <row r="807" spans="1:15" ht="9" customHeight="1">
      <c r="A807" s="89" t="s">
        <v>81</v>
      </c>
      <c r="B807" s="116">
        <f t="shared" si="45"/>
        <v>2500</v>
      </c>
      <c r="C807" s="116">
        <v>0</v>
      </c>
      <c r="D807" s="116">
        <v>46</v>
      </c>
      <c r="E807" s="116">
        <v>387</v>
      </c>
      <c r="F807" s="116">
        <v>666</v>
      </c>
      <c r="G807" s="116">
        <v>524</v>
      </c>
      <c r="H807" s="116">
        <v>291</v>
      </c>
      <c r="I807" s="116">
        <v>184</v>
      </c>
      <c r="J807" s="116">
        <v>130</v>
      </c>
      <c r="K807" s="116">
        <v>272</v>
      </c>
      <c r="L807" s="116">
        <v>0</v>
      </c>
      <c r="O807" s="167"/>
    </row>
    <row r="808" spans="1:15" ht="9" customHeight="1">
      <c r="A808" s="100" t="s">
        <v>82</v>
      </c>
      <c r="B808" s="117">
        <f t="shared" si="45"/>
        <v>4335</v>
      </c>
      <c r="C808" s="117">
        <v>0</v>
      </c>
      <c r="D808" s="117">
        <v>195</v>
      </c>
      <c r="E808" s="117">
        <v>1116</v>
      </c>
      <c r="F808" s="117">
        <v>1067</v>
      </c>
      <c r="G808" s="117">
        <v>666</v>
      </c>
      <c r="H808" s="117">
        <v>383</v>
      </c>
      <c r="I808" s="117">
        <v>253</v>
      </c>
      <c r="J808" s="117">
        <v>173</v>
      </c>
      <c r="K808" s="117">
        <v>439</v>
      </c>
      <c r="L808" s="117">
        <v>43</v>
      </c>
      <c r="O808" s="167"/>
    </row>
    <row r="809" spans="1:15" ht="9" customHeight="1">
      <c r="A809" s="89" t="s">
        <v>83</v>
      </c>
      <c r="B809" s="116">
        <f t="shared" si="45"/>
        <v>15082</v>
      </c>
      <c r="C809" s="116">
        <v>0</v>
      </c>
      <c r="D809" s="116">
        <v>854</v>
      </c>
      <c r="E809" s="116">
        <v>4086</v>
      </c>
      <c r="F809" s="116">
        <v>4018</v>
      </c>
      <c r="G809" s="116">
        <v>2177</v>
      </c>
      <c r="H809" s="116">
        <v>1199</v>
      </c>
      <c r="I809" s="116">
        <v>826</v>
      </c>
      <c r="J809" s="116">
        <v>564</v>
      </c>
      <c r="K809" s="116">
        <v>1322</v>
      </c>
      <c r="L809" s="116">
        <v>36</v>
      </c>
      <c r="O809" s="167"/>
    </row>
    <row r="810" spans="1:15" ht="9" customHeight="1">
      <c r="A810" s="89" t="s">
        <v>84</v>
      </c>
      <c r="B810" s="116">
        <f t="shared" si="45"/>
        <v>3146</v>
      </c>
      <c r="C810" s="116">
        <v>0</v>
      </c>
      <c r="D810" s="116">
        <v>68</v>
      </c>
      <c r="E810" s="116">
        <v>600</v>
      </c>
      <c r="F810" s="116">
        <v>831</v>
      </c>
      <c r="G810" s="116">
        <v>584</v>
      </c>
      <c r="H810" s="116">
        <v>310</v>
      </c>
      <c r="I810" s="116">
        <v>204</v>
      </c>
      <c r="J810" s="116">
        <v>148</v>
      </c>
      <c r="K810" s="116">
        <v>394</v>
      </c>
      <c r="L810" s="116">
        <v>7</v>
      </c>
      <c r="O810" s="167"/>
    </row>
    <row r="811" spans="1:15" ht="9" customHeight="1">
      <c r="A811" s="89" t="s">
        <v>85</v>
      </c>
      <c r="B811" s="116">
        <f t="shared" si="45"/>
        <v>23137</v>
      </c>
      <c r="C811" s="116">
        <v>0</v>
      </c>
      <c r="D811" s="116">
        <v>1181</v>
      </c>
      <c r="E811" s="116">
        <v>6142</v>
      </c>
      <c r="F811" s="116">
        <v>5723</v>
      </c>
      <c r="G811" s="116">
        <v>3538</v>
      </c>
      <c r="H811" s="116">
        <v>2103</v>
      </c>
      <c r="I811" s="116">
        <v>1365</v>
      </c>
      <c r="J811" s="116">
        <v>887</v>
      </c>
      <c r="K811" s="116">
        <v>2191</v>
      </c>
      <c r="L811" s="116">
        <v>7</v>
      </c>
      <c r="O811" s="167"/>
    </row>
    <row r="812" spans="1:15" ht="9" customHeight="1">
      <c r="A812" s="100" t="s">
        <v>86</v>
      </c>
      <c r="B812" s="117">
        <f t="shared" si="45"/>
        <v>15989</v>
      </c>
      <c r="C812" s="117">
        <v>0</v>
      </c>
      <c r="D812" s="117">
        <v>716</v>
      </c>
      <c r="E812" s="117">
        <v>3690</v>
      </c>
      <c r="F812" s="117">
        <v>4295</v>
      </c>
      <c r="G812" s="117">
        <v>2629</v>
      </c>
      <c r="H812" s="117">
        <v>1518</v>
      </c>
      <c r="I812" s="117">
        <v>977</v>
      </c>
      <c r="J812" s="117">
        <v>730</v>
      </c>
      <c r="K812" s="117">
        <v>1409</v>
      </c>
      <c r="L812" s="117">
        <v>25</v>
      </c>
      <c r="O812" s="167"/>
    </row>
    <row r="813" spans="1:15" ht="9" customHeight="1">
      <c r="A813" s="161" t="s">
        <v>24</v>
      </c>
      <c r="B813" s="116">
        <f t="shared" si="45"/>
        <v>30868</v>
      </c>
      <c r="C813" s="116">
        <v>0</v>
      </c>
      <c r="D813" s="116">
        <v>410</v>
      </c>
      <c r="E813" s="116">
        <v>3701</v>
      </c>
      <c r="F813" s="116">
        <v>7163</v>
      </c>
      <c r="G813" s="116">
        <v>7021</v>
      </c>
      <c r="H813" s="116">
        <v>4256</v>
      </c>
      <c r="I813" s="116">
        <v>2617</v>
      </c>
      <c r="J813" s="116">
        <v>1695</v>
      </c>
      <c r="K813" s="116">
        <v>4004</v>
      </c>
      <c r="L813" s="116">
        <v>1</v>
      </c>
      <c r="O813" s="167"/>
    </row>
    <row r="814" spans="1:15" ht="9" customHeight="1">
      <c r="A814" s="89" t="s">
        <v>87</v>
      </c>
      <c r="B814" s="116">
        <f t="shared" si="45"/>
        <v>7269</v>
      </c>
      <c r="C814" s="116">
        <v>0</v>
      </c>
      <c r="D814" s="116">
        <v>332</v>
      </c>
      <c r="E814" s="116">
        <v>1903</v>
      </c>
      <c r="F814" s="116">
        <v>1928</v>
      </c>
      <c r="G814" s="116">
        <v>1063</v>
      </c>
      <c r="H814" s="116">
        <v>618</v>
      </c>
      <c r="I814" s="116">
        <v>402</v>
      </c>
      <c r="J814" s="116">
        <v>309</v>
      </c>
      <c r="K814" s="116">
        <v>703</v>
      </c>
      <c r="L814" s="116">
        <v>11</v>
      </c>
      <c r="O814" s="167"/>
    </row>
    <row r="815" spans="1:15" ht="9" customHeight="1">
      <c r="A815" s="89" t="s">
        <v>88</v>
      </c>
      <c r="B815" s="116">
        <f t="shared" si="45"/>
        <v>32458</v>
      </c>
      <c r="C815" s="116">
        <v>0</v>
      </c>
      <c r="D815" s="116">
        <v>2181</v>
      </c>
      <c r="E815" s="116">
        <v>10968</v>
      </c>
      <c r="F815" s="116">
        <v>8962</v>
      </c>
      <c r="G815" s="116">
        <v>4690</v>
      </c>
      <c r="H815" s="116">
        <v>2238</v>
      </c>
      <c r="I815" s="116">
        <v>1212</v>
      </c>
      <c r="J815" s="116">
        <v>747</v>
      </c>
      <c r="K815" s="116">
        <v>1341</v>
      </c>
      <c r="L815" s="116">
        <v>119</v>
      </c>
      <c r="O815" s="167"/>
    </row>
    <row r="816" spans="1:15" ht="9" customHeight="1">
      <c r="A816" s="100" t="s">
        <v>89</v>
      </c>
      <c r="B816" s="117">
        <f t="shared" si="45"/>
        <v>17314</v>
      </c>
      <c r="C816" s="117">
        <v>0</v>
      </c>
      <c r="D816" s="117">
        <v>1730</v>
      </c>
      <c r="E816" s="117">
        <v>5473</v>
      </c>
      <c r="F816" s="117">
        <v>4135</v>
      </c>
      <c r="G816" s="117">
        <v>2259</v>
      </c>
      <c r="H816" s="117">
        <v>1246</v>
      </c>
      <c r="I816" s="117">
        <v>724</v>
      </c>
      <c r="J816" s="117">
        <v>491</v>
      </c>
      <c r="K816" s="117">
        <v>1248</v>
      </c>
      <c r="L816" s="117">
        <v>8</v>
      </c>
      <c r="O816" s="167"/>
    </row>
    <row r="817" spans="1:15" ht="9" customHeight="1">
      <c r="A817" s="89" t="s">
        <v>90</v>
      </c>
      <c r="B817" s="116">
        <f t="shared" si="45"/>
        <v>9402</v>
      </c>
      <c r="C817" s="116">
        <v>0</v>
      </c>
      <c r="D817" s="116">
        <v>213</v>
      </c>
      <c r="E817" s="116">
        <v>1855</v>
      </c>
      <c r="F817" s="116">
        <v>2446</v>
      </c>
      <c r="G817" s="116">
        <v>1711</v>
      </c>
      <c r="H817" s="116">
        <v>1053</v>
      </c>
      <c r="I817" s="116">
        <v>611</v>
      </c>
      <c r="J817" s="116">
        <v>394</v>
      </c>
      <c r="K817" s="116">
        <v>1103</v>
      </c>
      <c r="L817" s="116">
        <v>16</v>
      </c>
      <c r="O817" s="167"/>
    </row>
    <row r="818" spans="1:15" ht="9" customHeight="1">
      <c r="A818" s="89" t="s">
        <v>91</v>
      </c>
      <c r="B818" s="116">
        <f t="shared" si="45"/>
        <v>37756</v>
      </c>
      <c r="C818" s="116">
        <v>0</v>
      </c>
      <c r="D818" s="116">
        <v>1297</v>
      </c>
      <c r="E818" s="116">
        <v>9390</v>
      </c>
      <c r="F818" s="116">
        <v>11494</v>
      </c>
      <c r="G818" s="116">
        <v>7043</v>
      </c>
      <c r="H818" s="116">
        <v>3316</v>
      </c>
      <c r="I818" s="116">
        <v>1835</v>
      </c>
      <c r="J818" s="116">
        <v>1095</v>
      </c>
      <c r="K818" s="116">
        <v>2285</v>
      </c>
      <c r="L818" s="116">
        <v>1</v>
      </c>
      <c r="O818" s="167"/>
    </row>
    <row r="819" spans="1:15" ht="9" customHeight="1">
      <c r="A819" s="89" t="s">
        <v>92</v>
      </c>
      <c r="B819" s="116">
        <f t="shared" si="45"/>
        <v>66914</v>
      </c>
      <c r="C819" s="116">
        <v>0</v>
      </c>
      <c r="D819" s="116">
        <v>2076</v>
      </c>
      <c r="E819" s="116">
        <v>14398</v>
      </c>
      <c r="F819" s="116">
        <v>17942</v>
      </c>
      <c r="G819" s="116">
        <v>12152</v>
      </c>
      <c r="H819" s="116">
        <v>6915</v>
      </c>
      <c r="I819" s="116">
        <v>4426</v>
      </c>
      <c r="J819" s="116">
        <v>2745</v>
      </c>
      <c r="K819" s="116">
        <v>6088</v>
      </c>
      <c r="L819" s="116">
        <v>172</v>
      </c>
      <c r="O819" s="167"/>
    </row>
    <row r="820" spans="1:15" ht="9" customHeight="1">
      <c r="A820" s="100" t="s">
        <v>93</v>
      </c>
      <c r="B820" s="117">
        <f t="shared" si="45"/>
        <v>22617</v>
      </c>
      <c r="C820" s="117">
        <v>0</v>
      </c>
      <c r="D820" s="117">
        <v>1233</v>
      </c>
      <c r="E820" s="117">
        <v>6613</v>
      </c>
      <c r="F820" s="117">
        <v>6212</v>
      </c>
      <c r="G820" s="117">
        <v>3367</v>
      </c>
      <c r="H820" s="117">
        <v>1727</v>
      </c>
      <c r="I820" s="117">
        <v>1115</v>
      </c>
      <c r="J820" s="117">
        <v>670</v>
      </c>
      <c r="K820" s="117">
        <v>1676</v>
      </c>
      <c r="L820" s="117">
        <v>4</v>
      </c>
      <c r="O820" s="167"/>
    </row>
    <row r="821" spans="1:15" ht="9" customHeight="1">
      <c r="A821" s="89" t="s">
        <v>94</v>
      </c>
      <c r="B821" s="116">
        <f t="shared" si="45"/>
        <v>8205</v>
      </c>
      <c r="C821" s="116">
        <v>0</v>
      </c>
      <c r="D821" s="116">
        <v>218</v>
      </c>
      <c r="E821" s="116">
        <v>1475</v>
      </c>
      <c r="F821" s="116">
        <v>2068</v>
      </c>
      <c r="G821" s="116">
        <v>1614</v>
      </c>
      <c r="H821" s="116">
        <v>895</v>
      </c>
      <c r="I821" s="116">
        <v>582</v>
      </c>
      <c r="J821" s="116">
        <v>366</v>
      </c>
      <c r="K821" s="116">
        <v>978</v>
      </c>
      <c r="L821" s="116">
        <v>9</v>
      </c>
      <c r="O821" s="167"/>
    </row>
    <row r="822" spans="1:15" ht="9" customHeight="1">
      <c r="A822" s="89" t="s">
        <v>95</v>
      </c>
      <c r="B822" s="116">
        <f t="shared" si="45"/>
        <v>5363</v>
      </c>
      <c r="C822" s="116">
        <v>0</v>
      </c>
      <c r="D822" s="116">
        <v>136</v>
      </c>
      <c r="E822" s="116">
        <v>1043</v>
      </c>
      <c r="F822" s="116">
        <v>1391</v>
      </c>
      <c r="G822" s="116">
        <v>937</v>
      </c>
      <c r="H822" s="116">
        <v>515</v>
      </c>
      <c r="I822" s="116">
        <v>382</v>
      </c>
      <c r="J822" s="116">
        <v>259</v>
      </c>
      <c r="K822" s="116">
        <v>700</v>
      </c>
      <c r="L822" s="116">
        <v>0</v>
      </c>
      <c r="O822" s="167"/>
    </row>
    <row r="823" spans="1:15" ht="9" customHeight="1">
      <c r="A823" s="89" t="s">
        <v>96</v>
      </c>
      <c r="B823" s="116">
        <f t="shared" si="45"/>
        <v>25594</v>
      </c>
      <c r="C823" s="116">
        <v>0</v>
      </c>
      <c r="D823" s="116">
        <v>1107</v>
      </c>
      <c r="E823" s="116">
        <v>6146</v>
      </c>
      <c r="F823" s="116">
        <v>7422</v>
      </c>
      <c r="G823" s="116">
        <v>4533</v>
      </c>
      <c r="H823" s="116">
        <v>2350</v>
      </c>
      <c r="I823" s="116">
        <v>1346</v>
      </c>
      <c r="J823" s="116">
        <v>900</v>
      </c>
      <c r="K823" s="116">
        <v>1790</v>
      </c>
      <c r="L823" s="116">
        <v>0</v>
      </c>
      <c r="O823" s="167"/>
    </row>
    <row r="824" spans="1:15" ht="9" customHeight="1">
      <c r="A824" s="100" t="s">
        <v>97</v>
      </c>
      <c r="B824" s="117">
        <f t="shared" si="45"/>
        <v>16131</v>
      </c>
      <c r="C824" s="117">
        <v>0</v>
      </c>
      <c r="D824" s="117">
        <v>877</v>
      </c>
      <c r="E824" s="117">
        <v>4820</v>
      </c>
      <c r="F824" s="117">
        <v>4394</v>
      </c>
      <c r="G824" s="117">
        <v>2508</v>
      </c>
      <c r="H824" s="117">
        <v>1329</v>
      </c>
      <c r="I824" s="117">
        <v>720</v>
      </c>
      <c r="J824" s="117">
        <v>431</v>
      </c>
      <c r="K824" s="117">
        <v>1049</v>
      </c>
      <c r="L824" s="117">
        <v>3</v>
      </c>
      <c r="O824" s="167"/>
    </row>
    <row r="825" spans="1:15" ht="9" customHeight="1">
      <c r="A825" s="89" t="s">
        <v>98</v>
      </c>
      <c r="B825" s="116">
        <f t="shared" si="45"/>
        <v>18776</v>
      </c>
      <c r="C825" s="116">
        <v>0</v>
      </c>
      <c r="D825" s="116">
        <v>571</v>
      </c>
      <c r="E825" s="116">
        <v>4223</v>
      </c>
      <c r="F825" s="116">
        <v>5071</v>
      </c>
      <c r="G825" s="116">
        <v>3487</v>
      </c>
      <c r="H825" s="116">
        <v>1824</v>
      </c>
      <c r="I825" s="116">
        <v>1130</v>
      </c>
      <c r="J825" s="116">
        <v>682</v>
      </c>
      <c r="K825" s="116">
        <v>1787</v>
      </c>
      <c r="L825" s="116">
        <v>1</v>
      </c>
      <c r="O825" s="167"/>
    </row>
    <row r="826" spans="1:15" ht="9" customHeight="1">
      <c r="A826" s="89" t="s">
        <v>99</v>
      </c>
      <c r="B826" s="116">
        <f t="shared" si="45"/>
        <v>9587</v>
      </c>
      <c r="C826" s="116">
        <v>0</v>
      </c>
      <c r="D826" s="116">
        <v>252</v>
      </c>
      <c r="E826" s="116">
        <v>2043</v>
      </c>
      <c r="F826" s="116">
        <v>2869</v>
      </c>
      <c r="G826" s="116">
        <v>2043</v>
      </c>
      <c r="H826" s="116">
        <v>1040</v>
      </c>
      <c r="I826" s="116">
        <v>513</v>
      </c>
      <c r="J826" s="116">
        <v>276</v>
      </c>
      <c r="K826" s="116">
        <v>550</v>
      </c>
      <c r="L826" s="116">
        <v>1</v>
      </c>
      <c r="O826" s="167"/>
    </row>
    <row r="827" spans="1:15" ht="9" customHeight="1">
      <c r="A827" s="89" t="s">
        <v>100</v>
      </c>
      <c r="B827" s="116">
        <f t="shared" si="45"/>
        <v>10724</v>
      </c>
      <c r="C827" s="116">
        <v>0</v>
      </c>
      <c r="D827" s="116">
        <v>216</v>
      </c>
      <c r="E827" s="116">
        <v>1811</v>
      </c>
      <c r="F827" s="116">
        <v>2567</v>
      </c>
      <c r="G827" s="116">
        <v>2185</v>
      </c>
      <c r="H827" s="116">
        <v>1441</v>
      </c>
      <c r="I827" s="116">
        <v>837</v>
      </c>
      <c r="J827" s="116">
        <v>666</v>
      </c>
      <c r="K827" s="116">
        <v>952</v>
      </c>
      <c r="L827" s="116">
        <v>49</v>
      </c>
      <c r="O827" s="167"/>
    </row>
    <row r="828" spans="1:15" ht="9" customHeight="1">
      <c r="A828" s="100" t="s">
        <v>101</v>
      </c>
      <c r="B828" s="117">
        <f t="shared" si="45"/>
        <v>11745</v>
      </c>
      <c r="C828" s="117">
        <v>0</v>
      </c>
      <c r="D828" s="117">
        <v>488</v>
      </c>
      <c r="E828" s="117">
        <v>3143</v>
      </c>
      <c r="F828" s="117">
        <v>3338</v>
      </c>
      <c r="G828" s="117">
        <v>2041</v>
      </c>
      <c r="H828" s="117">
        <v>1010</v>
      </c>
      <c r="I828" s="117">
        <v>569</v>
      </c>
      <c r="J828" s="117">
        <v>334</v>
      </c>
      <c r="K828" s="117">
        <v>797</v>
      </c>
      <c r="L828" s="117">
        <v>25</v>
      </c>
      <c r="O828" s="167"/>
    </row>
    <row r="829" spans="1:15" ht="9" customHeight="1">
      <c r="A829" s="89" t="s">
        <v>102</v>
      </c>
      <c r="B829" s="116">
        <f t="shared" si="45"/>
        <v>16242</v>
      </c>
      <c r="C829" s="116">
        <v>0</v>
      </c>
      <c r="D829" s="116">
        <v>492</v>
      </c>
      <c r="E829" s="116">
        <v>3619</v>
      </c>
      <c r="F829" s="116">
        <v>4865</v>
      </c>
      <c r="G829" s="116">
        <v>2678</v>
      </c>
      <c r="H829" s="116">
        <v>1360</v>
      </c>
      <c r="I829" s="116">
        <v>918</v>
      </c>
      <c r="J829" s="116">
        <v>572</v>
      </c>
      <c r="K829" s="116">
        <v>1738</v>
      </c>
      <c r="L829" s="116">
        <v>0</v>
      </c>
      <c r="O829" s="167"/>
    </row>
    <row r="830" spans="1:15" ht="9" customHeight="1">
      <c r="A830" s="89" t="s">
        <v>103</v>
      </c>
      <c r="B830" s="116">
        <f t="shared" si="45"/>
        <v>15192</v>
      </c>
      <c r="C830" s="116">
        <v>0</v>
      </c>
      <c r="D830" s="116">
        <v>391</v>
      </c>
      <c r="E830" s="116">
        <v>2853</v>
      </c>
      <c r="F830" s="116">
        <v>4011</v>
      </c>
      <c r="G830" s="116">
        <v>2711</v>
      </c>
      <c r="H830" s="116">
        <v>1511</v>
      </c>
      <c r="I830" s="116">
        <v>1052</v>
      </c>
      <c r="J830" s="116">
        <v>755</v>
      </c>
      <c r="K830" s="116">
        <v>1893</v>
      </c>
      <c r="L830" s="116">
        <v>15</v>
      </c>
      <c r="O830" s="167"/>
    </row>
    <row r="831" spans="1:15" ht="9" customHeight="1">
      <c r="A831" s="89" t="s">
        <v>104</v>
      </c>
      <c r="B831" s="116">
        <f t="shared" si="45"/>
        <v>10604</v>
      </c>
      <c r="C831" s="116">
        <v>0</v>
      </c>
      <c r="D831" s="116">
        <v>404</v>
      </c>
      <c r="E831" s="116">
        <v>2482</v>
      </c>
      <c r="F831" s="116">
        <v>2852</v>
      </c>
      <c r="G831" s="116">
        <v>1860</v>
      </c>
      <c r="H831" s="116">
        <v>1004</v>
      </c>
      <c r="I831" s="116">
        <v>649</v>
      </c>
      <c r="J831" s="116">
        <v>442</v>
      </c>
      <c r="K831" s="116">
        <v>910</v>
      </c>
      <c r="L831" s="116">
        <v>1</v>
      </c>
      <c r="O831" s="167"/>
    </row>
    <row r="832" spans="1:15" ht="9" customHeight="1">
      <c r="A832" s="100" t="s">
        <v>105</v>
      </c>
      <c r="B832" s="117">
        <f t="shared" si="45"/>
        <v>14372</v>
      </c>
      <c r="C832" s="117">
        <v>0</v>
      </c>
      <c r="D832" s="117">
        <v>509</v>
      </c>
      <c r="E832" s="117">
        <v>3367</v>
      </c>
      <c r="F832" s="117">
        <v>3832</v>
      </c>
      <c r="G832" s="117">
        <v>2302</v>
      </c>
      <c r="H832" s="117">
        <v>1387</v>
      </c>
      <c r="I832" s="117">
        <v>865</v>
      </c>
      <c r="J832" s="117">
        <v>618</v>
      </c>
      <c r="K832" s="117">
        <v>1486</v>
      </c>
      <c r="L832" s="117">
        <v>6</v>
      </c>
      <c r="O832" s="167"/>
    </row>
    <row r="833" spans="1:15" ht="9" customHeight="1">
      <c r="A833" s="89" t="s">
        <v>106</v>
      </c>
      <c r="B833" s="116">
        <f t="shared" si="45"/>
        <v>4355</v>
      </c>
      <c r="C833" s="116">
        <v>0</v>
      </c>
      <c r="D833" s="116">
        <v>170</v>
      </c>
      <c r="E833" s="116">
        <v>1141</v>
      </c>
      <c r="F833" s="116">
        <v>1248</v>
      </c>
      <c r="G833" s="116">
        <v>740</v>
      </c>
      <c r="H833" s="116">
        <v>396</v>
      </c>
      <c r="I833" s="116">
        <v>206</v>
      </c>
      <c r="J833" s="116">
        <v>100</v>
      </c>
      <c r="K833" s="116">
        <v>352</v>
      </c>
      <c r="L833" s="116">
        <v>2</v>
      </c>
      <c r="O833" s="167"/>
    </row>
    <row r="834" spans="1:15" ht="9" customHeight="1">
      <c r="A834" s="89" t="s">
        <v>107</v>
      </c>
      <c r="B834" s="116">
        <f t="shared" si="45"/>
        <v>32031</v>
      </c>
      <c r="C834" s="116">
        <v>0</v>
      </c>
      <c r="D834" s="116">
        <v>1025</v>
      </c>
      <c r="E834" s="116">
        <v>6953</v>
      </c>
      <c r="F834" s="116">
        <v>8033</v>
      </c>
      <c r="G834" s="116">
        <v>5233</v>
      </c>
      <c r="H834" s="116">
        <v>3084</v>
      </c>
      <c r="I834" s="116">
        <v>2035</v>
      </c>
      <c r="J834" s="116">
        <v>1496</v>
      </c>
      <c r="K834" s="116">
        <v>4169</v>
      </c>
      <c r="L834" s="116">
        <v>3</v>
      </c>
      <c r="O834" s="167"/>
    </row>
    <row r="835" spans="1:15" ht="9" customHeight="1">
      <c r="A835" s="89" t="s">
        <v>108</v>
      </c>
      <c r="B835" s="116">
        <f t="shared" si="45"/>
        <v>10177</v>
      </c>
      <c r="C835" s="116">
        <v>0</v>
      </c>
      <c r="D835" s="116">
        <v>588</v>
      </c>
      <c r="E835" s="116">
        <v>3099</v>
      </c>
      <c r="F835" s="116">
        <v>2907</v>
      </c>
      <c r="G835" s="116">
        <v>1584</v>
      </c>
      <c r="H835" s="116">
        <v>691</v>
      </c>
      <c r="I835" s="116">
        <v>393</v>
      </c>
      <c r="J835" s="116">
        <v>232</v>
      </c>
      <c r="K835" s="116">
        <v>665</v>
      </c>
      <c r="L835" s="116">
        <v>18</v>
      </c>
      <c r="O835" s="167"/>
    </row>
    <row r="836" spans="1:15" ht="9" customHeight="1">
      <c r="A836" s="100" t="s">
        <v>109</v>
      </c>
      <c r="B836" s="117">
        <f t="shared" si="45"/>
        <v>8046</v>
      </c>
      <c r="C836" s="117">
        <v>0</v>
      </c>
      <c r="D836" s="117">
        <v>519</v>
      </c>
      <c r="E836" s="117">
        <v>2634</v>
      </c>
      <c r="F836" s="117">
        <v>2220</v>
      </c>
      <c r="G836" s="117">
        <v>1017</v>
      </c>
      <c r="H836" s="117">
        <v>555</v>
      </c>
      <c r="I836" s="117">
        <v>337</v>
      </c>
      <c r="J836" s="117">
        <v>233</v>
      </c>
      <c r="K836" s="117">
        <v>519</v>
      </c>
      <c r="L836" s="117">
        <v>12</v>
      </c>
      <c r="O836" s="167"/>
    </row>
    <row r="837" spans="1:15" ht="8.65" customHeight="1">
      <c r="A837" s="89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</row>
    <row r="838" spans="1:15" ht="9" customHeight="1">
      <c r="A838" s="162" t="s">
        <v>124</v>
      </c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</row>
    <row r="839" spans="1:15" s="164" customFormat="1" ht="9" customHeight="1">
      <c r="A839" s="96" t="s">
        <v>181</v>
      </c>
      <c r="B839" s="115">
        <f>SUM(B841:B872)</f>
        <v>501298</v>
      </c>
      <c r="C839" s="115">
        <f t="shared" ref="C839:L839" si="46">SUM(C841:C872)</f>
        <v>0</v>
      </c>
      <c r="D839" s="115">
        <f t="shared" si="46"/>
        <v>18078</v>
      </c>
      <c r="E839" s="115">
        <f t="shared" si="46"/>
        <v>112554</v>
      </c>
      <c r="F839" s="115">
        <f t="shared" si="46"/>
        <v>134495</v>
      </c>
      <c r="G839" s="115">
        <f t="shared" si="46"/>
        <v>86853</v>
      </c>
      <c r="H839" s="115">
        <f t="shared" si="46"/>
        <v>49232</v>
      </c>
      <c r="I839" s="115">
        <f t="shared" si="46"/>
        <v>30415</v>
      </c>
      <c r="J839" s="115">
        <f t="shared" si="46"/>
        <v>20942</v>
      </c>
      <c r="K839" s="115">
        <f t="shared" si="46"/>
        <v>48070</v>
      </c>
      <c r="L839" s="115">
        <f t="shared" si="46"/>
        <v>659</v>
      </c>
      <c r="O839" s="167"/>
    </row>
    <row r="840" spans="1:15" ht="3.95" customHeight="1">
      <c r="A840" s="89" t="s">
        <v>182</v>
      </c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O840" s="167"/>
    </row>
    <row r="841" spans="1:15" ht="9" customHeight="1">
      <c r="A841" s="89" t="s">
        <v>79</v>
      </c>
      <c r="B841" s="116">
        <f t="shared" ref="B841:B872" si="47">SUM(C841:L841)</f>
        <v>6608</v>
      </c>
      <c r="C841" s="116">
        <v>0</v>
      </c>
      <c r="D841" s="116">
        <v>239</v>
      </c>
      <c r="E841" s="116">
        <v>1885</v>
      </c>
      <c r="F841" s="116">
        <v>1931</v>
      </c>
      <c r="G841" s="116">
        <v>1103</v>
      </c>
      <c r="H841" s="116">
        <v>547</v>
      </c>
      <c r="I841" s="116">
        <v>292</v>
      </c>
      <c r="J841" s="116">
        <v>200</v>
      </c>
      <c r="K841" s="116">
        <v>408</v>
      </c>
      <c r="L841" s="116">
        <v>3</v>
      </c>
      <c r="O841" s="167"/>
    </row>
    <row r="842" spans="1:15" ht="9" customHeight="1">
      <c r="A842" s="89" t="s">
        <v>80</v>
      </c>
      <c r="B842" s="116">
        <f t="shared" si="47"/>
        <v>17157</v>
      </c>
      <c r="C842" s="116">
        <v>0</v>
      </c>
      <c r="D842" s="116">
        <v>332</v>
      </c>
      <c r="E842" s="116">
        <v>2889</v>
      </c>
      <c r="F842" s="116">
        <v>4133</v>
      </c>
      <c r="G842" s="116">
        <v>2971</v>
      </c>
      <c r="H842" s="116">
        <v>2027</v>
      </c>
      <c r="I842" s="116">
        <v>1444</v>
      </c>
      <c r="J842" s="116">
        <v>1093</v>
      </c>
      <c r="K842" s="116">
        <v>2233</v>
      </c>
      <c r="L842" s="116">
        <v>35</v>
      </c>
      <c r="O842" s="167"/>
    </row>
    <row r="843" spans="1:15" ht="9" customHeight="1">
      <c r="A843" s="89" t="s">
        <v>81</v>
      </c>
      <c r="B843" s="116">
        <f t="shared" si="47"/>
        <v>2244</v>
      </c>
      <c r="C843" s="116">
        <v>0</v>
      </c>
      <c r="D843" s="116">
        <v>27</v>
      </c>
      <c r="E843" s="116">
        <v>332</v>
      </c>
      <c r="F843" s="116">
        <v>614</v>
      </c>
      <c r="G843" s="116">
        <v>491</v>
      </c>
      <c r="H843" s="116">
        <v>255</v>
      </c>
      <c r="I843" s="116">
        <v>162</v>
      </c>
      <c r="J843" s="116">
        <v>125</v>
      </c>
      <c r="K843" s="116">
        <v>238</v>
      </c>
      <c r="L843" s="116">
        <v>0</v>
      </c>
      <c r="O843" s="167"/>
    </row>
    <row r="844" spans="1:15" ht="9" customHeight="1">
      <c r="A844" s="100" t="s">
        <v>82</v>
      </c>
      <c r="B844" s="117">
        <f t="shared" si="47"/>
        <v>4398</v>
      </c>
      <c r="C844" s="117">
        <v>0</v>
      </c>
      <c r="D844" s="117">
        <v>189</v>
      </c>
      <c r="E844" s="117">
        <v>1091</v>
      </c>
      <c r="F844" s="117">
        <v>1096</v>
      </c>
      <c r="G844" s="117">
        <v>688</v>
      </c>
      <c r="H844" s="117">
        <v>406</v>
      </c>
      <c r="I844" s="117">
        <v>247</v>
      </c>
      <c r="J844" s="117">
        <v>194</v>
      </c>
      <c r="K844" s="117">
        <v>481</v>
      </c>
      <c r="L844" s="117">
        <v>6</v>
      </c>
      <c r="O844" s="167"/>
    </row>
    <row r="845" spans="1:15" ht="9" customHeight="1">
      <c r="A845" s="89" t="s">
        <v>83</v>
      </c>
      <c r="B845" s="116">
        <f t="shared" si="47"/>
        <v>14871</v>
      </c>
      <c r="C845" s="116">
        <v>0</v>
      </c>
      <c r="D845" s="116">
        <v>799</v>
      </c>
      <c r="E845" s="116">
        <v>3801</v>
      </c>
      <c r="F845" s="116">
        <v>3938</v>
      </c>
      <c r="G845" s="116">
        <v>2150</v>
      </c>
      <c r="H845" s="116">
        <v>1299</v>
      </c>
      <c r="I845" s="116">
        <v>806</v>
      </c>
      <c r="J845" s="116">
        <v>604</v>
      </c>
      <c r="K845" s="116">
        <v>1429</v>
      </c>
      <c r="L845" s="116">
        <v>45</v>
      </c>
      <c r="O845" s="167"/>
    </row>
    <row r="846" spans="1:15" ht="9" customHeight="1">
      <c r="A846" s="89" t="s">
        <v>84</v>
      </c>
      <c r="B846" s="116">
        <f t="shared" si="47"/>
        <v>3090</v>
      </c>
      <c r="C846" s="116">
        <v>0</v>
      </c>
      <c r="D846" s="116">
        <v>63</v>
      </c>
      <c r="E846" s="116">
        <v>498</v>
      </c>
      <c r="F846" s="116">
        <v>844</v>
      </c>
      <c r="G846" s="116">
        <v>571</v>
      </c>
      <c r="H846" s="116">
        <v>323</v>
      </c>
      <c r="I846" s="116">
        <v>205</v>
      </c>
      <c r="J846" s="116">
        <v>170</v>
      </c>
      <c r="K846" s="116">
        <v>406</v>
      </c>
      <c r="L846" s="116">
        <v>10</v>
      </c>
      <c r="O846" s="167"/>
    </row>
    <row r="847" spans="1:15" ht="9" customHeight="1">
      <c r="A847" s="89" t="s">
        <v>85</v>
      </c>
      <c r="B847" s="116">
        <f t="shared" si="47"/>
        <v>22412</v>
      </c>
      <c r="C847" s="116">
        <v>0</v>
      </c>
      <c r="D847" s="116">
        <v>1196</v>
      </c>
      <c r="E847" s="116">
        <v>5701</v>
      </c>
      <c r="F847" s="116">
        <v>5537</v>
      </c>
      <c r="G847" s="116">
        <v>3350</v>
      </c>
      <c r="H847" s="116">
        <v>2155</v>
      </c>
      <c r="I847" s="116">
        <v>1354</v>
      </c>
      <c r="J847" s="116">
        <v>945</v>
      </c>
      <c r="K847" s="116">
        <v>2137</v>
      </c>
      <c r="L847" s="116">
        <v>37</v>
      </c>
      <c r="O847" s="167"/>
    </row>
    <row r="848" spans="1:15" ht="9" customHeight="1">
      <c r="A848" s="100" t="s">
        <v>86</v>
      </c>
      <c r="B848" s="117">
        <f t="shared" si="47"/>
        <v>15787</v>
      </c>
      <c r="C848" s="117">
        <v>0</v>
      </c>
      <c r="D848" s="117">
        <v>472</v>
      </c>
      <c r="E848" s="117">
        <v>3270</v>
      </c>
      <c r="F848" s="117">
        <v>4275</v>
      </c>
      <c r="G848" s="117">
        <v>2713</v>
      </c>
      <c r="H848" s="117">
        <v>1654</v>
      </c>
      <c r="I848" s="117">
        <v>1126</v>
      </c>
      <c r="J848" s="117">
        <v>799</v>
      </c>
      <c r="K848" s="117">
        <v>1451</v>
      </c>
      <c r="L848" s="117">
        <v>27</v>
      </c>
      <c r="O848" s="167"/>
    </row>
    <row r="849" spans="1:15" ht="9" customHeight="1">
      <c r="A849" s="161" t="s">
        <v>24</v>
      </c>
      <c r="B849" s="116">
        <f t="shared" si="47"/>
        <v>26521</v>
      </c>
      <c r="C849" s="116">
        <v>0</v>
      </c>
      <c r="D849" s="116">
        <v>299</v>
      </c>
      <c r="E849" s="116">
        <v>2853</v>
      </c>
      <c r="F849" s="116">
        <v>6043</v>
      </c>
      <c r="G849" s="116">
        <v>6069</v>
      </c>
      <c r="H849" s="116">
        <v>3823</v>
      </c>
      <c r="I849" s="116">
        <v>2328</v>
      </c>
      <c r="J849" s="116">
        <v>1522</v>
      </c>
      <c r="K849" s="116">
        <v>3583</v>
      </c>
      <c r="L849" s="116">
        <v>1</v>
      </c>
      <c r="O849" s="167"/>
    </row>
    <row r="850" spans="1:15" ht="9" customHeight="1">
      <c r="A850" s="89" t="s">
        <v>87</v>
      </c>
      <c r="B850" s="116">
        <f t="shared" si="47"/>
        <v>7193</v>
      </c>
      <c r="C850" s="116">
        <v>0</v>
      </c>
      <c r="D850" s="116">
        <v>285</v>
      </c>
      <c r="E850" s="116">
        <v>1689</v>
      </c>
      <c r="F850" s="116">
        <v>1863</v>
      </c>
      <c r="G850" s="116">
        <v>1107</v>
      </c>
      <c r="H850" s="116">
        <v>623</v>
      </c>
      <c r="I850" s="116">
        <v>456</v>
      </c>
      <c r="J850" s="116">
        <v>345</v>
      </c>
      <c r="K850" s="116">
        <v>784</v>
      </c>
      <c r="L850" s="116">
        <v>41</v>
      </c>
      <c r="O850" s="167"/>
    </row>
    <row r="851" spans="1:15" ht="9" customHeight="1">
      <c r="A851" s="89" t="s">
        <v>88</v>
      </c>
      <c r="B851" s="116">
        <f t="shared" si="47"/>
        <v>31590</v>
      </c>
      <c r="C851" s="116">
        <v>0</v>
      </c>
      <c r="D851" s="116">
        <v>1888</v>
      </c>
      <c r="E851" s="116">
        <v>10058</v>
      </c>
      <c r="F851" s="116">
        <v>8798</v>
      </c>
      <c r="G851" s="116">
        <v>4683</v>
      </c>
      <c r="H851" s="116">
        <v>2283</v>
      </c>
      <c r="I851" s="116">
        <v>1330</v>
      </c>
      <c r="J851" s="116">
        <v>816</v>
      </c>
      <c r="K851" s="116">
        <v>1625</v>
      </c>
      <c r="L851" s="116">
        <v>109</v>
      </c>
      <c r="O851" s="167"/>
    </row>
    <row r="852" spans="1:15" ht="9" customHeight="1">
      <c r="A852" s="100" t="s">
        <v>89</v>
      </c>
      <c r="B852" s="117">
        <f t="shared" si="47"/>
        <v>14660</v>
      </c>
      <c r="C852" s="117">
        <v>0</v>
      </c>
      <c r="D852" s="117">
        <v>1068</v>
      </c>
      <c r="E852" s="117">
        <v>4459</v>
      </c>
      <c r="F852" s="117">
        <v>3626</v>
      </c>
      <c r="G852" s="117">
        <v>2038</v>
      </c>
      <c r="H852" s="117">
        <v>1151</v>
      </c>
      <c r="I852" s="117">
        <v>686</v>
      </c>
      <c r="J852" s="117">
        <v>436</v>
      </c>
      <c r="K852" s="117">
        <v>1186</v>
      </c>
      <c r="L852" s="117">
        <v>10</v>
      </c>
      <c r="O852" s="167"/>
    </row>
    <row r="853" spans="1:15" ht="9" customHeight="1">
      <c r="A853" s="89" t="s">
        <v>90</v>
      </c>
      <c r="B853" s="116">
        <f t="shared" si="47"/>
        <v>9075</v>
      </c>
      <c r="C853" s="116">
        <v>0</v>
      </c>
      <c r="D853" s="116">
        <v>195</v>
      </c>
      <c r="E853" s="116">
        <v>1716</v>
      </c>
      <c r="F853" s="116">
        <v>2440</v>
      </c>
      <c r="G853" s="116">
        <v>1684</v>
      </c>
      <c r="H853" s="116">
        <v>944</v>
      </c>
      <c r="I853" s="116">
        <v>602</v>
      </c>
      <c r="J853" s="116">
        <v>430</v>
      </c>
      <c r="K853" s="116">
        <v>1044</v>
      </c>
      <c r="L853" s="116">
        <v>20</v>
      </c>
      <c r="O853" s="167"/>
    </row>
    <row r="854" spans="1:15" ht="9" customHeight="1">
      <c r="A854" s="89" t="s">
        <v>91</v>
      </c>
      <c r="B854" s="116">
        <f t="shared" si="47"/>
        <v>35561</v>
      </c>
      <c r="C854" s="116">
        <v>0</v>
      </c>
      <c r="D854" s="116">
        <v>1099</v>
      </c>
      <c r="E854" s="116">
        <v>8328</v>
      </c>
      <c r="F854" s="116">
        <v>10794</v>
      </c>
      <c r="G854" s="116">
        <v>6767</v>
      </c>
      <c r="H854" s="116">
        <v>3296</v>
      </c>
      <c r="I854" s="116">
        <v>1845</v>
      </c>
      <c r="J854" s="116">
        <v>1124</v>
      </c>
      <c r="K854" s="116">
        <v>2307</v>
      </c>
      <c r="L854" s="116">
        <v>1</v>
      </c>
      <c r="O854" s="167"/>
    </row>
    <row r="855" spans="1:15" ht="9" customHeight="1">
      <c r="A855" s="89" t="s">
        <v>92</v>
      </c>
      <c r="B855" s="116">
        <f t="shared" si="47"/>
        <v>61064</v>
      </c>
      <c r="C855" s="116">
        <v>0</v>
      </c>
      <c r="D855" s="116">
        <v>1850</v>
      </c>
      <c r="E855" s="116">
        <v>12377</v>
      </c>
      <c r="F855" s="116">
        <v>16075</v>
      </c>
      <c r="G855" s="116">
        <v>11187</v>
      </c>
      <c r="H855" s="116">
        <v>6551</v>
      </c>
      <c r="I855" s="116">
        <v>4001</v>
      </c>
      <c r="J855" s="116">
        <v>2772</v>
      </c>
      <c r="K855" s="116">
        <v>6089</v>
      </c>
      <c r="L855" s="116">
        <v>162</v>
      </c>
      <c r="O855" s="167"/>
    </row>
    <row r="856" spans="1:15" ht="9" customHeight="1">
      <c r="A856" s="100" t="s">
        <v>93</v>
      </c>
      <c r="B856" s="117">
        <f t="shared" si="47"/>
        <v>20635</v>
      </c>
      <c r="C856" s="117">
        <v>0</v>
      </c>
      <c r="D856" s="117">
        <v>1087</v>
      </c>
      <c r="E856" s="117">
        <v>5835</v>
      </c>
      <c r="F856" s="117">
        <v>5684</v>
      </c>
      <c r="G856" s="117">
        <v>3114</v>
      </c>
      <c r="H856" s="117">
        <v>1595</v>
      </c>
      <c r="I856" s="117">
        <v>1046</v>
      </c>
      <c r="J856" s="117">
        <v>696</v>
      </c>
      <c r="K856" s="117">
        <v>1571</v>
      </c>
      <c r="L856" s="117">
        <v>7</v>
      </c>
      <c r="O856" s="167"/>
    </row>
    <row r="857" spans="1:15" ht="9" customHeight="1">
      <c r="A857" s="89" t="s">
        <v>94</v>
      </c>
      <c r="B857" s="116">
        <f t="shared" si="47"/>
        <v>7835</v>
      </c>
      <c r="C857" s="116">
        <v>0</v>
      </c>
      <c r="D857" s="116">
        <v>198</v>
      </c>
      <c r="E857" s="116">
        <v>1328</v>
      </c>
      <c r="F857" s="116">
        <v>1972</v>
      </c>
      <c r="G857" s="116">
        <v>1560</v>
      </c>
      <c r="H857" s="116">
        <v>896</v>
      </c>
      <c r="I857" s="116">
        <v>512</v>
      </c>
      <c r="J857" s="116">
        <v>373</v>
      </c>
      <c r="K857" s="116">
        <v>988</v>
      </c>
      <c r="L857" s="116">
        <v>8</v>
      </c>
      <c r="O857" s="167"/>
    </row>
    <row r="858" spans="1:15" ht="9" customHeight="1">
      <c r="A858" s="89" t="s">
        <v>95</v>
      </c>
      <c r="B858" s="116">
        <f t="shared" si="47"/>
        <v>5465</v>
      </c>
      <c r="C858" s="116">
        <v>0</v>
      </c>
      <c r="D858" s="116">
        <v>122</v>
      </c>
      <c r="E858" s="116">
        <v>999</v>
      </c>
      <c r="F858" s="116">
        <v>1443</v>
      </c>
      <c r="G858" s="116">
        <v>974</v>
      </c>
      <c r="H858" s="116">
        <v>578</v>
      </c>
      <c r="I858" s="116">
        <v>358</v>
      </c>
      <c r="J858" s="116">
        <v>285</v>
      </c>
      <c r="K858" s="116">
        <v>706</v>
      </c>
      <c r="L858" s="116">
        <v>0</v>
      </c>
      <c r="O858" s="167"/>
    </row>
    <row r="859" spans="1:15" ht="9" customHeight="1">
      <c r="A859" s="89" t="s">
        <v>96</v>
      </c>
      <c r="B859" s="116">
        <f t="shared" si="47"/>
        <v>25663</v>
      </c>
      <c r="C859" s="116">
        <v>0</v>
      </c>
      <c r="D859" s="116">
        <v>877</v>
      </c>
      <c r="E859" s="116">
        <v>5679</v>
      </c>
      <c r="F859" s="116">
        <v>7556</v>
      </c>
      <c r="G859" s="116">
        <v>4600</v>
      </c>
      <c r="H859" s="116">
        <v>2391</v>
      </c>
      <c r="I859" s="116">
        <v>1457</v>
      </c>
      <c r="J859" s="116">
        <v>988</v>
      </c>
      <c r="K859" s="116">
        <v>2115</v>
      </c>
      <c r="L859" s="116">
        <v>0</v>
      </c>
      <c r="O859" s="167"/>
    </row>
    <row r="860" spans="1:15" ht="9" customHeight="1">
      <c r="A860" s="100" t="s">
        <v>97</v>
      </c>
      <c r="B860" s="117">
        <f t="shared" si="47"/>
        <v>15822</v>
      </c>
      <c r="C860" s="117">
        <v>0</v>
      </c>
      <c r="D860" s="117">
        <v>782</v>
      </c>
      <c r="E860" s="117">
        <v>4428</v>
      </c>
      <c r="F860" s="117">
        <v>4273</v>
      </c>
      <c r="G860" s="117">
        <v>2517</v>
      </c>
      <c r="H860" s="117">
        <v>1371</v>
      </c>
      <c r="I860" s="117">
        <v>780</v>
      </c>
      <c r="J860" s="117">
        <v>495</v>
      </c>
      <c r="K860" s="117">
        <v>1176</v>
      </c>
      <c r="L860" s="117">
        <v>0</v>
      </c>
      <c r="O860" s="167"/>
    </row>
    <row r="861" spans="1:15" ht="9" customHeight="1">
      <c r="A861" s="89" t="s">
        <v>98</v>
      </c>
      <c r="B861" s="116">
        <f t="shared" si="47"/>
        <v>17711</v>
      </c>
      <c r="C861" s="116">
        <v>0</v>
      </c>
      <c r="D861" s="116">
        <v>510</v>
      </c>
      <c r="E861" s="116">
        <v>3699</v>
      </c>
      <c r="F861" s="116">
        <v>4700</v>
      </c>
      <c r="G861" s="116">
        <v>3182</v>
      </c>
      <c r="H861" s="116">
        <v>1935</v>
      </c>
      <c r="I861" s="116">
        <v>1123</v>
      </c>
      <c r="J861" s="116">
        <v>749</v>
      </c>
      <c r="K861" s="116">
        <v>1813</v>
      </c>
      <c r="L861" s="116">
        <v>0</v>
      </c>
      <c r="O861" s="167"/>
    </row>
    <row r="862" spans="1:15" ht="9" customHeight="1">
      <c r="A862" s="89" t="s">
        <v>99</v>
      </c>
      <c r="B862" s="116">
        <f t="shared" si="47"/>
        <v>8686</v>
      </c>
      <c r="C862" s="116">
        <v>0</v>
      </c>
      <c r="D862" s="116">
        <v>180</v>
      </c>
      <c r="E862" s="116">
        <v>1724</v>
      </c>
      <c r="F862" s="116">
        <v>2658</v>
      </c>
      <c r="G862" s="116">
        <v>1849</v>
      </c>
      <c r="H862" s="116">
        <v>928</v>
      </c>
      <c r="I862" s="116">
        <v>532</v>
      </c>
      <c r="J862" s="116">
        <v>279</v>
      </c>
      <c r="K862" s="116">
        <v>536</v>
      </c>
      <c r="L862" s="116">
        <v>0</v>
      </c>
      <c r="O862" s="167"/>
    </row>
    <row r="863" spans="1:15" ht="9" customHeight="1">
      <c r="A863" s="89" t="s">
        <v>100</v>
      </c>
      <c r="B863" s="116">
        <f t="shared" si="47"/>
        <v>10681</v>
      </c>
      <c r="C863" s="116">
        <v>0</v>
      </c>
      <c r="D863" s="116">
        <v>254</v>
      </c>
      <c r="E863" s="116">
        <v>1736</v>
      </c>
      <c r="F863" s="116">
        <v>2588</v>
      </c>
      <c r="G863" s="116">
        <v>2216</v>
      </c>
      <c r="H863" s="116">
        <v>1369</v>
      </c>
      <c r="I863" s="116">
        <v>895</v>
      </c>
      <c r="J863" s="116">
        <v>591</v>
      </c>
      <c r="K863" s="116">
        <v>992</v>
      </c>
      <c r="L863" s="116">
        <v>40</v>
      </c>
      <c r="O863" s="167"/>
    </row>
    <row r="864" spans="1:15" ht="9" customHeight="1">
      <c r="A864" s="100" t="s">
        <v>101</v>
      </c>
      <c r="B864" s="117">
        <f t="shared" si="47"/>
        <v>11565</v>
      </c>
      <c r="C864" s="117">
        <v>0</v>
      </c>
      <c r="D864" s="117">
        <v>433</v>
      </c>
      <c r="E864" s="117">
        <v>2833</v>
      </c>
      <c r="F864" s="117">
        <v>3494</v>
      </c>
      <c r="G864" s="117">
        <v>1968</v>
      </c>
      <c r="H864" s="117">
        <v>1042</v>
      </c>
      <c r="I864" s="117">
        <v>591</v>
      </c>
      <c r="J864" s="117">
        <v>374</v>
      </c>
      <c r="K864" s="117">
        <v>821</v>
      </c>
      <c r="L864" s="117">
        <v>9</v>
      </c>
      <c r="O864" s="167"/>
    </row>
    <row r="865" spans="1:15" ht="9" customHeight="1">
      <c r="A865" s="89" t="s">
        <v>102</v>
      </c>
      <c r="B865" s="116">
        <f t="shared" si="47"/>
        <v>16021</v>
      </c>
      <c r="C865" s="116">
        <v>0</v>
      </c>
      <c r="D865" s="116">
        <v>413</v>
      </c>
      <c r="E865" s="116">
        <v>3393</v>
      </c>
      <c r="F865" s="116">
        <v>4782</v>
      </c>
      <c r="G865" s="116">
        <v>2587</v>
      </c>
      <c r="H865" s="116">
        <v>1415</v>
      </c>
      <c r="I865" s="116">
        <v>902</v>
      </c>
      <c r="J865" s="116">
        <v>662</v>
      </c>
      <c r="K865" s="116">
        <v>1867</v>
      </c>
      <c r="L865" s="116">
        <v>0</v>
      </c>
      <c r="O865" s="167"/>
    </row>
    <row r="866" spans="1:15" ht="9" customHeight="1">
      <c r="A866" s="89" t="s">
        <v>103</v>
      </c>
      <c r="B866" s="116">
        <f t="shared" si="47"/>
        <v>15213</v>
      </c>
      <c r="C866" s="116">
        <v>0</v>
      </c>
      <c r="D866" s="116">
        <v>451</v>
      </c>
      <c r="E866" s="116">
        <v>2672</v>
      </c>
      <c r="F866" s="116">
        <v>3912</v>
      </c>
      <c r="G866" s="116">
        <v>2744</v>
      </c>
      <c r="H866" s="116">
        <v>1579</v>
      </c>
      <c r="I866" s="116">
        <v>1059</v>
      </c>
      <c r="J866" s="116">
        <v>808</v>
      </c>
      <c r="K866" s="116">
        <v>1975</v>
      </c>
      <c r="L866" s="116">
        <v>13</v>
      </c>
      <c r="O866" s="167"/>
    </row>
    <row r="867" spans="1:15" ht="9" customHeight="1">
      <c r="A867" s="89" t="s">
        <v>104</v>
      </c>
      <c r="B867" s="116">
        <f t="shared" si="47"/>
        <v>8984</v>
      </c>
      <c r="C867" s="116">
        <v>0</v>
      </c>
      <c r="D867" s="116">
        <v>282</v>
      </c>
      <c r="E867" s="116">
        <v>1932</v>
      </c>
      <c r="F867" s="116">
        <v>2421</v>
      </c>
      <c r="G867" s="116">
        <v>1617</v>
      </c>
      <c r="H867" s="116">
        <v>892</v>
      </c>
      <c r="I867" s="116">
        <v>582</v>
      </c>
      <c r="J867" s="116">
        <v>389</v>
      </c>
      <c r="K867" s="116">
        <v>869</v>
      </c>
      <c r="L867" s="116">
        <v>0</v>
      </c>
      <c r="O867" s="167"/>
    </row>
    <row r="868" spans="1:15" ht="9" customHeight="1">
      <c r="A868" s="100" t="s">
        <v>105</v>
      </c>
      <c r="B868" s="117">
        <f t="shared" si="47"/>
        <v>13749</v>
      </c>
      <c r="C868" s="117">
        <v>0</v>
      </c>
      <c r="D868" s="117">
        <v>426</v>
      </c>
      <c r="E868" s="117">
        <v>3042</v>
      </c>
      <c r="F868" s="117">
        <v>3693</v>
      </c>
      <c r="G868" s="117">
        <v>2217</v>
      </c>
      <c r="H868" s="117">
        <v>1363</v>
      </c>
      <c r="I868" s="117">
        <v>924</v>
      </c>
      <c r="J868" s="117">
        <v>657</v>
      </c>
      <c r="K868" s="117">
        <v>1418</v>
      </c>
      <c r="L868" s="117">
        <v>9</v>
      </c>
      <c r="O868" s="167"/>
    </row>
    <row r="869" spans="1:15" ht="9" customHeight="1">
      <c r="A869" s="89" t="s">
        <v>106</v>
      </c>
      <c r="B869" s="116">
        <f t="shared" si="47"/>
        <v>3936</v>
      </c>
      <c r="C869" s="116">
        <v>0</v>
      </c>
      <c r="D869" s="116">
        <v>131</v>
      </c>
      <c r="E869" s="116">
        <v>971</v>
      </c>
      <c r="F869" s="116">
        <v>1145</v>
      </c>
      <c r="G869" s="116">
        <v>664</v>
      </c>
      <c r="H869" s="116">
        <v>369</v>
      </c>
      <c r="I869" s="116">
        <v>206</v>
      </c>
      <c r="J869" s="116">
        <v>122</v>
      </c>
      <c r="K869" s="116">
        <v>325</v>
      </c>
      <c r="L869" s="116">
        <v>3</v>
      </c>
      <c r="O869" s="167"/>
    </row>
    <row r="870" spans="1:15" ht="9" customHeight="1">
      <c r="A870" s="89" t="s">
        <v>107</v>
      </c>
      <c r="B870" s="116">
        <f t="shared" si="47"/>
        <v>29143</v>
      </c>
      <c r="C870" s="116">
        <v>0</v>
      </c>
      <c r="D870" s="116">
        <v>881</v>
      </c>
      <c r="E870" s="116">
        <v>5991</v>
      </c>
      <c r="F870" s="116">
        <v>7240</v>
      </c>
      <c r="G870" s="116">
        <v>4802</v>
      </c>
      <c r="H870" s="116">
        <v>2856</v>
      </c>
      <c r="I870" s="116">
        <v>1818</v>
      </c>
      <c r="J870" s="116">
        <v>1342</v>
      </c>
      <c r="K870" s="116">
        <v>4205</v>
      </c>
      <c r="L870" s="116">
        <v>8</v>
      </c>
      <c r="O870" s="167"/>
    </row>
    <row r="871" spans="1:15" ht="9" customHeight="1">
      <c r="A871" s="89" t="s">
        <v>108</v>
      </c>
      <c r="B871" s="116">
        <f t="shared" si="47"/>
        <v>10168</v>
      </c>
      <c r="C871" s="116">
        <v>0</v>
      </c>
      <c r="D871" s="116">
        <v>578</v>
      </c>
      <c r="E871" s="116">
        <v>2969</v>
      </c>
      <c r="F871" s="116">
        <v>2775</v>
      </c>
      <c r="G871" s="116">
        <v>1537</v>
      </c>
      <c r="H871" s="116">
        <v>755</v>
      </c>
      <c r="I871" s="116">
        <v>431</v>
      </c>
      <c r="J871" s="116">
        <v>308</v>
      </c>
      <c r="K871" s="116">
        <v>787</v>
      </c>
      <c r="L871" s="116">
        <v>28</v>
      </c>
      <c r="O871" s="167"/>
    </row>
    <row r="872" spans="1:15" ht="9" customHeight="1">
      <c r="A872" s="100" t="s">
        <v>109</v>
      </c>
      <c r="B872" s="117">
        <f t="shared" si="47"/>
        <v>7790</v>
      </c>
      <c r="C872" s="117">
        <v>0</v>
      </c>
      <c r="D872" s="117">
        <v>472</v>
      </c>
      <c r="E872" s="117">
        <v>2376</v>
      </c>
      <c r="F872" s="117">
        <v>2152</v>
      </c>
      <c r="G872" s="117">
        <v>1133</v>
      </c>
      <c r="H872" s="117">
        <v>561</v>
      </c>
      <c r="I872" s="117">
        <v>315</v>
      </c>
      <c r="J872" s="117">
        <v>249</v>
      </c>
      <c r="K872" s="117">
        <v>505</v>
      </c>
      <c r="L872" s="117">
        <v>27</v>
      </c>
      <c r="O872" s="167"/>
    </row>
    <row r="873" spans="1:15" ht="3" customHeight="1">
      <c r="A873" s="76"/>
      <c r="B873" s="150"/>
      <c r="C873" s="137"/>
      <c r="D873" s="137"/>
      <c r="E873" s="137"/>
      <c r="F873" s="137"/>
      <c r="G873" s="137"/>
      <c r="H873" s="137"/>
      <c r="I873" s="137"/>
      <c r="J873" s="137"/>
      <c r="K873" s="137"/>
      <c r="L873" s="76"/>
    </row>
    <row r="874" spans="1:15" ht="3" customHeight="1">
      <c r="A874" s="78"/>
    </row>
    <row r="875" spans="1:15" s="79" customFormat="1" ht="9" customHeight="1">
      <c r="A875" s="371" t="s">
        <v>184</v>
      </c>
      <c r="B875" s="168"/>
      <c r="C875" s="369"/>
      <c r="D875" s="369"/>
      <c r="E875" s="369"/>
      <c r="F875" s="369"/>
      <c r="G875" s="369"/>
      <c r="H875" s="369"/>
      <c r="I875" s="369"/>
      <c r="J875" s="369"/>
      <c r="K875" s="369"/>
    </row>
    <row r="876" spans="1:15" ht="12" hidden="1" customHeight="1">
      <c r="M876" s="77" t="s">
        <v>126</v>
      </c>
    </row>
  </sheetData>
  <sheetProtection sheet="1" objects="1" scenarios="1"/>
  <mergeCells count="12">
    <mergeCell ref="K6:K7"/>
    <mergeCell ref="L6:L7"/>
    <mergeCell ref="K1:L1"/>
    <mergeCell ref="A6:A7"/>
    <mergeCell ref="C6:C7"/>
    <mergeCell ref="D6:D7"/>
    <mergeCell ref="E6:E7"/>
    <mergeCell ref="F6:F7"/>
    <mergeCell ref="G6:G7"/>
    <mergeCell ref="H6:H7"/>
    <mergeCell ref="I6:I7"/>
    <mergeCell ref="J6:J7"/>
  </mergeCells>
  <hyperlinks>
    <hyperlink ref="K1" location="Índice!A1" display="Índice!A1"/>
    <hyperlink ref="A875:B875" r:id="rId1" display="Fuente: INEGI. Estadísticas de Nupcialidad."/>
    <hyperlink ref="K1:L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1" max="11" man="1"/>
    <brk id="153" max="11" man="1"/>
    <brk id="225" max="11" man="1"/>
    <brk id="297" max="11" man="1"/>
    <brk id="369" max="11" man="1"/>
    <brk id="441" max="11" man="1"/>
    <brk id="513" max="11" man="1"/>
    <brk id="585" max="11" man="1"/>
    <brk id="657" max="11" man="1"/>
    <brk id="729" max="11" man="1"/>
    <brk id="801" max="1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76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2" customHeight="1" zeroHeight="1"/>
  <cols>
    <col min="1" max="1" width="21.33203125" style="77" customWidth="1"/>
    <col min="2" max="2" width="9.5" style="154" customWidth="1"/>
    <col min="3" max="3" width="11" style="154" customWidth="1"/>
    <col min="4" max="4" width="9" style="154" customWidth="1"/>
    <col min="5" max="5" width="8.33203125" style="154" customWidth="1"/>
    <col min="6" max="7" width="8.1640625" style="154" customWidth="1"/>
    <col min="8" max="8" width="8.33203125" style="154" customWidth="1"/>
    <col min="9" max="10" width="7.1640625" style="154" customWidth="1"/>
    <col min="11" max="11" width="7.5" style="154" customWidth="1"/>
    <col min="12" max="12" width="8.6640625" style="77" customWidth="1"/>
    <col min="13" max="13" width="1" style="77" customWidth="1"/>
    <col min="14" max="256" width="13.5" style="77" hidden="1" customWidth="1"/>
    <col min="257" max="16384" width="13.33203125" style="77" hidden="1"/>
  </cols>
  <sheetData>
    <row r="1" spans="1:12" s="72" customFormat="1" ht="12" customHeight="1">
      <c r="A1" s="133" t="s">
        <v>185</v>
      </c>
      <c r="B1" s="134"/>
      <c r="C1" s="134"/>
      <c r="D1" s="134"/>
      <c r="E1" s="134"/>
      <c r="F1" s="134"/>
      <c r="G1" s="134"/>
      <c r="H1" s="134"/>
      <c r="I1" s="134"/>
      <c r="J1" s="134"/>
      <c r="K1" s="446" t="s">
        <v>186</v>
      </c>
      <c r="L1" s="446"/>
    </row>
    <row r="2" spans="1:12" s="72" customFormat="1" ht="12" customHeight="1">
      <c r="A2" s="133" t="s">
        <v>187</v>
      </c>
      <c r="B2" s="134"/>
      <c r="C2" s="134"/>
      <c r="D2" s="134"/>
      <c r="E2" s="134"/>
      <c r="F2" s="134"/>
      <c r="G2" s="134"/>
      <c r="H2" s="134"/>
      <c r="I2" s="134"/>
      <c r="J2" s="134"/>
      <c r="K2" s="136"/>
    </row>
    <row r="3" spans="1:12" s="72" customFormat="1" ht="12" customHeight="1">
      <c r="A3" s="74" t="s">
        <v>71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</row>
    <row r="4" spans="1:12" ht="3" customHeight="1">
      <c r="A4" s="76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76"/>
    </row>
    <row r="5" spans="1:12" ht="3" customHeight="1">
      <c r="A5" s="78"/>
      <c r="B5" s="138"/>
      <c r="C5" s="138"/>
      <c r="D5" s="138"/>
      <c r="E5" s="138"/>
      <c r="F5" s="138"/>
      <c r="G5" s="138"/>
      <c r="H5" s="138"/>
      <c r="I5" s="138"/>
      <c r="J5" s="138"/>
      <c r="K5" s="138"/>
    </row>
    <row r="6" spans="1:12" s="79" customFormat="1" ht="9" customHeight="1">
      <c r="A6" s="442" t="s">
        <v>6</v>
      </c>
      <c r="B6" s="370" t="s">
        <v>7</v>
      </c>
      <c r="C6" s="444" t="s">
        <v>172</v>
      </c>
      <c r="D6" s="444" t="s">
        <v>173</v>
      </c>
      <c r="E6" s="444" t="s">
        <v>174</v>
      </c>
      <c r="F6" s="444" t="s">
        <v>175</v>
      </c>
      <c r="G6" s="444" t="s">
        <v>176</v>
      </c>
      <c r="H6" s="444" t="s">
        <v>177</v>
      </c>
      <c r="I6" s="444" t="s">
        <v>178</v>
      </c>
      <c r="J6" s="444" t="s">
        <v>179</v>
      </c>
      <c r="K6" s="444" t="s">
        <v>180</v>
      </c>
      <c r="L6" s="447" t="s">
        <v>129</v>
      </c>
    </row>
    <row r="7" spans="1:12" s="79" customFormat="1" ht="9" customHeight="1">
      <c r="A7" s="443"/>
      <c r="B7" s="370"/>
      <c r="C7" s="444"/>
      <c r="D7" s="449"/>
      <c r="E7" s="449"/>
      <c r="F7" s="449"/>
      <c r="G7" s="449"/>
      <c r="H7" s="449"/>
      <c r="I7" s="449"/>
      <c r="J7" s="449"/>
      <c r="K7" s="444"/>
      <c r="L7" s="448"/>
    </row>
    <row r="8" spans="1:12" ht="3" customHeight="1">
      <c r="A8" s="76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76"/>
    </row>
    <row r="9" spans="1:12" ht="3" customHeight="1">
      <c r="A9" s="78"/>
      <c r="B9" s="138"/>
      <c r="C9" s="138"/>
      <c r="D9" s="138"/>
      <c r="E9" s="138"/>
      <c r="F9" s="138"/>
      <c r="G9" s="138"/>
      <c r="H9" s="138"/>
      <c r="I9" s="138"/>
      <c r="J9" s="138"/>
      <c r="K9" s="138"/>
    </row>
    <row r="10" spans="1:12" s="86" customFormat="1" ht="9" customHeight="1">
      <c r="A10" s="80">
        <v>1995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</row>
    <row r="11" spans="1:12" s="86" customFormat="1" ht="9" customHeight="1">
      <c r="A11" s="83" t="s">
        <v>15</v>
      </c>
      <c r="B11" s="125">
        <f t="shared" ref="B11:K11" si="0">SUM(B13:B44)</f>
        <v>658114</v>
      </c>
      <c r="C11" s="125">
        <f t="shared" si="0"/>
        <v>9136</v>
      </c>
      <c r="D11" s="125">
        <f t="shared" si="0"/>
        <v>213773</v>
      </c>
      <c r="E11" s="125">
        <f t="shared" si="0"/>
        <v>245537</v>
      </c>
      <c r="F11" s="125">
        <f t="shared" si="0"/>
        <v>110763</v>
      </c>
      <c r="G11" s="125">
        <f t="shared" si="0"/>
        <v>38797</v>
      </c>
      <c r="H11" s="125">
        <f t="shared" si="0"/>
        <v>17072</v>
      </c>
      <c r="I11" s="125">
        <f t="shared" si="0"/>
        <v>8502</v>
      </c>
      <c r="J11" s="125">
        <f t="shared" si="0"/>
        <v>5122</v>
      </c>
      <c r="K11" s="125">
        <f t="shared" si="0"/>
        <v>9412</v>
      </c>
      <c r="L11" s="91" t="s">
        <v>59</v>
      </c>
    </row>
    <row r="12" spans="1:12" s="86" customFormat="1" ht="3.95" customHeight="1">
      <c r="A12" s="83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91"/>
    </row>
    <row r="13" spans="1:12" s="86" customFormat="1" ht="9" customHeight="1">
      <c r="A13" s="84" t="s">
        <v>16</v>
      </c>
      <c r="B13" s="113">
        <f t="shared" ref="B13:B44" si="1">SUM(C13:K13)</f>
        <v>6450</v>
      </c>
      <c r="C13" s="113">
        <v>63</v>
      </c>
      <c r="D13" s="113">
        <v>2254</v>
      </c>
      <c r="E13" s="113">
        <v>2617</v>
      </c>
      <c r="F13" s="113">
        <v>948</v>
      </c>
      <c r="G13" s="113">
        <v>341</v>
      </c>
      <c r="H13" s="113">
        <v>100</v>
      </c>
      <c r="I13" s="113">
        <v>62</v>
      </c>
      <c r="J13" s="113">
        <v>25</v>
      </c>
      <c r="K13" s="113">
        <v>40</v>
      </c>
      <c r="L13" s="90" t="s">
        <v>59</v>
      </c>
    </row>
    <row r="14" spans="1:12" s="86" customFormat="1" ht="9" customHeight="1">
      <c r="A14" s="84" t="s">
        <v>17</v>
      </c>
      <c r="B14" s="113">
        <f t="shared" si="1"/>
        <v>16089</v>
      </c>
      <c r="C14" s="113">
        <v>143</v>
      </c>
      <c r="D14" s="113">
        <v>4478</v>
      </c>
      <c r="E14" s="113">
        <v>6038</v>
      </c>
      <c r="F14" s="113">
        <v>2875</v>
      </c>
      <c r="G14" s="113">
        <v>1142</v>
      </c>
      <c r="H14" s="113">
        <v>637</v>
      </c>
      <c r="I14" s="113">
        <v>293</v>
      </c>
      <c r="J14" s="113">
        <v>195</v>
      </c>
      <c r="K14" s="113">
        <v>288</v>
      </c>
      <c r="L14" s="90" t="s">
        <v>59</v>
      </c>
    </row>
    <row r="15" spans="1:12" s="86" customFormat="1" ht="9" customHeight="1">
      <c r="A15" s="84" t="s">
        <v>18</v>
      </c>
      <c r="B15" s="113">
        <f t="shared" si="1"/>
        <v>3235</v>
      </c>
      <c r="C15" s="113">
        <v>25</v>
      </c>
      <c r="D15" s="113">
        <v>961</v>
      </c>
      <c r="E15" s="113">
        <v>1185</v>
      </c>
      <c r="F15" s="113">
        <v>565</v>
      </c>
      <c r="G15" s="113">
        <v>232</v>
      </c>
      <c r="H15" s="113">
        <v>127</v>
      </c>
      <c r="I15" s="113">
        <v>57</v>
      </c>
      <c r="J15" s="113">
        <v>42</v>
      </c>
      <c r="K15" s="113">
        <v>41</v>
      </c>
      <c r="L15" s="90" t="s">
        <v>59</v>
      </c>
    </row>
    <row r="16" spans="1:12" s="86" customFormat="1" ht="9" customHeight="1">
      <c r="A16" s="87" t="s">
        <v>19</v>
      </c>
      <c r="B16" s="126">
        <f t="shared" si="1"/>
        <v>4936</v>
      </c>
      <c r="C16" s="126">
        <v>145</v>
      </c>
      <c r="D16" s="126">
        <v>2042</v>
      </c>
      <c r="E16" s="126">
        <v>1655</v>
      </c>
      <c r="F16" s="126">
        <v>614</v>
      </c>
      <c r="G16" s="126">
        <v>199</v>
      </c>
      <c r="H16" s="126">
        <v>102</v>
      </c>
      <c r="I16" s="126">
        <v>66</v>
      </c>
      <c r="J16" s="126">
        <v>38</v>
      </c>
      <c r="K16" s="126">
        <v>75</v>
      </c>
      <c r="L16" s="92" t="s">
        <v>59</v>
      </c>
    </row>
    <row r="17" spans="1:12" s="86" customFormat="1" ht="9" customHeight="1">
      <c r="A17" s="84" t="s">
        <v>20</v>
      </c>
      <c r="B17" s="113">
        <f t="shared" si="1"/>
        <v>17514</v>
      </c>
      <c r="C17" s="113">
        <v>366</v>
      </c>
      <c r="D17" s="113">
        <v>6951</v>
      </c>
      <c r="E17" s="113">
        <v>6321</v>
      </c>
      <c r="F17" s="113">
        <v>2421</v>
      </c>
      <c r="G17" s="113">
        <v>694</v>
      </c>
      <c r="H17" s="113">
        <v>296</v>
      </c>
      <c r="I17" s="113">
        <v>149</v>
      </c>
      <c r="J17" s="113">
        <v>114</v>
      </c>
      <c r="K17" s="113">
        <v>202</v>
      </c>
      <c r="L17" s="90" t="s">
        <v>59</v>
      </c>
    </row>
    <row r="18" spans="1:12" s="86" customFormat="1" ht="9" customHeight="1">
      <c r="A18" s="84" t="s">
        <v>21</v>
      </c>
      <c r="B18" s="113">
        <f t="shared" si="1"/>
        <v>3551</v>
      </c>
      <c r="C18" s="113">
        <v>44</v>
      </c>
      <c r="D18" s="113">
        <v>1121</v>
      </c>
      <c r="E18" s="113">
        <v>1310</v>
      </c>
      <c r="F18" s="113">
        <v>602</v>
      </c>
      <c r="G18" s="113">
        <v>217</v>
      </c>
      <c r="H18" s="113">
        <v>112</v>
      </c>
      <c r="I18" s="113">
        <v>55</v>
      </c>
      <c r="J18" s="113">
        <v>27</v>
      </c>
      <c r="K18" s="113">
        <v>63</v>
      </c>
      <c r="L18" s="90" t="s">
        <v>59</v>
      </c>
    </row>
    <row r="19" spans="1:12" s="86" customFormat="1" ht="9" customHeight="1">
      <c r="A19" s="84" t="s">
        <v>22</v>
      </c>
      <c r="B19" s="113">
        <f t="shared" si="1"/>
        <v>19323</v>
      </c>
      <c r="C19" s="113">
        <v>932</v>
      </c>
      <c r="D19" s="113">
        <v>8451</v>
      </c>
      <c r="E19" s="113">
        <v>5710</v>
      </c>
      <c r="F19" s="113">
        <v>2321</v>
      </c>
      <c r="G19" s="113">
        <v>900</v>
      </c>
      <c r="H19" s="113">
        <v>394</v>
      </c>
      <c r="I19" s="113">
        <v>238</v>
      </c>
      <c r="J19" s="113">
        <v>140</v>
      </c>
      <c r="K19" s="113">
        <v>237</v>
      </c>
      <c r="L19" s="90" t="s">
        <v>59</v>
      </c>
    </row>
    <row r="20" spans="1:12" s="86" customFormat="1" ht="9" customHeight="1">
      <c r="A20" s="87" t="s">
        <v>23</v>
      </c>
      <c r="B20" s="126">
        <f t="shared" si="1"/>
        <v>18965</v>
      </c>
      <c r="C20" s="126">
        <v>157</v>
      </c>
      <c r="D20" s="126">
        <v>5875</v>
      </c>
      <c r="E20" s="126">
        <v>7705</v>
      </c>
      <c r="F20" s="126">
        <v>3103</v>
      </c>
      <c r="G20" s="126">
        <v>1101</v>
      </c>
      <c r="H20" s="126">
        <v>467</v>
      </c>
      <c r="I20" s="126">
        <v>226</v>
      </c>
      <c r="J20" s="126">
        <v>132</v>
      </c>
      <c r="K20" s="126">
        <v>199</v>
      </c>
      <c r="L20" s="92" t="s">
        <v>59</v>
      </c>
    </row>
    <row r="21" spans="1:12" s="86" customFormat="1" ht="9" customHeight="1">
      <c r="A21" s="161" t="s">
        <v>24</v>
      </c>
      <c r="B21" s="113">
        <f t="shared" si="1"/>
        <v>54886</v>
      </c>
      <c r="C21" s="113">
        <v>264</v>
      </c>
      <c r="D21" s="113">
        <v>11507</v>
      </c>
      <c r="E21" s="113">
        <v>21414</v>
      </c>
      <c r="F21" s="113">
        <v>13283</v>
      </c>
      <c r="G21" s="113">
        <v>4892</v>
      </c>
      <c r="H21" s="113">
        <v>1886</v>
      </c>
      <c r="I21" s="113">
        <v>756</v>
      </c>
      <c r="J21" s="113">
        <v>392</v>
      </c>
      <c r="K21" s="113">
        <v>492</v>
      </c>
      <c r="L21" s="90" t="s">
        <v>59</v>
      </c>
    </row>
    <row r="22" spans="1:12" s="86" customFormat="1" ht="9" customHeight="1">
      <c r="A22" s="84" t="s">
        <v>25</v>
      </c>
      <c r="B22" s="113">
        <f t="shared" si="1"/>
        <v>12514</v>
      </c>
      <c r="C22" s="113">
        <v>288</v>
      </c>
      <c r="D22" s="113">
        <v>4664</v>
      </c>
      <c r="E22" s="113">
        <v>4502</v>
      </c>
      <c r="F22" s="113">
        <v>1670</v>
      </c>
      <c r="G22" s="113">
        <v>574</v>
      </c>
      <c r="H22" s="113">
        <v>295</v>
      </c>
      <c r="I22" s="113">
        <v>156</v>
      </c>
      <c r="J22" s="113">
        <v>104</v>
      </c>
      <c r="K22" s="113">
        <v>261</v>
      </c>
      <c r="L22" s="90" t="s">
        <v>59</v>
      </c>
    </row>
    <row r="23" spans="1:12" s="86" customFormat="1" ht="9" customHeight="1">
      <c r="A23" s="84" t="s">
        <v>26</v>
      </c>
      <c r="B23" s="113">
        <f t="shared" si="1"/>
        <v>36799</v>
      </c>
      <c r="C23" s="113">
        <v>375</v>
      </c>
      <c r="D23" s="113">
        <v>13815</v>
      </c>
      <c r="E23" s="113">
        <v>14305</v>
      </c>
      <c r="F23" s="113">
        <v>5211</v>
      </c>
      <c r="G23" s="113">
        <v>1568</v>
      </c>
      <c r="H23" s="113">
        <v>672</v>
      </c>
      <c r="I23" s="113">
        <v>278</v>
      </c>
      <c r="J23" s="113">
        <v>191</v>
      </c>
      <c r="K23" s="113">
        <v>384</v>
      </c>
      <c r="L23" s="90" t="s">
        <v>59</v>
      </c>
    </row>
    <row r="24" spans="1:12" s="86" customFormat="1" ht="9" customHeight="1">
      <c r="A24" s="87" t="s">
        <v>27</v>
      </c>
      <c r="B24" s="126">
        <f t="shared" si="1"/>
        <v>26051</v>
      </c>
      <c r="C24" s="126">
        <v>849</v>
      </c>
      <c r="D24" s="126">
        <v>11360</v>
      </c>
      <c r="E24" s="126">
        <v>7719</v>
      </c>
      <c r="F24" s="126">
        <v>3113</v>
      </c>
      <c r="G24" s="126">
        <v>1277</v>
      </c>
      <c r="H24" s="126">
        <v>670</v>
      </c>
      <c r="I24" s="126">
        <v>384</v>
      </c>
      <c r="J24" s="126">
        <v>248</v>
      </c>
      <c r="K24" s="126">
        <v>431</v>
      </c>
      <c r="L24" s="92" t="s">
        <v>59</v>
      </c>
    </row>
    <row r="25" spans="1:12" s="86" customFormat="1" ht="9" customHeight="1">
      <c r="A25" s="84" t="s">
        <v>28</v>
      </c>
      <c r="B25" s="113">
        <f t="shared" si="1"/>
        <v>12937</v>
      </c>
      <c r="C25" s="113">
        <v>188</v>
      </c>
      <c r="D25" s="113">
        <v>3701</v>
      </c>
      <c r="E25" s="113">
        <v>4880</v>
      </c>
      <c r="F25" s="113">
        <v>2313</v>
      </c>
      <c r="G25" s="113">
        <v>861</v>
      </c>
      <c r="H25" s="113">
        <v>428</v>
      </c>
      <c r="I25" s="113">
        <v>208</v>
      </c>
      <c r="J25" s="113">
        <v>143</v>
      </c>
      <c r="K25" s="113">
        <v>215</v>
      </c>
      <c r="L25" s="90" t="s">
        <v>59</v>
      </c>
    </row>
    <row r="26" spans="1:12" s="86" customFormat="1" ht="9" customHeight="1">
      <c r="A26" s="84" t="s">
        <v>29</v>
      </c>
      <c r="B26" s="113">
        <f t="shared" si="1"/>
        <v>50091</v>
      </c>
      <c r="C26" s="113">
        <v>142</v>
      </c>
      <c r="D26" s="113">
        <v>15454</v>
      </c>
      <c r="E26" s="113">
        <v>20288</v>
      </c>
      <c r="F26" s="113">
        <v>8665</v>
      </c>
      <c r="G26" s="113">
        <v>2685</v>
      </c>
      <c r="H26" s="113">
        <v>1148</v>
      </c>
      <c r="I26" s="113">
        <v>576</v>
      </c>
      <c r="J26" s="113">
        <v>398</v>
      </c>
      <c r="K26" s="113">
        <v>735</v>
      </c>
      <c r="L26" s="90" t="s">
        <v>59</v>
      </c>
    </row>
    <row r="27" spans="1:12" s="86" customFormat="1" ht="9" customHeight="1">
      <c r="A27" s="84" t="s">
        <v>30</v>
      </c>
      <c r="B27" s="113">
        <f t="shared" si="1"/>
        <v>82109</v>
      </c>
      <c r="C27" s="113">
        <v>685</v>
      </c>
      <c r="D27" s="113">
        <v>25240</v>
      </c>
      <c r="E27" s="113">
        <v>32013</v>
      </c>
      <c r="F27" s="113">
        <v>14844</v>
      </c>
      <c r="G27" s="113">
        <v>5031</v>
      </c>
      <c r="H27" s="113">
        <v>1994</v>
      </c>
      <c r="I27" s="113">
        <v>951</v>
      </c>
      <c r="J27" s="113">
        <v>518</v>
      </c>
      <c r="K27" s="113">
        <v>833</v>
      </c>
      <c r="L27" s="90" t="s">
        <v>59</v>
      </c>
    </row>
    <row r="28" spans="1:12" s="86" customFormat="1" ht="9" customHeight="1">
      <c r="A28" s="87" t="s">
        <v>31</v>
      </c>
      <c r="B28" s="126">
        <f t="shared" si="1"/>
        <v>35802</v>
      </c>
      <c r="C28" s="126">
        <v>769</v>
      </c>
      <c r="D28" s="126">
        <v>14258</v>
      </c>
      <c r="E28" s="126">
        <v>12602</v>
      </c>
      <c r="F28" s="126">
        <v>4733</v>
      </c>
      <c r="G28" s="126">
        <v>1527</v>
      </c>
      <c r="H28" s="126">
        <v>735</v>
      </c>
      <c r="I28" s="126">
        <v>376</v>
      </c>
      <c r="J28" s="126">
        <v>239</v>
      </c>
      <c r="K28" s="126">
        <v>563</v>
      </c>
      <c r="L28" s="92" t="s">
        <v>59</v>
      </c>
    </row>
    <row r="29" spans="1:12" s="86" customFormat="1" ht="9" customHeight="1">
      <c r="A29" s="84" t="s">
        <v>32</v>
      </c>
      <c r="B29" s="113">
        <f t="shared" si="1"/>
        <v>8559</v>
      </c>
      <c r="C29" s="113">
        <v>95</v>
      </c>
      <c r="D29" s="113">
        <v>2585</v>
      </c>
      <c r="E29" s="113">
        <v>3254</v>
      </c>
      <c r="F29" s="113">
        <v>1524</v>
      </c>
      <c r="G29" s="113">
        <v>554</v>
      </c>
      <c r="H29" s="113">
        <v>230</v>
      </c>
      <c r="I29" s="113">
        <v>111</v>
      </c>
      <c r="J29" s="113">
        <v>72</v>
      </c>
      <c r="K29" s="113">
        <v>134</v>
      </c>
      <c r="L29" s="90" t="s">
        <v>59</v>
      </c>
    </row>
    <row r="30" spans="1:12" s="86" customFormat="1" ht="9" customHeight="1">
      <c r="A30" s="84" t="s">
        <v>33</v>
      </c>
      <c r="B30" s="113">
        <f t="shared" si="1"/>
        <v>6271</v>
      </c>
      <c r="C30" s="113">
        <v>66</v>
      </c>
      <c r="D30" s="113">
        <v>2018</v>
      </c>
      <c r="E30" s="113">
        <v>2160</v>
      </c>
      <c r="F30" s="113">
        <v>988</v>
      </c>
      <c r="G30" s="113">
        <v>399</v>
      </c>
      <c r="H30" s="113">
        <v>206</v>
      </c>
      <c r="I30" s="113">
        <v>144</v>
      </c>
      <c r="J30" s="113">
        <v>88</v>
      </c>
      <c r="K30" s="113">
        <v>202</v>
      </c>
      <c r="L30" s="90" t="s">
        <v>59</v>
      </c>
    </row>
    <row r="31" spans="1:12" s="86" customFormat="1" ht="9" customHeight="1">
      <c r="A31" s="84" t="s">
        <v>34</v>
      </c>
      <c r="B31" s="113">
        <f t="shared" si="1"/>
        <v>30949</v>
      </c>
      <c r="C31" s="113">
        <v>446</v>
      </c>
      <c r="D31" s="113">
        <v>9179</v>
      </c>
      <c r="E31" s="113">
        <v>12678</v>
      </c>
      <c r="F31" s="113">
        <v>5520</v>
      </c>
      <c r="G31" s="113">
        <v>1603</v>
      </c>
      <c r="H31" s="113">
        <v>669</v>
      </c>
      <c r="I31" s="113">
        <v>300</v>
      </c>
      <c r="J31" s="113">
        <v>186</v>
      </c>
      <c r="K31" s="113">
        <v>368</v>
      </c>
      <c r="L31" s="90" t="s">
        <v>59</v>
      </c>
    </row>
    <row r="32" spans="1:12" s="86" customFormat="1" ht="9" customHeight="1">
      <c r="A32" s="87" t="s">
        <v>35</v>
      </c>
      <c r="B32" s="126">
        <f t="shared" si="1"/>
        <v>19191</v>
      </c>
      <c r="C32" s="126">
        <v>446</v>
      </c>
      <c r="D32" s="126">
        <v>7064</v>
      </c>
      <c r="E32" s="126">
        <v>6500</v>
      </c>
      <c r="F32" s="126">
        <v>2887</v>
      </c>
      <c r="G32" s="126">
        <v>1144</v>
      </c>
      <c r="H32" s="126">
        <v>512</v>
      </c>
      <c r="I32" s="126">
        <v>260</v>
      </c>
      <c r="J32" s="126">
        <v>145</v>
      </c>
      <c r="K32" s="126">
        <v>233</v>
      </c>
      <c r="L32" s="92" t="s">
        <v>59</v>
      </c>
    </row>
    <row r="33" spans="1:12" s="86" customFormat="1" ht="9" customHeight="1">
      <c r="A33" s="84" t="s">
        <v>36</v>
      </c>
      <c r="B33" s="113">
        <f t="shared" si="1"/>
        <v>20739</v>
      </c>
      <c r="C33" s="113">
        <v>287</v>
      </c>
      <c r="D33" s="113">
        <v>6595</v>
      </c>
      <c r="E33" s="113">
        <v>7633</v>
      </c>
      <c r="F33" s="113">
        <v>3760</v>
      </c>
      <c r="G33" s="113">
        <v>1274</v>
      </c>
      <c r="H33" s="113">
        <v>530</v>
      </c>
      <c r="I33" s="113">
        <v>229</v>
      </c>
      <c r="J33" s="113">
        <v>139</v>
      </c>
      <c r="K33" s="113">
        <v>292</v>
      </c>
      <c r="L33" s="90" t="s">
        <v>59</v>
      </c>
    </row>
    <row r="34" spans="1:12" s="86" customFormat="1" ht="9" customHeight="1">
      <c r="A34" s="84" t="s">
        <v>37</v>
      </c>
      <c r="B34" s="113">
        <f t="shared" si="1"/>
        <v>9977</v>
      </c>
      <c r="C34" s="113">
        <v>55</v>
      </c>
      <c r="D34" s="113">
        <v>3147</v>
      </c>
      <c r="E34" s="113">
        <v>3959</v>
      </c>
      <c r="F34" s="113">
        <v>1694</v>
      </c>
      <c r="G34" s="113">
        <v>546</v>
      </c>
      <c r="H34" s="113">
        <v>241</v>
      </c>
      <c r="I34" s="113">
        <v>119</v>
      </c>
      <c r="J34" s="113">
        <v>66</v>
      </c>
      <c r="K34" s="113">
        <v>150</v>
      </c>
      <c r="L34" s="90" t="s">
        <v>59</v>
      </c>
    </row>
    <row r="35" spans="1:12" s="86" customFormat="1" ht="9" customHeight="1">
      <c r="A35" s="84" t="s">
        <v>38</v>
      </c>
      <c r="B35" s="113">
        <f t="shared" si="1"/>
        <v>5850</v>
      </c>
      <c r="C35" s="113">
        <v>126</v>
      </c>
      <c r="D35" s="113">
        <v>1844</v>
      </c>
      <c r="E35" s="113">
        <v>1892</v>
      </c>
      <c r="F35" s="113">
        <v>1006</v>
      </c>
      <c r="G35" s="113">
        <v>476</v>
      </c>
      <c r="H35" s="113">
        <v>251</v>
      </c>
      <c r="I35" s="113">
        <v>125</v>
      </c>
      <c r="J35" s="113">
        <v>59</v>
      </c>
      <c r="K35" s="113">
        <v>71</v>
      </c>
      <c r="L35" s="90" t="s">
        <v>59</v>
      </c>
    </row>
    <row r="36" spans="1:12" s="86" customFormat="1" ht="9" customHeight="1">
      <c r="A36" s="87" t="s">
        <v>39</v>
      </c>
      <c r="B36" s="126">
        <f t="shared" si="1"/>
        <v>15543</v>
      </c>
      <c r="C36" s="126">
        <v>206</v>
      </c>
      <c r="D36" s="126">
        <v>5392</v>
      </c>
      <c r="E36" s="126">
        <v>5838</v>
      </c>
      <c r="F36" s="126">
        <v>2457</v>
      </c>
      <c r="G36" s="126">
        <v>787</v>
      </c>
      <c r="H36" s="126">
        <v>325</v>
      </c>
      <c r="I36" s="126">
        <v>187</v>
      </c>
      <c r="J36" s="126">
        <v>103</v>
      </c>
      <c r="K36" s="126">
        <v>248</v>
      </c>
      <c r="L36" s="92" t="s">
        <v>59</v>
      </c>
    </row>
    <row r="37" spans="1:12" s="86" customFormat="1" ht="9" customHeight="1">
      <c r="A37" s="84" t="s">
        <v>40</v>
      </c>
      <c r="B37" s="113">
        <f t="shared" si="1"/>
        <v>19662</v>
      </c>
      <c r="C37" s="113">
        <v>234</v>
      </c>
      <c r="D37" s="113">
        <v>5850</v>
      </c>
      <c r="E37" s="113">
        <v>7664</v>
      </c>
      <c r="F37" s="113">
        <v>3445</v>
      </c>
      <c r="G37" s="113">
        <v>1109</v>
      </c>
      <c r="H37" s="113">
        <v>519</v>
      </c>
      <c r="I37" s="113">
        <v>270</v>
      </c>
      <c r="J37" s="113">
        <v>170</v>
      </c>
      <c r="K37" s="113">
        <v>401</v>
      </c>
      <c r="L37" s="90" t="s">
        <v>59</v>
      </c>
    </row>
    <row r="38" spans="1:12" s="86" customFormat="1" ht="9" customHeight="1">
      <c r="A38" s="84" t="s">
        <v>41</v>
      </c>
      <c r="B38" s="113">
        <f t="shared" si="1"/>
        <v>14765</v>
      </c>
      <c r="C38" s="113">
        <v>76</v>
      </c>
      <c r="D38" s="113">
        <v>3838</v>
      </c>
      <c r="E38" s="113">
        <v>5984</v>
      </c>
      <c r="F38" s="113">
        <v>2866</v>
      </c>
      <c r="G38" s="113">
        <v>999</v>
      </c>
      <c r="H38" s="113">
        <v>456</v>
      </c>
      <c r="I38" s="113">
        <v>195</v>
      </c>
      <c r="J38" s="113">
        <v>137</v>
      </c>
      <c r="K38" s="113">
        <v>214</v>
      </c>
      <c r="L38" s="90" t="s">
        <v>59</v>
      </c>
    </row>
    <row r="39" spans="1:12" s="86" customFormat="1" ht="9" customHeight="1">
      <c r="A39" s="84" t="s">
        <v>42</v>
      </c>
      <c r="B39" s="113">
        <f t="shared" si="1"/>
        <v>11734</v>
      </c>
      <c r="C39" s="113">
        <v>307</v>
      </c>
      <c r="D39" s="113">
        <v>4189</v>
      </c>
      <c r="E39" s="113">
        <v>4084</v>
      </c>
      <c r="F39" s="113">
        <v>1721</v>
      </c>
      <c r="G39" s="113">
        <v>696</v>
      </c>
      <c r="H39" s="113">
        <v>330</v>
      </c>
      <c r="I39" s="113">
        <v>175</v>
      </c>
      <c r="J39" s="113">
        <v>93</v>
      </c>
      <c r="K39" s="113">
        <v>139</v>
      </c>
      <c r="L39" s="90" t="s">
        <v>59</v>
      </c>
    </row>
    <row r="40" spans="1:12" s="86" customFormat="1" ht="9" customHeight="1">
      <c r="A40" s="87" t="s">
        <v>43</v>
      </c>
      <c r="B40" s="126">
        <f t="shared" si="1"/>
        <v>21141</v>
      </c>
      <c r="C40" s="126">
        <v>288</v>
      </c>
      <c r="D40" s="126">
        <v>6260</v>
      </c>
      <c r="E40" s="126">
        <v>7990</v>
      </c>
      <c r="F40" s="126">
        <v>3725</v>
      </c>
      <c r="G40" s="126">
        <v>1382</v>
      </c>
      <c r="H40" s="126">
        <v>641</v>
      </c>
      <c r="I40" s="126">
        <v>308</v>
      </c>
      <c r="J40" s="126">
        <v>182</v>
      </c>
      <c r="K40" s="126">
        <v>365</v>
      </c>
      <c r="L40" s="92" t="s">
        <v>59</v>
      </c>
    </row>
    <row r="41" spans="1:12" s="86" customFormat="1" ht="9" customHeight="1">
      <c r="A41" s="84" t="s">
        <v>44</v>
      </c>
      <c r="B41" s="113">
        <f t="shared" si="1"/>
        <v>8151</v>
      </c>
      <c r="C41" s="113">
        <v>87</v>
      </c>
      <c r="D41" s="113">
        <v>2584</v>
      </c>
      <c r="E41" s="113">
        <v>2997</v>
      </c>
      <c r="F41" s="113">
        <v>1380</v>
      </c>
      <c r="G41" s="113">
        <v>503</v>
      </c>
      <c r="H41" s="113">
        <v>241</v>
      </c>
      <c r="I41" s="113">
        <v>139</v>
      </c>
      <c r="J41" s="113">
        <v>64</v>
      </c>
      <c r="K41" s="113">
        <v>156</v>
      </c>
      <c r="L41" s="90" t="s">
        <v>59</v>
      </c>
    </row>
    <row r="42" spans="1:12" s="86" customFormat="1" ht="9" customHeight="1">
      <c r="A42" s="84" t="s">
        <v>45</v>
      </c>
      <c r="B42" s="113">
        <f t="shared" si="1"/>
        <v>39443</v>
      </c>
      <c r="C42" s="113">
        <v>529</v>
      </c>
      <c r="D42" s="113">
        <v>11072</v>
      </c>
      <c r="E42" s="113">
        <v>13668</v>
      </c>
      <c r="F42" s="113">
        <v>7329</v>
      </c>
      <c r="G42" s="113">
        <v>3010</v>
      </c>
      <c r="H42" s="113">
        <v>1438</v>
      </c>
      <c r="I42" s="113">
        <v>833</v>
      </c>
      <c r="J42" s="113">
        <v>531</v>
      </c>
      <c r="K42" s="113">
        <v>1033</v>
      </c>
      <c r="L42" s="90" t="s">
        <v>59</v>
      </c>
    </row>
    <row r="43" spans="1:12" s="86" customFormat="1" ht="9" customHeight="1">
      <c r="A43" s="84" t="s">
        <v>46</v>
      </c>
      <c r="B43" s="113">
        <f t="shared" si="1"/>
        <v>12274</v>
      </c>
      <c r="C43" s="113">
        <v>188</v>
      </c>
      <c r="D43" s="113">
        <v>4743</v>
      </c>
      <c r="E43" s="113">
        <v>4625</v>
      </c>
      <c r="F43" s="113">
        <v>1585</v>
      </c>
      <c r="G43" s="113">
        <v>547</v>
      </c>
      <c r="H43" s="113">
        <v>204</v>
      </c>
      <c r="I43" s="113">
        <v>148</v>
      </c>
      <c r="J43" s="113">
        <v>72</v>
      </c>
      <c r="K43" s="113">
        <v>162</v>
      </c>
      <c r="L43" s="90" t="s">
        <v>59</v>
      </c>
    </row>
    <row r="44" spans="1:12" s="86" customFormat="1" ht="9" customHeight="1">
      <c r="A44" s="87" t="s">
        <v>47</v>
      </c>
      <c r="B44" s="126">
        <f t="shared" si="1"/>
        <v>12613</v>
      </c>
      <c r="C44" s="126">
        <v>265</v>
      </c>
      <c r="D44" s="126">
        <v>5281</v>
      </c>
      <c r="E44" s="126">
        <v>4347</v>
      </c>
      <c r="F44" s="126">
        <v>1595</v>
      </c>
      <c r="G44" s="126">
        <v>527</v>
      </c>
      <c r="H44" s="126">
        <v>216</v>
      </c>
      <c r="I44" s="126">
        <v>128</v>
      </c>
      <c r="J44" s="126">
        <v>69</v>
      </c>
      <c r="K44" s="126">
        <v>185</v>
      </c>
      <c r="L44" s="92" t="s">
        <v>59</v>
      </c>
    </row>
    <row r="45" spans="1:12" s="86" customFormat="1" ht="9" customHeight="1">
      <c r="A45" s="141"/>
      <c r="B45" s="144"/>
      <c r="C45" s="144"/>
      <c r="D45" s="144"/>
      <c r="E45" s="144"/>
      <c r="F45" s="144"/>
      <c r="G45" s="144"/>
      <c r="H45" s="144"/>
      <c r="I45" s="144"/>
      <c r="J45" s="144"/>
      <c r="K45" s="144"/>
    </row>
    <row r="46" spans="1:12" s="86" customFormat="1" ht="9" customHeight="1">
      <c r="A46" s="80">
        <v>1996</v>
      </c>
      <c r="B46" s="113"/>
      <c r="C46" s="113"/>
      <c r="D46" s="113"/>
      <c r="E46" s="113"/>
      <c r="F46" s="113"/>
      <c r="G46" s="113"/>
      <c r="H46" s="113"/>
      <c r="I46" s="113"/>
      <c r="J46" s="113"/>
      <c r="K46" s="113"/>
    </row>
    <row r="47" spans="1:12" s="86" customFormat="1" ht="9" customHeight="1">
      <c r="A47" s="83" t="s">
        <v>15</v>
      </c>
      <c r="B47" s="125">
        <f t="shared" ref="B47:K47" si="2">SUM(B49:B80)</f>
        <v>670523</v>
      </c>
      <c r="C47" s="125">
        <f t="shared" si="2"/>
        <v>8616</v>
      </c>
      <c r="D47" s="125">
        <f t="shared" si="2"/>
        <v>208955</v>
      </c>
      <c r="E47" s="125">
        <f t="shared" si="2"/>
        <v>248591</v>
      </c>
      <c r="F47" s="125">
        <f t="shared" si="2"/>
        <v>118021</v>
      </c>
      <c r="G47" s="125">
        <f t="shared" si="2"/>
        <v>41751</v>
      </c>
      <c r="H47" s="125">
        <f t="shared" si="2"/>
        <v>18775</v>
      </c>
      <c r="I47" s="125">
        <f t="shared" si="2"/>
        <v>9499</v>
      </c>
      <c r="J47" s="125">
        <f t="shared" si="2"/>
        <v>5894</v>
      </c>
      <c r="K47" s="125">
        <f t="shared" si="2"/>
        <v>10421</v>
      </c>
      <c r="L47" s="91" t="s">
        <v>59</v>
      </c>
    </row>
    <row r="48" spans="1:12" s="86" customFormat="1" ht="3.95" customHeight="1">
      <c r="A48" s="83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91"/>
    </row>
    <row r="49" spans="1:12" s="86" customFormat="1" ht="9" customHeight="1">
      <c r="A49" s="84" t="s">
        <v>16</v>
      </c>
      <c r="B49" s="113">
        <f t="shared" ref="B49:B80" si="3">SUM(C49:K49)</f>
        <v>6638</v>
      </c>
      <c r="C49" s="113">
        <v>63</v>
      </c>
      <c r="D49" s="113">
        <v>2270</v>
      </c>
      <c r="E49" s="113">
        <v>2596</v>
      </c>
      <c r="F49" s="113">
        <v>1082</v>
      </c>
      <c r="G49" s="113">
        <v>362</v>
      </c>
      <c r="H49" s="113">
        <v>118</v>
      </c>
      <c r="I49" s="113">
        <v>66</v>
      </c>
      <c r="J49" s="113">
        <v>33</v>
      </c>
      <c r="K49" s="113">
        <v>48</v>
      </c>
      <c r="L49" s="90" t="s">
        <v>59</v>
      </c>
    </row>
    <row r="50" spans="1:12" s="86" customFormat="1" ht="9" customHeight="1">
      <c r="A50" s="84" t="s">
        <v>17</v>
      </c>
      <c r="B50" s="113">
        <f t="shared" si="3"/>
        <v>15850</v>
      </c>
      <c r="C50" s="113">
        <v>129</v>
      </c>
      <c r="D50" s="113">
        <v>4105</v>
      </c>
      <c r="E50" s="113">
        <v>5853</v>
      </c>
      <c r="F50" s="113">
        <v>3085</v>
      </c>
      <c r="G50" s="113">
        <v>1243</v>
      </c>
      <c r="H50" s="113">
        <v>580</v>
      </c>
      <c r="I50" s="113">
        <v>381</v>
      </c>
      <c r="J50" s="113">
        <v>206</v>
      </c>
      <c r="K50" s="113">
        <v>268</v>
      </c>
      <c r="L50" s="90" t="s">
        <v>59</v>
      </c>
    </row>
    <row r="51" spans="1:12" s="86" customFormat="1" ht="9" customHeight="1">
      <c r="A51" s="84" t="s">
        <v>18</v>
      </c>
      <c r="B51" s="113">
        <f t="shared" si="3"/>
        <v>3416</v>
      </c>
      <c r="C51" s="113">
        <v>28</v>
      </c>
      <c r="D51" s="113">
        <v>917</v>
      </c>
      <c r="E51" s="113">
        <v>1242</v>
      </c>
      <c r="F51" s="113">
        <v>609</v>
      </c>
      <c r="G51" s="113">
        <v>294</v>
      </c>
      <c r="H51" s="113">
        <v>149</v>
      </c>
      <c r="I51" s="113">
        <v>65</v>
      </c>
      <c r="J51" s="113">
        <v>47</v>
      </c>
      <c r="K51" s="113">
        <v>65</v>
      </c>
      <c r="L51" s="90" t="s">
        <v>59</v>
      </c>
    </row>
    <row r="52" spans="1:12" s="86" customFormat="1" ht="9" customHeight="1">
      <c r="A52" s="87" t="s">
        <v>19</v>
      </c>
      <c r="B52" s="126">
        <f t="shared" si="3"/>
        <v>5339</v>
      </c>
      <c r="C52" s="126">
        <v>133</v>
      </c>
      <c r="D52" s="126">
        <v>2122</v>
      </c>
      <c r="E52" s="126">
        <v>1704</v>
      </c>
      <c r="F52" s="126">
        <v>713</v>
      </c>
      <c r="G52" s="126">
        <v>260</v>
      </c>
      <c r="H52" s="126">
        <v>169</v>
      </c>
      <c r="I52" s="126">
        <v>94</v>
      </c>
      <c r="J52" s="126">
        <v>46</v>
      </c>
      <c r="K52" s="126">
        <v>98</v>
      </c>
      <c r="L52" s="92" t="s">
        <v>59</v>
      </c>
    </row>
    <row r="53" spans="1:12" s="86" customFormat="1" ht="9" customHeight="1">
      <c r="A53" s="84" t="s">
        <v>20</v>
      </c>
      <c r="B53" s="113">
        <f t="shared" si="3"/>
        <v>17363</v>
      </c>
      <c r="C53" s="113">
        <v>312</v>
      </c>
      <c r="D53" s="113">
        <v>6661</v>
      </c>
      <c r="E53" s="113">
        <v>6354</v>
      </c>
      <c r="F53" s="113">
        <v>2504</v>
      </c>
      <c r="G53" s="113">
        <v>791</v>
      </c>
      <c r="H53" s="113">
        <v>308</v>
      </c>
      <c r="I53" s="113">
        <v>133</v>
      </c>
      <c r="J53" s="113">
        <v>122</v>
      </c>
      <c r="K53" s="113">
        <v>178</v>
      </c>
      <c r="L53" s="90" t="s">
        <v>59</v>
      </c>
    </row>
    <row r="54" spans="1:12" s="86" customFormat="1" ht="9" customHeight="1">
      <c r="A54" s="84" t="s">
        <v>21</v>
      </c>
      <c r="B54" s="113">
        <f t="shared" si="3"/>
        <v>3474</v>
      </c>
      <c r="C54" s="113">
        <v>40</v>
      </c>
      <c r="D54" s="113">
        <v>1034</v>
      </c>
      <c r="E54" s="113">
        <v>1308</v>
      </c>
      <c r="F54" s="113">
        <v>582</v>
      </c>
      <c r="G54" s="113">
        <v>247</v>
      </c>
      <c r="H54" s="113">
        <v>105</v>
      </c>
      <c r="I54" s="113">
        <v>55</v>
      </c>
      <c r="J54" s="113">
        <v>24</v>
      </c>
      <c r="K54" s="113">
        <v>79</v>
      </c>
      <c r="L54" s="90" t="s">
        <v>59</v>
      </c>
    </row>
    <row r="55" spans="1:12" s="86" customFormat="1" ht="9" customHeight="1">
      <c r="A55" s="84" t="s">
        <v>22</v>
      </c>
      <c r="B55" s="113">
        <f t="shared" si="3"/>
        <v>18115</v>
      </c>
      <c r="C55" s="113">
        <v>823</v>
      </c>
      <c r="D55" s="113">
        <v>7781</v>
      </c>
      <c r="E55" s="113">
        <v>5513</v>
      </c>
      <c r="F55" s="113">
        <v>2276</v>
      </c>
      <c r="G55" s="113">
        <v>803</v>
      </c>
      <c r="H55" s="113">
        <v>396</v>
      </c>
      <c r="I55" s="113">
        <v>193</v>
      </c>
      <c r="J55" s="113">
        <v>115</v>
      </c>
      <c r="K55" s="113">
        <v>215</v>
      </c>
      <c r="L55" s="90" t="s">
        <v>59</v>
      </c>
    </row>
    <row r="56" spans="1:12" s="86" customFormat="1" ht="9" customHeight="1">
      <c r="A56" s="87" t="s">
        <v>23</v>
      </c>
      <c r="B56" s="126">
        <f t="shared" si="3"/>
        <v>19204</v>
      </c>
      <c r="C56" s="126">
        <v>127</v>
      </c>
      <c r="D56" s="126">
        <v>5672</v>
      </c>
      <c r="E56" s="126">
        <v>7559</v>
      </c>
      <c r="F56" s="126">
        <v>3428</v>
      </c>
      <c r="G56" s="126">
        <v>1223</v>
      </c>
      <c r="H56" s="126">
        <v>533</v>
      </c>
      <c r="I56" s="126">
        <v>261</v>
      </c>
      <c r="J56" s="126">
        <v>156</v>
      </c>
      <c r="K56" s="126">
        <v>245</v>
      </c>
      <c r="L56" s="92" t="s">
        <v>59</v>
      </c>
    </row>
    <row r="57" spans="1:12" s="86" customFormat="1" ht="9" customHeight="1">
      <c r="A57" s="161" t="s">
        <v>24</v>
      </c>
      <c r="B57" s="113">
        <f t="shared" si="3"/>
        <v>54565</v>
      </c>
      <c r="C57" s="113">
        <v>185</v>
      </c>
      <c r="D57" s="113">
        <v>10448</v>
      </c>
      <c r="E57" s="113">
        <v>20715</v>
      </c>
      <c r="F57" s="113">
        <v>14110</v>
      </c>
      <c r="G57" s="113">
        <v>5251</v>
      </c>
      <c r="H57" s="113">
        <v>1994</v>
      </c>
      <c r="I57" s="113">
        <v>839</v>
      </c>
      <c r="J57" s="113">
        <v>459</v>
      </c>
      <c r="K57" s="113">
        <v>564</v>
      </c>
      <c r="L57" s="90" t="s">
        <v>59</v>
      </c>
    </row>
    <row r="58" spans="1:12" s="86" customFormat="1" ht="9" customHeight="1">
      <c r="A58" s="84" t="s">
        <v>25</v>
      </c>
      <c r="B58" s="113">
        <f t="shared" si="3"/>
        <v>12443</v>
      </c>
      <c r="C58" s="113">
        <v>266</v>
      </c>
      <c r="D58" s="113">
        <v>4396</v>
      </c>
      <c r="E58" s="113">
        <v>4451</v>
      </c>
      <c r="F58" s="113">
        <v>1787</v>
      </c>
      <c r="G58" s="113">
        <v>608</v>
      </c>
      <c r="H58" s="113">
        <v>322</v>
      </c>
      <c r="I58" s="113">
        <v>197</v>
      </c>
      <c r="J58" s="113">
        <v>129</v>
      </c>
      <c r="K58" s="113">
        <v>287</v>
      </c>
      <c r="L58" s="90" t="s">
        <v>59</v>
      </c>
    </row>
    <row r="59" spans="1:12" s="86" customFormat="1" ht="9" customHeight="1">
      <c r="A59" s="84" t="s">
        <v>26</v>
      </c>
      <c r="B59" s="113">
        <f t="shared" si="3"/>
        <v>38071</v>
      </c>
      <c r="C59" s="113">
        <v>370</v>
      </c>
      <c r="D59" s="113">
        <v>14105</v>
      </c>
      <c r="E59" s="113">
        <v>14779</v>
      </c>
      <c r="F59" s="113">
        <v>5564</v>
      </c>
      <c r="G59" s="113">
        <v>1644</v>
      </c>
      <c r="H59" s="113">
        <v>706</v>
      </c>
      <c r="I59" s="113">
        <v>316</v>
      </c>
      <c r="J59" s="113">
        <v>190</v>
      </c>
      <c r="K59" s="113">
        <v>397</v>
      </c>
      <c r="L59" s="90" t="s">
        <v>59</v>
      </c>
    </row>
    <row r="60" spans="1:12" s="86" customFormat="1" ht="9" customHeight="1">
      <c r="A60" s="87" t="s">
        <v>27</v>
      </c>
      <c r="B60" s="126">
        <f t="shared" si="3"/>
        <v>25216</v>
      </c>
      <c r="C60" s="126">
        <v>865</v>
      </c>
      <c r="D60" s="126">
        <v>10985</v>
      </c>
      <c r="E60" s="126">
        <v>7527</v>
      </c>
      <c r="F60" s="126">
        <v>2976</v>
      </c>
      <c r="G60" s="126">
        <v>1219</v>
      </c>
      <c r="H60" s="126">
        <v>635</v>
      </c>
      <c r="I60" s="126">
        <v>353</v>
      </c>
      <c r="J60" s="126">
        <v>231</v>
      </c>
      <c r="K60" s="126">
        <v>425</v>
      </c>
      <c r="L60" s="92" t="s">
        <v>59</v>
      </c>
    </row>
    <row r="61" spans="1:12" s="86" customFormat="1" ht="9" customHeight="1">
      <c r="A61" s="84" t="s">
        <v>28</v>
      </c>
      <c r="B61" s="113">
        <f t="shared" si="3"/>
        <v>13798</v>
      </c>
      <c r="C61" s="113">
        <v>147</v>
      </c>
      <c r="D61" s="113">
        <v>3693</v>
      </c>
      <c r="E61" s="113">
        <v>5032</v>
      </c>
      <c r="F61" s="113">
        <v>2622</v>
      </c>
      <c r="G61" s="113">
        <v>1063</v>
      </c>
      <c r="H61" s="113">
        <v>486</v>
      </c>
      <c r="I61" s="113">
        <v>268</v>
      </c>
      <c r="J61" s="113">
        <v>171</v>
      </c>
      <c r="K61" s="113">
        <v>316</v>
      </c>
      <c r="L61" s="90" t="s">
        <v>59</v>
      </c>
    </row>
    <row r="62" spans="1:12" s="86" customFormat="1" ht="9" customHeight="1">
      <c r="A62" s="84" t="s">
        <v>29</v>
      </c>
      <c r="B62" s="113">
        <f t="shared" si="3"/>
        <v>50063</v>
      </c>
      <c r="C62" s="113">
        <v>107</v>
      </c>
      <c r="D62" s="113">
        <v>14822</v>
      </c>
      <c r="E62" s="113">
        <v>20342</v>
      </c>
      <c r="F62" s="113">
        <v>9073</v>
      </c>
      <c r="G62" s="113">
        <v>2873</v>
      </c>
      <c r="H62" s="113">
        <v>1189</v>
      </c>
      <c r="I62" s="113">
        <v>595</v>
      </c>
      <c r="J62" s="113">
        <v>382</v>
      </c>
      <c r="K62" s="113">
        <v>680</v>
      </c>
      <c r="L62" s="90" t="s">
        <v>59</v>
      </c>
    </row>
    <row r="63" spans="1:12" s="86" customFormat="1" ht="9" customHeight="1">
      <c r="A63" s="84" t="s">
        <v>30</v>
      </c>
      <c r="B63" s="113">
        <f t="shared" si="3"/>
        <v>81716</v>
      </c>
      <c r="C63" s="113">
        <v>678</v>
      </c>
      <c r="D63" s="113">
        <v>23696</v>
      </c>
      <c r="E63" s="113">
        <v>32043</v>
      </c>
      <c r="F63" s="113">
        <v>15491</v>
      </c>
      <c r="G63" s="113">
        <v>5209</v>
      </c>
      <c r="H63" s="113">
        <v>2184</v>
      </c>
      <c r="I63" s="113">
        <v>962</v>
      </c>
      <c r="J63" s="113">
        <v>586</v>
      </c>
      <c r="K63" s="113">
        <v>867</v>
      </c>
      <c r="L63" s="90" t="s">
        <v>59</v>
      </c>
    </row>
    <row r="64" spans="1:12" s="86" customFormat="1" ht="9" customHeight="1">
      <c r="A64" s="87" t="s">
        <v>31</v>
      </c>
      <c r="B64" s="126">
        <f t="shared" si="3"/>
        <v>36180</v>
      </c>
      <c r="C64" s="126">
        <v>782</v>
      </c>
      <c r="D64" s="126">
        <v>14045</v>
      </c>
      <c r="E64" s="126">
        <v>12657</v>
      </c>
      <c r="F64" s="126">
        <v>4775</v>
      </c>
      <c r="G64" s="126">
        <v>1779</v>
      </c>
      <c r="H64" s="126">
        <v>801</v>
      </c>
      <c r="I64" s="126">
        <v>430</v>
      </c>
      <c r="J64" s="126">
        <v>282</v>
      </c>
      <c r="K64" s="126">
        <v>629</v>
      </c>
      <c r="L64" s="92" t="s">
        <v>59</v>
      </c>
    </row>
    <row r="65" spans="1:12" s="86" customFormat="1" ht="9" customHeight="1">
      <c r="A65" s="84" t="s">
        <v>32</v>
      </c>
      <c r="B65" s="113">
        <f t="shared" si="3"/>
        <v>8274</v>
      </c>
      <c r="C65" s="113">
        <v>84</v>
      </c>
      <c r="D65" s="113">
        <v>2303</v>
      </c>
      <c r="E65" s="113">
        <v>3129</v>
      </c>
      <c r="F65" s="113">
        <v>1607</v>
      </c>
      <c r="G65" s="113">
        <v>577</v>
      </c>
      <c r="H65" s="113">
        <v>242</v>
      </c>
      <c r="I65" s="113">
        <v>144</v>
      </c>
      <c r="J65" s="113">
        <v>56</v>
      </c>
      <c r="K65" s="113">
        <v>132</v>
      </c>
      <c r="L65" s="90" t="s">
        <v>59</v>
      </c>
    </row>
    <row r="66" spans="1:12" s="86" customFormat="1" ht="9" customHeight="1">
      <c r="A66" s="84" t="s">
        <v>33</v>
      </c>
      <c r="B66" s="113">
        <f t="shared" si="3"/>
        <v>7268</v>
      </c>
      <c r="C66" s="113">
        <v>79</v>
      </c>
      <c r="D66" s="113">
        <v>2112</v>
      </c>
      <c r="E66" s="113">
        <v>2592</v>
      </c>
      <c r="F66" s="113">
        <v>1203</v>
      </c>
      <c r="G66" s="113">
        <v>462</v>
      </c>
      <c r="H66" s="113">
        <v>283</v>
      </c>
      <c r="I66" s="113">
        <v>165</v>
      </c>
      <c r="J66" s="113">
        <v>119</v>
      </c>
      <c r="K66" s="113">
        <v>253</v>
      </c>
      <c r="L66" s="90" t="s">
        <v>59</v>
      </c>
    </row>
    <row r="67" spans="1:12" s="86" customFormat="1" ht="9" customHeight="1">
      <c r="A67" s="84" t="s">
        <v>34</v>
      </c>
      <c r="B67" s="113">
        <f t="shared" si="3"/>
        <v>31940</v>
      </c>
      <c r="C67" s="113">
        <v>395</v>
      </c>
      <c r="D67" s="113">
        <v>9236</v>
      </c>
      <c r="E67" s="113">
        <v>12669</v>
      </c>
      <c r="F67" s="113">
        <v>6158</v>
      </c>
      <c r="G67" s="113">
        <v>1792</v>
      </c>
      <c r="H67" s="113">
        <v>699</v>
      </c>
      <c r="I67" s="113">
        <v>378</v>
      </c>
      <c r="J67" s="113">
        <v>218</v>
      </c>
      <c r="K67" s="113">
        <v>395</v>
      </c>
      <c r="L67" s="90" t="s">
        <v>59</v>
      </c>
    </row>
    <row r="68" spans="1:12" s="86" customFormat="1" ht="9" customHeight="1">
      <c r="A68" s="87" t="s">
        <v>35</v>
      </c>
      <c r="B68" s="126">
        <f t="shared" si="3"/>
        <v>21680</v>
      </c>
      <c r="C68" s="126">
        <v>459</v>
      </c>
      <c r="D68" s="126">
        <v>7604</v>
      </c>
      <c r="E68" s="126">
        <v>6953</v>
      </c>
      <c r="F68" s="126">
        <v>3379</v>
      </c>
      <c r="G68" s="126">
        <v>1485</v>
      </c>
      <c r="H68" s="126">
        <v>790</v>
      </c>
      <c r="I68" s="126">
        <v>434</v>
      </c>
      <c r="J68" s="126">
        <v>236</v>
      </c>
      <c r="K68" s="126">
        <v>340</v>
      </c>
      <c r="L68" s="92" t="s">
        <v>59</v>
      </c>
    </row>
    <row r="69" spans="1:12" s="86" customFormat="1" ht="9" customHeight="1">
      <c r="A69" s="84" t="s">
        <v>36</v>
      </c>
      <c r="B69" s="113">
        <f t="shared" si="3"/>
        <v>21758</v>
      </c>
      <c r="C69" s="113">
        <v>228</v>
      </c>
      <c r="D69" s="113">
        <v>6611</v>
      </c>
      <c r="E69" s="113">
        <v>8116</v>
      </c>
      <c r="F69" s="113">
        <v>4107</v>
      </c>
      <c r="G69" s="113">
        <v>1346</v>
      </c>
      <c r="H69" s="113">
        <v>564</v>
      </c>
      <c r="I69" s="113">
        <v>278</v>
      </c>
      <c r="J69" s="113">
        <v>178</v>
      </c>
      <c r="K69" s="113">
        <v>330</v>
      </c>
      <c r="L69" s="90" t="s">
        <v>59</v>
      </c>
    </row>
    <row r="70" spans="1:12" s="86" customFormat="1" ht="9" customHeight="1">
      <c r="A70" s="84" t="s">
        <v>37</v>
      </c>
      <c r="B70" s="113">
        <f t="shared" si="3"/>
        <v>9886</v>
      </c>
      <c r="C70" s="113">
        <v>44</v>
      </c>
      <c r="D70" s="113">
        <v>2991</v>
      </c>
      <c r="E70" s="113">
        <v>3969</v>
      </c>
      <c r="F70" s="113">
        <v>1760</v>
      </c>
      <c r="G70" s="113">
        <v>557</v>
      </c>
      <c r="H70" s="113">
        <v>240</v>
      </c>
      <c r="I70" s="113">
        <v>121</v>
      </c>
      <c r="J70" s="113">
        <v>67</v>
      </c>
      <c r="K70" s="113">
        <v>137</v>
      </c>
      <c r="L70" s="90" t="s">
        <v>59</v>
      </c>
    </row>
    <row r="71" spans="1:12" s="86" customFormat="1" ht="9" customHeight="1">
      <c r="A71" s="84" t="s">
        <v>38</v>
      </c>
      <c r="B71" s="113">
        <f t="shared" si="3"/>
        <v>6382</v>
      </c>
      <c r="C71" s="113">
        <v>115</v>
      </c>
      <c r="D71" s="113">
        <v>1790</v>
      </c>
      <c r="E71" s="113">
        <v>2105</v>
      </c>
      <c r="F71" s="113">
        <v>1162</v>
      </c>
      <c r="G71" s="113">
        <v>587</v>
      </c>
      <c r="H71" s="113">
        <v>313</v>
      </c>
      <c r="I71" s="113">
        <v>131</v>
      </c>
      <c r="J71" s="113">
        <v>94</v>
      </c>
      <c r="K71" s="113">
        <v>85</v>
      </c>
      <c r="L71" s="90" t="s">
        <v>59</v>
      </c>
    </row>
    <row r="72" spans="1:12" s="86" customFormat="1" ht="9" customHeight="1">
      <c r="A72" s="87" t="s">
        <v>39</v>
      </c>
      <c r="B72" s="126">
        <f t="shared" si="3"/>
        <v>16264</v>
      </c>
      <c r="C72" s="126">
        <v>189</v>
      </c>
      <c r="D72" s="126">
        <v>5462</v>
      </c>
      <c r="E72" s="126">
        <v>6163</v>
      </c>
      <c r="F72" s="126">
        <v>2599</v>
      </c>
      <c r="G72" s="126">
        <v>848</v>
      </c>
      <c r="H72" s="126">
        <v>380</v>
      </c>
      <c r="I72" s="126">
        <v>179</v>
      </c>
      <c r="J72" s="126">
        <v>138</v>
      </c>
      <c r="K72" s="126">
        <v>306</v>
      </c>
      <c r="L72" s="92" t="s">
        <v>59</v>
      </c>
    </row>
    <row r="73" spans="1:12" s="86" customFormat="1" ht="9" customHeight="1">
      <c r="A73" s="84" t="s">
        <v>40</v>
      </c>
      <c r="B73" s="113">
        <f t="shared" si="3"/>
        <v>21000</v>
      </c>
      <c r="C73" s="113">
        <v>265</v>
      </c>
      <c r="D73" s="113">
        <v>6103</v>
      </c>
      <c r="E73" s="113">
        <v>8098</v>
      </c>
      <c r="F73" s="113">
        <v>3693</v>
      </c>
      <c r="G73" s="113">
        <v>1161</v>
      </c>
      <c r="H73" s="113">
        <v>626</v>
      </c>
      <c r="I73" s="113">
        <v>330</v>
      </c>
      <c r="J73" s="113">
        <v>218</v>
      </c>
      <c r="K73" s="113">
        <v>506</v>
      </c>
      <c r="L73" s="90" t="s">
        <v>59</v>
      </c>
    </row>
    <row r="74" spans="1:12" s="86" customFormat="1" ht="9" customHeight="1">
      <c r="A74" s="84" t="s">
        <v>41</v>
      </c>
      <c r="B74" s="113">
        <f t="shared" si="3"/>
        <v>16203</v>
      </c>
      <c r="C74" s="113">
        <v>95</v>
      </c>
      <c r="D74" s="113">
        <v>3959</v>
      </c>
      <c r="E74" s="113">
        <v>6495</v>
      </c>
      <c r="F74" s="113">
        <v>3263</v>
      </c>
      <c r="G74" s="113">
        <v>1161</v>
      </c>
      <c r="H74" s="113">
        <v>519</v>
      </c>
      <c r="I74" s="113">
        <v>276</v>
      </c>
      <c r="J74" s="113">
        <v>174</v>
      </c>
      <c r="K74" s="113">
        <v>261</v>
      </c>
      <c r="L74" s="90" t="s">
        <v>59</v>
      </c>
    </row>
    <row r="75" spans="1:12" s="86" customFormat="1" ht="9" customHeight="1">
      <c r="A75" s="84" t="s">
        <v>42</v>
      </c>
      <c r="B75" s="113">
        <f t="shared" si="3"/>
        <v>13466</v>
      </c>
      <c r="C75" s="113">
        <v>335</v>
      </c>
      <c r="D75" s="113">
        <v>4605</v>
      </c>
      <c r="E75" s="113">
        <v>4648</v>
      </c>
      <c r="F75" s="113">
        <v>2130</v>
      </c>
      <c r="G75" s="113">
        <v>836</v>
      </c>
      <c r="H75" s="113">
        <v>393</v>
      </c>
      <c r="I75" s="113">
        <v>202</v>
      </c>
      <c r="J75" s="113">
        <v>127</v>
      </c>
      <c r="K75" s="113">
        <v>190</v>
      </c>
      <c r="L75" s="90" t="s">
        <v>59</v>
      </c>
    </row>
    <row r="76" spans="1:12" s="86" customFormat="1" ht="9" customHeight="1">
      <c r="A76" s="87" t="s">
        <v>43</v>
      </c>
      <c r="B76" s="126">
        <f t="shared" si="3"/>
        <v>19726</v>
      </c>
      <c r="C76" s="126">
        <v>262</v>
      </c>
      <c r="D76" s="126">
        <v>5758</v>
      </c>
      <c r="E76" s="126">
        <v>7476</v>
      </c>
      <c r="F76" s="126">
        <v>3583</v>
      </c>
      <c r="G76" s="126">
        <v>1211</v>
      </c>
      <c r="H76" s="126">
        <v>608</v>
      </c>
      <c r="I76" s="126">
        <v>319</v>
      </c>
      <c r="J76" s="126">
        <v>186</v>
      </c>
      <c r="K76" s="126">
        <v>323</v>
      </c>
      <c r="L76" s="92" t="s">
        <v>59</v>
      </c>
    </row>
    <row r="77" spans="1:12" s="86" customFormat="1" ht="9" customHeight="1">
      <c r="A77" s="84" t="s">
        <v>44</v>
      </c>
      <c r="B77" s="113">
        <f t="shared" si="3"/>
        <v>8218</v>
      </c>
      <c r="C77" s="113">
        <v>91</v>
      </c>
      <c r="D77" s="113">
        <v>2451</v>
      </c>
      <c r="E77" s="113">
        <v>3030</v>
      </c>
      <c r="F77" s="113">
        <v>1431</v>
      </c>
      <c r="G77" s="113">
        <v>525</v>
      </c>
      <c r="H77" s="113">
        <v>280</v>
      </c>
      <c r="I77" s="113">
        <v>136</v>
      </c>
      <c r="J77" s="113">
        <v>93</v>
      </c>
      <c r="K77" s="113">
        <v>181</v>
      </c>
      <c r="L77" s="90" t="s">
        <v>59</v>
      </c>
    </row>
    <row r="78" spans="1:12" s="86" customFormat="1" ht="9" customHeight="1">
      <c r="A78" s="84" t="s">
        <v>45</v>
      </c>
      <c r="B78" s="113">
        <f t="shared" si="3"/>
        <v>41766</v>
      </c>
      <c r="C78" s="113">
        <v>547</v>
      </c>
      <c r="D78" s="113">
        <v>11325</v>
      </c>
      <c r="E78" s="113">
        <v>14247</v>
      </c>
      <c r="F78" s="113">
        <v>7887</v>
      </c>
      <c r="G78" s="113">
        <v>3232</v>
      </c>
      <c r="H78" s="113">
        <v>1703</v>
      </c>
      <c r="I78" s="113">
        <v>943</v>
      </c>
      <c r="J78" s="113">
        <v>640</v>
      </c>
      <c r="K78" s="113">
        <v>1242</v>
      </c>
      <c r="L78" s="90" t="s">
        <v>59</v>
      </c>
    </row>
    <row r="79" spans="1:12" s="86" customFormat="1" ht="9" customHeight="1">
      <c r="A79" s="84" t="s">
        <v>46</v>
      </c>
      <c r="B79" s="113">
        <f t="shared" si="3"/>
        <v>12537</v>
      </c>
      <c r="C79" s="113">
        <v>162</v>
      </c>
      <c r="D79" s="113">
        <v>4637</v>
      </c>
      <c r="E79" s="113">
        <v>4723</v>
      </c>
      <c r="F79" s="113">
        <v>1767</v>
      </c>
      <c r="G79" s="113">
        <v>577</v>
      </c>
      <c r="H79" s="113">
        <v>266</v>
      </c>
      <c r="I79" s="113">
        <v>135</v>
      </c>
      <c r="J79" s="113">
        <v>89</v>
      </c>
      <c r="K79" s="113">
        <v>181</v>
      </c>
      <c r="L79" s="90" t="s">
        <v>59</v>
      </c>
    </row>
    <row r="80" spans="1:12" s="86" customFormat="1" ht="9" customHeight="1">
      <c r="A80" s="87" t="s">
        <v>47</v>
      </c>
      <c r="B80" s="126">
        <f t="shared" si="3"/>
        <v>12704</v>
      </c>
      <c r="C80" s="126">
        <v>211</v>
      </c>
      <c r="D80" s="126">
        <v>5256</v>
      </c>
      <c r="E80" s="126">
        <v>4503</v>
      </c>
      <c r="F80" s="126">
        <v>1615</v>
      </c>
      <c r="G80" s="126">
        <v>525</v>
      </c>
      <c r="H80" s="126">
        <v>194</v>
      </c>
      <c r="I80" s="126">
        <v>120</v>
      </c>
      <c r="J80" s="126">
        <v>82</v>
      </c>
      <c r="K80" s="126">
        <v>198</v>
      </c>
      <c r="L80" s="92" t="s">
        <v>59</v>
      </c>
    </row>
    <row r="81" spans="1:12" s="86" customFormat="1" ht="9" customHeight="1">
      <c r="A81" s="84"/>
      <c r="B81" s="113"/>
      <c r="C81" s="113"/>
      <c r="D81" s="113"/>
      <c r="E81" s="113"/>
      <c r="F81" s="113"/>
      <c r="G81" s="113"/>
      <c r="H81" s="113"/>
      <c r="I81" s="113"/>
      <c r="J81" s="113"/>
      <c r="K81" s="113"/>
    </row>
    <row r="82" spans="1:12" s="86" customFormat="1" ht="9" customHeight="1">
      <c r="A82" s="80">
        <v>1997</v>
      </c>
      <c r="B82" s="113"/>
      <c r="C82" s="113"/>
      <c r="D82" s="113"/>
      <c r="E82" s="113"/>
      <c r="F82" s="113"/>
      <c r="G82" s="113"/>
      <c r="H82" s="113"/>
      <c r="I82" s="113"/>
      <c r="J82" s="113"/>
      <c r="K82" s="113"/>
    </row>
    <row r="83" spans="1:12" s="86" customFormat="1" ht="9" customHeight="1">
      <c r="A83" s="83" t="s">
        <v>15</v>
      </c>
      <c r="B83" s="125">
        <f t="shared" ref="B83:K83" si="4">SUM(B85:B116)</f>
        <v>707840</v>
      </c>
      <c r="C83" s="125">
        <f t="shared" si="4"/>
        <v>9493</v>
      </c>
      <c r="D83" s="125">
        <f t="shared" si="4"/>
        <v>218142</v>
      </c>
      <c r="E83" s="125">
        <f t="shared" si="4"/>
        <v>256777</v>
      </c>
      <c r="F83" s="125">
        <f t="shared" si="4"/>
        <v>127326</v>
      </c>
      <c r="G83" s="125">
        <f t="shared" si="4"/>
        <v>45619</v>
      </c>
      <c r="H83" s="125">
        <f t="shared" si="4"/>
        <v>20869</v>
      </c>
      <c r="I83" s="125">
        <f t="shared" si="4"/>
        <v>11181</v>
      </c>
      <c r="J83" s="125">
        <f t="shared" si="4"/>
        <v>6580</v>
      </c>
      <c r="K83" s="125">
        <f t="shared" si="4"/>
        <v>11853</v>
      </c>
      <c r="L83" s="91" t="s">
        <v>59</v>
      </c>
    </row>
    <row r="84" spans="1:12" s="86" customFormat="1" ht="3.95" customHeight="1">
      <c r="A84" s="83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91"/>
    </row>
    <row r="85" spans="1:12" s="86" customFormat="1" ht="9" customHeight="1">
      <c r="A85" s="84" t="s">
        <v>16</v>
      </c>
      <c r="B85" s="113">
        <f t="shared" ref="B85:B116" si="5">SUM(C85:K85)</f>
        <v>6921</v>
      </c>
      <c r="C85" s="113">
        <v>63</v>
      </c>
      <c r="D85" s="113">
        <v>2341</v>
      </c>
      <c r="E85" s="113">
        <v>2732</v>
      </c>
      <c r="F85" s="113">
        <v>1165</v>
      </c>
      <c r="G85" s="113">
        <v>354</v>
      </c>
      <c r="H85" s="113">
        <v>128</v>
      </c>
      <c r="I85" s="113">
        <v>52</v>
      </c>
      <c r="J85" s="113">
        <v>35</v>
      </c>
      <c r="K85" s="113">
        <v>51</v>
      </c>
      <c r="L85" s="90" t="s">
        <v>59</v>
      </c>
    </row>
    <row r="86" spans="1:12" s="86" customFormat="1" ht="9" customHeight="1">
      <c r="A86" s="84" t="s">
        <v>17</v>
      </c>
      <c r="B86" s="113">
        <f t="shared" si="5"/>
        <v>16053</v>
      </c>
      <c r="C86" s="113">
        <v>111</v>
      </c>
      <c r="D86" s="113">
        <v>4128</v>
      </c>
      <c r="E86" s="113">
        <v>5765</v>
      </c>
      <c r="F86" s="113">
        <v>3254</v>
      </c>
      <c r="G86" s="113">
        <v>1290</v>
      </c>
      <c r="H86" s="113">
        <v>673</v>
      </c>
      <c r="I86" s="113">
        <v>352</v>
      </c>
      <c r="J86" s="113">
        <v>205</v>
      </c>
      <c r="K86" s="113">
        <v>275</v>
      </c>
      <c r="L86" s="90" t="s">
        <v>59</v>
      </c>
    </row>
    <row r="87" spans="1:12" s="86" customFormat="1" ht="9" customHeight="1">
      <c r="A87" s="84" t="s">
        <v>18</v>
      </c>
      <c r="B87" s="113">
        <f t="shared" si="5"/>
        <v>3161</v>
      </c>
      <c r="C87" s="113">
        <v>35</v>
      </c>
      <c r="D87" s="113">
        <v>896</v>
      </c>
      <c r="E87" s="113">
        <v>1170</v>
      </c>
      <c r="F87" s="113">
        <v>592</v>
      </c>
      <c r="G87" s="113">
        <v>231</v>
      </c>
      <c r="H87" s="113">
        <v>108</v>
      </c>
      <c r="I87" s="113">
        <v>58</v>
      </c>
      <c r="J87" s="113">
        <v>38</v>
      </c>
      <c r="K87" s="113">
        <v>33</v>
      </c>
      <c r="L87" s="90" t="s">
        <v>59</v>
      </c>
    </row>
    <row r="88" spans="1:12" s="86" customFormat="1" ht="9" customHeight="1">
      <c r="A88" s="87" t="s">
        <v>19</v>
      </c>
      <c r="B88" s="126">
        <f t="shared" si="5"/>
        <v>5630</v>
      </c>
      <c r="C88" s="126">
        <v>155</v>
      </c>
      <c r="D88" s="126">
        <v>2149</v>
      </c>
      <c r="E88" s="126">
        <v>1961</v>
      </c>
      <c r="F88" s="126">
        <v>722</v>
      </c>
      <c r="G88" s="126">
        <v>275</v>
      </c>
      <c r="H88" s="126">
        <v>144</v>
      </c>
      <c r="I88" s="126">
        <v>85</v>
      </c>
      <c r="J88" s="126">
        <v>47</v>
      </c>
      <c r="K88" s="126">
        <v>92</v>
      </c>
      <c r="L88" s="92" t="s">
        <v>59</v>
      </c>
    </row>
    <row r="89" spans="1:12" s="86" customFormat="1" ht="9" customHeight="1">
      <c r="A89" s="84" t="s">
        <v>20</v>
      </c>
      <c r="B89" s="113">
        <f t="shared" si="5"/>
        <v>18224</v>
      </c>
      <c r="C89" s="113">
        <v>401</v>
      </c>
      <c r="D89" s="113">
        <v>6920</v>
      </c>
      <c r="E89" s="113">
        <v>6587</v>
      </c>
      <c r="F89" s="113">
        <v>2744</v>
      </c>
      <c r="G89" s="113">
        <v>789</v>
      </c>
      <c r="H89" s="113">
        <v>340</v>
      </c>
      <c r="I89" s="113">
        <v>153</v>
      </c>
      <c r="J89" s="113">
        <v>97</v>
      </c>
      <c r="K89" s="113">
        <v>193</v>
      </c>
      <c r="L89" s="90" t="s">
        <v>59</v>
      </c>
    </row>
    <row r="90" spans="1:12" s="86" customFormat="1" ht="9" customHeight="1">
      <c r="A90" s="84" t="s">
        <v>21</v>
      </c>
      <c r="B90" s="113">
        <f t="shared" si="5"/>
        <v>3770</v>
      </c>
      <c r="C90" s="113">
        <v>44</v>
      </c>
      <c r="D90" s="113">
        <v>1129</v>
      </c>
      <c r="E90" s="113">
        <v>1358</v>
      </c>
      <c r="F90" s="113">
        <v>675</v>
      </c>
      <c r="G90" s="113">
        <v>240</v>
      </c>
      <c r="H90" s="113">
        <v>119</v>
      </c>
      <c r="I90" s="113">
        <v>69</v>
      </c>
      <c r="J90" s="113">
        <v>47</v>
      </c>
      <c r="K90" s="113">
        <v>89</v>
      </c>
      <c r="L90" s="90" t="s">
        <v>59</v>
      </c>
    </row>
    <row r="91" spans="1:12" s="86" customFormat="1" ht="9" customHeight="1">
      <c r="A91" s="84" t="s">
        <v>22</v>
      </c>
      <c r="B91" s="113">
        <f t="shared" si="5"/>
        <v>19409</v>
      </c>
      <c r="C91" s="113">
        <v>801</v>
      </c>
      <c r="D91" s="113">
        <v>8092</v>
      </c>
      <c r="E91" s="113">
        <v>5801</v>
      </c>
      <c r="F91" s="113">
        <v>2511</v>
      </c>
      <c r="G91" s="113">
        <v>1005</v>
      </c>
      <c r="H91" s="113">
        <v>496</v>
      </c>
      <c r="I91" s="113">
        <v>279</v>
      </c>
      <c r="J91" s="113">
        <v>180</v>
      </c>
      <c r="K91" s="113">
        <v>244</v>
      </c>
      <c r="L91" s="90" t="s">
        <v>59</v>
      </c>
    </row>
    <row r="92" spans="1:12" s="86" customFormat="1" ht="9" customHeight="1">
      <c r="A92" s="87" t="s">
        <v>23</v>
      </c>
      <c r="B92" s="126">
        <f t="shared" si="5"/>
        <v>18907</v>
      </c>
      <c r="C92" s="126">
        <v>136</v>
      </c>
      <c r="D92" s="126">
        <v>5655</v>
      </c>
      <c r="E92" s="126">
        <v>7286</v>
      </c>
      <c r="F92" s="126">
        <v>3444</v>
      </c>
      <c r="G92" s="126">
        <v>1217</v>
      </c>
      <c r="H92" s="126">
        <v>516</v>
      </c>
      <c r="I92" s="126">
        <v>285</v>
      </c>
      <c r="J92" s="126">
        <v>139</v>
      </c>
      <c r="K92" s="126">
        <v>229</v>
      </c>
      <c r="L92" s="92" t="s">
        <v>59</v>
      </c>
    </row>
    <row r="93" spans="1:12" s="86" customFormat="1" ht="9" customHeight="1">
      <c r="A93" s="161" t="s">
        <v>24</v>
      </c>
      <c r="B93" s="113">
        <f t="shared" si="5"/>
        <v>54992</v>
      </c>
      <c r="C93" s="113">
        <v>185</v>
      </c>
      <c r="D93" s="113">
        <v>10663</v>
      </c>
      <c r="E93" s="113">
        <v>20033</v>
      </c>
      <c r="F93" s="113">
        <v>14737</v>
      </c>
      <c r="G93" s="113">
        <v>5377</v>
      </c>
      <c r="H93" s="113">
        <v>2061</v>
      </c>
      <c r="I93" s="113">
        <v>899</v>
      </c>
      <c r="J93" s="113">
        <v>444</v>
      </c>
      <c r="K93" s="113">
        <v>593</v>
      </c>
      <c r="L93" s="90" t="s">
        <v>59</v>
      </c>
    </row>
    <row r="94" spans="1:12" s="86" customFormat="1" ht="9" customHeight="1">
      <c r="A94" s="84" t="s">
        <v>25</v>
      </c>
      <c r="B94" s="113">
        <f t="shared" si="5"/>
        <v>13565</v>
      </c>
      <c r="C94" s="113">
        <v>305</v>
      </c>
      <c r="D94" s="113">
        <v>4813</v>
      </c>
      <c r="E94" s="113">
        <v>4743</v>
      </c>
      <c r="F94" s="113">
        <v>1969</v>
      </c>
      <c r="G94" s="113">
        <v>734</v>
      </c>
      <c r="H94" s="113">
        <v>336</v>
      </c>
      <c r="I94" s="113">
        <v>199</v>
      </c>
      <c r="J94" s="113">
        <v>143</v>
      </c>
      <c r="K94" s="113">
        <v>323</v>
      </c>
      <c r="L94" s="90" t="s">
        <v>59</v>
      </c>
    </row>
    <row r="95" spans="1:12" s="86" customFormat="1" ht="9" customHeight="1">
      <c r="A95" s="84" t="s">
        <v>26</v>
      </c>
      <c r="B95" s="113">
        <f t="shared" si="5"/>
        <v>39558</v>
      </c>
      <c r="C95" s="113">
        <v>404</v>
      </c>
      <c r="D95" s="113">
        <v>14694</v>
      </c>
      <c r="E95" s="113">
        <v>15201</v>
      </c>
      <c r="F95" s="113">
        <v>5893</v>
      </c>
      <c r="G95" s="113">
        <v>1763</v>
      </c>
      <c r="H95" s="113">
        <v>644</v>
      </c>
      <c r="I95" s="113">
        <v>359</v>
      </c>
      <c r="J95" s="113">
        <v>151</v>
      </c>
      <c r="K95" s="113">
        <v>449</v>
      </c>
      <c r="L95" s="90" t="s">
        <v>59</v>
      </c>
    </row>
    <row r="96" spans="1:12" s="86" customFormat="1" ht="9" customHeight="1">
      <c r="A96" s="87" t="s">
        <v>27</v>
      </c>
      <c r="B96" s="126">
        <f t="shared" si="5"/>
        <v>26335</v>
      </c>
      <c r="C96" s="126">
        <v>1060</v>
      </c>
      <c r="D96" s="126">
        <v>11153</v>
      </c>
      <c r="E96" s="126">
        <v>7746</v>
      </c>
      <c r="F96" s="126">
        <v>3219</v>
      </c>
      <c r="G96" s="126">
        <v>1320</v>
      </c>
      <c r="H96" s="126">
        <v>724</v>
      </c>
      <c r="I96" s="126">
        <v>438</v>
      </c>
      <c r="J96" s="126">
        <v>256</v>
      </c>
      <c r="K96" s="126">
        <v>419</v>
      </c>
      <c r="L96" s="92" t="s">
        <v>59</v>
      </c>
    </row>
    <row r="97" spans="1:12" s="86" customFormat="1" ht="9" customHeight="1">
      <c r="A97" s="84" t="s">
        <v>28</v>
      </c>
      <c r="B97" s="113">
        <f t="shared" si="5"/>
        <v>14054</v>
      </c>
      <c r="C97" s="113">
        <v>164</v>
      </c>
      <c r="D97" s="113">
        <v>3872</v>
      </c>
      <c r="E97" s="113">
        <v>5099</v>
      </c>
      <c r="F97" s="113">
        <v>2674</v>
      </c>
      <c r="G97" s="113">
        <v>1046</v>
      </c>
      <c r="H97" s="113">
        <v>515</v>
      </c>
      <c r="I97" s="113">
        <v>256</v>
      </c>
      <c r="J97" s="113">
        <v>155</v>
      </c>
      <c r="K97" s="113">
        <v>273</v>
      </c>
      <c r="L97" s="90" t="s">
        <v>59</v>
      </c>
    </row>
    <row r="98" spans="1:12" s="86" customFormat="1" ht="9" customHeight="1">
      <c r="A98" s="84" t="s">
        <v>29</v>
      </c>
      <c r="B98" s="113">
        <f t="shared" si="5"/>
        <v>51535</v>
      </c>
      <c r="C98" s="113">
        <v>138</v>
      </c>
      <c r="D98" s="113">
        <v>15423</v>
      </c>
      <c r="E98" s="113">
        <v>20555</v>
      </c>
      <c r="F98" s="113">
        <v>9450</v>
      </c>
      <c r="G98" s="113">
        <v>2928</v>
      </c>
      <c r="H98" s="113">
        <v>1285</v>
      </c>
      <c r="I98" s="113">
        <v>601</v>
      </c>
      <c r="J98" s="113">
        <v>373</v>
      </c>
      <c r="K98" s="113">
        <v>782</v>
      </c>
      <c r="L98" s="90" t="s">
        <v>59</v>
      </c>
    </row>
    <row r="99" spans="1:12" s="86" customFormat="1" ht="9" customHeight="1">
      <c r="A99" s="84" t="s">
        <v>30</v>
      </c>
      <c r="B99" s="113">
        <f t="shared" si="5"/>
        <v>87981</v>
      </c>
      <c r="C99" s="113">
        <v>747</v>
      </c>
      <c r="D99" s="113">
        <v>25114</v>
      </c>
      <c r="E99" s="113">
        <v>33651</v>
      </c>
      <c r="F99" s="113">
        <v>17054</v>
      </c>
      <c r="G99" s="113">
        <v>5992</v>
      </c>
      <c r="H99" s="113">
        <v>2531</v>
      </c>
      <c r="I99" s="113">
        <v>1239</v>
      </c>
      <c r="J99" s="113">
        <v>649</v>
      </c>
      <c r="K99" s="113">
        <v>1004</v>
      </c>
      <c r="L99" s="90" t="s">
        <v>59</v>
      </c>
    </row>
    <row r="100" spans="1:12" s="86" customFormat="1" ht="9" customHeight="1">
      <c r="A100" s="87" t="s">
        <v>31</v>
      </c>
      <c r="B100" s="126">
        <f t="shared" si="5"/>
        <v>37059</v>
      </c>
      <c r="C100" s="126">
        <v>873</v>
      </c>
      <c r="D100" s="126">
        <v>14513</v>
      </c>
      <c r="E100" s="126">
        <v>12737</v>
      </c>
      <c r="F100" s="126">
        <v>5112</v>
      </c>
      <c r="G100" s="126">
        <v>1761</v>
      </c>
      <c r="H100" s="126">
        <v>779</v>
      </c>
      <c r="I100" s="126">
        <v>423</v>
      </c>
      <c r="J100" s="126">
        <v>301</v>
      </c>
      <c r="K100" s="126">
        <v>560</v>
      </c>
      <c r="L100" s="92" t="s">
        <v>59</v>
      </c>
    </row>
    <row r="101" spans="1:12" s="86" customFormat="1" ht="9" customHeight="1">
      <c r="A101" s="84" t="s">
        <v>32</v>
      </c>
      <c r="B101" s="113">
        <f t="shared" si="5"/>
        <v>9538</v>
      </c>
      <c r="C101" s="113">
        <v>94</v>
      </c>
      <c r="D101" s="113">
        <v>2629</v>
      </c>
      <c r="E101" s="113">
        <v>3492</v>
      </c>
      <c r="F101" s="113">
        <v>1969</v>
      </c>
      <c r="G101" s="113">
        <v>662</v>
      </c>
      <c r="H101" s="113">
        <v>296</v>
      </c>
      <c r="I101" s="113">
        <v>150</v>
      </c>
      <c r="J101" s="113">
        <v>97</v>
      </c>
      <c r="K101" s="113">
        <v>149</v>
      </c>
      <c r="L101" s="90" t="s">
        <v>59</v>
      </c>
    </row>
    <row r="102" spans="1:12" s="86" customFormat="1" ht="9" customHeight="1">
      <c r="A102" s="84" t="s">
        <v>33</v>
      </c>
      <c r="B102" s="113">
        <f t="shared" si="5"/>
        <v>7388</v>
      </c>
      <c r="C102" s="113">
        <v>94</v>
      </c>
      <c r="D102" s="113">
        <v>2246</v>
      </c>
      <c r="E102" s="113">
        <v>2563</v>
      </c>
      <c r="F102" s="113">
        <v>1181</v>
      </c>
      <c r="G102" s="113">
        <v>516</v>
      </c>
      <c r="H102" s="113">
        <v>258</v>
      </c>
      <c r="I102" s="113">
        <v>163</v>
      </c>
      <c r="J102" s="113">
        <v>100</v>
      </c>
      <c r="K102" s="113">
        <v>267</v>
      </c>
      <c r="L102" s="90" t="s">
        <v>59</v>
      </c>
    </row>
    <row r="103" spans="1:12" s="86" customFormat="1" ht="9" customHeight="1">
      <c r="A103" s="84" t="s">
        <v>34</v>
      </c>
      <c r="B103" s="113">
        <f t="shared" si="5"/>
        <v>33899</v>
      </c>
      <c r="C103" s="113">
        <v>462</v>
      </c>
      <c r="D103" s="113">
        <v>10028</v>
      </c>
      <c r="E103" s="113">
        <v>13437</v>
      </c>
      <c r="F103" s="113">
        <v>6498</v>
      </c>
      <c r="G103" s="113">
        <v>1836</v>
      </c>
      <c r="H103" s="113">
        <v>772</v>
      </c>
      <c r="I103" s="113">
        <v>362</v>
      </c>
      <c r="J103" s="113">
        <v>192</v>
      </c>
      <c r="K103" s="113">
        <v>312</v>
      </c>
      <c r="L103" s="90" t="s">
        <v>59</v>
      </c>
    </row>
    <row r="104" spans="1:12" s="86" customFormat="1" ht="9" customHeight="1">
      <c r="A104" s="87" t="s">
        <v>35</v>
      </c>
      <c r="B104" s="126">
        <f t="shared" si="5"/>
        <v>27920</v>
      </c>
      <c r="C104" s="126">
        <v>505</v>
      </c>
      <c r="D104" s="126">
        <v>8451</v>
      </c>
      <c r="E104" s="126">
        <v>8296</v>
      </c>
      <c r="F104" s="126">
        <v>4512</v>
      </c>
      <c r="G104" s="126">
        <v>2255</v>
      </c>
      <c r="H104" s="126">
        <v>1408</v>
      </c>
      <c r="I104" s="126">
        <v>933</v>
      </c>
      <c r="J104" s="126">
        <v>631</v>
      </c>
      <c r="K104" s="126">
        <v>929</v>
      </c>
      <c r="L104" s="92" t="s">
        <v>59</v>
      </c>
    </row>
    <row r="105" spans="1:12" s="86" customFormat="1" ht="9" customHeight="1">
      <c r="A105" s="84" t="s">
        <v>36</v>
      </c>
      <c r="B105" s="113">
        <f t="shared" si="5"/>
        <v>24178</v>
      </c>
      <c r="C105" s="113">
        <v>258</v>
      </c>
      <c r="D105" s="113">
        <v>7191</v>
      </c>
      <c r="E105" s="113">
        <v>8893</v>
      </c>
      <c r="F105" s="113">
        <v>4558</v>
      </c>
      <c r="G105" s="113">
        <v>1580</v>
      </c>
      <c r="H105" s="113">
        <v>672</v>
      </c>
      <c r="I105" s="113">
        <v>376</v>
      </c>
      <c r="J105" s="113">
        <v>222</v>
      </c>
      <c r="K105" s="113">
        <v>428</v>
      </c>
      <c r="L105" s="90" t="s">
        <v>59</v>
      </c>
    </row>
    <row r="106" spans="1:12" s="86" customFormat="1" ht="9" customHeight="1">
      <c r="A106" s="84" t="s">
        <v>37</v>
      </c>
      <c r="B106" s="113">
        <f t="shared" si="5"/>
        <v>10164</v>
      </c>
      <c r="C106" s="113">
        <v>51</v>
      </c>
      <c r="D106" s="113">
        <v>2967</v>
      </c>
      <c r="E106" s="113">
        <v>4123</v>
      </c>
      <c r="F106" s="113">
        <v>1863</v>
      </c>
      <c r="G106" s="113">
        <v>595</v>
      </c>
      <c r="H106" s="113">
        <v>258</v>
      </c>
      <c r="I106" s="113">
        <v>125</v>
      </c>
      <c r="J106" s="113">
        <v>54</v>
      </c>
      <c r="K106" s="113">
        <v>128</v>
      </c>
      <c r="L106" s="90" t="s">
        <v>59</v>
      </c>
    </row>
    <row r="107" spans="1:12" s="86" customFormat="1" ht="9" customHeight="1">
      <c r="A107" s="84" t="s">
        <v>38</v>
      </c>
      <c r="B107" s="113">
        <f t="shared" si="5"/>
        <v>6529</v>
      </c>
      <c r="C107" s="113">
        <v>113</v>
      </c>
      <c r="D107" s="113">
        <v>1883</v>
      </c>
      <c r="E107" s="113">
        <v>2070</v>
      </c>
      <c r="F107" s="113">
        <v>1261</v>
      </c>
      <c r="G107" s="113">
        <v>599</v>
      </c>
      <c r="H107" s="113">
        <v>297</v>
      </c>
      <c r="I107" s="113">
        <v>137</v>
      </c>
      <c r="J107" s="113">
        <v>83</v>
      </c>
      <c r="K107" s="113">
        <v>86</v>
      </c>
      <c r="L107" s="90" t="s">
        <v>59</v>
      </c>
    </row>
    <row r="108" spans="1:12" s="86" customFormat="1" ht="9" customHeight="1">
      <c r="A108" s="87" t="s">
        <v>39</v>
      </c>
      <c r="B108" s="126">
        <f t="shared" si="5"/>
        <v>16426</v>
      </c>
      <c r="C108" s="126">
        <v>188</v>
      </c>
      <c r="D108" s="126">
        <v>5429</v>
      </c>
      <c r="E108" s="126">
        <v>6241</v>
      </c>
      <c r="F108" s="126">
        <v>2635</v>
      </c>
      <c r="G108" s="126">
        <v>939</v>
      </c>
      <c r="H108" s="126">
        <v>392</v>
      </c>
      <c r="I108" s="126">
        <v>203</v>
      </c>
      <c r="J108" s="126">
        <v>131</v>
      </c>
      <c r="K108" s="126">
        <v>268</v>
      </c>
      <c r="L108" s="92" t="s">
        <v>59</v>
      </c>
    </row>
    <row r="109" spans="1:12" s="86" customFormat="1" ht="9" customHeight="1">
      <c r="A109" s="84" t="s">
        <v>40</v>
      </c>
      <c r="B109" s="113">
        <f t="shared" si="5"/>
        <v>21551</v>
      </c>
      <c r="C109" s="113">
        <v>255</v>
      </c>
      <c r="D109" s="113">
        <v>5944</v>
      </c>
      <c r="E109" s="113">
        <v>8105</v>
      </c>
      <c r="F109" s="113">
        <v>4031</v>
      </c>
      <c r="G109" s="113">
        <v>1323</v>
      </c>
      <c r="H109" s="113">
        <v>687</v>
      </c>
      <c r="I109" s="113">
        <v>426</v>
      </c>
      <c r="J109" s="113">
        <v>246</v>
      </c>
      <c r="K109" s="113">
        <v>534</v>
      </c>
      <c r="L109" s="90" t="s">
        <v>59</v>
      </c>
    </row>
    <row r="110" spans="1:12" s="86" customFormat="1" ht="9" customHeight="1">
      <c r="A110" s="84" t="s">
        <v>41</v>
      </c>
      <c r="B110" s="113">
        <f t="shared" si="5"/>
        <v>17259</v>
      </c>
      <c r="C110" s="113">
        <v>109</v>
      </c>
      <c r="D110" s="113">
        <v>4043</v>
      </c>
      <c r="E110" s="113">
        <v>6621</v>
      </c>
      <c r="F110" s="113">
        <v>3721</v>
      </c>
      <c r="G110" s="113">
        <v>1326</v>
      </c>
      <c r="H110" s="113">
        <v>626</v>
      </c>
      <c r="I110" s="113">
        <v>313</v>
      </c>
      <c r="J110" s="113">
        <v>172</v>
      </c>
      <c r="K110" s="113">
        <v>328</v>
      </c>
      <c r="L110" s="90" t="s">
        <v>59</v>
      </c>
    </row>
    <row r="111" spans="1:12" s="86" customFormat="1" ht="9" customHeight="1">
      <c r="A111" s="84" t="s">
        <v>42</v>
      </c>
      <c r="B111" s="113">
        <f t="shared" si="5"/>
        <v>13790</v>
      </c>
      <c r="C111" s="113">
        <v>352</v>
      </c>
      <c r="D111" s="113">
        <v>4738</v>
      </c>
      <c r="E111" s="113">
        <v>4705</v>
      </c>
      <c r="F111" s="113">
        <v>2203</v>
      </c>
      <c r="G111" s="113">
        <v>853</v>
      </c>
      <c r="H111" s="113">
        <v>395</v>
      </c>
      <c r="I111" s="113">
        <v>228</v>
      </c>
      <c r="J111" s="113">
        <v>120</v>
      </c>
      <c r="K111" s="113">
        <v>196</v>
      </c>
      <c r="L111" s="90" t="s">
        <v>59</v>
      </c>
    </row>
    <row r="112" spans="1:12" s="86" customFormat="1" ht="9" customHeight="1">
      <c r="A112" s="87" t="s">
        <v>43</v>
      </c>
      <c r="B112" s="126">
        <f t="shared" si="5"/>
        <v>20333</v>
      </c>
      <c r="C112" s="126">
        <v>256</v>
      </c>
      <c r="D112" s="126">
        <v>5913</v>
      </c>
      <c r="E112" s="126">
        <v>7626</v>
      </c>
      <c r="F112" s="126">
        <v>3792</v>
      </c>
      <c r="G112" s="126">
        <v>1293</v>
      </c>
      <c r="H112" s="126">
        <v>612</v>
      </c>
      <c r="I112" s="126">
        <v>317</v>
      </c>
      <c r="J112" s="126">
        <v>170</v>
      </c>
      <c r="K112" s="126">
        <v>354</v>
      </c>
      <c r="L112" s="92" t="s">
        <v>59</v>
      </c>
    </row>
    <row r="113" spans="1:12" s="86" customFormat="1" ht="9" customHeight="1">
      <c r="A113" s="84" t="s">
        <v>44</v>
      </c>
      <c r="B113" s="113">
        <f t="shared" si="5"/>
        <v>8508</v>
      </c>
      <c r="C113" s="113">
        <v>76</v>
      </c>
      <c r="D113" s="113">
        <v>2568</v>
      </c>
      <c r="E113" s="113">
        <v>3137</v>
      </c>
      <c r="F113" s="113">
        <v>1542</v>
      </c>
      <c r="G113" s="113">
        <v>560</v>
      </c>
      <c r="H113" s="113">
        <v>242</v>
      </c>
      <c r="I113" s="113">
        <v>130</v>
      </c>
      <c r="J113" s="113">
        <v>82</v>
      </c>
      <c r="K113" s="113">
        <v>171</v>
      </c>
      <c r="L113" s="90" t="s">
        <v>59</v>
      </c>
    </row>
    <row r="114" spans="1:12" s="86" customFormat="1" ht="9" customHeight="1">
      <c r="A114" s="84" t="s">
        <v>45</v>
      </c>
      <c r="B114" s="113">
        <f t="shared" si="5"/>
        <v>45490</v>
      </c>
      <c r="C114" s="113">
        <v>645</v>
      </c>
      <c r="D114" s="113">
        <v>12105</v>
      </c>
      <c r="E114" s="113">
        <v>15027</v>
      </c>
      <c r="F114" s="113">
        <v>8633</v>
      </c>
      <c r="G114" s="113">
        <v>3700</v>
      </c>
      <c r="H114" s="113">
        <v>1926</v>
      </c>
      <c r="I114" s="113">
        <v>1212</v>
      </c>
      <c r="J114" s="113">
        <v>762</v>
      </c>
      <c r="K114" s="113">
        <v>1480</v>
      </c>
      <c r="L114" s="90" t="s">
        <v>59</v>
      </c>
    </row>
    <row r="115" spans="1:12" s="86" customFormat="1" ht="9" customHeight="1">
      <c r="A115" s="84" t="s">
        <v>46</v>
      </c>
      <c r="B115" s="113">
        <f t="shared" si="5"/>
        <v>14726</v>
      </c>
      <c r="C115" s="113">
        <v>191</v>
      </c>
      <c r="D115" s="113">
        <v>4995</v>
      </c>
      <c r="E115" s="113">
        <v>5441</v>
      </c>
      <c r="F115" s="113">
        <v>2063</v>
      </c>
      <c r="G115" s="113">
        <v>732</v>
      </c>
      <c r="H115" s="113">
        <v>415</v>
      </c>
      <c r="I115" s="113">
        <v>258</v>
      </c>
      <c r="J115" s="113">
        <v>187</v>
      </c>
      <c r="K115" s="113">
        <v>444</v>
      </c>
      <c r="L115" s="90" t="s">
        <v>59</v>
      </c>
    </row>
    <row r="116" spans="1:12" s="86" customFormat="1" ht="9" customHeight="1">
      <c r="A116" s="87" t="s">
        <v>47</v>
      </c>
      <c r="B116" s="126">
        <f t="shared" si="5"/>
        <v>12987</v>
      </c>
      <c r="C116" s="126">
        <v>222</v>
      </c>
      <c r="D116" s="126">
        <v>5457</v>
      </c>
      <c r="E116" s="126">
        <v>4575</v>
      </c>
      <c r="F116" s="126">
        <v>1649</v>
      </c>
      <c r="G116" s="126">
        <v>528</v>
      </c>
      <c r="H116" s="126">
        <v>214</v>
      </c>
      <c r="I116" s="126">
        <v>101</v>
      </c>
      <c r="J116" s="126">
        <v>71</v>
      </c>
      <c r="K116" s="126">
        <v>170</v>
      </c>
      <c r="L116" s="92" t="s">
        <v>59</v>
      </c>
    </row>
    <row r="117" spans="1:12" s="86" customFormat="1" ht="9" customHeight="1">
      <c r="A117" s="84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</row>
    <row r="118" spans="1:12" s="86" customFormat="1" ht="9" customHeight="1">
      <c r="A118" s="80">
        <v>1998</v>
      </c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</row>
    <row r="119" spans="1:12" s="86" customFormat="1" ht="9" customHeight="1">
      <c r="A119" s="83" t="s">
        <v>15</v>
      </c>
      <c r="B119" s="125">
        <f t="shared" ref="B119:K119" si="6">SUM(B121:B152)</f>
        <v>704456</v>
      </c>
      <c r="C119" s="125">
        <f t="shared" si="6"/>
        <v>9100</v>
      </c>
      <c r="D119" s="125">
        <f t="shared" si="6"/>
        <v>216809</v>
      </c>
      <c r="E119" s="125">
        <f t="shared" si="6"/>
        <v>255541</v>
      </c>
      <c r="F119" s="125">
        <f t="shared" si="6"/>
        <v>130411</v>
      </c>
      <c r="G119" s="125">
        <f t="shared" si="6"/>
        <v>45423</v>
      </c>
      <c r="H119" s="125">
        <f t="shared" si="6"/>
        <v>19848</v>
      </c>
      <c r="I119" s="125">
        <f t="shared" si="6"/>
        <v>10383</v>
      </c>
      <c r="J119" s="125">
        <f t="shared" si="6"/>
        <v>6094</v>
      </c>
      <c r="K119" s="125">
        <f t="shared" si="6"/>
        <v>10847</v>
      </c>
      <c r="L119" s="91" t="s">
        <v>59</v>
      </c>
    </row>
    <row r="120" spans="1:12" s="86" customFormat="1" ht="3.95" customHeight="1">
      <c r="A120" s="83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91"/>
    </row>
    <row r="121" spans="1:12" s="86" customFormat="1" ht="9" customHeight="1">
      <c r="A121" s="84" t="s">
        <v>16</v>
      </c>
      <c r="B121" s="113">
        <f t="shared" ref="B121:B152" si="7">SUM(C121:K121)</f>
        <v>7413</v>
      </c>
      <c r="C121" s="113">
        <v>63</v>
      </c>
      <c r="D121" s="113">
        <v>2443</v>
      </c>
      <c r="E121" s="113">
        <v>2835</v>
      </c>
      <c r="F121" s="113">
        <v>1362</v>
      </c>
      <c r="G121" s="113">
        <v>366</v>
      </c>
      <c r="H121" s="113">
        <v>156</v>
      </c>
      <c r="I121" s="113">
        <v>84</v>
      </c>
      <c r="J121" s="113">
        <v>41</v>
      </c>
      <c r="K121" s="113">
        <v>63</v>
      </c>
      <c r="L121" s="90" t="s">
        <v>59</v>
      </c>
    </row>
    <row r="122" spans="1:12" s="86" customFormat="1" ht="9" customHeight="1">
      <c r="A122" s="84" t="s">
        <v>17</v>
      </c>
      <c r="B122" s="113">
        <f t="shared" si="7"/>
        <v>15545</v>
      </c>
      <c r="C122" s="113">
        <v>121</v>
      </c>
      <c r="D122" s="113">
        <v>3997</v>
      </c>
      <c r="E122" s="113">
        <v>5545</v>
      </c>
      <c r="F122" s="113">
        <v>3266</v>
      </c>
      <c r="G122" s="113">
        <v>1204</v>
      </c>
      <c r="H122" s="113">
        <v>600</v>
      </c>
      <c r="I122" s="113">
        <v>327</v>
      </c>
      <c r="J122" s="113">
        <v>190</v>
      </c>
      <c r="K122" s="113">
        <v>295</v>
      </c>
      <c r="L122" s="90" t="s">
        <v>59</v>
      </c>
    </row>
    <row r="123" spans="1:12" s="86" customFormat="1" ht="9" customHeight="1">
      <c r="A123" s="84" t="s">
        <v>18</v>
      </c>
      <c r="B123" s="113">
        <f t="shared" si="7"/>
        <v>3254</v>
      </c>
      <c r="C123" s="113">
        <v>23</v>
      </c>
      <c r="D123" s="113">
        <v>948</v>
      </c>
      <c r="E123" s="113">
        <v>1221</v>
      </c>
      <c r="F123" s="113">
        <v>598</v>
      </c>
      <c r="G123" s="113">
        <v>236</v>
      </c>
      <c r="H123" s="113">
        <v>94</v>
      </c>
      <c r="I123" s="113">
        <v>55</v>
      </c>
      <c r="J123" s="113">
        <v>24</v>
      </c>
      <c r="K123" s="113">
        <v>55</v>
      </c>
      <c r="L123" s="90" t="s">
        <v>59</v>
      </c>
    </row>
    <row r="124" spans="1:12" s="86" customFormat="1" ht="9" customHeight="1">
      <c r="A124" s="87" t="s">
        <v>19</v>
      </c>
      <c r="B124" s="126">
        <f t="shared" si="7"/>
        <v>5916</v>
      </c>
      <c r="C124" s="126">
        <v>153</v>
      </c>
      <c r="D124" s="126">
        <v>2239</v>
      </c>
      <c r="E124" s="126">
        <v>1912</v>
      </c>
      <c r="F124" s="126">
        <v>824</v>
      </c>
      <c r="G124" s="126">
        <v>316</v>
      </c>
      <c r="H124" s="126">
        <v>180</v>
      </c>
      <c r="I124" s="126">
        <v>97</v>
      </c>
      <c r="J124" s="126">
        <v>80</v>
      </c>
      <c r="K124" s="126">
        <v>115</v>
      </c>
      <c r="L124" s="92" t="s">
        <v>59</v>
      </c>
    </row>
    <row r="125" spans="1:12" s="86" customFormat="1" ht="9" customHeight="1">
      <c r="A125" s="84" t="s">
        <v>20</v>
      </c>
      <c r="B125" s="113">
        <f t="shared" si="7"/>
        <v>18891</v>
      </c>
      <c r="C125" s="113">
        <v>374</v>
      </c>
      <c r="D125" s="113">
        <v>7123</v>
      </c>
      <c r="E125" s="113">
        <v>6804</v>
      </c>
      <c r="F125" s="113">
        <v>2886</v>
      </c>
      <c r="G125" s="113">
        <v>840</v>
      </c>
      <c r="H125" s="113">
        <v>391</v>
      </c>
      <c r="I125" s="113">
        <v>163</v>
      </c>
      <c r="J125" s="113">
        <v>105</v>
      </c>
      <c r="K125" s="113">
        <v>205</v>
      </c>
      <c r="L125" s="90" t="s">
        <v>59</v>
      </c>
    </row>
    <row r="126" spans="1:12" s="86" customFormat="1" ht="9" customHeight="1">
      <c r="A126" s="84" t="s">
        <v>21</v>
      </c>
      <c r="B126" s="113">
        <f t="shared" si="7"/>
        <v>4189</v>
      </c>
      <c r="C126" s="113">
        <v>32</v>
      </c>
      <c r="D126" s="113">
        <v>1195</v>
      </c>
      <c r="E126" s="113">
        <v>1505</v>
      </c>
      <c r="F126" s="113">
        <v>779</v>
      </c>
      <c r="G126" s="113">
        <v>276</v>
      </c>
      <c r="H126" s="113">
        <v>150</v>
      </c>
      <c r="I126" s="113">
        <v>90</v>
      </c>
      <c r="J126" s="113">
        <v>59</v>
      </c>
      <c r="K126" s="113">
        <v>103</v>
      </c>
      <c r="L126" s="90" t="s">
        <v>59</v>
      </c>
    </row>
    <row r="127" spans="1:12" s="86" customFormat="1" ht="9" customHeight="1">
      <c r="A127" s="84" t="s">
        <v>22</v>
      </c>
      <c r="B127" s="113">
        <f t="shared" si="7"/>
        <v>19862</v>
      </c>
      <c r="C127" s="113">
        <v>842</v>
      </c>
      <c r="D127" s="113">
        <v>8227</v>
      </c>
      <c r="E127" s="113">
        <v>6005</v>
      </c>
      <c r="F127" s="113">
        <v>2676</v>
      </c>
      <c r="G127" s="113">
        <v>1008</v>
      </c>
      <c r="H127" s="113">
        <v>453</v>
      </c>
      <c r="I127" s="113">
        <v>253</v>
      </c>
      <c r="J127" s="113">
        <v>155</v>
      </c>
      <c r="K127" s="113">
        <v>243</v>
      </c>
      <c r="L127" s="90" t="s">
        <v>59</v>
      </c>
    </row>
    <row r="128" spans="1:12" s="86" customFormat="1" ht="9" customHeight="1">
      <c r="A128" s="87" t="s">
        <v>23</v>
      </c>
      <c r="B128" s="126">
        <f t="shared" si="7"/>
        <v>19127</v>
      </c>
      <c r="C128" s="126">
        <v>130</v>
      </c>
      <c r="D128" s="126">
        <v>5819</v>
      </c>
      <c r="E128" s="126">
        <v>7142</v>
      </c>
      <c r="F128" s="126">
        <v>3454</v>
      </c>
      <c r="G128" s="126">
        <v>1296</v>
      </c>
      <c r="H128" s="126">
        <v>565</v>
      </c>
      <c r="I128" s="126">
        <v>271</v>
      </c>
      <c r="J128" s="126">
        <v>165</v>
      </c>
      <c r="K128" s="126">
        <v>285</v>
      </c>
      <c r="L128" s="92" t="s">
        <v>59</v>
      </c>
    </row>
    <row r="129" spans="1:12" s="86" customFormat="1" ht="9" customHeight="1">
      <c r="A129" s="161" t="s">
        <v>24</v>
      </c>
      <c r="B129" s="113">
        <f t="shared" si="7"/>
        <v>53732</v>
      </c>
      <c r="C129" s="113">
        <v>145</v>
      </c>
      <c r="D129" s="113">
        <v>9974</v>
      </c>
      <c r="E129" s="113">
        <v>19139</v>
      </c>
      <c r="F129" s="113">
        <v>14904</v>
      </c>
      <c r="G129" s="113">
        <v>5381</v>
      </c>
      <c r="H129" s="113">
        <v>2141</v>
      </c>
      <c r="I129" s="113">
        <v>973</v>
      </c>
      <c r="J129" s="113">
        <v>482</v>
      </c>
      <c r="K129" s="113">
        <v>593</v>
      </c>
      <c r="L129" s="90" t="s">
        <v>59</v>
      </c>
    </row>
    <row r="130" spans="1:12" s="86" customFormat="1" ht="9" customHeight="1">
      <c r="A130" s="84" t="s">
        <v>25</v>
      </c>
      <c r="B130" s="113">
        <f t="shared" si="7"/>
        <v>14073</v>
      </c>
      <c r="C130" s="113">
        <v>292</v>
      </c>
      <c r="D130" s="113">
        <v>5071</v>
      </c>
      <c r="E130" s="113">
        <v>4947</v>
      </c>
      <c r="F130" s="113">
        <v>2019</v>
      </c>
      <c r="G130" s="113">
        <v>734</v>
      </c>
      <c r="H130" s="113">
        <v>372</v>
      </c>
      <c r="I130" s="113">
        <v>173</v>
      </c>
      <c r="J130" s="113">
        <v>149</v>
      </c>
      <c r="K130" s="113">
        <v>316</v>
      </c>
      <c r="L130" s="90" t="s">
        <v>59</v>
      </c>
    </row>
    <row r="131" spans="1:12" s="86" customFormat="1" ht="9" customHeight="1">
      <c r="A131" s="84" t="s">
        <v>26</v>
      </c>
      <c r="B131" s="113">
        <f t="shared" si="7"/>
        <v>40114</v>
      </c>
      <c r="C131" s="113">
        <v>434</v>
      </c>
      <c r="D131" s="113">
        <v>14979</v>
      </c>
      <c r="E131" s="113">
        <v>15164</v>
      </c>
      <c r="F131" s="113">
        <v>6026</v>
      </c>
      <c r="G131" s="113">
        <v>1823</v>
      </c>
      <c r="H131" s="113">
        <v>683</v>
      </c>
      <c r="I131" s="113">
        <v>337</v>
      </c>
      <c r="J131" s="113">
        <v>204</v>
      </c>
      <c r="K131" s="113">
        <v>464</v>
      </c>
      <c r="L131" s="90" t="s">
        <v>59</v>
      </c>
    </row>
    <row r="132" spans="1:12" s="86" customFormat="1" ht="9" customHeight="1">
      <c r="A132" s="87" t="s">
        <v>27</v>
      </c>
      <c r="B132" s="126">
        <f t="shared" si="7"/>
        <v>25424</v>
      </c>
      <c r="C132" s="126">
        <v>1015</v>
      </c>
      <c r="D132" s="126">
        <v>10933</v>
      </c>
      <c r="E132" s="126">
        <v>7598</v>
      </c>
      <c r="F132" s="126">
        <v>3209</v>
      </c>
      <c r="G132" s="126">
        <v>1177</v>
      </c>
      <c r="H132" s="126">
        <v>581</v>
      </c>
      <c r="I132" s="126">
        <v>352</v>
      </c>
      <c r="J132" s="126">
        <v>207</v>
      </c>
      <c r="K132" s="126">
        <v>352</v>
      </c>
      <c r="L132" s="92" t="s">
        <v>59</v>
      </c>
    </row>
    <row r="133" spans="1:12" s="86" customFormat="1" ht="9" customHeight="1">
      <c r="A133" s="84" t="s">
        <v>28</v>
      </c>
      <c r="B133" s="113">
        <f t="shared" si="7"/>
        <v>14497</v>
      </c>
      <c r="C133" s="113">
        <v>146</v>
      </c>
      <c r="D133" s="113">
        <v>3738</v>
      </c>
      <c r="E133" s="113">
        <v>5247</v>
      </c>
      <c r="F133" s="113">
        <v>2868</v>
      </c>
      <c r="G133" s="113">
        <v>1113</v>
      </c>
      <c r="H133" s="113">
        <v>531</v>
      </c>
      <c r="I133" s="113">
        <v>319</v>
      </c>
      <c r="J133" s="113">
        <v>199</v>
      </c>
      <c r="K133" s="113">
        <v>336</v>
      </c>
      <c r="L133" s="90" t="s">
        <v>59</v>
      </c>
    </row>
    <row r="134" spans="1:12" s="86" customFormat="1" ht="9" customHeight="1">
      <c r="A134" s="84" t="s">
        <v>29</v>
      </c>
      <c r="B134" s="113">
        <f t="shared" si="7"/>
        <v>51986</v>
      </c>
      <c r="C134" s="113">
        <v>104</v>
      </c>
      <c r="D134" s="113">
        <v>15334</v>
      </c>
      <c r="E134" s="113">
        <v>20785</v>
      </c>
      <c r="F134" s="113">
        <v>9793</v>
      </c>
      <c r="G134" s="113">
        <v>3032</v>
      </c>
      <c r="H134" s="113">
        <v>1230</v>
      </c>
      <c r="I134" s="113">
        <v>630</v>
      </c>
      <c r="J134" s="113">
        <v>376</v>
      </c>
      <c r="K134" s="113">
        <v>702</v>
      </c>
      <c r="L134" s="90" t="s">
        <v>59</v>
      </c>
    </row>
    <row r="135" spans="1:12" s="86" customFormat="1" ht="9" customHeight="1">
      <c r="A135" s="84" t="s">
        <v>30</v>
      </c>
      <c r="B135" s="113">
        <f t="shared" si="7"/>
        <v>90878</v>
      </c>
      <c r="C135" s="113">
        <v>710</v>
      </c>
      <c r="D135" s="113">
        <v>25723</v>
      </c>
      <c r="E135" s="113">
        <v>34370</v>
      </c>
      <c r="F135" s="113">
        <v>18124</v>
      </c>
      <c r="G135" s="113">
        <v>6374</v>
      </c>
      <c r="H135" s="113">
        <v>2572</v>
      </c>
      <c r="I135" s="113">
        <v>1227</v>
      </c>
      <c r="J135" s="113">
        <v>657</v>
      </c>
      <c r="K135" s="113">
        <v>1121</v>
      </c>
      <c r="L135" s="90" t="s">
        <v>59</v>
      </c>
    </row>
    <row r="136" spans="1:12" s="86" customFormat="1" ht="9" customHeight="1">
      <c r="A136" s="87" t="s">
        <v>31</v>
      </c>
      <c r="B136" s="126">
        <f t="shared" si="7"/>
        <v>36319</v>
      </c>
      <c r="C136" s="126">
        <v>816</v>
      </c>
      <c r="D136" s="126">
        <v>13935</v>
      </c>
      <c r="E136" s="126">
        <v>12520</v>
      </c>
      <c r="F136" s="126">
        <v>5293</v>
      </c>
      <c r="G136" s="126">
        <v>1771</v>
      </c>
      <c r="H136" s="126">
        <v>812</v>
      </c>
      <c r="I136" s="126">
        <v>424</v>
      </c>
      <c r="J136" s="126">
        <v>231</v>
      </c>
      <c r="K136" s="126">
        <v>517</v>
      </c>
      <c r="L136" s="92" t="s">
        <v>59</v>
      </c>
    </row>
    <row r="137" spans="1:12" s="86" customFormat="1" ht="9" customHeight="1">
      <c r="A137" s="84" t="s">
        <v>32</v>
      </c>
      <c r="B137" s="113">
        <f t="shared" si="7"/>
        <v>9538</v>
      </c>
      <c r="C137" s="113">
        <v>93</v>
      </c>
      <c r="D137" s="113">
        <v>2602</v>
      </c>
      <c r="E137" s="113">
        <v>3438</v>
      </c>
      <c r="F137" s="113">
        <v>2057</v>
      </c>
      <c r="G137" s="113">
        <v>646</v>
      </c>
      <c r="H137" s="113">
        <v>271</v>
      </c>
      <c r="I137" s="113">
        <v>162</v>
      </c>
      <c r="J137" s="113">
        <v>92</v>
      </c>
      <c r="K137" s="113">
        <v>177</v>
      </c>
      <c r="L137" s="90" t="s">
        <v>59</v>
      </c>
    </row>
    <row r="138" spans="1:12" s="86" customFormat="1" ht="9" customHeight="1">
      <c r="A138" s="84" t="s">
        <v>33</v>
      </c>
      <c r="B138" s="113">
        <f t="shared" si="7"/>
        <v>7257</v>
      </c>
      <c r="C138" s="113">
        <v>95</v>
      </c>
      <c r="D138" s="113">
        <v>2225</v>
      </c>
      <c r="E138" s="113">
        <v>2528</v>
      </c>
      <c r="F138" s="113">
        <v>1190</v>
      </c>
      <c r="G138" s="113">
        <v>497</v>
      </c>
      <c r="H138" s="113">
        <v>248</v>
      </c>
      <c r="I138" s="113">
        <v>147</v>
      </c>
      <c r="J138" s="113">
        <v>80</v>
      </c>
      <c r="K138" s="113">
        <v>247</v>
      </c>
      <c r="L138" s="90" t="s">
        <v>59</v>
      </c>
    </row>
    <row r="139" spans="1:12" s="86" customFormat="1" ht="9" customHeight="1">
      <c r="A139" s="84" t="s">
        <v>34</v>
      </c>
      <c r="B139" s="113">
        <f t="shared" si="7"/>
        <v>35380</v>
      </c>
      <c r="C139" s="113">
        <v>417</v>
      </c>
      <c r="D139" s="113">
        <v>10671</v>
      </c>
      <c r="E139" s="113">
        <v>13740</v>
      </c>
      <c r="F139" s="113">
        <v>6954</v>
      </c>
      <c r="G139" s="113">
        <v>1964</v>
      </c>
      <c r="H139" s="113">
        <v>750</v>
      </c>
      <c r="I139" s="113">
        <v>353</v>
      </c>
      <c r="J139" s="113">
        <v>189</v>
      </c>
      <c r="K139" s="113">
        <v>342</v>
      </c>
      <c r="L139" s="90" t="s">
        <v>59</v>
      </c>
    </row>
    <row r="140" spans="1:12" s="86" customFormat="1" ht="9" customHeight="1">
      <c r="A140" s="87" t="s">
        <v>35</v>
      </c>
      <c r="B140" s="126">
        <f t="shared" si="7"/>
        <v>20343</v>
      </c>
      <c r="C140" s="126">
        <v>468</v>
      </c>
      <c r="D140" s="126">
        <v>7336</v>
      </c>
      <c r="E140" s="126">
        <v>6949</v>
      </c>
      <c r="F140" s="126">
        <v>3170</v>
      </c>
      <c r="G140" s="126">
        <v>1139</v>
      </c>
      <c r="H140" s="126">
        <v>533</v>
      </c>
      <c r="I140" s="126">
        <v>294</v>
      </c>
      <c r="J140" s="126">
        <v>168</v>
      </c>
      <c r="K140" s="126">
        <v>286</v>
      </c>
      <c r="L140" s="92" t="s">
        <v>59</v>
      </c>
    </row>
    <row r="141" spans="1:12" s="86" customFormat="1" ht="9" customHeight="1">
      <c r="A141" s="84" t="s">
        <v>36</v>
      </c>
      <c r="B141" s="113">
        <f t="shared" si="7"/>
        <v>25030</v>
      </c>
      <c r="C141" s="113">
        <v>257</v>
      </c>
      <c r="D141" s="113">
        <v>7244</v>
      </c>
      <c r="E141" s="113">
        <v>9266</v>
      </c>
      <c r="F141" s="113">
        <v>4897</v>
      </c>
      <c r="G141" s="113">
        <v>1735</v>
      </c>
      <c r="H141" s="113">
        <v>666</v>
      </c>
      <c r="I141" s="113">
        <v>380</v>
      </c>
      <c r="J141" s="113">
        <v>231</v>
      </c>
      <c r="K141" s="113">
        <v>354</v>
      </c>
      <c r="L141" s="90" t="s">
        <v>59</v>
      </c>
    </row>
    <row r="142" spans="1:12" s="86" customFormat="1" ht="9" customHeight="1">
      <c r="A142" s="84" t="s">
        <v>37</v>
      </c>
      <c r="B142" s="113">
        <f t="shared" si="7"/>
        <v>10054</v>
      </c>
      <c r="C142" s="113">
        <v>50</v>
      </c>
      <c r="D142" s="113">
        <v>2933</v>
      </c>
      <c r="E142" s="113">
        <v>4045</v>
      </c>
      <c r="F142" s="113">
        <v>1890</v>
      </c>
      <c r="G142" s="113">
        <v>609</v>
      </c>
      <c r="H142" s="113">
        <v>249</v>
      </c>
      <c r="I142" s="113">
        <v>113</v>
      </c>
      <c r="J142" s="113">
        <v>59</v>
      </c>
      <c r="K142" s="113">
        <v>106</v>
      </c>
      <c r="L142" s="90" t="s">
        <v>59</v>
      </c>
    </row>
    <row r="143" spans="1:12" s="86" customFormat="1" ht="9" customHeight="1">
      <c r="A143" s="84" t="s">
        <v>38</v>
      </c>
      <c r="B143" s="113">
        <f t="shared" si="7"/>
        <v>7178</v>
      </c>
      <c r="C143" s="113">
        <v>143</v>
      </c>
      <c r="D143" s="113">
        <v>1982</v>
      </c>
      <c r="E143" s="113">
        <v>2201</v>
      </c>
      <c r="F143" s="113">
        <v>1479</v>
      </c>
      <c r="G143" s="113">
        <v>710</v>
      </c>
      <c r="H143" s="113">
        <v>309</v>
      </c>
      <c r="I143" s="113">
        <v>179</v>
      </c>
      <c r="J143" s="113">
        <v>77</v>
      </c>
      <c r="K143" s="113">
        <v>98</v>
      </c>
      <c r="L143" s="90" t="s">
        <v>59</v>
      </c>
    </row>
    <row r="144" spans="1:12" s="86" customFormat="1" ht="9" customHeight="1">
      <c r="A144" s="87" t="s">
        <v>39</v>
      </c>
      <c r="B144" s="126">
        <f t="shared" si="7"/>
        <v>16714</v>
      </c>
      <c r="C144" s="126">
        <v>183</v>
      </c>
      <c r="D144" s="126">
        <v>5526</v>
      </c>
      <c r="E144" s="126">
        <v>6231</v>
      </c>
      <c r="F144" s="126">
        <v>2882</v>
      </c>
      <c r="G144" s="126">
        <v>942</v>
      </c>
      <c r="H144" s="126">
        <v>413</v>
      </c>
      <c r="I144" s="126">
        <v>162</v>
      </c>
      <c r="J144" s="126">
        <v>129</v>
      </c>
      <c r="K144" s="126">
        <v>246</v>
      </c>
      <c r="L144" s="92" t="s">
        <v>59</v>
      </c>
    </row>
    <row r="145" spans="1:12" s="86" customFormat="1" ht="9" customHeight="1">
      <c r="A145" s="84" t="s">
        <v>40</v>
      </c>
      <c r="B145" s="113">
        <f t="shared" si="7"/>
        <v>21436</v>
      </c>
      <c r="C145" s="113">
        <v>233</v>
      </c>
      <c r="D145" s="113">
        <v>6064</v>
      </c>
      <c r="E145" s="113">
        <v>8070</v>
      </c>
      <c r="F145" s="113">
        <v>3942</v>
      </c>
      <c r="G145" s="113">
        <v>1335</v>
      </c>
      <c r="H145" s="113">
        <v>642</v>
      </c>
      <c r="I145" s="113">
        <v>369</v>
      </c>
      <c r="J145" s="113">
        <v>250</v>
      </c>
      <c r="K145" s="113">
        <v>531</v>
      </c>
      <c r="L145" s="90" t="s">
        <v>59</v>
      </c>
    </row>
    <row r="146" spans="1:12" s="86" customFormat="1" ht="9" customHeight="1">
      <c r="A146" s="84" t="s">
        <v>41</v>
      </c>
      <c r="B146" s="113">
        <f t="shared" si="7"/>
        <v>16463</v>
      </c>
      <c r="C146" s="113">
        <v>90</v>
      </c>
      <c r="D146" s="113">
        <v>3998</v>
      </c>
      <c r="E146" s="113">
        <v>6275</v>
      </c>
      <c r="F146" s="113">
        <v>3633</v>
      </c>
      <c r="G146" s="113">
        <v>1207</v>
      </c>
      <c r="H146" s="113">
        <v>538</v>
      </c>
      <c r="I146" s="113">
        <v>267</v>
      </c>
      <c r="J146" s="113">
        <v>159</v>
      </c>
      <c r="K146" s="113">
        <v>296</v>
      </c>
      <c r="L146" s="90" t="s">
        <v>59</v>
      </c>
    </row>
    <row r="147" spans="1:12" s="86" customFormat="1" ht="9" customHeight="1">
      <c r="A147" s="84" t="s">
        <v>42</v>
      </c>
      <c r="B147" s="113">
        <f t="shared" si="7"/>
        <v>13310</v>
      </c>
      <c r="C147" s="113">
        <v>357</v>
      </c>
      <c r="D147" s="113">
        <v>4404</v>
      </c>
      <c r="E147" s="113">
        <v>4628</v>
      </c>
      <c r="F147" s="113">
        <v>2154</v>
      </c>
      <c r="G147" s="113">
        <v>847</v>
      </c>
      <c r="H147" s="113">
        <v>357</v>
      </c>
      <c r="I147" s="113">
        <v>255</v>
      </c>
      <c r="J147" s="113">
        <v>125</v>
      </c>
      <c r="K147" s="113">
        <v>183</v>
      </c>
      <c r="L147" s="90" t="s">
        <v>59</v>
      </c>
    </row>
    <row r="148" spans="1:12" s="86" customFormat="1" ht="9" customHeight="1">
      <c r="A148" s="87" t="s">
        <v>43</v>
      </c>
      <c r="B148" s="126">
        <f t="shared" si="7"/>
        <v>20604</v>
      </c>
      <c r="C148" s="126">
        <v>245</v>
      </c>
      <c r="D148" s="126">
        <v>5888</v>
      </c>
      <c r="E148" s="126">
        <v>7720</v>
      </c>
      <c r="F148" s="126">
        <v>3987</v>
      </c>
      <c r="G148" s="126">
        <v>1356</v>
      </c>
      <c r="H148" s="126">
        <v>618</v>
      </c>
      <c r="I148" s="126">
        <v>321</v>
      </c>
      <c r="J148" s="126">
        <v>170</v>
      </c>
      <c r="K148" s="126">
        <v>299</v>
      </c>
      <c r="L148" s="92" t="s">
        <v>59</v>
      </c>
    </row>
    <row r="149" spans="1:12" s="86" customFormat="1" ht="9" customHeight="1">
      <c r="A149" s="84" t="s">
        <v>44</v>
      </c>
      <c r="B149" s="113">
        <f t="shared" si="7"/>
        <v>9228</v>
      </c>
      <c r="C149" s="113">
        <v>88</v>
      </c>
      <c r="D149" s="113">
        <v>2696</v>
      </c>
      <c r="E149" s="113">
        <v>3483</v>
      </c>
      <c r="F149" s="113">
        <v>1609</v>
      </c>
      <c r="G149" s="113">
        <v>625</v>
      </c>
      <c r="H149" s="113">
        <v>269</v>
      </c>
      <c r="I149" s="113">
        <v>173</v>
      </c>
      <c r="J149" s="113">
        <v>113</v>
      </c>
      <c r="K149" s="113">
        <v>172</v>
      </c>
      <c r="L149" s="90" t="s">
        <v>59</v>
      </c>
    </row>
    <row r="150" spans="1:12" s="86" customFormat="1" ht="9" customHeight="1">
      <c r="A150" s="84" t="s">
        <v>45</v>
      </c>
      <c r="B150" s="113">
        <f t="shared" si="7"/>
        <v>44411</v>
      </c>
      <c r="C150" s="113">
        <v>583</v>
      </c>
      <c r="D150" s="113">
        <v>11546</v>
      </c>
      <c r="E150" s="113">
        <v>14466</v>
      </c>
      <c r="F150" s="113">
        <v>8780</v>
      </c>
      <c r="G150" s="113">
        <v>3734</v>
      </c>
      <c r="H150" s="113">
        <v>1981</v>
      </c>
      <c r="I150" s="113">
        <v>1164</v>
      </c>
      <c r="J150" s="113">
        <v>775</v>
      </c>
      <c r="K150" s="113">
        <v>1382</v>
      </c>
      <c r="L150" s="90" t="s">
        <v>59</v>
      </c>
    </row>
    <row r="151" spans="1:12" s="86" customFormat="1" ht="9" customHeight="1">
      <c r="A151" s="84" t="s">
        <v>46</v>
      </c>
      <c r="B151" s="113">
        <f t="shared" si="7"/>
        <v>13101</v>
      </c>
      <c r="C151" s="113">
        <v>172</v>
      </c>
      <c r="D151" s="113">
        <v>4690</v>
      </c>
      <c r="E151" s="113">
        <v>5012</v>
      </c>
      <c r="F151" s="113">
        <v>2001</v>
      </c>
      <c r="G151" s="113">
        <v>568</v>
      </c>
      <c r="H151" s="113">
        <v>239</v>
      </c>
      <c r="I151" s="113">
        <v>148</v>
      </c>
      <c r="J151" s="113">
        <v>87</v>
      </c>
      <c r="K151" s="113">
        <v>184</v>
      </c>
      <c r="L151" s="90" t="s">
        <v>59</v>
      </c>
    </row>
    <row r="152" spans="1:12" s="86" customFormat="1" ht="9" customHeight="1">
      <c r="A152" s="87" t="s">
        <v>47</v>
      </c>
      <c r="B152" s="126">
        <f t="shared" si="7"/>
        <v>13189</v>
      </c>
      <c r="C152" s="126">
        <v>226</v>
      </c>
      <c r="D152" s="126">
        <v>5326</v>
      </c>
      <c r="E152" s="126">
        <v>4750</v>
      </c>
      <c r="F152" s="126">
        <v>1705</v>
      </c>
      <c r="G152" s="126">
        <v>562</v>
      </c>
      <c r="H152" s="126">
        <v>254</v>
      </c>
      <c r="I152" s="126">
        <v>121</v>
      </c>
      <c r="J152" s="126">
        <v>66</v>
      </c>
      <c r="K152" s="126">
        <v>179</v>
      </c>
      <c r="L152" s="92" t="s">
        <v>59</v>
      </c>
    </row>
    <row r="153" spans="1:12" s="86" customFormat="1" ht="9" customHeight="1">
      <c r="A153" s="84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</row>
    <row r="154" spans="1:12" s="86" customFormat="1" ht="9" customHeight="1">
      <c r="A154" s="80">
        <v>1999</v>
      </c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</row>
    <row r="155" spans="1:12" s="86" customFormat="1" ht="9" customHeight="1">
      <c r="A155" s="83" t="s">
        <v>15</v>
      </c>
      <c r="B155" s="125">
        <f t="shared" ref="B155:K155" si="8">SUM(B157:B188)</f>
        <v>743856</v>
      </c>
      <c r="C155" s="125">
        <f t="shared" si="8"/>
        <v>9005</v>
      </c>
      <c r="D155" s="125">
        <f t="shared" si="8"/>
        <v>221571</v>
      </c>
      <c r="E155" s="125">
        <f t="shared" si="8"/>
        <v>262171</v>
      </c>
      <c r="F155" s="125">
        <f t="shared" si="8"/>
        <v>142456</v>
      </c>
      <c r="G155" s="125">
        <f t="shared" si="8"/>
        <v>51580</v>
      </c>
      <c r="H155" s="125">
        <f t="shared" si="8"/>
        <v>23587</v>
      </c>
      <c r="I155" s="125">
        <f t="shared" si="8"/>
        <v>12724</v>
      </c>
      <c r="J155" s="125">
        <f t="shared" si="8"/>
        <v>7475</v>
      </c>
      <c r="K155" s="125">
        <f t="shared" si="8"/>
        <v>13287</v>
      </c>
      <c r="L155" s="91" t="s">
        <v>59</v>
      </c>
    </row>
    <row r="156" spans="1:12" s="86" customFormat="1" ht="3" customHeight="1">
      <c r="A156" s="83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91"/>
    </row>
    <row r="157" spans="1:12" s="86" customFormat="1" ht="9" customHeight="1">
      <c r="A157" s="84" t="s">
        <v>16</v>
      </c>
      <c r="B157" s="113">
        <f t="shared" ref="B157:B188" si="9">SUM(C157:K157)</f>
        <v>7092</v>
      </c>
      <c r="C157" s="113">
        <v>34</v>
      </c>
      <c r="D157" s="113">
        <v>2419</v>
      </c>
      <c r="E157" s="113">
        <v>2781</v>
      </c>
      <c r="F157" s="113">
        <v>1220</v>
      </c>
      <c r="G157" s="113">
        <v>360</v>
      </c>
      <c r="H157" s="113">
        <v>132</v>
      </c>
      <c r="I157" s="113">
        <v>50</v>
      </c>
      <c r="J157" s="113">
        <v>46</v>
      </c>
      <c r="K157" s="113">
        <v>50</v>
      </c>
      <c r="L157" s="90" t="s">
        <v>59</v>
      </c>
    </row>
    <row r="158" spans="1:12" s="86" customFormat="1" ht="9" customHeight="1">
      <c r="A158" s="84" t="s">
        <v>17</v>
      </c>
      <c r="B158" s="113">
        <f t="shared" si="9"/>
        <v>17847</v>
      </c>
      <c r="C158" s="113">
        <v>152</v>
      </c>
      <c r="D158" s="113">
        <v>4335</v>
      </c>
      <c r="E158" s="113">
        <v>6058</v>
      </c>
      <c r="F158" s="113">
        <v>3903</v>
      </c>
      <c r="G158" s="113">
        <v>1599</v>
      </c>
      <c r="H158" s="113">
        <v>788</v>
      </c>
      <c r="I158" s="113">
        <v>431</v>
      </c>
      <c r="J158" s="113">
        <v>261</v>
      </c>
      <c r="K158" s="113">
        <v>320</v>
      </c>
      <c r="L158" s="90" t="s">
        <v>59</v>
      </c>
    </row>
    <row r="159" spans="1:12" s="86" customFormat="1" ht="9" customHeight="1">
      <c r="A159" s="84" t="s">
        <v>18</v>
      </c>
      <c r="B159" s="113">
        <f t="shared" si="9"/>
        <v>3384</v>
      </c>
      <c r="C159" s="113">
        <v>23</v>
      </c>
      <c r="D159" s="113">
        <v>901</v>
      </c>
      <c r="E159" s="113">
        <v>1266</v>
      </c>
      <c r="F159" s="113">
        <v>693</v>
      </c>
      <c r="G159" s="113">
        <v>238</v>
      </c>
      <c r="H159" s="113">
        <v>126</v>
      </c>
      <c r="I159" s="113">
        <v>49</v>
      </c>
      <c r="J159" s="113">
        <v>44</v>
      </c>
      <c r="K159" s="113">
        <v>44</v>
      </c>
      <c r="L159" s="90" t="s">
        <v>59</v>
      </c>
    </row>
    <row r="160" spans="1:12" s="86" customFormat="1" ht="9" customHeight="1">
      <c r="A160" s="87" t="s">
        <v>19</v>
      </c>
      <c r="B160" s="126">
        <f t="shared" si="9"/>
        <v>6123</v>
      </c>
      <c r="C160" s="126">
        <v>204</v>
      </c>
      <c r="D160" s="126">
        <v>2281</v>
      </c>
      <c r="E160" s="126">
        <v>1963</v>
      </c>
      <c r="F160" s="126">
        <v>896</v>
      </c>
      <c r="G160" s="126">
        <v>318</v>
      </c>
      <c r="H160" s="126">
        <v>180</v>
      </c>
      <c r="I160" s="126">
        <v>120</v>
      </c>
      <c r="J160" s="126">
        <v>59</v>
      </c>
      <c r="K160" s="126">
        <v>102</v>
      </c>
      <c r="L160" s="92" t="s">
        <v>59</v>
      </c>
    </row>
    <row r="161" spans="1:12" s="86" customFormat="1" ht="9" customHeight="1">
      <c r="A161" s="84" t="s">
        <v>20</v>
      </c>
      <c r="B161" s="113">
        <f t="shared" si="9"/>
        <v>19453</v>
      </c>
      <c r="C161" s="113">
        <v>417</v>
      </c>
      <c r="D161" s="113">
        <v>7193</v>
      </c>
      <c r="E161" s="113">
        <v>6895</v>
      </c>
      <c r="F161" s="113">
        <v>3140</v>
      </c>
      <c r="G161" s="113">
        <v>904</v>
      </c>
      <c r="H161" s="113">
        <v>403</v>
      </c>
      <c r="I161" s="113">
        <v>190</v>
      </c>
      <c r="J161" s="113">
        <v>116</v>
      </c>
      <c r="K161" s="113">
        <v>195</v>
      </c>
      <c r="L161" s="90" t="s">
        <v>59</v>
      </c>
    </row>
    <row r="162" spans="1:12" s="86" customFormat="1" ht="9" customHeight="1">
      <c r="A162" s="84" t="s">
        <v>21</v>
      </c>
      <c r="B162" s="113">
        <f t="shared" si="9"/>
        <v>4057</v>
      </c>
      <c r="C162" s="113">
        <v>41</v>
      </c>
      <c r="D162" s="113">
        <v>1150</v>
      </c>
      <c r="E162" s="113">
        <v>1420</v>
      </c>
      <c r="F162" s="113">
        <v>781</v>
      </c>
      <c r="G162" s="113">
        <v>285</v>
      </c>
      <c r="H162" s="113">
        <v>139</v>
      </c>
      <c r="I162" s="113">
        <v>72</v>
      </c>
      <c r="J162" s="113">
        <v>49</v>
      </c>
      <c r="K162" s="113">
        <v>120</v>
      </c>
      <c r="L162" s="90" t="s">
        <v>59</v>
      </c>
    </row>
    <row r="163" spans="1:12" s="86" customFormat="1" ht="9" customHeight="1">
      <c r="A163" s="84" t="s">
        <v>22</v>
      </c>
      <c r="B163" s="113">
        <f t="shared" si="9"/>
        <v>27171</v>
      </c>
      <c r="C163" s="113">
        <v>924</v>
      </c>
      <c r="D163" s="113">
        <v>9607</v>
      </c>
      <c r="E163" s="113">
        <v>7743</v>
      </c>
      <c r="F163" s="113">
        <v>4091</v>
      </c>
      <c r="G163" s="113">
        <v>1902</v>
      </c>
      <c r="H163" s="113">
        <v>1067</v>
      </c>
      <c r="I163" s="113">
        <v>690</v>
      </c>
      <c r="J163" s="113">
        <v>424</v>
      </c>
      <c r="K163" s="113">
        <v>723</v>
      </c>
      <c r="L163" s="90" t="s">
        <v>59</v>
      </c>
    </row>
    <row r="164" spans="1:12" s="86" customFormat="1" ht="9" customHeight="1">
      <c r="A164" s="87" t="s">
        <v>23</v>
      </c>
      <c r="B164" s="126">
        <f t="shared" si="9"/>
        <v>19831</v>
      </c>
      <c r="C164" s="126">
        <v>120</v>
      </c>
      <c r="D164" s="126">
        <v>5740</v>
      </c>
      <c r="E164" s="126">
        <v>7226</v>
      </c>
      <c r="F164" s="126">
        <v>3881</v>
      </c>
      <c r="G164" s="126">
        <v>1381</v>
      </c>
      <c r="H164" s="126">
        <v>651</v>
      </c>
      <c r="I164" s="126">
        <v>329</v>
      </c>
      <c r="J164" s="126">
        <v>205</v>
      </c>
      <c r="K164" s="126">
        <v>298</v>
      </c>
      <c r="L164" s="92" t="s">
        <v>59</v>
      </c>
    </row>
    <row r="165" spans="1:12" s="86" customFormat="1" ht="9" customHeight="1">
      <c r="A165" s="161" t="s">
        <v>24</v>
      </c>
      <c r="B165" s="113">
        <f t="shared" si="9"/>
        <v>52707</v>
      </c>
      <c r="C165" s="113">
        <v>154</v>
      </c>
      <c r="D165" s="113">
        <v>9636</v>
      </c>
      <c r="E165" s="113">
        <v>17749</v>
      </c>
      <c r="F165" s="113">
        <v>15188</v>
      </c>
      <c r="G165" s="113">
        <v>5627</v>
      </c>
      <c r="H165" s="113">
        <v>2184</v>
      </c>
      <c r="I165" s="113">
        <v>995</v>
      </c>
      <c r="J165" s="113">
        <v>497</v>
      </c>
      <c r="K165" s="113">
        <v>677</v>
      </c>
      <c r="L165" s="90" t="s">
        <v>59</v>
      </c>
    </row>
    <row r="166" spans="1:12" s="86" customFormat="1" ht="9" customHeight="1">
      <c r="A166" s="84" t="s">
        <v>25</v>
      </c>
      <c r="B166" s="113">
        <f t="shared" si="9"/>
        <v>14651</v>
      </c>
      <c r="C166" s="113">
        <v>281</v>
      </c>
      <c r="D166" s="113">
        <v>5020</v>
      </c>
      <c r="E166" s="113">
        <v>4943</v>
      </c>
      <c r="F166" s="113">
        <v>2403</v>
      </c>
      <c r="G166" s="113">
        <v>833</v>
      </c>
      <c r="H166" s="113">
        <v>412</v>
      </c>
      <c r="I166" s="113">
        <v>242</v>
      </c>
      <c r="J166" s="113">
        <v>167</v>
      </c>
      <c r="K166" s="113">
        <v>350</v>
      </c>
      <c r="L166" s="90" t="s">
        <v>59</v>
      </c>
    </row>
    <row r="167" spans="1:12" s="86" customFormat="1" ht="9" customHeight="1">
      <c r="A167" s="84" t="s">
        <v>26</v>
      </c>
      <c r="B167" s="113">
        <f t="shared" si="9"/>
        <v>42115</v>
      </c>
      <c r="C167" s="113">
        <v>419</v>
      </c>
      <c r="D167" s="113">
        <v>15326</v>
      </c>
      <c r="E167" s="113">
        <v>15959</v>
      </c>
      <c r="F167" s="113">
        <v>6498</v>
      </c>
      <c r="G167" s="113">
        <v>1994</v>
      </c>
      <c r="H167" s="113">
        <v>829</v>
      </c>
      <c r="I167" s="113">
        <v>393</v>
      </c>
      <c r="J167" s="113">
        <v>233</v>
      </c>
      <c r="K167" s="113">
        <v>464</v>
      </c>
      <c r="L167" s="90" t="s">
        <v>59</v>
      </c>
    </row>
    <row r="168" spans="1:12" s="86" customFormat="1" ht="9" customHeight="1">
      <c r="A168" s="87" t="s">
        <v>27</v>
      </c>
      <c r="B168" s="126">
        <f t="shared" si="9"/>
        <v>26724</v>
      </c>
      <c r="C168" s="126">
        <v>978</v>
      </c>
      <c r="D168" s="126">
        <v>11010</v>
      </c>
      <c r="E168" s="126">
        <v>7982</v>
      </c>
      <c r="F168" s="126">
        <v>3449</v>
      </c>
      <c r="G168" s="126">
        <v>1390</v>
      </c>
      <c r="H168" s="126">
        <v>734</v>
      </c>
      <c r="I168" s="126">
        <v>440</v>
      </c>
      <c r="J168" s="126">
        <v>278</v>
      </c>
      <c r="K168" s="126">
        <v>463</v>
      </c>
      <c r="L168" s="92" t="s">
        <v>59</v>
      </c>
    </row>
    <row r="169" spans="1:12" s="86" customFormat="1" ht="9" customHeight="1">
      <c r="A169" s="84" t="s">
        <v>28</v>
      </c>
      <c r="B169" s="113">
        <f t="shared" si="9"/>
        <v>15101</v>
      </c>
      <c r="C169" s="113">
        <v>112</v>
      </c>
      <c r="D169" s="113">
        <v>4029</v>
      </c>
      <c r="E169" s="113">
        <v>5301</v>
      </c>
      <c r="F169" s="113">
        <v>3027</v>
      </c>
      <c r="G169" s="113">
        <v>1151</v>
      </c>
      <c r="H169" s="113">
        <v>583</v>
      </c>
      <c r="I169" s="113">
        <v>326</v>
      </c>
      <c r="J169" s="113">
        <v>176</v>
      </c>
      <c r="K169" s="113">
        <v>396</v>
      </c>
      <c r="L169" s="90" t="s">
        <v>59</v>
      </c>
    </row>
    <row r="170" spans="1:12" s="86" customFormat="1" ht="9" customHeight="1">
      <c r="A170" s="84" t="s">
        <v>29</v>
      </c>
      <c r="B170" s="113">
        <f t="shared" si="9"/>
        <v>53507</v>
      </c>
      <c r="C170" s="113">
        <v>96</v>
      </c>
      <c r="D170" s="113">
        <v>15779</v>
      </c>
      <c r="E170" s="113">
        <v>21003</v>
      </c>
      <c r="F170" s="113">
        <v>10271</v>
      </c>
      <c r="G170" s="113">
        <v>3307</v>
      </c>
      <c r="H170" s="113">
        <v>1349</v>
      </c>
      <c r="I170" s="113">
        <v>649</v>
      </c>
      <c r="J170" s="113">
        <v>367</v>
      </c>
      <c r="K170" s="113">
        <v>686</v>
      </c>
      <c r="L170" s="90" t="s">
        <v>59</v>
      </c>
    </row>
    <row r="171" spans="1:12" s="86" customFormat="1" ht="9" customHeight="1">
      <c r="A171" s="84" t="s">
        <v>30</v>
      </c>
      <c r="B171" s="113">
        <f t="shared" si="9"/>
        <v>92864</v>
      </c>
      <c r="C171" s="113">
        <v>600</v>
      </c>
      <c r="D171" s="113">
        <v>25798</v>
      </c>
      <c r="E171" s="113">
        <v>34210</v>
      </c>
      <c r="F171" s="113">
        <v>19017</v>
      </c>
      <c r="G171" s="113">
        <v>6888</v>
      </c>
      <c r="H171" s="113">
        <v>2986</v>
      </c>
      <c r="I171" s="113">
        <v>1390</v>
      </c>
      <c r="J171" s="113">
        <v>768</v>
      </c>
      <c r="K171" s="113">
        <v>1207</v>
      </c>
      <c r="L171" s="90" t="s">
        <v>59</v>
      </c>
    </row>
    <row r="172" spans="1:12" s="86" customFormat="1" ht="9" customHeight="1">
      <c r="A172" s="87" t="s">
        <v>31</v>
      </c>
      <c r="B172" s="126">
        <f t="shared" si="9"/>
        <v>38020</v>
      </c>
      <c r="C172" s="126">
        <v>897</v>
      </c>
      <c r="D172" s="126">
        <v>14345</v>
      </c>
      <c r="E172" s="126">
        <v>12879</v>
      </c>
      <c r="F172" s="126">
        <v>5567</v>
      </c>
      <c r="G172" s="126">
        <v>2024</v>
      </c>
      <c r="H172" s="126">
        <v>867</v>
      </c>
      <c r="I172" s="126">
        <v>515</v>
      </c>
      <c r="J172" s="126">
        <v>293</v>
      </c>
      <c r="K172" s="126">
        <v>633</v>
      </c>
      <c r="L172" s="92" t="s">
        <v>59</v>
      </c>
    </row>
    <row r="173" spans="1:12" s="86" customFormat="1" ht="9" customHeight="1">
      <c r="A173" s="84" t="s">
        <v>32</v>
      </c>
      <c r="B173" s="113">
        <f t="shared" si="9"/>
        <v>10136</v>
      </c>
      <c r="C173" s="113">
        <v>87</v>
      </c>
      <c r="D173" s="113">
        <v>2697</v>
      </c>
      <c r="E173" s="113">
        <v>3613</v>
      </c>
      <c r="F173" s="113">
        <v>2184</v>
      </c>
      <c r="G173" s="113">
        <v>724</v>
      </c>
      <c r="H173" s="113">
        <v>317</v>
      </c>
      <c r="I173" s="113">
        <v>176</v>
      </c>
      <c r="J173" s="113">
        <v>128</v>
      </c>
      <c r="K173" s="113">
        <v>210</v>
      </c>
      <c r="L173" s="90" t="s">
        <v>59</v>
      </c>
    </row>
    <row r="174" spans="1:12" s="86" customFormat="1" ht="9" customHeight="1">
      <c r="A174" s="84" t="s">
        <v>33</v>
      </c>
      <c r="B174" s="113">
        <f t="shared" si="9"/>
        <v>7648</v>
      </c>
      <c r="C174" s="113">
        <v>91</v>
      </c>
      <c r="D174" s="113">
        <v>2158</v>
      </c>
      <c r="E174" s="113">
        <v>2572</v>
      </c>
      <c r="F174" s="113">
        <v>1444</v>
      </c>
      <c r="G174" s="113">
        <v>518</v>
      </c>
      <c r="H174" s="113">
        <v>287</v>
      </c>
      <c r="I174" s="113">
        <v>188</v>
      </c>
      <c r="J174" s="113">
        <v>114</v>
      </c>
      <c r="K174" s="113">
        <v>276</v>
      </c>
      <c r="L174" s="90" t="s">
        <v>59</v>
      </c>
    </row>
    <row r="175" spans="1:12" s="86" customFormat="1" ht="9" customHeight="1">
      <c r="A175" s="84" t="s">
        <v>34</v>
      </c>
      <c r="B175" s="113">
        <f t="shared" si="9"/>
        <v>36239</v>
      </c>
      <c r="C175" s="113">
        <v>394</v>
      </c>
      <c r="D175" s="113">
        <v>10700</v>
      </c>
      <c r="E175" s="113">
        <v>13719</v>
      </c>
      <c r="F175" s="113">
        <v>7484</v>
      </c>
      <c r="G175" s="113">
        <v>2196</v>
      </c>
      <c r="H175" s="113">
        <v>834</v>
      </c>
      <c r="I175" s="113">
        <v>392</v>
      </c>
      <c r="J175" s="113">
        <v>207</v>
      </c>
      <c r="K175" s="113">
        <v>313</v>
      </c>
      <c r="L175" s="90" t="s">
        <v>59</v>
      </c>
    </row>
    <row r="176" spans="1:12" s="86" customFormat="1" ht="9" customHeight="1">
      <c r="A176" s="87" t="s">
        <v>35</v>
      </c>
      <c r="B176" s="126">
        <f t="shared" si="9"/>
        <v>24113</v>
      </c>
      <c r="C176" s="126">
        <v>479</v>
      </c>
      <c r="D176" s="126">
        <v>7705</v>
      </c>
      <c r="E176" s="126">
        <v>7759</v>
      </c>
      <c r="F176" s="126">
        <v>3993</v>
      </c>
      <c r="G176" s="126">
        <v>1675</v>
      </c>
      <c r="H176" s="126">
        <v>949</v>
      </c>
      <c r="I176" s="126">
        <v>577</v>
      </c>
      <c r="J176" s="126">
        <v>335</v>
      </c>
      <c r="K176" s="126">
        <v>641</v>
      </c>
      <c r="L176" s="92" t="s">
        <v>59</v>
      </c>
    </row>
    <row r="177" spans="1:12" s="86" customFormat="1" ht="9" customHeight="1">
      <c r="A177" s="84" t="s">
        <v>36</v>
      </c>
      <c r="B177" s="113">
        <f t="shared" si="9"/>
        <v>29747</v>
      </c>
      <c r="C177" s="113">
        <v>252</v>
      </c>
      <c r="D177" s="113">
        <v>7782</v>
      </c>
      <c r="E177" s="113">
        <v>10338</v>
      </c>
      <c r="F177" s="113">
        <v>6076</v>
      </c>
      <c r="G177" s="113">
        <v>2432</v>
      </c>
      <c r="H177" s="113">
        <v>1157</v>
      </c>
      <c r="I177" s="113">
        <v>647</v>
      </c>
      <c r="J177" s="113">
        <v>361</v>
      </c>
      <c r="K177" s="113">
        <v>702</v>
      </c>
      <c r="L177" s="90" t="s">
        <v>59</v>
      </c>
    </row>
    <row r="178" spans="1:12" s="86" customFormat="1" ht="9" customHeight="1">
      <c r="A178" s="84" t="s">
        <v>37</v>
      </c>
      <c r="B178" s="113">
        <f t="shared" si="9"/>
        <v>10525</v>
      </c>
      <c r="C178" s="113">
        <v>57</v>
      </c>
      <c r="D178" s="113">
        <v>3009</v>
      </c>
      <c r="E178" s="113">
        <v>4213</v>
      </c>
      <c r="F178" s="113">
        <v>2017</v>
      </c>
      <c r="G178" s="113">
        <v>641</v>
      </c>
      <c r="H178" s="113">
        <v>251</v>
      </c>
      <c r="I178" s="113">
        <v>127</v>
      </c>
      <c r="J178" s="113">
        <v>70</v>
      </c>
      <c r="K178" s="113">
        <v>140</v>
      </c>
      <c r="L178" s="90" t="s">
        <v>59</v>
      </c>
    </row>
    <row r="179" spans="1:12" s="86" customFormat="1" ht="9" customHeight="1">
      <c r="A179" s="84" t="s">
        <v>38</v>
      </c>
      <c r="B179" s="113">
        <f t="shared" si="9"/>
        <v>7969</v>
      </c>
      <c r="C179" s="113">
        <v>144</v>
      </c>
      <c r="D179" s="113">
        <v>2208</v>
      </c>
      <c r="E179" s="113">
        <v>2418</v>
      </c>
      <c r="F179" s="113">
        <v>1622</v>
      </c>
      <c r="G179" s="113">
        <v>797</v>
      </c>
      <c r="H179" s="113">
        <v>392</v>
      </c>
      <c r="I179" s="113">
        <v>194</v>
      </c>
      <c r="J179" s="113">
        <v>107</v>
      </c>
      <c r="K179" s="113">
        <v>87</v>
      </c>
      <c r="L179" s="90" t="s">
        <v>59</v>
      </c>
    </row>
    <row r="180" spans="1:12" s="86" customFormat="1" ht="9" customHeight="1">
      <c r="A180" s="87" t="s">
        <v>39</v>
      </c>
      <c r="B180" s="126">
        <f t="shared" si="9"/>
        <v>17500</v>
      </c>
      <c r="C180" s="126">
        <v>158</v>
      </c>
      <c r="D180" s="126">
        <v>5506</v>
      </c>
      <c r="E180" s="126">
        <v>6493</v>
      </c>
      <c r="F180" s="126">
        <v>3154</v>
      </c>
      <c r="G180" s="126">
        <v>1034</v>
      </c>
      <c r="H180" s="126">
        <v>447</v>
      </c>
      <c r="I180" s="126">
        <v>213</v>
      </c>
      <c r="J180" s="126">
        <v>165</v>
      </c>
      <c r="K180" s="126">
        <v>330</v>
      </c>
      <c r="L180" s="92" t="s">
        <v>59</v>
      </c>
    </row>
    <row r="181" spans="1:12" s="86" customFormat="1" ht="9" customHeight="1">
      <c r="A181" s="84" t="s">
        <v>40</v>
      </c>
      <c r="B181" s="113">
        <f t="shared" si="9"/>
        <v>21931</v>
      </c>
      <c r="C181" s="113">
        <v>279</v>
      </c>
      <c r="D181" s="113">
        <v>5958</v>
      </c>
      <c r="E181" s="113">
        <v>8013</v>
      </c>
      <c r="F181" s="113">
        <v>4349</v>
      </c>
      <c r="G181" s="113">
        <v>1407</v>
      </c>
      <c r="H181" s="113">
        <v>683</v>
      </c>
      <c r="I181" s="113">
        <v>424</v>
      </c>
      <c r="J181" s="113">
        <v>272</v>
      </c>
      <c r="K181" s="113">
        <v>546</v>
      </c>
      <c r="L181" s="90" t="s">
        <v>59</v>
      </c>
    </row>
    <row r="182" spans="1:12" s="86" customFormat="1" ht="9" customHeight="1">
      <c r="A182" s="84" t="s">
        <v>41</v>
      </c>
      <c r="B182" s="113">
        <f t="shared" si="9"/>
        <v>17227</v>
      </c>
      <c r="C182" s="113">
        <v>61</v>
      </c>
      <c r="D182" s="113">
        <v>4086</v>
      </c>
      <c r="E182" s="113">
        <v>6370</v>
      </c>
      <c r="F182" s="113">
        <v>3953</v>
      </c>
      <c r="G182" s="113">
        <v>1298</v>
      </c>
      <c r="H182" s="113">
        <v>601</v>
      </c>
      <c r="I182" s="113">
        <v>342</v>
      </c>
      <c r="J182" s="113">
        <v>211</v>
      </c>
      <c r="K182" s="113">
        <v>305</v>
      </c>
      <c r="L182" s="90" t="s">
        <v>59</v>
      </c>
    </row>
    <row r="183" spans="1:12" s="86" customFormat="1" ht="9" customHeight="1">
      <c r="A183" s="84" t="s">
        <v>42</v>
      </c>
      <c r="B183" s="113">
        <f t="shared" si="9"/>
        <v>14388</v>
      </c>
      <c r="C183" s="113">
        <v>343</v>
      </c>
      <c r="D183" s="113">
        <v>4789</v>
      </c>
      <c r="E183" s="113">
        <v>4916</v>
      </c>
      <c r="F183" s="113">
        <v>2517</v>
      </c>
      <c r="G183" s="113">
        <v>885</v>
      </c>
      <c r="H183" s="113">
        <v>404</v>
      </c>
      <c r="I183" s="113">
        <v>231</v>
      </c>
      <c r="J183" s="113">
        <v>118</v>
      </c>
      <c r="K183" s="113">
        <v>185</v>
      </c>
      <c r="L183" s="90" t="s">
        <v>59</v>
      </c>
    </row>
    <row r="184" spans="1:12" s="86" customFormat="1" ht="9" customHeight="1">
      <c r="A184" s="87" t="s">
        <v>43</v>
      </c>
      <c r="B184" s="126">
        <f t="shared" si="9"/>
        <v>24269</v>
      </c>
      <c r="C184" s="126">
        <v>253</v>
      </c>
      <c r="D184" s="126">
        <v>6277</v>
      </c>
      <c r="E184" s="126">
        <v>8550</v>
      </c>
      <c r="F184" s="126">
        <v>4969</v>
      </c>
      <c r="G184" s="126">
        <v>1912</v>
      </c>
      <c r="H184" s="126">
        <v>961</v>
      </c>
      <c r="I184" s="126">
        <v>519</v>
      </c>
      <c r="J184" s="126">
        <v>293</v>
      </c>
      <c r="K184" s="126">
        <v>535</v>
      </c>
      <c r="L184" s="92" t="s">
        <v>59</v>
      </c>
    </row>
    <row r="185" spans="1:12" s="86" customFormat="1" ht="9" customHeight="1">
      <c r="A185" s="84" t="s">
        <v>44</v>
      </c>
      <c r="B185" s="113">
        <f t="shared" si="9"/>
        <v>8327</v>
      </c>
      <c r="C185" s="113">
        <v>60</v>
      </c>
      <c r="D185" s="113">
        <v>2458</v>
      </c>
      <c r="E185" s="113">
        <v>3130</v>
      </c>
      <c r="F185" s="113">
        <v>1554</v>
      </c>
      <c r="G185" s="113">
        <v>527</v>
      </c>
      <c r="H185" s="113">
        <v>238</v>
      </c>
      <c r="I185" s="113">
        <v>133</v>
      </c>
      <c r="J185" s="113">
        <v>76</v>
      </c>
      <c r="K185" s="113">
        <v>151</v>
      </c>
      <c r="L185" s="90" t="s">
        <v>59</v>
      </c>
    </row>
    <row r="186" spans="1:12" s="86" customFormat="1" ht="9" customHeight="1">
      <c r="A186" s="84" t="s">
        <v>45</v>
      </c>
      <c r="B186" s="113">
        <f t="shared" si="9"/>
        <v>46064</v>
      </c>
      <c r="C186" s="113">
        <v>536</v>
      </c>
      <c r="D186" s="113">
        <v>11404</v>
      </c>
      <c r="E186" s="113">
        <v>14860</v>
      </c>
      <c r="F186" s="113">
        <v>9111</v>
      </c>
      <c r="G186" s="113">
        <v>4092</v>
      </c>
      <c r="H186" s="113">
        <v>2084</v>
      </c>
      <c r="I186" s="113">
        <v>1402</v>
      </c>
      <c r="J186" s="113">
        <v>860</v>
      </c>
      <c r="K186" s="113">
        <v>1715</v>
      </c>
      <c r="L186" s="90" t="s">
        <v>59</v>
      </c>
    </row>
    <row r="187" spans="1:12" s="86" customFormat="1" ht="9" customHeight="1">
      <c r="A187" s="84" t="s">
        <v>46</v>
      </c>
      <c r="B187" s="113">
        <f t="shared" si="9"/>
        <v>13840</v>
      </c>
      <c r="C187" s="113">
        <v>182</v>
      </c>
      <c r="D187" s="113">
        <v>4996</v>
      </c>
      <c r="E187" s="113">
        <v>5190</v>
      </c>
      <c r="F187" s="113">
        <v>2156</v>
      </c>
      <c r="G187" s="113">
        <v>592</v>
      </c>
      <c r="H187" s="113">
        <v>287</v>
      </c>
      <c r="I187" s="113">
        <v>151</v>
      </c>
      <c r="J187" s="113">
        <v>92</v>
      </c>
      <c r="K187" s="113">
        <v>194</v>
      </c>
      <c r="L187" s="90" t="s">
        <v>59</v>
      </c>
    </row>
    <row r="188" spans="1:12" s="86" customFormat="1" ht="9" customHeight="1">
      <c r="A188" s="87" t="s">
        <v>47</v>
      </c>
      <c r="B188" s="126">
        <f t="shared" si="9"/>
        <v>13286</v>
      </c>
      <c r="C188" s="126">
        <v>177</v>
      </c>
      <c r="D188" s="126">
        <v>5269</v>
      </c>
      <c r="E188" s="126">
        <v>4639</v>
      </c>
      <c r="F188" s="126">
        <v>1848</v>
      </c>
      <c r="G188" s="126">
        <v>649</v>
      </c>
      <c r="H188" s="126">
        <v>265</v>
      </c>
      <c r="I188" s="126">
        <v>127</v>
      </c>
      <c r="J188" s="126">
        <v>83</v>
      </c>
      <c r="K188" s="126">
        <v>229</v>
      </c>
      <c r="L188" s="92" t="s">
        <v>59</v>
      </c>
    </row>
    <row r="189" spans="1:12" s="86" customFormat="1" ht="9" customHeight="1"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</row>
    <row r="190" spans="1:12" s="86" customFormat="1" ht="9" customHeight="1">
      <c r="A190" s="80">
        <v>2000</v>
      </c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</row>
    <row r="191" spans="1:12" s="86" customFormat="1" ht="9" customHeight="1">
      <c r="A191" s="83" t="s">
        <v>15</v>
      </c>
      <c r="B191" s="125">
        <f t="shared" ref="B191:K191" si="10">SUM(B193:B224)</f>
        <v>707422</v>
      </c>
      <c r="C191" s="125">
        <f t="shared" si="10"/>
        <v>8345</v>
      </c>
      <c r="D191" s="125">
        <f t="shared" si="10"/>
        <v>208090</v>
      </c>
      <c r="E191" s="125">
        <f t="shared" si="10"/>
        <v>243353</v>
      </c>
      <c r="F191" s="125">
        <f t="shared" si="10"/>
        <v>140046</v>
      </c>
      <c r="G191" s="125">
        <f t="shared" si="10"/>
        <v>51131</v>
      </c>
      <c r="H191" s="125">
        <f t="shared" si="10"/>
        <v>23276</v>
      </c>
      <c r="I191" s="125">
        <f t="shared" si="10"/>
        <v>12392</v>
      </c>
      <c r="J191" s="125">
        <f t="shared" si="10"/>
        <v>7740</v>
      </c>
      <c r="K191" s="125">
        <f t="shared" si="10"/>
        <v>13049</v>
      </c>
      <c r="L191" s="91" t="s">
        <v>59</v>
      </c>
    </row>
    <row r="192" spans="1:12" s="86" customFormat="1" ht="3" customHeight="1">
      <c r="A192" s="83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91"/>
    </row>
    <row r="193" spans="1:12" s="86" customFormat="1" ht="9" customHeight="1">
      <c r="A193" s="84" t="s">
        <v>16</v>
      </c>
      <c r="B193" s="113">
        <f t="shared" ref="B193:B224" si="11">SUM(C193:K193)</f>
        <v>7088</v>
      </c>
      <c r="C193" s="113">
        <v>42</v>
      </c>
      <c r="D193" s="113">
        <v>2266</v>
      </c>
      <c r="E193" s="113">
        <v>2621</v>
      </c>
      <c r="F193" s="113">
        <v>1402</v>
      </c>
      <c r="G193" s="113">
        <v>409</v>
      </c>
      <c r="H193" s="113">
        <v>167</v>
      </c>
      <c r="I193" s="113">
        <v>92</v>
      </c>
      <c r="J193" s="113">
        <v>31</v>
      </c>
      <c r="K193" s="113">
        <v>58</v>
      </c>
      <c r="L193" s="90" t="s">
        <v>59</v>
      </c>
    </row>
    <row r="194" spans="1:12" s="86" customFormat="1" ht="9" customHeight="1">
      <c r="A194" s="84" t="s">
        <v>17</v>
      </c>
      <c r="B194" s="113">
        <f t="shared" si="11"/>
        <v>16907</v>
      </c>
      <c r="C194" s="113">
        <v>143</v>
      </c>
      <c r="D194" s="113">
        <v>3868</v>
      </c>
      <c r="E194" s="113">
        <v>5584</v>
      </c>
      <c r="F194" s="113">
        <v>3813</v>
      </c>
      <c r="G194" s="113">
        <v>1627</v>
      </c>
      <c r="H194" s="113">
        <v>835</v>
      </c>
      <c r="I194" s="113">
        <v>449</v>
      </c>
      <c r="J194" s="113">
        <v>252</v>
      </c>
      <c r="K194" s="113">
        <v>336</v>
      </c>
      <c r="L194" s="90" t="s">
        <v>59</v>
      </c>
    </row>
    <row r="195" spans="1:12" s="86" customFormat="1" ht="9" customHeight="1">
      <c r="A195" s="84" t="s">
        <v>18</v>
      </c>
      <c r="B195" s="113">
        <f t="shared" si="11"/>
        <v>3174</v>
      </c>
      <c r="C195" s="113">
        <v>27</v>
      </c>
      <c r="D195" s="113">
        <v>840</v>
      </c>
      <c r="E195" s="113">
        <v>1155</v>
      </c>
      <c r="F195" s="113">
        <v>633</v>
      </c>
      <c r="G195" s="113">
        <v>263</v>
      </c>
      <c r="H195" s="113">
        <v>109</v>
      </c>
      <c r="I195" s="113">
        <v>64</v>
      </c>
      <c r="J195" s="113">
        <v>40</v>
      </c>
      <c r="K195" s="113">
        <v>43</v>
      </c>
      <c r="L195" s="90" t="s">
        <v>59</v>
      </c>
    </row>
    <row r="196" spans="1:12" s="86" customFormat="1" ht="9" customHeight="1">
      <c r="A196" s="87" t="s">
        <v>19</v>
      </c>
      <c r="B196" s="126">
        <f t="shared" si="11"/>
        <v>6000</v>
      </c>
      <c r="C196" s="126">
        <v>165</v>
      </c>
      <c r="D196" s="126">
        <v>2224</v>
      </c>
      <c r="E196" s="126">
        <v>1929</v>
      </c>
      <c r="F196" s="126">
        <v>865</v>
      </c>
      <c r="G196" s="126">
        <v>361</v>
      </c>
      <c r="H196" s="126">
        <v>194</v>
      </c>
      <c r="I196" s="126">
        <v>98</v>
      </c>
      <c r="J196" s="126">
        <v>79</v>
      </c>
      <c r="K196" s="126">
        <v>85</v>
      </c>
      <c r="L196" s="92" t="s">
        <v>59</v>
      </c>
    </row>
    <row r="197" spans="1:12" s="86" customFormat="1" ht="9" customHeight="1">
      <c r="A197" s="84" t="s">
        <v>20</v>
      </c>
      <c r="B197" s="113">
        <f t="shared" si="11"/>
        <v>18565</v>
      </c>
      <c r="C197" s="113">
        <v>344</v>
      </c>
      <c r="D197" s="113">
        <v>6823</v>
      </c>
      <c r="E197" s="113">
        <v>6395</v>
      </c>
      <c r="F197" s="113">
        <v>3099</v>
      </c>
      <c r="G197" s="113">
        <v>911</v>
      </c>
      <c r="H197" s="113">
        <v>414</v>
      </c>
      <c r="I197" s="113">
        <v>226</v>
      </c>
      <c r="J197" s="113">
        <v>132</v>
      </c>
      <c r="K197" s="113">
        <v>221</v>
      </c>
      <c r="L197" s="90" t="s">
        <v>59</v>
      </c>
    </row>
    <row r="198" spans="1:12" s="86" customFormat="1" ht="9" customHeight="1">
      <c r="A198" s="84" t="s">
        <v>21</v>
      </c>
      <c r="B198" s="113">
        <f t="shared" si="11"/>
        <v>3673</v>
      </c>
      <c r="C198" s="113">
        <v>41</v>
      </c>
      <c r="D198" s="113">
        <v>960</v>
      </c>
      <c r="E198" s="113">
        <v>1265</v>
      </c>
      <c r="F198" s="113">
        <v>779</v>
      </c>
      <c r="G198" s="113">
        <v>259</v>
      </c>
      <c r="H198" s="113">
        <v>138</v>
      </c>
      <c r="I198" s="113">
        <v>80</v>
      </c>
      <c r="J198" s="113">
        <v>51</v>
      </c>
      <c r="K198" s="113">
        <v>100</v>
      </c>
      <c r="L198" s="90" t="s">
        <v>59</v>
      </c>
    </row>
    <row r="199" spans="1:12" s="86" customFormat="1" ht="9" customHeight="1">
      <c r="A199" s="84" t="s">
        <v>22</v>
      </c>
      <c r="B199" s="113">
        <f t="shared" si="11"/>
        <v>20263</v>
      </c>
      <c r="C199" s="113">
        <v>822</v>
      </c>
      <c r="D199" s="113">
        <v>8047</v>
      </c>
      <c r="E199" s="113">
        <v>6029</v>
      </c>
      <c r="F199" s="113">
        <v>2982</v>
      </c>
      <c r="G199" s="113">
        <v>1060</v>
      </c>
      <c r="H199" s="113">
        <v>520</v>
      </c>
      <c r="I199" s="113">
        <v>317</v>
      </c>
      <c r="J199" s="113">
        <v>189</v>
      </c>
      <c r="K199" s="113">
        <v>297</v>
      </c>
      <c r="L199" s="90" t="s">
        <v>59</v>
      </c>
    </row>
    <row r="200" spans="1:12" s="86" customFormat="1" ht="9" customHeight="1">
      <c r="A200" s="87" t="s">
        <v>23</v>
      </c>
      <c r="B200" s="126">
        <f t="shared" si="11"/>
        <v>19804</v>
      </c>
      <c r="C200" s="126">
        <v>92</v>
      </c>
      <c r="D200" s="126">
        <v>5665</v>
      </c>
      <c r="E200" s="126">
        <v>6872</v>
      </c>
      <c r="F200" s="126">
        <v>3946</v>
      </c>
      <c r="G200" s="126">
        <v>1596</v>
      </c>
      <c r="H200" s="126">
        <v>676</v>
      </c>
      <c r="I200" s="126">
        <v>388</v>
      </c>
      <c r="J200" s="126">
        <v>219</v>
      </c>
      <c r="K200" s="126">
        <v>350</v>
      </c>
      <c r="L200" s="92" t="s">
        <v>59</v>
      </c>
    </row>
    <row r="201" spans="1:12" s="86" customFormat="1" ht="9" customHeight="1">
      <c r="A201" s="161" t="s">
        <v>24</v>
      </c>
      <c r="B201" s="113">
        <f t="shared" si="11"/>
        <v>51617</v>
      </c>
      <c r="C201" s="113">
        <v>232</v>
      </c>
      <c r="D201" s="113">
        <v>8847</v>
      </c>
      <c r="E201" s="113">
        <v>16731</v>
      </c>
      <c r="F201" s="113">
        <v>15293</v>
      </c>
      <c r="G201" s="113">
        <v>5806</v>
      </c>
      <c r="H201" s="113">
        <v>2316</v>
      </c>
      <c r="I201" s="113">
        <v>1018</v>
      </c>
      <c r="J201" s="113">
        <v>605</v>
      </c>
      <c r="K201" s="113">
        <v>769</v>
      </c>
      <c r="L201" s="90" t="s">
        <v>59</v>
      </c>
    </row>
    <row r="202" spans="1:12" s="86" customFormat="1" ht="9" customHeight="1">
      <c r="A202" s="84" t="s">
        <v>25</v>
      </c>
      <c r="B202" s="113">
        <f t="shared" si="11"/>
        <v>13822</v>
      </c>
      <c r="C202" s="113">
        <v>282</v>
      </c>
      <c r="D202" s="113">
        <v>4712</v>
      </c>
      <c r="E202" s="113">
        <v>4454</v>
      </c>
      <c r="F202" s="113">
        <v>2298</v>
      </c>
      <c r="G202" s="113">
        <v>904</v>
      </c>
      <c r="H202" s="113">
        <v>416</v>
      </c>
      <c r="I202" s="113">
        <v>239</v>
      </c>
      <c r="J202" s="113">
        <v>167</v>
      </c>
      <c r="K202" s="113">
        <v>350</v>
      </c>
      <c r="L202" s="90" t="s">
        <v>59</v>
      </c>
    </row>
    <row r="203" spans="1:12" s="86" customFormat="1" ht="9" customHeight="1">
      <c r="A203" s="84" t="s">
        <v>26</v>
      </c>
      <c r="B203" s="113">
        <f t="shared" si="11"/>
        <v>39613</v>
      </c>
      <c r="C203" s="113">
        <v>376</v>
      </c>
      <c r="D203" s="113">
        <v>14158</v>
      </c>
      <c r="E203" s="113">
        <v>14760</v>
      </c>
      <c r="F203" s="113">
        <v>6466</v>
      </c>
      <c r="G203" s="113">
        <v>1956</v>
      </c>
      <c r="H203" s="113">
        <v>837</v>
      </c>
      <c r="I203" s="113">
        <v>382</v>
      </c>
      <c r="J203" s="113">
        <v>208</v>
      </c>
      <c r="K203" s="113">
        <v>470</v>
      </c>
      <c r="L203" s="90" t="s">
        <v>59</v>
      </c>
    </row>
    <row r="204" spans="1:12" s="86" customFormat="1" ht="9" customHeight="1">
      <c r="A204" s="87" t="s">
        <v>27</v>
      </c>
      <c r="B204" s="126">
        <f t="shared" si="11"/>
        <v>27710</v>
      </c>
      <c r="C204" s="126">
        <v>1047</v>
      </c>
      <c r="D204" s="126">
        <v>11064</v>
      </c>
      <c r="E204" s="126">
        <v>7907</v>
      </c>
      <c r="F204" s="126">
        <v>3868</v>
      </c>
      <c r="G204" s="126">
        <v>1475</v>
      </c>
      <c r="H204" s="126">
        <v>918</v>
      </c>
      <c r="I204" s="126">
        <v>484</v>
      </c>
      <c r="J204" s="126">
        <v>350</v>
      </c>
      <c r="K204" s="126">
        <v>597</v>
      </c>
      <c r="L204" s="92" t="s">
        <v>59</v>
      </c>
    </row>
    <row r="205" spans="1:12" s="86" customFormat="1" ht="9" customHeight="1">
      <c r="A205" s="84" t="s">
        <v>28</v>
      </c>
      <c r="B205" s="113">
        <f t="shared" si="11"/>
        <v>15207</v>
      </c>
      <c r="C205" s="113">
        <v>115</v>
      </c>
      <c r="D205" s="113">
        <v>3812</v>
      </c>
      <c r="E205" s="113">
        <v>5186</v>
      </c>
      <c r="F205" s="113">
        <v>3219</v>
      </c>
      <c r="G205" s="113">
        <v>1209</v>
      </c>
      <c r="H205" s="113">
        <v>636</v>
      </c>
      <c r="I205" s="113">
        <v>366</v>
      </c>
      <c r="J205" s="113">
        <v>251</v>
      </c>
      <c r="K205" s="113">
        <v>413</v>
      </c>
      <c r="L205" s="90" t="s">
        <v>59</v>
      </c>
    </row>
    <row r="206" spans="1:12" s="86" customFormat="1" ht="9" customHeight="1">
      <c r="A206" s="84" t="s">
        <v>29</v>
      </c>
      <c r="B206" s="113">
        <f t="shared" si="11"/>
        <v>51760</v>
      </c>
      <c r="C206" s="113">
        <v>94</v>
      </c>
      <c r="D206" s="113">
        <v>15341</v>
      </c>
      <c r="E206" s="113">
        <v>19532</v>
      </c>
      <c r="F206" s="113">
        <v>10116</v>
      </c>
      <c r="G206" s="113">
        <v>3391</v>
      </c>
      <c r="H206" s="113">
        <v>1411</v>
      </c>
      <c r="I206" s="113">
        <v>700</v>
      </c>
      <c r="J206" s="113">
        <v>424</v>
      </c>
      <c r="K206" s="113">
        <v>751</v>
      </c>
      <c r="L206" s="90" t="s">
        <v>59</v>
      </c>
    </row>
    <row r="207" spans="1:12" s="86" customFormat="1" ht="9" customHeight="1">
      <c r="A207" s="84" t="s">
        <v>30</v>
      </c>
      <c r="B207" s="113">
        <f t="shared" si="11"/>
        <v>83607</v>
      </c>
      <c r="C207" s="113">
        <v>517</v>
      </c>
      <c r="D207" s="113">
        <v>23343</v>
      </c>
      <c r="E207" s="113">
        <v>30204</v>
      </c>
      <c r="F207" s="113">
        <v>17993</v>
      </c>
      <c r="G207" s="113">
        <v>6269</v>
      </c>
      <c r="H207" s="113">
        <v>2441</v>
      </c>
      <c r="I207" s="113">
        <v>1180</v>
      </c>
      <c r="J207" s="113">
        <v>633</v>
      </c>
      <c r="K207" s="113">
        <v>1027</v>
      </c>
      <c r="L207" s="90" t="s">
        <v>59</v>
      </c>
    </row>
    <row r="208" spans="1:12" s="86" customFormat="1" ht="9" customHeight="1">
      <c r="A208" s="87" t="s">
        <v>31</v>
      </c>
      <c r="B208" s="126">
        <f t="shared" si="11"/>
        <v>34545</v>
      </c>
      <c r="C208" s="126">
        <v>704</v>
      </c>
      <c r="D208" s="126">
        <v>13062</v>
      </c>
      <c r="E208" s="126">
        <v>11624</v>
      </c>
      <c r="F208" s="126">
        <v>5161</v>
      </c>
      <c r="G208" s="126">
        <v>1813</v>
      </c>
      <c r="H208" s="126">
        <v>869</v>
      </c>
      <c r="I208" s="126">
        <v>474</v>
      </c>
      <c r="J208" s="126">
        <v>289</v>
      </c>
      <c r="K208" s="126">
        <v>549</v>
      </c>
      <c r="L208" s="92" t="s">
        <v>59</v>
      </c>
    </row>
    <row r="209" spans="1:12" s="86" customFormat="1" ht="9" customHeight="1">
      <c r="A209" s="84" t="s">
        <v>32</v>
      </c>
      <c r="B209" s="113">
        <f t="shared" si="11"/>
        <v>9808</v>
      </c>
      <c r="C209" s="113">
        <v>78</v>
      </c>
      <c r="D209" s="113">
        <v>2631</v>
      </c>
      <c r="E209" s="113">
        <v>3317</v>
      </c>
      <c r="F209" s="113">
        <v>2210</v>
      </c>
      <c r="G209" s="113">
        <v>767</v>
      </c>
      <c r="H209" s="113">
        <v>319</v>
      </c>
      <c r="I209" s="113">
        <v>198</v>
      </c>
      <c r="J209" s="113">
        <v>108</v>
      </c>
      <c r="K209" s="113">
        <v>180</v>
      </c>
      <c r="L209" s="90" t="s">
        <v>59</v>
      </c>
    </row>
    <row r="210" spans="1:12" s="86" customFormat="1" ht="9" customHeight="1">
      <c r="A210" s="84" t="s">
        <v>33</v>
      </c>
      <c r="B210" s="113">
        <f t="shared" si="11"/>
        <v>7006</v>
      </c>
      <c r="C210" s="113">
        <v>76</v>
      </c>
      <c r="D210" s="113">
        <v>1950</v>
      </c>
      <c r="E210" s="113">
        <v>2261</v>
      </c>
      <c r="F210" s="113">
        <v>1344</v>
      </c>
      <c r="G210" s="113">
        <v>562</v>
      </c>
      <c r="H210" s="113">
        <v>272</v>
      </c>
      <c r="I210" s="113">
        <v>168</v>
      </c>
      <c r="J210" s="113">
        <v>114</v>
      </c>
      <c r="K210" s="113">
        <v>259</v>
      </c>
      <c r="L210" s="90" t="s">
        <v>59</v>
      </c>
    </row>
    <row r="211" spans="1:12" s="86" customFormat="1" ht="9" customHeight="1">
      <c r="A211" s="84" t="s">
        <v>34</v>
      </c>
      <c r="B211" s="113">
        <f t="shared" si="11"/>
        <v>34398</v>
      </c>
      <c r="C211" s="113">
        <v>437</v>
      </c>
      <c r="D211" s="113">
        <v>10193</v>
      </c>
      <c r="E211" s="113">
        <v>12698</v>
      </c>
      <c r="F211" s="113">
        <v>7069</v>
      </c>
      <c r="G211" s="113">
        <v>2154</v>
      </c>
      <c r="H211" s="113">
        <v>866</v>
      </c>
      <c r="I211" s="113">
        <v>408</v>
      </c>
      <c r="J211" s="113">
        <v>227</v>
      </c>
      <c r="K211" s="113">
        <v>346</v>
      </c>
      <c r="L211" s="90" t="s">
        <v>59</v>
      </c>
    </row>
    <row r="212" spans="1:12" s="86" customFormat="1" ht="9" customHeight="1">
      <c r="A212" s="87" t="s">
        <v>35</v>
      </c>
      <c r="B212" s="126">
        <f t="shared" si="11"/>
        <v>23897</v>
      </c>
      <c r="C212" s="126">
        <v>435</v>
      </c>
      <c r="D212" s="126">
        <v>7432</v>
      </c>
      <c r="E212" s="126">
        <v>7560</v>
      </c>
      <c r="F212" s="126">
        <v>4085</v>
      </c>
      <c r="G212" s="126">
        <v>1773</v>
      </c>
      <c r="H212" s="126">
        <v>981</v>
      </c>
      <c r="I212" s="126">
        <v>598</v>
      </c>
      <c r="J212" s="126">
        <v>378</v>
      </c>
      <c r="K212" s="126">
        <v>655</v>
      </c>
      <c r="L212" s="92" t="s">
        <v>59</v>
      </c>
    </row>
    <row r="213" spans="1:12" s="86" customFormat="1" ht="9" customHeight="1">
      <c r="A213" s="84" t="s">
        <v>36</v>
      </c>
      <c r="B213" s="113">
        <f t="shared" si="11"/>
        <v>28906</v>
      </c>
      <c r="C213" s="113">
        <v>245</v>
      </c>
      <c r="D213" s="113">
        <v>7483</v>
      </c>
      <c r="E213" s="113">
        <v>9813</v>
      </c>
      <c r="F213" s="113">
        <v>6097</v>
      </c>
      <c r="G213" s="113">
        <v>2365</v>
      </c>
      <c r="H213" s="113">
        <v>1127</v>
      </c>
      <c r="I213" s="113">
        <v>689</v>
      </c>
      <c r="J213" s="113">
        <v>396</v>
      </c>
      <c r="K213" s="113">
        <v>691</v>
      </c>
      <c r="L213" s="90" t="s">
        <v>59</v>
      </c>
    </row>
    <row r="214" spans="1:12" s="86" customFormat="1" ht="9" customHeight="1">
      <c r="A214" s="84" t="s">
        <v>37</v>
      </c>
      <c r="B214" s="113">
        <f t="shared" si="11"/>
        <v>10459</v>
      </c>
      <c r="C214" s="113">
        <v>37</v>
      </c>
      <c r="D214" s="113">
        <v>3007</v>
      </c>
      <c r="E214" s="113">
        <v>4055</v>
      </c>
      <c r="F214" s="113">
        <v>2133</v>
      </c>
      <c r="G214" s="113">
        <v>659</v>
      </c>
      <c r="H214" s="113">
        <v>248</v>
      </c>
      <c r="I214" s="113">
        <v>118</v>
      </c>
      <c r="J214" s="113">
        <v>72</v>
      </c>
      <c r="K214" s="113">
        <v>130</v>
      </c>
      <c r="L214" s="90" t="s">
        <v>59</v>
      </c>
    </row>
    <row r="215" spans="1:12" s="86" customFormat="1" ht="9" customHeight="1">
      <c r="A215" s="84" t="s">
        <v>38</v>
      </c>
      <c r="B215" s="113">
        <f t="shared" si="11"/>
        <v>8908</v>
      </c>
      <c r="C215" s="113">
        <v>148</v>
      </c>
      <c r="D215" s="113">
        <v>2156</v>
      </c>
      <c r="E215" s="113">
        <v>2578</v>
      </c>
      <c r="F215" s="113">
        <v>1980</v>
      </c>
      <c r="G215" s="113">
        <v>1023</v>
      </c>
      <c r="H215" s="113">
        <v>512</v>
      </c>
      <c r="I215" s="113">
        <v>251</v>
      </c>
      <c r="J215" s="113">
        <v>134</v>
      </c>
      <c r="K215" s="113">
        <v>126</v>
      </c>
      <c r="L215" s="90" t="s">
        <v>59</v>
      </c>
    </row>
    <row r="216" spans="1:12" s="86" customFormat="1" ht="9" customHeight="1">
      <c r="A216" s="87" t="s">
        <v>39</v>
      </c>
      <c r="B216" s="126">
        <f t="shared" si="11"/>
        <v>16796</v>
      </c>
      <c r="C216" s="126">
        <v>137</v>
      </c>
      <c r="D216" s="126">
        <v>5367</v>
      </c>
      <c r="E216" s="126">
        <v>6132</v>
      </c>
      <c r="F216" s="126">
        <v>3057</v>
      </c>
      <c r="G216" s="126">
        <v>987</v>
      </c>
      <c r="H216" s="126">
        <v>429</v>
      </c>
      <c r="I216" s="126">
        <v>230</v>
      </c>
      <c r="J216" s="126">
        <v>144</v>
      </c>
      <c r="K216" s="126">
        <v>313</v>
      </c>
      <c r="L216" s="92" t="s">
        <v>59</v>
      </c>
    </row>
    <row r="217" spans="1:12" s="86" customFormat="1" ht="9" customHeight="1">
      <c r="A217" s="84" t="s">
        <v>40</v>
      </c>
      <c r="B217" s="113">
        <f t="shared" si="11"/>
        <v>20423</v>
      </c>
      <c r="C217" s="113">
        <v>169</v>
      </c>
      <c r="D217" s="113">
        <v>5464</v>
      </c>
      <c r="E217" s="113">
        <v>7306</v>
      </c>
      <c r="F217" s="113">
        <v>4152</v>
      </c>
      <c r="G217" s="113">
        <v>1445</v>
      </c>
      <c r="H217" s="113">
        <v>635</v>
      </c>
      <c r="I217" s="113">
        <v>411</v>
      </c>
      <c r="J217" s="113">
        <v>303</v>
      </c>
      <c r="K217" s="113">
        <v>538</v>
      </c>
      <c r="L217" s="90" t="s">
        <v>59</v>
      </c>
    </row>
    <row r="218" spans="1:12" s="86" customFormat="1" ht="9" customHeight="1">
      <c r="A218" s="84" t="s">
        <v>41</v>
      </c>
      <c r="B218" s="113">
        <f t="shared" si="11"/>
        <v>17214</v>
      </c>
      <c r="C218" s="113">
        <v>72</v>
      </c>
      <c r="D218" s="113">
        <v>3933</v>
      </c>
      <c r="E218" s="113">
        <v>6268</v>
      </c>
      <c r="F218" s="113">
        <v>3928</v>
      </c>
      <c r="G218" s="113">
        <v>1403</v>
      </c>
      <c r="H218" s="113">
        <v>687</v>
      </c>
      <c r="I218" s="113">
        <v>354</v>
      </c>
      <c r="J218" s="113">
        <v>225</v>
      </c>
      <c r="K218" s="113">
        <v>344</v>
      </c>
      <c r="L218" s="90" t="s">
        <v>59</v>
      </c>
    </row>
    <row r="219" spans="1:12" s="86" customFormat="1" ht="9" customHeight="1">
      <c r="A219" s="84" t="s">
        <v>42</v>
      </c>
      <c r="B219" s="113">
        <f t="shared" si="11"/>
        <v>13421</v>
      </c>
      <c r="C219" s="113">
        <v>317</v>
      </c>
      <c r="D219" s="113">
        <v>4275</v>
      </c>
      <c r="E219" s="113">
        <v>4671</v>
      </c>
      <c r="F219" s="113">
        <v>2430</v>
      </c>
      <c r="G219" s="113">
        <v>870</v>
      </c>
      <c r="H219" s="113">
        <v>381</v>
      </c>
      <c r="I219" s="113">
        <v>204</v>
      </c>
      <c r="J219" s="113">
        <v>121</v>
      </c>
      <c r="K219" s="113">
        <v>152</v>
      </c>
      <c r="L219" s="90" t="s">
        <v>59</v>
      </c>
    </row>
    <row r="220" spans="1:12" s="86" customFormat="1" ht="9" customHeight="1">
      <c r="A220" s="87" t="s">
        <v>43</v>
      </c>
      <c r="B220" s="126">
        <f t="shared" si="11"/>
        <v>21564</v>
      </c>
      <c r="C220" s="126">
        <v>212</v>
      </c>
      <c r="D220" s="126">
        <v>5871</v>
      </c>
      <c r="E220" s="126">
        <v>7692</v>
      </c>
      <c r="F220" s="126">
        <v>4308</v>
      </c>
      <c r="G220" s="126">
        <v>1653</v>
      </c>
      <c r="H220" s="126">
        <v>800</v>
      </c>
      <c r="I220" s="126">
        <v>385</v>
      </c>
      <c r="J220" s="126">
        <v>266</v>
      </c>
      <c r="K220" s="126">
        <v>377</v>
      </c>
      <c r="L220" s="92" t="s">
        <v>59</v>
      </c>
    </row>
    <row r="221" spans="1:12" s="86" customFormat="1" ht="9" customHeight="1">
      <c r="A221" s="84" t="s">
        <v>44</v>
      </c>
      <c r="B221" s="113">
        <f t="shared" si="11"/>
        <v>8627</v>
      </c>
      <c r="C221" s="113">
        <v>76</v>
      </c>
      <c r="D221" s="113">
        <v>2538</v>
      </c>
      <c r="E221" s="113">
        <v>3107</v>
      </c>
      <c r="F221" s="113">
        <v>1649</v>
      </c>
      <c r="G221" s="113">
        <v>589</v>
      </c>
      <c r="H221" s="113">
        <v>260</v>
      </c>
      <c r="I221" s="113">
        <v>137</v>
      </c>
      <c r="J221" s="113">
        <v>89</v>
      </c>
      <c r="K221" s="113">
        <v>182</v>
      </c>
      <c r="L221" s="90" t="s">
        <v>59</v>
      </c>
    </row>
    <row r="222" spans="1:12" s="86" customFormat="1" ht="9" customHeight="1">
      <c r="A222" s="84" t="s">
        <v>45</v>
      </c>
      <c r="B222" s="113">
        <f t="shared" si="11"/>
        <v>46963</v>
      </c>
      <c r="C222" s="113">
        <v>517</v>
      </c>
      <c r="D222" s="113">
        <v>11096</v>
      </c>
      <c r="E222" s="113">
        <v>14539</v>
      </c>
      <c r="F222" s="113">
        <v>9761</v>
      </c>
      <c r="G222" s="113">
        <v>4328</v>
      </c>
      <c r="H222" s="113">
        <v>2347</v>
      </c>
      <c r="I222" s="113">
        <v>1403</v>
      </c>
      <c r="J222" s="113">
        <v>1047</v>
      </c>
      <c r="K222" s="113">
        <v>1925</v>
      </c>
      <c r="L222" s="90" t="s">
        <v>59</v>
      </c>
    </row>
    <row r="223" spans="1:12" s="86" customFormat="1" ht="9" customHeight="1">
      <c r="A223" s="84" t="s">
        <v>46</v>
      </c>
      <c r="B223" s="113">
        <f t="shared" si="11"/>
        <v>13659</v>
      </c>
      <c r="C223" s="113">
        <v>161</v>
      </c>
      <c r="D223" s="113">
        <v>4927</v>
      </c>
      <c r="E223" s="113">
        <v>4963</v>
      </c>
      <c r="F223" s="113">
        <v>2203</v>
      </c>
      <c r="G223" s="113">
        <v>664</v>
      </c>
      <c r="H223" s="113">
        <v>282</v>
      </c>
      <c r="I223" s="113">
        <v>157</v>
      </c>
      <c r="J223" s="113">
        <v>102</v>
      </c>
      <c r="K223" s="113">
        <v>200</v>
      </c>
      <c r="L223" s="90" t="s">
        <v>59</v>
      </c>
    </row>
    <row r="224" spans="1:12" s="86" customFormat="1" ht="9" customHeight="1">
      <c r="A224" s="87" t="s">
        <v>47</v>
      </c>
      <c r="B224" s="126">
        <f t="shared" si="11"/>
        <v>12018</v>
      </c>
      <c r="C224" s="126">
        <v>185</v>
      </c>
      <c r="D224" s="126">
        <v>4735</v>
      </c>
      <c r="E224" s="126">
        <v>4145</v>
      </c>
      <c r="F224" s="126">
        <v>1707</v>
      </c>
      <c r="G224" s="126">
        <v>580</v>
      </c>
      <c r="H224" s="126">
        <v>233</v>
      </c>
      <c r="I224" s="126">
        <v>124</v>
      </c>
      <c r="J224" s="126">
        <v>94</v>
      </c>
      <c r="K224" s="126">
        <v>215</v>
      </c>
      <c r="L224" s="92" t="s">
        <v>59</v>
      </c>
    </row>
    <row r="225" spans="1:12" s="86" customFormat="1" ht="9" customHeight="1"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</row>
    <row r="226" spans="1:12" s="86" customFormat="1" ht="9" customHeight="1">
      <c r="A226" s="80">
        <v>2001</v>
      </c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</row>
    <row r="227" spans="1:12" s="86" customFormat="1" ht="9" customHeight="1">
      <c r="A227" s="83" t="s">
        <v>15</v>
      </c>
      <c r="B227" s="91">
        <f t="shared" ref="B227:K227" si="12">SUM(B229:B260)</f>
        <v>665434</v>
      </c>
      <c r="C227" s="91">
        <f t="shared" si="12"/>
        <v>7245</v>
      </c>
      <c r="D227" s="91">
        <f t="shared" si="12"/>
        <v>188887</v>
      </c>
      <c r="E227" s="91">
        <f t="shared" si="12"/>
        <v>226389</v>
      </c>
      <c r="F227" s="91">
        <f t="shared" si="12"/>
        <v>134343</v>
      </c>
      <c r="G227" s="91">
        <f t="shared" si="12"/>
        <v>51129</v>
      </c>
      <c r="H227" s="91">
        <f t="shared" si="12"/>
        <v>23267</v>
      </c>
      <c r="I227" s="91">
        <f t="shared" si="12"/>
        <v>12735</v>
      </c>
      <c r="J227" s="91">
        <f t="shared" si="12"/>
        <v>7939</v>
      </c>
      <c r="K227" s="91">
        <f t="shared" si="12"/>
        <v>13500</v>
      </c>
      <c r="L227" s="91" t="s">
        <v>59</v>
      </c>
    </row>
    <row r="228" spans="1:12" s="86" customFormat="1" ht="3.95" customHeight="1">
      <c r="A228" s="83"/>
      <c r="B228" s="91"/>
      <c r="C228" s="125"/>
      <c r="D228" s="125"/>
      <c r="E228" s="125"/>
      <c r="F228" s="125"/>
      <c r="G228" s="125"/>
      <c r="H228" s="125"/>
      <c r="I228" s="125"/>
      <c r="J228" s="125"/>
      <c r="K228" s="125"/>
      <c r="L228" s="91"/>
    </row>
    <row r="229" spans="1:12" s="86" customFormat="1" ht="9" customHeight="1">
      <c r="A229" s="84" t="s">
        <v>16</v>
      </c>
      <c r="B229" s="90">
        <f t="shared" ref="B229:B260" si="13">SUM(C229:K229)</f>
        <v>6610</v>
      </c>
      <c r="C229" s="113">
        <v>43</v>
      </c>
      <c r="D229" s="113">
        <v>2052</v>
      </c>
      <c r="E229" s="113">
        <v>2485</v>
      </c>
      <c r="F229" s="113">
        <v>1308</v>
      </c>
      <c r="G229" s="113">
        <v>377</v>
      </c>
      <c r="H229" s="113">
        <v>159</v>
      </c>
      <c r="I229" s="113">
        <v>76</v>
      </c>
      <c r="J229" s="113">
        <v>49</v>
      </c>
      <c r="K229" s="113">
        <v>61</v>
      </c>
      <c r="L229" s="90" t="s">
        <v>59</v>
      </c>
    </row>
    <row r="230" spans="1:12" s="86" customFormat="1" ht="9" customHeight="1">
      <c r="A230" s="84" t="s">
        <v>17</v>
      </c>
      <c r="B230" s="90">
        <f t="shared" si="13"/>
        <v>16242</v>
      </c>
      <c r="C230" s="113">
        <v>185</v>
      </c>
      <c r="D230" s="113">
        <v>3325</v>
      </c>
      <c r="E230" s="113">
        <v>5469</v>
      </c>
      <c r="F230" s="113">
        <v>3745</v>
      </c>
      <c r="G230" s="113">
        <v>1590</v>
      </c>
      <c r="H230" s="113">
        <v>809</v>
      </c>
      <c r="I230" s="113">
        <v>474</v>
      </c>
      <c r="J230" s="113">
        <v>309</v>
      </c>
      <c r="K230" s="113">
        <v>336</v>
      </c>
      <c r="L230" s="90" t="s">
        <v>59</v>
      </c>
    </row>
    <row r="231" spans="1:12" s="86" customFormat="1" ht="9" customHeight="1">
      <c r="A231" s="84" t="s">
        <v>18</v>
      </c>
      <c r="B231" s="90">
        <f t="shared" si="13"/>
        <v>3178</v>
      </c>
      <c r="C231" s="113">
        <v>26</v>
      </c>
      <c r="D231" s="113">
        <v>842</v>
      </c>
      <c r="E231" s="113">
        <v>1129</v>
      </c>
      <c r="F231" s="113">
        <v>629</v>
      </c>
      <c r="G231" s="113">
        <v>266</v>
      </c>
      <c r="H231" s="113">
        <v>142</v>
      </c>
      <c r="I231" s="113">
        <v>71</v>
      </c>
      <c r="J231" s="113">
        <v>28</v>
      </c>
      <c r="K231" s="113">
        <v>45</v>
      </c>
      <c r="L231" s="90" t="s">
        <v>59</v>
      </c>
    </row>
    <row r="232" spans="1:12" s="86" customFormat="1" ht="9" customHeight="1">
      <c r="A232" s="87" t="s">
        <v>19</v>
      </c>
      <c r="B232" s="92">
        <f t="shared" si="13"/>
        <v>5618</v>
      </c>
      <c r="C232" s="126">
        <v>156</v>
      </c>
      <c r="D232" s="126">
        <v>1964</v>
      </c>
      <c r="E232" s="126">
        <v>1823</v>
      </c>
      <c r="F232" s="126">
        <v>910</v>
      </c>
      <c r="G232" s="126">
        <v>316</v>
      </c>
      <c r="H232" s="126">
        <v>176</v>
      </c>
      <c r="I232" s="126">
        <v>100</v>
      </c>
      <c r="J232" s="126">
        <v>76</v>
      </c>
      <c r="K232" s="126">
        <v>97</v>
      </c>
      <c r="L232" s="92" t="s">
        <v>59</v>
      </c>
    </row>
    <row r="233" spans="1:12" s="86" customFormat="1" ht="9" customHeight="1">
      <c r="A233" s="84" t="s">
        <v>20</v>
      </c>
      <c r="B233" s="90">
        <f t="shared" si="13"/>
        <v>17502</v>
      </c>
      <c r="C233" s="113">
        <v>347</v>
      </c>
      <c r="D233" s="113">
        <v>6358</v>
      </c>
      <c r="E233" s="113">
        <v>5807</v>
      </c>
      <c r="F233" s="113">
        <v>2928</v>
      </c>
      <c r="G233" s="113">
        <v>988</v>
      </c>
      <c r="H233" s="113">
        <v>413</v>
      </c>
      <c r="I233" s="113">
        <v>245</v>
      </c>
      <c r="J233" s="113">
        <v>163</v>
      </c>
      <c r="K233" s="113">
        <v>253</v>
      </c>
      <c r="L233" s="90" t="s">
        <v>59</v>
      </c>
    </row>
    <row r="234" spans="1:12" s="86" customFormat="1" ht="9" customHeight="1">
      <c r="A234" s="84" t="s">
        <v>21</v>
      </c>
      <c r="B234" s="90">
        <f t="shared" si="13"/>
        <v>3706</v>
      </c>
      <c r="C234" s="113">
        <v>34</v>
      </c>
      <c r="D234" s="113">
        <v>912</v>
      </c>
      <c r="E234" s="113">
        <v>1271</v>
      </c>
      <c r="F234" s="113">
        <v>787</v>
      </c>
      <c r="G234" s="113">
        <v>288</v>
      </c>
      <c r="H234" s="113">
        <v>136</v>
      </c>
      <c r="I234" s="113">
        <v>93</v>
      </c>
      <c r="J234" s="113">
        <v>69</v>
      </c>
      <c r="K234" s="113">
        <v>116</v>
      </c>
      <c r="L234" s="90" t="s">
        <v>59</v>
      </c>
    </row>
    <row r="235" spans="1:12" s="86" customFormat="1" ht="9" customHeight="1">
      <c r="A235" s="84" t="s">
        <v>22</v>
      </c>
      <c r="B235" s="90">
        <f t="shared" si="13"/>
        <v>17990</v>
      </c>
      <c r="C235" s="113">
        <v>644</v>
      </c>
      <c r="D235" s="113">
        <v>7133</v>
      </c>
      <c r="E235" s="113">
        <v>5296</v>
      </c>
      <c r="F235" s="113">
        <v>2762</v>
      </c>
      <c r="G235" s="113">
        <v>996</v>
      </c>
      <c r="H235" s="113">
        <v>455</v>
      </c>
      <c r="I235" s="113">
        <v>282</v>
      </c>
      <c r="J235" s="113">
        <v>183</v>
      </c>
      <c r="K235" s="113">
        <v>239</v>
      </c>
      <c r="L235" s="90" t="s">
        <v>59</v>
      </c>
    </row>
    <row r="236" spans="1:12" s="86" customFormat="1" ht="9" customHeight="1">
      <c r="A236" s="87" t="s">
        <v>23</v>
      </c>
      <c r="B236" s="92">
        <f t="shared" si="13"/>
        <v>20054</v>
      </c>
      <c r="C236" s="126">
        <v>75</v>
      </c>
      <c r="D236" s="126">
        <v>5200</v>
      </c>
      <c r="E236" s="126">
        <v>6775</v>
      </c>
      <c r="F236" s="126">
        <v>4159</v>
      </c>
      <c r="G236" s="126">
        <v>1809</v>
      </c>
      <c r="H236" s="126">
        <v>833</v>
      </c>
      <c r="I236" s="126">
        <v>511</v>
      </c>
      <c r="J236" s="126">
        <v>269</v>
      </c>
      <c r="K236" s="126">
        <v>423</v>
      </c>
      <c r="L236" s="92" t="s">
        <v>59</v>
      </c>
    </row>
    <row r="237" spans="1:12" s="86" customFormat="1" ht="9" customHeight="1">
      <c r="A237" s="161" t="s">
        <v>24</v>
      </c>
      <c r="B237" s="90">
        <f t="shared" si="13"/>
        <v>47918</v>
      </c>
      <c r="C237" s="113">
        <v>16</v>
      </c>
      <c r="D237" s="113">
        <v>7775</v>
      </c>
      <c r="E237" s="113">
        <v>15337</v>
      </c>
      <c r="F237" s="113">
        <v>14164</v>
      </c>
      <c r="G237" s="113">
        <v>5899</v>
      </c>
      <c r="H237" s="113">
        <v>2368</v>
      </c>
      <c r="I237" s="113">
        <v>997</v>
      </c>
      <c r="J237" s="113">
        <v>625</v>
      </c>
      <c r="K237" s="113">
        <v>737</v>
      </c>
      <c r="L237" s="90" t="s">
        <v>59</v>
      </c>
    </row>
    <row r="238" spans="1:12" s="86" customFormat="1" ht="9" customHeight="1">
      <c r="A238" s="84" t="s">
        <v>25</v>
      </c>
      <c r="B238" s="90">
        <f t="shared" si="13"/>
        <v>12671</v>
      </c>
      <c r="C238" s="113">
        <v>248</v>
      </c>
      <c r="D238" s="113">
        <v>4289</v>
      </c>
      <c r="E238" s="113">
        <v>4004</v>
      </c>
      <c r="F238" s="113">
        <v>2125</v>
      </c>
      <c r="G238" s="113">
        <v>817</v>
      </c>
      <c r="H238" s="113">
        <v>388</v>
      </c>
      <c r="I238" s="113">
        <v>271</v>
      </c>
      <c r="J238" s="113">
        <v>151</v>
      </c>
      <c r="K238" s="113">
        <v>378</v>
      </c>
      <c r="L238" s="90" t="s">
        <v>59</v>
      </c>
    </row>
    <row r="239" spans="1:12" s="86" customFormat="1" ht="9" customHeight="1">
      <c r="A239" s="84" t="s">
        <v>26</v>
      </c>
      <c r="B239" s="90">
        <f t="shared" si="13"/>
        <v>37758</v>
      </c>
      <c r="C239" s="113">
        <v>287</v>
      </c>
      <c r="D239" s="113">
        <v>13222</v>
      </c>
      <c r="E239" s="113">
        <v>13908</v>
      </c>
      <c r="F239" s="113">
        <v>6242</v>
      </c>
      <c r="G239" s="113">
        <v>2066</v>
      </c>
      <c r="H239" s="113">
        <v>905</v>
      </c>
      <c r="I239" s="113">
        <v>446</v>
      </c>
      <c r="J239" s="113">
        <v>211</v>
      </c>
      <c r="K239" s="113">
        <v>471</v>
      </c>
      <c r="L239" s="90" t="s">
        <v>59</v>
      </c>
    </row>
    <row r="240" spans="1:12" s="86" customFormat="1" ht="9" customHeight="1">
      <c r="A240" s="87" t="s">
        <v>27</v>
      </c>
      <c r="B240" s="92">
        <f t="shared" si="13"/>
        <v>23644</v>
      </c>
      <c r="C240" s="126">
        <v>947</v>
      </c>
      <c r="D240" s="126">
        <v>9394</v>
      </c>
      <c r="E240" s="126">
        <v>6835</v>
      </c>
      <c r="F240" s="126">
        <v>3326</v>
      </c>
      <c r="G240" s="126">
        <v>1307</v>
      </c>
      <c r="H240" s="126">
        <v>674</v>
      </c>
      <c r="I240" s="126">
        <v>415</v>
      </c>
      <c r="J240" s="126">
        <v>280</v>
      </c>
      <c r="K240" s="126">
        <v>466</v>
      </c>
      <c r="L240" s="92" t="s">
        <v>59</v>
      </c>
    </row>
    <row r="241" spans="1:12" s="86" customFormat="1" ht="9" customHeight="1">
      <c r="A241" s="84" t="s">
        <v>28</v>
      </c>
      <c r="B241" s="90">
        <f t="shared" si="13"/>
        <v>14104</v>
      </c>
      <c r="C241" s="113">
        <v>105</v>
      </c>
      <c r="D241" s="113">
        <v>3463</v>
      </c>
      <c r="E241" s="113">
        <v>4799</v>
      </c>
      <c r="F241" s="113">
        <v>2976</v>
      </c>
      <c r="G241" s="113">
        <v>1207</v>
      </c>
      <c r="H241" s="113">
        <v>576</v>
      </c>
      <c r="I241" s="113">
        <v>353</v>
      </c>
      <c r="J241" s="113">
        <v>233</v>
      </c>
      <c r="K241" s="113">
        <v>392</v>
      </c>
      <c r="L241" s="90" t="s">
        <v>59</v>
      </c>
    </row>
    <row r="242" spans="1:12" s="86" customFormat="1" ht="9" customHeight="1">
      <c r="A242" s="84" t="s">
        <v>29</v>
      </c>
      <c r="B242" s="90">
        <f t="shared" si="13"/>
        <v>47383</v>
      </c>
      <c r="C242" s="113">
        <v>68</v>
      </c>
      <c r="D242" s="113">
        <v>13611</v>
      </c>
      <c r="E242" s="113">
        <v>17880</v>
      </c>
      <c r="F242" s="113">
        <v>9517</v>
      </c>
      <c r="G242" s="113">
        <v>3209</v>
      </c>
      <c r="H242" s="113">
        <v>1301</v>
      </c>
      <c r="I242" s="113">
        <v>666</v>
      </c>
      <c r="J242" s="113">
        <v>429</v>
      </c>
      <c r="K242" s="113">
        <v>702</v>
      </c>
      <c r="L242" s="90" t="s">
        <v>59</v>
      </c>
    </row>
    <row r="243" spans="1:12" s="86" customFormat="1" ht="9" customHeight="1">
      <c r="A243" s="84" t="s">
        <v>30</v>
      </c>
      <c r="B243" s="90">
        <f t="shared" si="13"/>
        <v>80864</v>
      </c>
      <c r="C243" s="113">
        <v>483</v>
      </c>
      <c r="D243" s="113">
        <v>22102</v>
      </c>
      <c r="E243" s="113">
        <v>28710</v>
      </c>
      <c r="F243" s="113">
        <v>17150</v>
      </c>
      <c r="G243" s="113">
        <v>6429</v>
      </c>
      <c r="H243" s="113">
        <v>2660</v>
      </c>
      <c r="I243" s="113">
        <v>1319</v>
      </c>
      <c r="J243" s="113">
        <v>771</v>
      </c>
      <c r="K243" s="113">
        <v>1240</v>
      </c>
      <c r="L243" s="90" t="s">
        <v>59</v>
      </c>
    </row>
    <row r="244" spans="1:12" s="86" customFormat="1" ht="9" customHeight="1">
      <c r="A244" s="87" t="s">
        <v>31</v>
      </c>
      <c r="B244" s="92">
        <f t="shared" si="13"/>
        <v>33359</v>
      </c>
      <c r="C244" s="126">
        <v>665</v>
      </c>
      <c r="D244" s="126">
        <v>11996</v>
      </c>
      <c r="E244" s="126">
        <v>11366</v>
      </c>
      <c r="F244" s="126">
        <v>5122</v>
      </c>
      <c r="G244" s="126">
        <v>1932</v>
      </c>
      <c r="H244" s="126">
        <v>877</v>
      </c>
      <c r="I244" s="126">
        <v>461</v>
      </c>
      <c r="J244" s="126">
        <v>306</v>
      </c>
      <c r="K244" s="126">
        <v>634</v>
      </c>
      <c r="L244" s="92" t="s">
        <v>59</v>
      </c>
    </row>
    <row r="245" spans="1:12" s="86" customFormat="1" ht="9" customHeight="1">
      <c r="A245" s="84" t="s">
        <v>32</v>
      </c>
      <c r="B245" s="90">
        <f t="shared" si="13"/>
        <v>9589</v>
      </c>
      <c r="C245" s="113">
        <v>74</v>
      </c>
      <c r="D245" s="113">
        <v>2441</v>
      </c>
      <c r="E245" s="113">
        <v>3190</v>
      </c>
      <c r="F245" s="113">
        <v>2144</v>
      </c>
      <c r="G245" s="113">
        <v>800</v>
      </c>
      <c r="H245" s="113">
        <v>360</v>
      </c>
      <c r="I245" s="113">
        <v>190</v>
      </c>
      <c r="J245" s="113">
        <v>139</v>
      </c>
      <c r="K245" s="113">
        <v>251</v>
      </c>
      <c r="L245" s="90" t="s">
        <v>59</v>
      </c>
    </row>
    <row r="246" spans="1:12" s="86" customFormat="1" ht="9" customHeight="1">
      <c r="A246" s="84" t="s">
        <v>33</v>
      </c>
      <c r="B246" s="90">
        <f t="shared" si="13"/>
        <v>6818</v>
      </c>
      <c r="C246" s="113">
        <v>66</v>
      </c>
      <c r="D246" s="113">
        <v>1847</v>
      </c>
      <c r="E246" s="113">
        <v>2110</v>
      </c>
      <c r="F246" s="113">
        <v>1366</v>
      </c>
      <c r="G246" s="113">
        <v>545</v>
      </c>
      <c r="H246" s="113">
        <v>277</v>
      </c>
      <c r="I246" s="113">
        <v>197</v>
      </c>
      <c r="J246" s="113">
        <v>121</v>
      </c>
      <c r="K246" s="113">
        <v>289</v>
      </c>
      <c r="L246" s="90" t="s">
        <v>59</v>
      </c>
    </row>
    <row r="247" spans="1:12" s="86" customFormat="1" ht="9" customHeight="1">
      <c r="A247" s="84" t="s">
        <v>34</v>
      </c>
      <c r="B247" s="90">
        <f t="shared" si="13"/>
        <v>32029</v>
      </c>
      <c r="C247" s="113">
        <v>370</v>
      </c>
      <c r="D247" s="113">
        <v>9287</v>
      </c>
      <c r="E247" s="113">
        <v>11457</v>
      </c>
      <c r="F247" s="113">
        <v>6874</v>
      </c>
      <c r="G247" s="113">
        <v>2203</v>
      </c>
      <c r="H247" s="113">
        <v>848</v>
      </c>
      <c r="I247" s="113">
        <v>407</v>
      </c>
      <c r="J247" s="113">
        <v>234</v>
      </c>
      <c r="K247" s="113">
        <v>349</v>
      </c>
      <c r="L247" s="90" t="s">
        <v>59</v>
      </c>
    </row>
    <row r="248" spans="1:12" s="86" customFormat="1" ht="9" customHeight="1">
      <c r="A248" s="87" t="s">
        <v>35</v>
      </c>
      <c r="B248" s="92">
        <f t="shared" si="13"/>
        <v>20301</v>
      </c>
      <c r="C248" s="126">
        <v>398</v>
      </c>
      <c r="D248" s="126">
        <v>6431</v>
      </c>
      <c r="E248" s="126">
        <v>6600</v>
      </c>
      <c r="F248" s="126">
        <v>3619</v>
      </c>
      <c r="G248" s="126">
        <v>1404</v>
      </c>
      <c r="H248" s="126">
        <v>662</v>
      </c>
      <c r="I248" s="126">
        <v>428</v>
      </c>
      <c r="J248" s="126">
        <v>267</v>
      </c>
      <c r="K248" s="126">
        <v>492</v>
      </c>
      <c r="L248" s="92" t="s">
        <v>59</v>
      </c>
    </row>
    <row r="249" spans="1:12" s="86" customFormat="1" ht="9" customHeight="1">
      <c r="A249" s="84" t="s">
        <v>36</v>
      </c>
      <c r="B249" s="90">
        <f t="shared" si="13"/>
        <v>25811</v>
      </c>
      <c r="C249" s="113">
        <v>220</v>
      </c>
      <c r="D249" s="113">
        <v>6639</v>
      </c>
      <c r="E249" s="113">
        <v>8773</v>
      </c>
      <c r="F249" s="113">
        <v>5557</v>
      </c>
      <c r="G249" s="113">
        <v>2143</v>
      </c>
      <c r="H249" s="113">
        <v>972</v>
      </c>
      <c r="I249" s="113">
        <v>534</v>
      </c>
      <c r="J249" s="113">
        <v>344</v>
      </c>
      <c r="K249" s="113">
        <v>629</v>
      </c>
      <c r="L249" s="90" t="s">
        <v>59</v>
      </c>
    </row>
    <row r="250" spans="1:12" s="86" customFormat="1" ht="9" customHeight="1">
      <c r="A250" s="84" t="s">
        <v>37</v>
      </c>
      <c r="B250" s="90">
        <f t="shared" si="13"/>
        <v>9858</v>
      </c>
      <c r="C250" s="113">
        <v>43</v>
      </c>
      <c r="D250" s="113">
        <v>2614</v>
      </c>
      <c r="E250" s="113">
        <v>3838</v>
      </c>
      <c r="F250" s="113">
        <v>2111</v>
      </c>
      <c r="G250" s="113">
        <v>654</v>
      </c>
      <c r="H250" s="113">
        <v>305</v>
      </c>
      <c r="I250" s="113">
        <v>117</v>
      </c>
      <c r="J250" s="113">
        <v>56</v>
      </c>
      <c r="K250" s="113">
        <v>120</v>
      </c>
      <c r="L250" s="90" t="s">
        <v>59</v>
      </c>
    </row>
    <row r="251" spans="1:12" s="86" customFormat="1" ht="9" customHeight="1">
      <c r="A251" s="84" t="s">
        <v>38</v>
      </c>
      <c r="B251" s="90">
        <f t="shared" si="13"/>
        <v>8467</v>
      </c>
      <c r="C251" s="113">
        <v>105</v>
      </c>
      <c r="D251" s="113">
        <v>1895</v>
      </c>
      <c r="E251" s="113">
        <v>2441</v>
      </c>
      <c r="F251" s="113">
        <v>2063</v>
      </c>
      <c r="G251" s="113">
        <v>1070</v>
      </c>
      <c r="H251" s="113">
        <v>468</v>
      </c>
      <c r="I251" s="113">
        <v>191</v>
      </c>
      <c r="J251" s="113">
        <v>118</v>
      </c>
      <c r="K251" s="113">
        <v>116</v>
      </c>
      <c r="L251" s="90" t="s">
        <v>59</v>
      </c>
    </row>
    <row r="252" spans="1:12" s="86" customFormat="1" ht="9" customHeight="1">
      <c r="A252" s="87" t="s">
        <v>39</v>
      </c>
      <c r="B252" s="92">
        <f t="shared" si="13"/>
        <v>15568</v>
      </c>
      <c r="C252" s="126">
        <v>112</v>
      </c>
      <c r="D252" s="126">
        <v>4841</v>
      </c>
      <c r="E252" s="126">
        <v>5626</v>
      </c>
      <c r="F252" s="126">
        <v>2844</v>
      </c>
      <c r="G252" s="126">
        <v>1008</v>
      </c>
      <c r="H252" s="126">
        <v>450</v>
      </c>
      <c r="I252" s="126">
        <v>233</v>
      </c>
      <c r="J252" s="126">
        <v>119</v>
      </c>
      <c r="K252" s="126">
        <v>335</v>
      </c>
      <c r="L252" s="92" t="s">
        <v>59</v>
      </c>
    </row>
    <row r="253" spans="1:12" s="86" customFormat="1" ht="9" customHeight="1">
      <c r="A253" s="84" t="s">
        <v>40</v>
      </c>
      <c r="B253" s="90">
        <f t="shared" si="13"/>
        <v>20054</v>
      </c>
      <c r="C253" s="113">
        <v>206</v>
      </c>
      <c r="D253" s="113">
        <v>5236</v>
      </c>
      <c r="E253" s="113">
        <v>6892</v>
      </c>
      <c r="F253" s="113">
        <v>4187</v>
      </c>
      <c r="G253" s="113">
        <v>1469</v>
      </c>
      <c r="H253" s="113">
        <v>735</v>
      </c>
      <c r="I253" s="113">
        <v>458</v>
      </c>
      <c r="J253" s="113">
        <v>317</v>
      </c>
      <c r="K253" s="113">
        <v>554</v>
      </c>
      <c r="L253" s="90" t="s">
        <v>59</v>
      </c>
    </row>
    <row r="254" spans="1:12" s="86" customFormat="1" ht="9" customHeight="1">
      <c r="A254" s="84" t="s">
        <v>41</v>
      </c>
      <c r="B254" s="90">
        <f t="shared" si="13"/>
        <v>17366</v>
      </c>
      <c r="C254" s="113">
        <v>72</v>
      </c>
      <c r="D254" s="113">
        <v>3755</v>
      </c>
      <c r="E254" s="113">
        <v>5979</v>
      </c>
      <c r="F254" s="113">
        <v>4159</v>
      </c>
      <c r="G254" s="113">
        <v>1589</v>
      </c>
      <c r="H254" s="113">
        <v>741</v>
      </c>
      <c r="I254" s="113">
        <v>453</v>
      </c>
      <c r="J254" s="113">
        <v>249</v>
      </c>
      <c r="K254" s="113">
        <v>369</v>
      </c>
      <c r="L254" s="90" t="s">
        <v>59</v>
      </c>
    </row>
    <row r="255" spans="1:12" s="86" customFormat="1" ht="9" customHeight="1">
      <c r="A255" s="84" t="s">
        <v>42</v>
      </c>
      <c r="B255" s="90">
        <f t="shared" si="13"/>
        <v>13213</v>
      </c>
      <c r="C255" s="113">
        <v>272</v>
      </c>
      <c r="D255" s="113">
        <v>4014</v>
      </c>
      <c r="E255" s="113">
        <v>4510</v>
      </c>
      <c r="F255" s="113">
        <v>2455</v>
      </c>
      <c r="G255" s="113">
        <v>933</v>
      </c>
      <c r="H255" s="113">
        <v>438</v>
      </c>
      <c r="I255" s="113">
        <v>255</v>
      </c>
      <c r="J255" s="113">
        <v>145</v>
      </c>
      <c r="K255" s="113">
        <v>191</v>
      </c>
      <c r="L255" s="90" t="s">
        <v>59</v>
      </c>
    </row>
    <row r="256" spans="1:12" s="86" customFormat="1" ht="9" customHeight="1">
      <c r="A256" s="87" t="s">
        <v>43</v>
      </c>
      <c r="B256" s="92">
        <f t="shared" si="13"/>
        <v>20726</v>
      </c>
      <c r="C256" s="126">
        <v>183</v>
      </c>
      <c r="D256" s="126">
        <v>5275</v>
      </c>
      <c r="E256" s="126">
        <v>7180</v>
      </c>
      <c r="F256" s="126">
        <v>4276</v>
      </c>
      <c r="G256" s="126">
        <v>1684</v>
      </c>
      <c r="H256" s="126">
        <v>842</v>
      </c>
      <c r="I256" s="126">
        <v>472</v>
      </c>
      <c r="J256" s="126">
        <v>269</v>
      </c>
      <c r="K256" s="126">
        <v>545</v>
      </c>
      <c r="L256" s="92" t="s">
        <v>59</v>
      </c>
    </row>
    <row r="257" spans="1:12" s="86" customFormat="1" ht="9" customHeight="1">
      <c r="A257" s="84" t="s">
        <v>44</v>
      </c>
      <c r="B257" s="90">
        <f t="shared" si="13"/>
        <v>7472</v>
      </c>
      <c r="C257" s="113">
        <v>59</v>
      </c>
      <c r="D257" s="113">
        <v>2125</v>
      </c>
      <c r="E257" s="113">
        <v>2652</v>
      </c>
      <c r="F257" s="113">
        <v>1470</v>
      </c>
      <c r="G257" s="113">
        <v>536</v>
      </c>
      <c r="H257" s="113">
        <v>246</v>
      </c>
      <c r="I257" s="113">
        <v>120</v>
      </c>
      <c r="J257" s="113">
        <v>89</v>
      </c>
      <c r="K257" s="113">
        <v>175</v>
      </c>
      <c r="L257" s="90" t="s">
        <v>59</v>
      </c>
    </row>
    <row r="258" spans="1:12" s="86" customFormat="1" ht="9" customHeight="1">
      <c r="A258" s="84" t="s">
        <v>45</v>
      </c>
      <c r="B258" s="90">
        <f t="shared" si="13"/>
        <v>45651</v>
      </c>
      <c r="C258" s="113">
        <v>441</v>
      </c>
      <c r="D258" s="113">
        <v>10291</v>
      </c>
      <c r="E258" s="113">
        <v>13703</v>
      </c>
      <c r="F258" s="113">
        <v>9487</v>
      </c>
      <c r="G258" s="113">
        <v>4374</v>
      </c>
      <c r="H258" s="113">
        <v>2520</v>
      </c>
      <c r="I258" s="113">
        <v>1602</v>
      </c>
      <c r="J258" s="113">
        <v>1142</v>
      </c>
      <c r="K258" s="113">
        <v>2091</v>
      </c>
      <c r="L258" s="90" t="s">
        <v>59</v>
      </c>
    </row>
    <row r="259" spans="1:12" s="86" customFormat="1" ht="9" customHeight="1">
      <c r="A259" s="84" t="s">
        <v>46</v>
      </c>
      <c r="B259" s="90">
        <f t="shared" si="13"/>
        <v>12736</v>
      </c>
      <c r="C259" s="113">
        <v>159</v>
      </c>
      <c r="D259" s="113">
        <v>4334</v>
      </c>
      <c r="E259" s="113">
        <v>4687</v>
      </c>
      <c r="F259" s="113">
        <v>2249</v>
      </c>
      <c r="G259" s="113">
        <v>635</v>
      </c>
      <c r="H259" s="113">
        <v>263</v>
      </c>
      <c r="I259" s="113">
        <v>138</v>
      </c>
      <c r="J259" s="113">
        <v>89</v>
      </c>
      <c r="K259" s="113">
        <v>182</v>
      </c>
      <c r="L259" s="90" t="s">
        <v>59</v>
      </c>
    </row>
    <row r="260" spans="1:12" s="86" customFormat="1" ht="9" customHeight="1">
      <c r="A260" s="87" t="s">
        <v>47</v>
      </c>
      <c r="B260" s="92">
        <f t="shared" si="13"/>
        <v>11174</v>
      </c>
      <c r="C260" s="126">
        <v>136</v>
      </c>
      <c r="D260" s="126">
        <v>4224</v>
      </c>
      <c r="E260" s="126">
        <v>3857</v>
      </c>
      <c r="F260" s="126">
        <v>1632</v>
      </c>
      <c r="G260" s="126">
        <v>586</v>
      </c>
      <c r="H260" s="126">
        <v>268</v>
      </c>
      <c r="I260" s="126">
        <v>160</v>
      </c>
      <c r="J260" s="126">
        <v>89</v>
      </c>
      <c r="K260" s="126">
        <v>222</v>
      </c>
      <c r="L260" s="92" t="s">
        <v>59</v>
      </c>
    </row>
    <row r="261" spans="1:12" s="86" customFormat="1" ht="9" customHeight="1">
      <c r="A261" s="84"/>
      <c r="B261" s="90"/>
      <c r="C261" s="113"/>
      <c r="D261" s="113"/>
      <c r="E261" s="113"/>
      <c r="F261" s="113"/>
      <c r="G261" s="113"/>
      <c r="H261" s="113"/>
      <c r="I261" s="113"/>
      <c r="J261" s="113"/>
      <c r="K261" s="113"/>
    </row>
    <row r="262" spans="1:12" s="86" customFormat="1" ht="9" customHeight="1">
      <c r="A262" s="80">
        <v>2002</v>
      </c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</row>
    <row r="263" spans="1:12" s="86" customFormat="1" ht="9" customHeight="1">
      <c r="A263" s="83" t="s">
        <v>15</v>
      </c>
      <c r="B263" s="91">
        <f t="shared" ref="B263:K263" si="14">SUM(B265:B296)</f>
        <v>616654</v>
      </c>
      <c r="C263" s="91">
        <f t="shared" si="14"/>
        <v>6498</v>
      </c>
      <c r="D263" s="91">
        <f t="shared" si="14"/>
        <v>172569</v>
      </c>
      <c r="E263" s="91">
        <f t="shared" si="14"/>
        <v>210334</v>
      </c>
      <c r="F263" s="91">
        <f t="shared" si="14"/>
        <v>126194</v>
      </c>
      <c r="G263" s="91">
        <f t="shared" si="14"/>
        <v>49124</v>
      </c>
      <c r="H263" s="91">
        <f t="shared" si="14"/>
        <v>21304</v>
      </c>
      <c r="I263" s="91">
        <f t="shared" si="14"/>
        <v>11403</v>
      </c>
      <c r="J263" s="91">
        <f t="shared" si="14"/>
        <v>7101</v>
      </c>
      <c r="K263" s="91">
        <f t="shared" si="14"/>
        <v>12127</v>
      </c>
      <c r="L263" s="91" t="s">
        <v>59</v>
      </c>
    </row>
    <row r="264" spans="1:12" s="86" customFormat="1" ht="3.95" customHeight="1">
      <c r="A264" s="83"/>
      <c r="B264" s="91"/>
      <c r="C264" s="125"/>
      <c r="D264" s="125"/>
      <c r="E264" s="125"/>
      <c r="F264" s="125"/>
      <c r="G264" s="125"/>
      <c r="H264" s="125"/>
      <c r="I264" s="125"/>
      <c r="J264" s="125"/>
      <c r="K264" s="125"/>
      <c r="L264" s="91"/>
    </row>
    <row r="265" spans="1:12" s="86" customFormat="1" ht="9" customHeight="1">
      <c r="A265" s="84" t="s">
        <v>16</v>
      </c>
      <c r="B265" s="90">
        <f t="shared" ref="B265:B296" si="15">SUM(C265:K265)</f>
        <v>6472</v>
      </c>
      <c r="C265" s="113">
        <v>44</v>
      </c>
      <c r="D265" s="113">
        <v>1878</v>
      </c>
      <c r="E265" s="113">
        <v>2447</v>
      </c>
      <c r="F265" s="113">
        <v>1297</v>
      </c>
      <c r="G265" s="113">
        <v>434</v>
      </c>
      <c r="H265" s="113">
        <v>179</v>
      </c>
      <c r="I265" s="113">
        <v>77</v>
      </c>
      <c r="J265" s="113">
        <v>47</v>
      </c>
      <c r="K265" s="113">
        <v>69</v>
      </c>
      <c r="L265" s="90" t="s">
        <v>59</v>
      </c>
    </row>
    <row r="266" spans="1:12" s="86" customFormat="1" ht="9" customHeight="1">
      <c r="A266" s="84" t="s">
        <v>17</v>
      </c>
      <c r="B266" s="90">
        <f t="shared" si="15"/>
        <v>15028</v>
      </c>
      <c r="C266" s="113">
        <v>114</v>
      </c>
      <c r="D266" s="113">
        <v>3063</v>
      </c>
      <c r="E266" s="113">
        <v>4968</v>
      </c>
      <c r="F266" s="113">
        <v>3459</v>
      </c>
      <c r="G266" s="113">
        <v>1627</v>
      </c>
      <c r="H266" s="113">
        <v>769</v>
      </c>
      <c r="I266" s="113">
        <v>449</v>
      </c>
      <c r="J266" s="113">
        <v>261</v>
      </c>
      <c r="K266" s="113">
        <v>318</v>
      </c>
      <c r="L266" s="90" t="s">
        <v>59</v>
      </c>
    </row>
    <row r="267" spans="1:12" s="86" customFormat="1" ht="9" customHeight="1">
      <c r="A267" s="84" t="s">
        <v>18</v>
      </c>
      <c r="B267" s="90">
        <f t="shared" si="15"/>
        <v>3062</v>
      </c>
      <c r="C267" s="113">
        <v>25</v>
      </c>
      <c r="D267" s="113">
        <v>800</v>
      </c>
      <c r="E267" s="113">
        <v>1043</v>
      </c>
      <c r="F267" s="113">
        <v>653</v>
      </c>
      <c r="G267" s="113">
        <v>249</v>
      </c>
      <c r="H267" s="113">
        <v>132</v>
      </c>
      <c r="I267" s="113">
        <v>64</v>
      </c>
      <c r="J267" s="113">
        <v>40</v>
      </c>
      <c r="K267" s="113">
        <v>56</v>
      </c>
      <c r="L267" s="90" t="s">
        <v>59</v>
      </c>
    </row>
    <row r="268" spans="1:12" s="86" customFormat="1" ht="9" customHeight="1">
      <c r="A268" s="87" t="s">
        <v>19</v>
      </c>
      <c r="B268" s="92">
        <f t="shared" si="15"/>
        <v>4911</v>
      </c>
      <c r="C268" s="126">
        <v>132</v>
      </c>
      <c r="D268" s="126">
        <v>1681</v>
      </c>
      <c r="E268" s="126">
        <v>1678</v>
      </c>
      <c r="F268" s="126">
        <v>828</v>
      </c>
      <c r="G268" s="126">
        <v>275</v>
      </c>
      <c r="H268" s="126">
        <v>119</v>
      </c>
      <c r="I268" s="126">
        <v>77</v>
      </c>
      <c r="J268" s="126">
        <v>51</v>
      </c>
      <c r="K268" s="126">
        <v>70</v>
      </c>
      <c r="L268" s="92" t="s">
        <v>59</v>
      </c>
    </row>
    <row r="269" spans="1:12" s="86" customFormat="1" ht="9" customHeight="1">
      <c r="A269" s="84" t="s">
        <v>20</v>
      </c>
      <c r="B269" s="90">
        <f t="shared" si="15"/>
        <v>15462</v>
      </c>
      <c r="C269" s="113">
        <v>326</v>
      </c>
      <c r="D269" s="113">
        <v>5623</v>
      </c>
      <c r="E269" s="113">
        <v>5085</v>
      </c>
      <c r="F269" s="113">
        <v>2700</v>
      </c>
      <c r="G269" s="113">
        <v>851</v>
      </c>
      <c r="H269" s="113">
        <v>341</v>
      </c>
      <c r="I269" s="113">
        <v>183</v>
      </c>
      <c r="J269" s="113">
        <v>117</v>
      </c>
      <c r="K269" s="113">
        <v>236</v>
      </c>
      <c r="L269" s="90" t="s">
        <v>59</v>
      </c>
    </row>
    <row r="270" spans="1:12" s="86" customFormat="1" ht="9" customHeight="1">
      <c r="A270" s="84" t="s">
        <v>21</v>
      </c>
      <c r="B270" s="90">
        <f t="shared" si="15"/>
        <v>3492</v>
      </c>
      <c r="C270" s="113">
        <v>31</v>
      </c>
      <c r="D270" s="113">
        <v>899</v>
      </c>
      <c r="E270" s="113">
        <v>1209</v>
      </c>
      <c r="F270" s="113">
        <v>711</v>
      </c>
      <c r="G270" s="113">
        <v>309</v>
      </c>
      <c r="H270" s="113">
        <v>115</v>
      </c>
      <c r="I270" s="113">
        <v>76</v>
      </c>
      <c r="J270" s="113">
        <v>48</v>
      </c>
      <c r="K270" s="113">
        <v>94</v>
      </c>
      <c r="L270" s="90" t="s">
        <v>59</v>
      </c>
    </row>
    <row r="271" spans="1:12" s="86" customFormat="1" ht="9" customHeight="1">
      <c r="A271" s="84" t="s">
        <v>22</v>
      </c>
      <c r="B271" s="90">
        <f t="shared" si="15"/>
        <v>18042</v>
      </c>
      <c r="C271" s="113">
        <v>622</v>
      </c>
      <c r="D271" s="113">
        <v>6957</v>
      </c>
      <c r="E271" s="113">
        <v>5397</v>
      </c>
      <c r="F271" s="113">
        <v>2790</v>
      </c>
      <c r="G271" s="113">
        <v>1061</v>
      </c>
      <c r="H271" s="113">
        <v>482</v>
      </c>
      <c r="I271" s="113">
        <v>284</v>
      </c>
      <c r="J271" s="113">
        <v>183</v>
      </c>
      <c r="K271" s="113">
        <v>266</v>
      </c>
      <c r="L271" s="90" t="s">
        <v>59</v>
      </c>
    </row>
    <row r="272" spans="1:12" s="86" customFormat="1" ht="9" customHeight="1">
      <c r="A272" s="87" t="s">
        <v>23</v>
      </c>
      <c r="B272" s="92">
        <f t="shared" si="15"/>
        <v>18242</v>
      </c>
      <c r="C272" s="126">
        <v>84</v>
      </c>
      <c r="D272" s="126">
        <v>4779</v>
      </c>
      <c r="E272" s="126">
        <v>6132</v>
      </c>
      <c r="F272" s="126">
        <v>3818</v>
      </c>
      <c r="G272" s="126">
        <v>1588</v>
      </c>
      <c r="H272" s="126">
        <v>765</v>
      </c>
      <c r="I272" s="126">
        <v>442</v>
      </c>
      <c r="J272" s="126">
        <v>235</v>
      </c>
      <c r="K272" s="126">
        <v>399</v>
      </c>
      <c r="L272" s="92" t="s">
        <v>59</v>
      </c>
    </row>
    <row r="273" spans="1:12" s="86" customFormat="1" ht="9" customHeight="1">
      <c r="A273" s="161" t="s">
        <v>24</v>
      </c>
      <c r="B273" s="90">
        <f t="shared" si="15"/>
        <v>42695</v>
      </c>
      <c r="C273" s="113">
        <v>10</v>
      </c>
      <c r="D273" s="113">
        <v>6594</v>
      </c>
      <c r="E273" s="113">
        <v>13395</v>
      </c>
      <c r="F273" s="113">
        <v>12815</v>
      </c>
      <c r="G273" s="113">
        <v>5539</v>
      </c>
      <c r="H273" s="113">
        <v>2084</v>
      </c>
      <c r="I273" s="113">
        <v>975</v>
      </c>
      <c r="J273" s="113">
        <v>538</v>
      </c>
      <c r="K273" s="113">
        <v>745</v>
      </c>
      <c r="L273" s="90" t="s">
        <v>59</v>
      </c>
    </row>
    <row r="274" spans="1:12" s="86" customFormat="1" ht="9" customHeight="1">
      <c r="A274" s="84" t="s">
        <v>25</v>
      </c>
      <c r="B274" s="90">
        <f t="shared" si="15"/>
        <v>11568</v>
      </c>
      <c r="C274" s="113">
        <v>203</v>
      </c>
      <c r="D274" s="113">
        <v>3809</v>
      </c>
      <c r="E274" s="113">
        <v>3572</v>
      </c>
      <c r="F274" s="113">
        <v>1953</v>
      </c>
      <c r="G274" s="113">
        <v>828</v>
      </c>
      <c r="H274" s="113">
        <v>395</v>
      </c>
      <c r="I274" s="113">
        <v>240</v>
      </c>
      <c r="J274" s="113">
        <v>206</v>
      </c>
      <c r="K274" s="113">
        <v>362</v>
      </c>
      <c r="L274" s="90" t="s">
        <v>59</v>
      </c>
    </row>
    <row r="275" spans="1:12" s="86" customFormat="1" ht="9" customHeight="1">
      <c r="A275" s="84" t="s">
        <v>26</v>
      </c>
      <c r="B275" s="90">
        <f t="shared" si="15"/>
        <v>33888</v>
      </c>
      <c r="C275" s="113">
        <v>219</v>
      </c>
      <c r="D275" s="113">
        <v>11624</v>
      </c>
      <c r="E275" s="113">
        <v>12695</v>
      </c>
      <c r="F275" s="113">
        <v>5791</v>
      </c>
      <c r="G275" s="113">
        <v>1953</v>
      </c>
      <c r="H275" s="113">
        <v>737</v>
      </c>
      <c r="I275" s="113">
        <v>336</v>
      </c>
      <c r="J275" s="113">
        <v>194</v>
      </c>
      <c r="K275" s="113">
        <v>339</v>
      </c>
      <c r="L275" s="90" t="s">
        <v>59</v>
      </c>
    </row>
    <row r="276" spans="1:12" s="86" customFormat="1" ht="9" customHeight="1">
      <c r="A276" s="87" t="s">
        <v>27</v>
      </c>
      <c r="B276" s="92">
        <f t="shared" si="15"/>
        <v>23580</v>
      </c>
      <c r="C276" s="126">
        <v>810</v>
      </c>
      <c r="D276" s="126">
        <v>9315</v>
      </c>
      <c r="E276" s="126">
        <v>6813</v>
      </c>
      <c r="F276" s="126">
        <v>3373</v>
      </c>
      <c r="G276" s="126">
        <v>1391</v>
      </c>
      <c r="H276" s="126">
        <v>695</v>
      </c>
      <c r="I276" s="126">
        <v>424</v>
      </c>
      <c r="J276" s="126">
        <v>265</v>
      </c>
      <c r="K276" s="126">
        <v>494</v>
      </c>
      <c r="L276" s="92" t="s">
        <v>59</v>
      </c>
    </row>
    <row r="277" spans="1:12" s="86" customFormat="1" ht="9" customHeight="1">
      <c r="A277" s="84" t="s">
        <v>28</v>
      </c>
      <c r="B277" s="90">
        <f t="shared" si="15"/>
        <v>13017</v>
      </c>
      <c r="C277" s="113">
        <v>99</v>
      </c>
      <c r="D277" s="113">
        <v>3141</v>
      </c>
      <c r="E277" s="113">
        <v>4611</v>
      </c>
      <c r="F277" s="113">
        <v>2607</v>
      </c>
      <c r="G277" s="113">
        <v>1171</v>
      </c>
      <c r="H277" s="113">
        <v>542</v>
      </c>
      <c r="I277" s="113">
        <v>303</v>
      </c>
      <c r="J277" s="113">
        <v>222</v>
      </c>
      <c r="K277" s="113">
        <v>321</v>
      </c>
      <c r="L277" s="90" t="s">
        <v>59</v>
      </c>
    </row>
    <row r="278" spans="1:12" s="86" customFormat="1" ht="9" customHeight="1">
      <c r="A278" s="84" t="s">
        <v>29</v>
      </c>
      <c r="B278" s="90">
        <f t="shared" si="15"/>
        <v>43286</v>
      </c>
      <c r="C278" s="113">
        <v>124</v>
      </c>
      <c r="D278" s="113">
        <v>11811</v>
      </c>
      <c r="E278" s="113">
        <v>16514</v>
      </c>
      <c r="F278" s="113">
        <v>8864</v>
      </c>
      <c r="G278" s="113">
        <v>3214</v>
      </c>
      <c r="H278" s="113">
        <v>1204</v>
      </c>
      <c r="I278" s="113">
        <v>598</v>
      </c>
      <c r="J278" s="113">
        <v>393</v>
      </c>
      <c r="K278" s="113">
        <v>564</v>
      </c>
      <c r="L278" s="90" t="s">
        <v>59</v>
      </c>
    </row>
    <row r="279" spans="1:12" s="86" customFormat="1" ht="9" customHeight="1">
      <c r="A279" s="84" t="s">
        <v>30</v>
      </c>
      <c r="B279" s="90">
        <f t="shared" si="15"/>
        <v>74151</v>
      </c>
      <c r="C279" s="113">
        <v>640</v>
      </c>
      <c r="D279" s="113">
        <v>19544</v>
      </c>
      <c r="E279" s="113">
        <v>26315</v>
      </c>
      <c r="F279" s="113">
        <v>16145</v>
      </c>
      <c r="G279" s="113">
        <v>6095</v>
      </c>
      <c r="H279" s="113">
        <v>2497</v>
      </c>
      <c r="I279" s="113">
        <v>1180</v>
      </c>
      <c r="J279" s="113">
        <v>667</v>
      </c>
      <c r="K279" s="113">
        <v>1068</v>
      </c>
      <c r="L279" s="90" t="s">
        <v>59</v>
      </c>
    </row>
    <row r="280" spans="1:12" s="86" customFormat="1" ht="9" customHeight="1">
      <c r="A280" s="87" t="s">
        <v>31</v>
      </c>
      <c r="B280" s="92">
        <f t="shared" si="15"/>
        <v>31644</v>
      </c>
      <c r="C280" s="126">
        <v>552</v>
      </c>
      <c r="D280" s="126">
        <v>11624</v>
      </c>
      <c r="E280" s="126">
        <v>10549</v>
      </c>
      <c r="F280" s="126">
        <v>5007</v>
      </c>
      <c r="G280" s="126">
        <v>1777</v>
      </c>
      <c r="H280" s="126">
        <v>827</v>
      </c>
      <c r="I280" s="126">
        <v>459</v>
      </c>
      <c r="J280" s="126">
        <v>297</v>
      </c>
      <c r="K280" s="126">
        <v>552</v>
      </c>
      <c r="L280" s="92" t="s">
        <v>59</v>
      </c>
    </row>
    <row r="281" spans="1:12" s="86" customFormat="1" ht="9" customHeight="1">
      <c r="A281" s="84" t="s">
        <v>32</v>
      </c>
      <c r="B281" s="90">
        <f t="shared" si="15"/>
        <v>9005</v>
      </c>
      <c r="C281" s="113">
        <v>85</v>
      </c>
      <c r="D281" s="113">
        <v>2208</v>
      </c>
      <c r="E281" s="113">
        <v>2918</v>
      </c>
      <c r="F281" s="113">
        <v>2076</v>
      </c>
      <c r="G281" s="113">
        <v>815</v>
      </c>
      <c r="H281" s="113">
        <v>336</v>
      </c>
      <c r="I281" s="113">
        <v>188</v>
      </c>
      <c r="J281" s="113">
        <v>144</v>
      </c>
      <c r="K281" s="113">
        <v>235</v>
      </c>
      <c r="L281" s="90" t="s">
        <v>59</v>
      </c>
    </row>
    <row r="282" spans="1:12" s="86" customFormat="1" ht="9" customHeight="1">
      <c r="A282" s="84" t="s">
        <v>33</v>
      </c>
      <c r="B282" s="90">
        <f t="shared" si="15"/>
        <v>6422</v>
      </c>
      <c r="C282" s="113">
        <v>54</v>
      </c>
      <c r="D282" s="113">
        <v>1744</v>
      </c>
      <c r="E282" s="113">
        <v>2042</v>
      </c>
      <c r="F282" s="113">
        <v>1257</v>
      </c>
      <c r="G282" s="113">
        <v>519</v>
      </c>
      <c r="H282" s="113">
        <v>237</v>
      </c>
      <c r="I282" s="113">
        <v>169</v>
      </c>
      <c r="J282" s="113">
        <v>122</v>
      </c>
      <c r="K282" s="113">
        <v>278</v>
      </c>
      <c r="L282" s="90" t="s">
        <v>59</v>
      </c>
    </row>
    <row r="283" spans="1:12" s="86" customFormat="1" ht="9" customHeight="1">
      <c r="A283" s="84" t="s">
        <v>34</v>
      </c>
      <c r="B283" s="90">
        <f t="shared" si="15"/>
        <v>30655</v>
      </c>
      <c r="C283" s="113">
        <v>284</v>
      </c>
      <c r="D283" s="113">
        <v>8816</v>
      </c>
      <c r="E283" s="113">
        <v>10781</v>
      </c>
      <c r="F283" s="113">
        <v>6625</v>
      </c>
      <c r="G283" s="113">
        <v>2313</v>
      </c>
      <c r="H283" s="113">
        <v>876</v>
      </c>
      <c r="I283" s="113">
        <v>408</v>
      </c>
      <c r="J283" s="113">
        <v>210</v>
      </c>
      <c r="K283" s="113">
        <v>342</v>
      </c>
      <c r="L283" s="90" t="s">
        <v>59</v>
      </c>
    </row>
    <row r="284" spans="1:12" s="86" customFormat="1" ht="9" customHeight="1">
      <c r="A284" s="87" t="s">
        <v>35</v>
      </c>
      <c r="B284" s="92">
        <f t="shared" si="15"/>
        <v>18420</v>
      </c>
      <c r="C284" s="126">
        <v>299</v>
      </c>
      <c r="D284" s="126">
        <v>6073</v>
      </c>
      <c r="E284" s="126">
        <v>6262</v>
      </c>
      <c r="F284" s="126">
        <v>3303</v>
      </c>
      <c r="G284" s="126">
        <v>1145</v>
      </c>
      <c r="H284" s="126">
        <v>523</v>
      </c>
      <c r="I284" s="126">
        <v>256</v>
      </c>
      <c r="J284" s="126">
        <v>189</v>
      </c>
      <c r="K284" s="126">
        <v>370</v>
      </c>
      <c r="L284" s="92" t="s">
        <v>59</v>
      </c>
    </row>
    <row r="285" spans="1:12" s="86" customFormat="1" ht="9" customHeight="1">
      <c r="A285" s="84" t="s">
        <v>36</v>
      </c>
      <c r="B285" s="90">
        <f t="shared" si="15"/>
        <v>23066</v>
      </c>
      <c r="C285" s="113">
        <v>197</v>
      </c>
      <c r="D285" s="113">
        <v>5900</v>
      </c>
      <c r="E285" s="113">
        <v>7812</v>
      </c>
      <c r="F285" s="113">
        <v>5042</v>
      </c>
      <c r="G285" s="113">
        <v>2034</v>
      </c>
      <c r="H285" s="113">
        <v>815</v>
      </c>
      <c r="I285" s="113">
        <v>450</v>
      </c>
      <c r="J285" s="113">
        <v>281</v>
      </c>
      <c r="K285" s="113">
        <v>535</v>
      </c>
      <c r="L285" s="90" t="s">
        <v>59</v>
      </c>
    </row>
    <row r="286" spans="1:12" s="86" customFormat="1" ht="9" customHeight="1">
      <c r="A286" s="84" t="s">
        <v>37</v>
      </c>
      <c r="B286" s="90">
        <f t="shared" si="15"/>
        <v>9462</v>
      </c>
      <c r="C286" s="113">
        <v>25</v>
      </c>
      <c r="D286" s="113">
        <v>2455</v>
      </c>
      <c r="E286" s="113">
        <v>3731</v>
      </c>
      <c r="F286" s="113">
        <v>1975</v>
      </c>
      <c r="G286" s="113">
        <v>717</v>
      </c>
      <c r="H286" s="113">
        <v>273</v>
      </c>
      <c r="I286" s="113">
        <v>115</v>
      </c>
      <c r="J286" s="113">
        <v>70</v>
      </c>
      <c r="K286" s="113">
        <v>101</v>
      </c>
      <c r="L286" s="90" t="s">
        <v>59</v>
      </c>
    </row>
    <row r="287" spans="1:12" s="86" customFormat="1" ht="9" customHeight="1">
      <c r="A287" s="84" t="s">
        <v>38</v>
      </c>
      <c r="B287" s="90">
        <f t="shared" si="15"/>
        <v>8009</v>
      </c>
      <c r="C287" s="113">
        <v>82</v>
      </c>
      <c r="D287" s="113">
        <v>1697</v>
      </c>
      <c r="E287" s="113">
        <v>2337</v>
      </c>
      <c r="F287" s="113">
        <v>1922</v>
      </c>
      <c r="G287" s="113">
        <v>1053</v>
      </c>
      <c r="H287" s="113">
        <v>444</v>
      </c>
      <c r="I287" s="113">
        <v>221</v>
      </c>
      <c r="J287" s="113">
        <v>125</v>
      </c>
      <c r="K287" s="113">
        <v>128</v>
      </c>
      <c r="L287" s="90" t="s">
        <v>59</v>
      </c>
    </row>
    <row r="288" spans="1:12" s="86" customFormat="1" ht="9" customHeight="1">
      <c r="A288" s="87" t="s">
        <v>39</v>
      </c>
      <c r="B288" s="92">
        <f t="shared" si="15"/>
        <v>14744</v>
      </c>
      <c r="C288" s="126">
        <v>111</v>
      </c>
      <c r="D288" s="126">
        <v>4389</v>
      </c>
      <c r="E288" s="126">
        <v>5465</v>
      </c>
      <c r="F288" s="126">
        <v>2789</v>
      </c>
      <c r="G288" s="126">
        <v>953</v>
      </c>
      <c r="H288" s="126">
        <v>394</v>
      </c>
      <c r="I288" s="126">
        <v>208</v>
      </c>
      <c r="J288" s="126">
        <v>160</v>
      </c>
      <c r="K288" s="126">
        <v>275</v>
      </c>
      <c r="L288" s="92" t="s">
        <v>59</v>
      </c>
    </row>
    <row r="289" spans="1:12" s="86" customFormat="1" ht="9" customHeight="1">
      <c r="A289" s="84" t="s">
        <v>40</v>
      </c>
      <c r="B289" s="90">
        <f t="shared" si="15"/>
        <v>19638</v>
      </c>
      <c r="C289" s="113">
        <v>160</v>
      </c>
      <c r="D289" s="113">
        <v>4897</v>
      </c>
      <c r="E289" s="113">
        <v>6664</v>
      </c>
      <c r="F289" s="113">
        <v>4107</v>
      </c>
      <c r="G289" s="113">
        <v>1591</v>
      </c>
      <c r="H289" s="113">
        <v>805</v>
      </c>
      <c r="I289" s="113">
        <v>463</v>
      </c>
      <c r="J289" s="113">
        <v>311</v>
      </c>
      <c r="K289" s="113">
        <v>640</v>
      </c>
      <c r="L289" s="90" t="s">
        <v>59</v>
      </c>
    </row>
    <row r="290" spans="1:12" s="86" customFormat="1" ht="9" customHeight="1">
      <c r="A290" s="84" t="s">
        <v>41</v>
      </c>
      <c r="B290" s="90">
        <f t="shared" si="15"/>
        <v>16467</v>
      </c>
      <c r="C290" s="113">
        <v>71</v>
      </c>
      <c r="D290" s="113">
        <v>3485</v>
      </c>
      <c r="E290" s="113">
        <v>5641</v>
      </c>
      <c r="F290" s="113">
        <v>3811</v>
      </c>
      <c r="G290" s="113">
        <v>1570</v>
      </c>
      <c r="H290" s="113">
        <v>783</v>
      </c>
      <c r="I290" s="113">
        <v>435</v>
      </c>
      <c r="J290" s="113">
        <v>248</v>
      </c>
      <c r="K290" s="113">
        <v>423</v>
      </c>
      <c r="L290" s="90" t="s">
        <v>59</v>
      </c>
    </row>
    <row r="291" spans="1:12" s="86" customFormat="1" ht="9" customHeight="1">
      <c r="A291" s="84" t="s">
        <v>42</v>
      </c>
      <c r="B291" s="90">
        <f t="shared" si="15"/>
        <v>12873</v>
      </c>
      <c r="C291" s="113">
        <v>233</v>
      </c>
      <c r="D291" s="113">
        <v>3674</v>
      </c>
      <c r="E291" s="113">
        <v>4442</v>
      </c>
      <c r="F291" s="113">
        <v>2561</v>
      </c>
      <c r="G291" s="113">
        <v>962</v>
      </c>
      <c r="H291" s="113">
        <v>430</v>
      </c>
      <c r="I291" s="113">
        <v>246</v>
      </c>
      <c r="J291" s="113">
        <v>137</v>
      </c>
      <c r="K291" s="113">
        <v>188</v>
      </c>
      <c r="L291" s="90" t="s">
        <v>59</v>
      </c>
    </row>
    <row r="292" spans="1:12" s="86" customFormat="1" ht="9" customHeight="1">
      <c r="A292" s="87" t="s">
        <v>43</v>
      </c>
      <c r="B292" s="92">
        <f t="shared" si="15"/>
        <v>19497</v>
      </c>
      <c r="C292" s="126">
        <v>163</v>
      </c>
      <c r="D292" s="126">
        <v>4741</v>
      </c>
      <c r="E292" s="126">
        <v>6800</v>
      </c>
      <c r="F292" s="126">
        <v>4222</v>
      </c>
      <c r="G292" s="126">
        <v>1662</v>
      </c>
      <c r="H292" s="126">
        <v>778</v>
      </c>
      <c r="I292" s="126">
        <v>417</v>
      </c>
      <c r="J292" s="126">
        <v>244</v>
      </c>
      <c r="K292" s="126">
        <v>470</v>
      </c>
      <c r="L292" s="92" t="s">
        <v>59</v>
      </c>
    </row>
    <row r="293" spans="1:12" s="86" customFormat="1" ht="9" customHeight="1">
      <c r="A293" s="84" t="s">
        <v>44</v>
      </c>
      <c r="B293" s="90">
        <f t="shared" si="15"/>
        <v>7256</v>
      </c>
      <c r="C293" s="113">
        <v>66</v>
      </c>
      <c r="D293" s="113">
        <v>1956</v>
      </c>
      <c r="E293" s="113">
        <v>2631</v>
      </c>
      <c r="F293" s="113">
        <v>1430</v>
      </c>
      <c r="G293" s="113">
        <v>541</v>
      </c>
      <c r="H293" s="113">
        <v>249</v>
      </c>
      <c r="I293" s="113">
        <v>136</v>
      </c>
      <c r="J293" s="113">
        <v>74</v>
      </c>
      <c r="K293" s="113">
        <v>173</v>
      </c>
      <c r="L293" s="90" t="s">
        <v>59</v>
      </c>
    </row>
    <row r="294" spans="1:12" s="86" customFormat="1" ht="9" customHeight="1">
      <c r="A294" s="84" t="s">
        <v>45</v>
      </c>
      <c r="B294" s="90">
        <f t="shared" si="15"/>
        <v>39453</v>
      </c>
      <c r="C294" s="113">
        <v>374</v>
      </c>
      <c r="D294" s="113">
        <v>8969</v>
      </c>
      <c r="E294" s="113">
        <v>12384</v>
      </c>
      <c r="F294" s="113">
        <v>8427</v>
      </c>
      <c r="G294" s="113">
        <v>3679</v>
      </c>
      <c r="H294" s="113">
        <v>1947</v>
      </c>
      <c r="I294" s="113">
        <v>1241</v>
      </c>
      <c r="J294" s="113">
        <v>843</v>
      </c>
      <c r="K294" s="113">
        <v>1589</v>
      </c>
      <c r="L294" s="90" t="s">
        <v>59</v>
      </c>
    </row>
    <row r="295" spans="1:12" s="86" customFormat="1" ht="9" customHeight="1">
      <c r="A295" s="84" t="s">
        <v>46</v>
      </c>
      <c r="B295" s="90">
        <f t="shared" si="15"/>
        <v>12358</v>
      </c>
      <c r="C295" s="113">
        <v>133</v>
      </c>
      <c r="D295" s="113">
        <v>4240</v>
      </c>
      <c r="E295" s="113">
        <v>4460</v>
      </c>
      <c r="F295" s="113">
        <v>2163</v>
      </c>
      <c r="G295" s="113">
        <v>640</v>
      </c>
      <c r="H295" s="113">
        <v>273</v>
      </c>
      <c r="I295" s="113">
        <v>150</v>
      </c>
      <c r="J295" s="113">
        <v>97</v>
      </c>
      <c r="K295" s="113">
        <v>202</v>
      </c>
      <c r="L295" s="90" t="s">
        <v>59</v>
      </c>
    </row>
    <row r="296" spans="1:12" s="86" customFormat="1" ht="9" customHeight="1">
      <c r="A296" s="87" t="s">
        <v>47</v>
      </c>
      <c r="B296" s="92">
        <f t="shared" si="15"/>
        <v>10789</v>
      </c>
      <c r="C296" s="126">
        <v>126</v>
      </c>
      <c r="D296" s="126">
        <v>4183</v>
      </c>
      <c r="E296" s="126">
        <v>3541</v>
      </c>
      <c r="F296" s="126">
        <v>1673</v>
      </c>
      <c r="G296" s="126">
        <v>568</v>
      </c>
      <c r="H296" s="126">
        <v>258</v>
      </c>
      <c r="I296" s="126">
        <v>133</v>
      </c>
      <c r="J296" s="126">
        <v>82</v>
      </c>
      <c r="K296" s="126">
        <v>225</v>
      </c>
      <c r="L296" s="92" t="s">
        <v>59</v>
      </c>
    </row>
    <row r="297" spans="1:12" s="86" customFormat="1" ht="9" customHeight="1">
      <c r="A297" s="84"/>
      <c r="B297" s="90"/>
      <c r="C297" s="113"/>
      <c r="D297" s="113"/>
      <c r="E297" s="113"/>
      <c r="F297" s="113"/>
      <c r="G297" s="113"/>
      <c r="H297" s="113"/>
      <c r="I297" s="113"/>
      <c r="J297" s="113"/>
      <c r="K297" s="113"/>
    </row>
    <row r="298" spans="1:12" s="86" customFormat="1" ht="9" customHeight="1">
      <c r="A298" s="80">
        <v>2003</v>
      </c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</row>
    <row r="299" spans="1:12" s="86" customFormat="1" ht="9" customHeight="1">
      <c r="A299" s="83" t="s">
        <v>15</v>
      </c>
      <c r="B299" s="91">
        <f t="shared" ref="B299:K299" si="16">SUM(B301:B332)</f>
        <v>584142</v>
      </c>
      <c r="C299" s="91">
        <f t="shared" si="16"/>
        <v>5767</v>
      </c>
      <c r="D299" s="91">
        <f t="shared" si="16"/>
        <v>159789</v>
      </c>
      <c r="E299" s="91">
        <f t="shared" si="16"/>
        <v>198599</v>
      </c>
      <c r="F299" s="91">
        <f t="shared" si="16"/>
        <v>120060</v>
      </c>
      <c r="G299" s="91">
        <f t="shared" si="16"/>
        <v>48765</v>
      </c>
      <c r="H299" s="91">
        <f t="shared" si="16"/>
        <v>20718</v>
      </c>
      <c r="I299" s="91">
        <f t="shared" si="16"/>
        <v>11282</v>
      </c>
      <c r="J299" s="91">
        <f t="shared" si="16"/>
        <v>7144</v>
      </c>
      <c r="K299" s="91">
        <f t="shared" si="16"/>
        <v>12018</v>
      </c>
      <c r="L299" s="91" t="s">
        <v>59</v>
      </c>
    </row>
    <row r="300" spans="1:12" s="86" customFormat="1" ht="3.95" customHeight="1">
      <c r="A300" s="83"/>
      <c r="B300" s="91"/>
      <c r="C300" s="125"/>
      <c r="D300" s="125"/>
      <c r="E300" s="125"/>
      <c r="F300" s="125"/>
      <c r="G300" s="125"/>
      <c r="H300" s="125"/>
      <c r="I300" s="125"/>
      <c r="J300" s="125"/>
      <c r="K300" s="125"/>
      <c r="L300" s="91"/>
    </row>
    <row r="301" spans="1:12" s="86" customFormat="1" ht="9" customHeight="1">
      <c r="A301" s="84" t="s">
        <v>16</v>
      </c>
      <c r="B301" s="90">
        <f t="shared" ref="B301:B332" si="17">SUM(C301:K301)</f>
        <v>5972</v>
      </c>
      <c r="C301" s="113">
        <v>10</v>
      </c>
      <c r="D301" s="113">
        <v>1757</v>
      </c>
      <c r="E301" s="113">
        <v>2318</v>
      </c>
      <c r="F301" s="113">
        <v>1151</v>
      </c>
      <c r="G301" s="113">
        <v>402</v>
      </c>
      <c r="H301" s="113">
        <v>152</v>
      </c>
      <c r="I301" s="113">
        <v>89</v>
      </c>
      <c r="J301" s="113">
        <v>38</v>
      </c>
      <c r="K301" s="113">
        <v>55</v>
      </c>
      <c r="L301" s="90" t="s">
        <v>59</v>
      </c>
    </row>
    <row r="302" spans="1:12" s="86" customFormat="1" ht="9" customHeight="1">
      <c r="A302" s="84" t="s">
        <v>17</v>
      </c>
      <c r="B302" s="90">
        <f t="shared" si="17"/>
        <v>13712</v>
      </c>
      <c r="C302" s="113">
        <v>119</v>
      </c>
      <c r="D302" s="113">
        <v>2674</v>
      </c>
      <c r="E302" s="113">
        <v>4565</v>
      </c>
      <c r="F302" s="113">
        <v>3208</v>
      </c>
      <c r="G302" s="113">
        <v>1464</v>
      </c>
      <c r="H302" s="113">
        <v>697</v>
      </c>
      <c r="I302" s="113">
        <v>430</v>
      </c>
      <c r="J302" s="113">
        <v>244</v>
      </c>
      <c r="K302" s="113">
        <v>311</v>
      </c>
      <c r="L302" s="90" t="s">
        <v>59</v>
      </c>
    </row>
    <row r="303" spans="1:12" s="86" customFormat="1" ht="9" customHeight="1">
      <c r="A303" s="84" t="s">
        <v>18</v>
      </c>
      <c r="B303" s="90">
        <f t="shared" si="17"/>
        <v>2919</v>
      </c>
      <c r="C303" s="113">
        <v>19</v>
      </c>
      <c r="D303" s="113">
        <v>743</v>
      </c>
      <c r="E303" s="113">
        <v>987</v>
      </c>
      <c r="F303" s="113">
        <v>624</v>
      </c>
      <c r="G303" s="113">
        <v>270</v>
      </c>
      <c r="H303" s="113">
        <v>108</v>
      </c>
      <c r="I303" s="113">
        <v>60</v>
      </c>
      <c r="J303" s="113">
        <v>46</v>
      </c>
      <c r="K303" s="113">
        <v>62</v>
      </c>
      <c r="L303" s="90" t="s">
        <v>59</v>
      </c>
    </row>
    <row r="304" spans="1:12" s="86" customFormat="1" ht="9" customHeight="1">
      <c r="A304" s="87" t="s">
        <v>19</v>
      </c>
      <c r="B304" s="92">
        <f t="shared" si="17"/>
        <v>4849</v>
      </c>
      <c r="C304" s="126">
        <v>89</v>
      </c>
      <c r="D304" s="126">
        <v>1699</v>
      </c>
      <c r="E304" s="126">
        <v>1616</v>
      </c>
      <c r="F304" s="126">
        <v>812</v>
      </c>
      <c r="G304" s="126">
        <v>301</v>
      </c>
      <c r="H304" s="126">
        <v>144</v>
      </c>
      <c r="I304" s="126">
        <v>73</v>
      </c>
      <c r="J304" s="126">
        <v>47</v>
      </c>
      <c r="K304" s="126">
        <v>68</v>
      </c>
      <c r="L304" s="92" t="s">
        <v>59</v>
      </c>
    </row>
    <row r="305" spans="1:12" s="86" customFormat="1" ht="9" customHeight="1">
      <c r="A305" s="84" t="s">
        <v>20</v>
      </c>
      <c r="B305" s="90">
        <f t="shared" si="17"/>
        <v>15158</v>
      </c>
      <c r="C305" s="113">
        <v>278</v>
      </c>
      <c r="D305" s="113">
        <v>5227</v>
      </c>
      <c r="E305" s="113">
        <v>4897</v>
      </c>
      <c r="F305" s="113">
        <v>2787</v>
      </c>
      <c r="G305" s="113">
        <v>985</v>
      </c>
      <c r="H305" s="113">
        <v>400</v>
      </c>
      <c r="I305" s="113">
        <v>227</v>
      </c>
      <c r="J305" s="113">
        <v>142</v>
      </c>
      <c r="K305" s="113">
        <v>215</v>
      </c>
      <c r="L305" s="90" t="s">
        <v>59</v>
      </c>
    </row>
    <row r="306" spans="1:12" s="86" customFormat="1" ht="9" customHeight="1">
      <c r="A306" s="84" t="s">
        <v>21</v>
      </c>
      <c r="B306" s="90">
        <f t="shared" si="17"/>
        <v>3214</v>
      </c>
      <c r="C306" s="113">
        <v>19</v>
      </c>
      <c r="D306" s="113">
        <v>847</v>
      </c>
      <c r="E306" s="113">
        <v>1087</v>
      </c>
      <c r="F306" s="113">
        <v>674</v>
      </c>
      <c r="G306" s="113">
        <v>267</v>
      </c>
      <c r="H306" s="113">
        <v>131</v>
      </c>
      <c r="I306" s="113">
        <v>69</v>
      </c>
      <c r="J306" s="113">
        <v>43</v>
      </c>
      <c r="K306" s="113">
        <v>77</v>
      </c>
      <c r="L306" s="90" t="s">
        <v>59</v>
      </c>
    </row>
    <row r="307" spans="1:12" s="86" customFormat="1" ht="9" customHeight="1">
      <c r="A307" s="84" t="s">
        <v>22</v>
      </c>
      <c r="B307" s="90">
        <f t="shared" si="17"/>
        <v>17894</v>
      </c>
      <c r="C307" s="113">
        <v>595</v>
      </c>
      <c r="D307" s="113">
        <v>6770</v>
      </c>
      <c r="E307" s="113">
        <v>5340</v>
      </c>
      <c r="F307" s="113">
        <v>2797</v>
      </c>
      <c r="G307" s="113">
        <v>1080</v>
      </c>
      <c r="H307" s="113">
        <v>500</v>
      </c>
      <c r="I307" s="113">
        <v>276</v>
      </c>
      <c r="J307" s="113">
        <v>204</v>
      </c>
      <c r="K307" s="113">
        <v>332</v>
      </c>
      <c r="L307" s="90" t="s">
        <v>59</v>
      </c>
    </row>
    <row r="308" spans="1:12" s="86" customFormat="1" ht="9" customHeight="1">
      <c r="A308" s="87" t="s">
        <v>23</v>
      </c>
      <c r="B308" s="92">
        <f t="shared" si="17"/>
        <v>16954</v>
      </c>
      <c r="C308" s="126">
        <v>83</v>
      </c>
      <c r="D308" s="126">
        <v>4326</v>
      </c>
      <c r="E308" s="126">
        <v>5664</v>
      </c>
      <c r="F308" s="126">
        <v>3486</v>
      </c>
      <c r="G308" s="126">
        <v>1639</v>
      </c>
      <c r="H308" s="126">
        <v>719</v>
      </c>
      <c r="I308" s="126">
        <v>432</v>
      </c>
      <c r="J308" s="126">
        <v>241</v>
      </c>
      <c r="K308" s="126">
        <v>364</v>
      </c>
      <c r="L308" s="92" t="s">
        <v>59</v>
      </c>
    </row>
    <row r="309" spans="1:12" s="86" customFormat="1" ht="9" customHeight="1">
      <c r="A309" s="161" t="s">
        <v>24</v>
      </c>
      <c r="B309" s="90">
        <f t="shared" si="17"/>
        <v>37152</v>
      </c>
      <c r="C309" s="113">
        <v>14</v>
      </c>
      <c r="D309" s="113">
        <v>5188</v>
      </c>
      <c r="E309" s="113">
        <v>11471</v>
      </c>
      <c r="F309" s="113">
        <v>11135</v>
      </c>
      <c r="G309" s="113">
        <v>5212</v>
      </c>
      <c r="H309" s="113">
        <v>1921</v>
      </c>
      <c r="I309" s="113">
        <v>954</v>
      </c>
      <c r="J309" s="113">
        <v>536</v>
      </c>
      <c r="K309" s="113">
        <v>721</v>
      </c>
      <c r="L309" s="90" t="s">
        <v>59</v>
      </c>
    </row>
    <row r="310" spans="1:12" s="86" customFormat="1" ht="9" customHeight="1">
      <c r="A310" s="84" t="s">
        <v>25</v>
      </c>
      <c r="B310" s="90">
        <f t="shared" si="17"/>
        <v>10588</v>
      </c>
      <c r="C310" s="113">
        <v>139</v>
      </c>
      <c r="D310" s="113">
        <v>3464</v>
      </c>
      <c r="E310" s="113">
        <v>3306</v>
      </c>
      <c r="F310" s="113">
        <v>1822</v>
      </c>
      <c r="G310" s="113">
        <v>728</v>
      </c>
      <c r="H310" s="113">
        <v>406</v>
      </c>
      <c r="I310" s="113">
        <v>229</v>
      </c>
      <c r="J310" s="113">
        <v>176</v>
      </c>
      <c r="K310" s="113">
        <v>318</v>
      </c>
      <c r="L310" s="90" t="s">
        <v>59</v>
      </c>
    </row>
    <row r="311" spans="1:12" s="86" customFormat="1" ht="9" customHeight="1">
      <c r="A311" s="84" t="s">
        <v>26</v>
      </c>
      <c r="B311" s="90">
        <f t="shared" si="17"/>
        <v>33860</v>
      </c>
      <c r="C311" s="113">
        <v>316</v>
      </c>
      <c r="D311" s="113">
        <v>11386</v>
      </c>
      <c r="E311" s="113">
        <v>12739</v>
      </c>
      <c r="F311" s="113">
        <v>5766</v>
      </c>
      <c r="G311" s="113">
        <v>1976</v>
      </c>
      <c r="H311" s="113">
        <v>754</v>
      </c>
      <c r="I311" s="113">
        <v>358</v>
      </c>
      <c r="J311" s="113">
        <v>204</v>
      </c>
      <c r="K311" s="113">
        <v>361</v>
      </c>
      <c r="L311" s="90" t="s">
        <v>59</v>
      </c>
    </row>
    <row r="312" spans="1:12" s="86" customFormat="1" ht="9" customHeight="1">
      <c r="A312" s="87" t="s">
        <v>27</v>
      </c>
      <c r="B312" s="92">
        <f t="shared" si="17"/>
        <v>23319</v>
      </c>
      <c r="C312" s="126">
        <v>799</v>
      </c>
      <c r="D312" s="126">
        <v>9373</v>
      </c>
      <c r="E312" s="126">
        <v>6652</v>
      </c>
      <c r="F312" s="126">
        <v>3364</v>
      </c>
      <c r="G312" s="126">
        <v>1302</v>
      </c>
      <c r="H312" s="126">
        <v>695</v>
      </c>
      <c r="I312" s="126">
        <v>412</v>
      </c>
      <c r="J312" s="126">
        <v>264</v>
      </c>
      <c r="K312" s="126">
        <v>458</v>
      </c>
      <c r="L312" s="92" t="s">
        <v>59</v>
      </c>
    </row>
    <row r="313" spans="1:12" s="86" customFormat="1" ht="9" customHeight="1">
      <c r="A313" s="84" t="s">
        <v>28</v>
      </c>
      <c r="B313" s="90">
        <f t="shared" si="17"/>
        <v>11134</v>
      </c>
      <c r="C313" s="113">
        <v>68</v>
      </c>
      <c r="D313" s="113">
        <v>2554</v>
      </c>
      <c r="E313" s="113">
        <v>3952</v>
      </c>
      <c r="F313" s="113">
        <v>2385</v>
      </c>
      <c r="G313" s="113">
        <v>971</v>
      </c>
      <c r="H313" s="113">
        <v>470</v>
      </c>
      <c r="I313" s="113">
        <v>260</v>
      </c>
      <c r="J313" s="113">
        <v>168</v>
      </c>
      <c r="K313" s="113">
        <v>306</v>
      </c>
      <c r="L313" s="90" t="s">
        <v>59</v>
      </c>
    </row>
    <row r="314" spans="1:12" s="86" customFormat="1" ht="9" customHeight="1">
      <c r="A314" s="84" t="s">
        <v>29</v>
      </c>
      <c r="B314" s="90">
        <f t="shared" si="17"/>
        <v>41218</v>
      </c>
      <c r="C314" s="113">
        <v>34</v>
      </c>
      <c r="D314" s="113">
        <v>11050</v>
      </c>
      <c r="E314" s="113">
        <v>15840</v>
      </c>
      <c r="F314" s="113">
        <v>8497</v>
      </c>
      <c r="G314" s="113">
        <v>3052</v>
      </c>
      <c r="H314" s="113">
        <v>1184</v>
      </c>
      <c r="I314" s="113">
        <v>575</v>
      </c>
      <c r="J314" s="113">
        <v>357</v>
      </c>
      <c r="K314" s="113">
        <v>629</v>
      </c>
      <c r="L314" s="90" t="s">
        <v>59</v>
      </c>
    </row>
    <row r="315" spans="1:12" s="86" customFormat="1" ht="9" customHeight="1">
      <c r="A315" s="84" t="s">
        <v>30</v>
      </c>
      <c r="B315" s="90">
        <f t="shared" si="17"/>
        <v>70496</v>
      </c>
      <c r="C315" s="113">
        <v>546</v>
      </c>
      <c r="D315" s="113">
        <v>17594</v>
      </c>
      <c r="E315" s="113">
        <v>24793</v>
      </c>
      <c r="F315" s="113">
        <v>15459</v>
      </c>
      <c r="G315" s="113">
        <v>6531</v>
      </c>
      <c r="H315" s="113">
        <v>2495</v>
      </c>
      <c r="I315" s="113">
        <v>1230</v>
      </c>
      <c r="J315" s="113">
        <v>721</v>
      </c>
      <c r="K315" s="113">
        <v>1127</v>
      </c>
      <c r="L315" s="90" t="s">
        <v>59</v>
      </c>
    </row>
    <row r="316" spans="1:12" s="86" customFormat="1" ht="9" customHeight="1">
      <c r="A316" s="87" t="s">
        <v>31</v>
      </c>
      <c r="B316" s="92">
        <f t="shared" si="17"/>
        <v>30915</v>
      </c>
      <c r="C316" s="126">
        <v>526</v>
      </c>
      <c r="D316" s="126">
        <v>11254</v>
      </c>
      <c r="E316" s="126">
        <v>10278</v>
      </c>
      <c r="F316" s="126">
        <v>4881</v>
      </c>
      <c r="G316" s="126">
        <v>1811</v>
      </c>
      <c r="H316" s="126">
        <v>831</v>
      </c>
      <c r="I316" s="126">
        <v>435</v>
      </c>
      <c r="J316" s="126">
        <v>314</v>
      </c>
      <c r="K316" s="126">
        <v>585</v>
      </c>
      <c r="L316" s="92" t="s">
        <v>59</v>
      </c>
    </row>
    <row r="317" spans="1:12" s="86" customFormat="1" ht="9" customHeight="1">
      <c r="A317" s="84" t="s">
        <v>32</v>
      </c>
      <c r="B317" s="90">
        <f t="shared" si="17"/>
        <v>8295</v>
      </c>
      <c r="C317" s="113">
        <v>72</v>
      </c>
      <c r="D317" s="113">
        <v>1865</v>
      </c>
      <c r="E317" s="113">
        <v>2705</v>
      </c>
      <c r="F317" s="113">
        <v>1975</v>
      </c>
      <c r="G317" s="113">
        <v>776</v>
      </c>
      <c r="H317" s="113">
        <v>335</v>
      </c>
      <c r="I317" s="113">
        <v>183</v>
      </c>
      <c r="J317" s="113">
        <v>146</v>
      </c>
      <c r="K317" s="113">
        <v>238</v>
      </c>
      <c r="L317" s="90" t="s">
        <v>59</v>
      </c>
    </row>
    <row r="318" spans="1:12" s="86" customFormat="1" ht="9" customHeight="1">
      <c r="A318" s="84" t="s">
        <v>33</v>
      </c>
      <c r="B318" s="90">
        <f t="shared" si="17"/>
        <v>6388</v>
      </c>
      <c r="C318" s="113">
        <v>50</v>
      </c>
      <c r="D318" s="113">
        <v>1601</v>
      </c>
      <c r="E318" s="113">
        <v>1954</v>
      </c>
      <c r="F318" s="113">
        <v>1228</v>
      </c>
      <c r="G318" s="113">
        <v>563</v>
      </c>
      <c r="H318" s="113">
        <v>294</v>
      </c>
      <c r="I318" s="113">
        <v>210</v>
      </c>
      <c r="J318" s="113">
        <v>154</v>
      </c>
      <c r="K318" s="113">
        <v>334</v>
      </c>
      <c r="L318" s="90" t="s">
        <v>59</v>
      </c>
    </row>
    <row r="319" spans="1:12" s="86" customFormat="1" ht="9" customHeight="1">
      <c r="A319" s="84" t="s">
        <v>34</v>
      </c>
      <c r="B319" s="90">
        <f t="shared" si="17"/>
        <v>29607</v>
      </c>
      <c r="C319" s="113">
        <v>253</v>
      </c>
      <c r="D319" s="113">
        <v>8009</v>
      </c>
      <c r="E319" s="113">
        <v>10435</v>
      </c>
      <c r="F319" s="113">
        <v>6573</v>
      </c>
      <c r="G319" s="113">
        <v>2369</v>
      </c>
      <c r="H319" s="113">
        <v>874</v>
      </c>
      <c r="I319" s="113">
        <v>426</v>
      </c>
      <c r="J319" s="113">
        <v>247</v>
      </c>
      <c r="K319" s="113">
        <v>421</v>
      </c>
      <c r="L319" s="90" t="s">
        <v>59</v>
      </c>
    </row>
    <row r="320" spans="1:12" s="86" customFormat="1" ht="9" customHeight="1">
      <c r="A320" s="87" t="s">
        <v>35</v>
      </c>
      <c r="B320" s="92">
        <f t="shared" si="17"/>
        <v>17416</v>
      </c>
      <c r="C320" s="126">
        <v>255</v>
      </c>
      <c r="D320" s="126">
        <v>5868</v>
      </c>
      <c r="E320" s="126">
        <v>5883</v>
      </c>
      <c r="F320" s="126">
        <v>3087</v>
      </c>
      <c r="G320" s="126">
        <v>1155</v>
      </c>
      <c r="H320" s="126">
        <v>470</v>
      </c>
      <c r="I320" s="126">
        <v>257</v>
      </c>
      <c r="J320" s="126">
        <v>136</v>
      </c>
      <c r="K320" s="126">
        <v>305</v>
      </c>
      <c r="L320" s="92" t="s">
        <v>59</v>
      </c>
    </row>
    <row r="321" spans="1:12" s="86" customFormat="1" ht="9" customHeight="1">
      <c r="A321" s="84" t="s">
        <v>36</v>
      </c>
      <c r="B321" s="90">
        <f t="shared" si="17"/>
        <v>22130</v>
      </c>
      <c r="C321" s="113">
        <v>158</v>
      </c>
      <c r="D321" s="113">
        <v>5420</v>
      </c>
      <c r="E321" s="113">
        <v>7402</v>
      </c>
      <c r="F321" s="113">
        <v>4984</v>
      </c>
      <c r="G321" s="113">
        <v>2036</v>
      </c>
      <c r="H321" s="113">
        <v>818</v>
      </c>
      <c r="I321" s="113">
        <v>448</v>
      </c>
      <c r="J321" s="113">
        <v>288</v>
      </c>
      <c r="K321" s="113">
        <v>576</v>
      </c>
      <c r="L321" s="90" t="s">
        <v>59</v>
      </c>
    </row>
    <row r="322" spans="1:12" s="86" customFormat="1" ht="9" customHeight="1">
      <c r="A322" s="84" t="s">
        <v>37</v>
      </c>
      <c r="B322" s="90">
        <f t="shared" si="17"/>
        <v>9654</v>
      </c>
      <c r="C322" s="113">
        <v>24</v>
      </c>
      <c r="D322" s="113">
        <v>2364</v>
      </c>
      <c r="E322" s="113">
        <v>3825</v>
      </c>
      <c r="F322" s="113">
        <v>2093</v>
      </c>
      <c r="G322" s="113">
        <v>774</v>
      </c>
      <c r="H322" s="113">
        <v>262</v>
      </c>
      <c r="I322" s="113">
        <v>136</v>
      </c>
      <c r="J322" s="113">
        <v>73</v>
      </c>
      <c r="K322" s="113">
        <v>103</v>
      </c>
      <c r="L322" s="90" t="s">
        <v>59</v>
      </c>
    </row>
    <row r="323" spans="1:12" s="86" customFormat="1" ht="9" customHeight="1">
      <c r="A323" s="84" t="s">
        <v>38</v>
      </c>
      <c r="B323" s="90">
        <f t="shared" si="17"/>
        <v>8928</v>
      </c>
      <c r="C323" s="113">
        <v>88</v>
      </c>
      <c r="D323" s="113">
        <v>1585</v>
      </c>
      <c r="E323" s="113">
        <v>2408</v>
      </c>
      <c r="F323" s="113">
        <v>2251</v>
      </c>
      <c r="G323" s="113">
        <v>1381</v>
      </c>
      <c r="H323" s="113">
        <v>599</v>
      </c>
      <c r="I323" s="113">
        <v>318</v>
      </c>
      <c r="J323" s="113">
        <v>156</v>
      </c>
      <c r="K323" s="113">
        <v>142</v>
      </c>
      <c r="L323" s="90" t="s">
        <v>59</v>
      </c>
    </row>
    <row r="324" spans="1:12" s="86" customFormat="1" ht="9" customHeight="1">
      <c r="A324" s="87" t="s">
        <v>39</v>
      </c>
      <c r="B324" s="92">
        <f t="shared" si="17"/>
        <v>13926</v>
      </c>
      <c r="C324" s="126">
        <v>63</v>
      </c>
      <c r="D324" s="126">
        <v>4021</v>
      </c>
      <c r="E324" s="126">
        <v>5168</v>
      </c>
      <c r="F324" s="126">
        <v>2736</v>
      </c>
      <c r="G324" s="126">
        <v>899</v>
      </c>
      <c r="H324" s="126">
        <v>389</v>
      </c>
      <c r="I324" s="126">
        <v>208</v>
      </c>
      <c r="J324" s="126">
        <v>158</v>
      </c>
      <c r="K324" s="126">
        <v>284</v>
      </c>
      <c r="L324" s="92" t="s">
        <v>59</v>
      </c>
    </row>
    <row r="325" spans="1:12" s="86" customFormat="1" ht="9" customHeight="1">
      <c r="A325" s="84" t="s">
        <v>40</v>
      </c>
      <c r="B325" s="90">
        <f t="shared" si="17"/>
        <v>17567</v>
      </c>
      <c r="C325" s="113">
        <v>155</v>
      </c>
      <c r="D325" s="113">
        <v>4221</v>
      </c>
      <c r="E325" s="113">
        <v>5982</v>
      </c>
      <c r="F325" s="113">
        <v>3741</v>
      </c>
      <c r="G325" s="113">
        <v>1448</v>
      </c>
      <c r="H325" s="113">
        <v>652</v>
      </c>
      <c r="I325" s="113">
        <v>445</v>
      </c>
      <c r="J325" s="113">
        <v>346</v>
      </c>
      <c r="K325" s="113">
        <v>577</v>
      </c>
      <c r="L325" s="90" t="s">
        <v>59</v>
      </c>
    </row>
    <row r="326" spans="1:12" s="86" customFormat="1" ht="9" customHeight="1">
      <c r="A326" s="84" t="s">
        <v>41</v>
      </c>
      <c r="B326" s="90">
        <f t="shared" si="17"/>
        <v>15020</v>
      </c>
      <c r="C326" s="113">
        <v>72</v>
      </c>
      <c r="D326" s="113">
        <v>3210</v>
      </c>
      <c r="E326" s="113">
        <v>5019</v>
      </c>
      <c r="F326" s="113">
        <v>3457</v>
      </c>
      <c r="G326" s="113">
        <v>1469</v>
      </c>
      <c r="H326" s="113">
        <v>701</v>
      </c>
      <c r="I326" s="113">
        <v>399</v>
      </c>
      <c r="J326" s="113">
        <v>275</v>
      </c>
      <c r="K326" s="113">
        <v>418</v>
      </c>
      <c r="L326" s="90" t="s">
        <v>59</v>
      </c>
    </row>
    <row r="327" spans="1:12" s="86" customFormat="1" ht="9" customHeight="1">
      <c r="A327" s="84" t="s">
        <v>42</v>
      </c>
      <c r="B327" s="90">
        <f t="shared" si="17"/>
        <v>12204</v>
      </c>
      <c r="C327" s="113">
        <v>185</v>
      </c>
      <c r="D327" s="113">
        <v>3391</v>
      </c>
      <c r="E327" s="113">
        <v>4159</v>
      </c>
      <c r="F327" s="113">
        <v>2442</v>
      </c>
      <c r="G327" s="113">
        <v>998</v>
      </c>
      <c r="H327" s="113">
        <v>432</v>
      </c>
      <c r="I327" s="113">
        <v>262</v>
      </c>
      <c r="J327" s="113">
        <v>137</v>
      </c>
      <c r="K327" s="113">
        <v>198</v>
      </c>
      <c r="L327" s="90" t="s">
        <v>59</v>
      </c>
    </row>
    <row r="328" spans="1:12" s="86" customFormat="1" ht="9" customHeight="1">
      <c r="A328" s="87" t="s">
        <v>43</v>
      </c>
      <c r="B328" s="92">
        <f t="shared" si="17"/>
        <v>17338</v>
      </c>
      <c r="C328" s="126">
        <v>163</v>
      </c>
      <c r="D328" s="126">
        <v>4183</v>
      </c>
      <c r="E328" s="126">
        <v>6178</v>
      </c>
      <c r="F328" s="126">
        <v>3680</v>
      </c>
      <c r="G328" s="126">
        <v>1517</v>
      </c>
      <c r="H328" s="126">
        <v>667</v>
      </c>
      <c r="I328" s="126">
        <v>347</v>
      </c>
      <c r="J328" s="126">
        <v>217</v>
      </c>
      <c r="K328" s="126">
        <v>386</v>
      </c>
      <c r="L328" s="92" t="s">
        <v>59</v>
      </c>
    </row>
    <row r="329" spans="1:12" s="86" customFormat="1" ht="9" customHeight="1">
      <c r="A329" s="84" t="s">
        <v>44</v>
      </c>
      <c r="B329" s="90">
        <f t="shared" si="17"/>
        <v>6476</v>
      </c>
      <c r="C329" s="113">
        <v>53</v>
      </c>
      <c r="D329" s="113">
        <v>1709</v>
      </c>
      <c r="E329" s="113">
        <v>2407</v>
      </c>
      <c r="F329" s="113">
        <v>1333</v>
      </c>
      <c r="G329" s="113">
        <v>461</v>
      </c>
      <c r="H329" s="113">
        <v>186</v>
      </c>
      <c r="I329" s="113">
        <v>101</v>
      </c>
      <c r="J329" s="113">
        <v>75</v>
      </c>
      <c r="K329" s="113">
        <v>151</v>
      </c>
      <c r="L329" s="90" t="s">
        <v>59</v>
      </c>
    </row>
    <row r="330" spans="1:12" s="86" customFormat="1" ht="9" customHeight="1">
      <c r="A330" s="84" t="s">
        <v>45</v>
      </c>
      <c r="B330" s="90">
        <f t="shared" si="17"/>
        <v>36830</v>
      </c>
      <c r="C330" s="113">
        <v>310</v>
      </c>
      <c r="D330" s="113">
        <v>8240</v>
      </c>
      <c r="E330" s="113">
        <v>11365</v>
      </c>
      <c r="F330" s="113">
        <v>7836</v>
      </c>
      <c r="G330" s="113">
        <v>3678</v>
      </c>
      <c r="H330" s="113">
        <v>1877</v>
      </c>
      <c r="I330" s="113">
        <v>1171</v>
      </c>
      <c r="J330" s="113">
        <v>807</v>
      </c>
      <c r="K330" s="113">
        <v>1546</v>
      </c>
      <c r="L330" s="90" t="s">
        <v>59</v>
      </c>
    </row>
    <row r="331" spans="1:12" s="86" customFormat="1" ht="9" customHeight="1">
      <c r="A331" s="84" t="s">
        <v>46</v>
      </c>
      <c r="B331" s="90">
        <f t="shared" si="17"/>
        <v>12224</v>
      </c>
      <c r="C331" s="113">
        <v>102</v>
      </c>
      <c r="D331" s="113">
        <v>4048</v>
      </c>
      <c r="E331" s="113">
        <v>4530</v>
      </c>
      <c r="F331" s="113">
        <v>2190</v>
      </c>
      <c r="G331" s="113">
        <v>677</v>
      </c>
      <c r="H331" s="113">
        <v>277</v>
      </c>
      <c r="I331" s="113">
        <v>133</v>
      </c>
      <c r="J331" s="113">
        <v>98</v>
      </c>
      <c r="K331" s="113">
        <v>169</v>
      </c>
      <c r="L331" s="90" t="s">
        <v>59</v>
      </c>
    </row>
    <row r="332" spans="1:12" s="86" customFormat="1" ht="9" customHeight="1">
      <c r="A332" s="87" t="s">
        <v>47</v>
      </c>
      <c r="B332" s="92">
        <f t="shared" si="17"/>
        <v>10785</v>
      </c>
      <c r="C332" s="126">
        <v>110</v>
      </c>
      <c r="D332" s="126">
        <v>4148</v>
      </c>
      <c r="E332" s="126">
        <v>3674</v>
      </c>
      <c r="F332" s="126">
        <v>1606</v>
      </c>
      <c r="G332" s="126">
        <v>573</v>
      </c>
      <c r="H332" s="126">
        <v>278</v>
      </c>
      <c r="I332" s="126">
        <v>129</v>
      </c>
      <c r="J332" s="126">
        <v>86</v>
      </c>
      <c r="K332" s="126">
        <v>181</v>
      </c>
      <c r="L332" s="92" t="s">
        <v>59</v>
      </c>
    </row>
    <row r="333" spans="1:12" s="86" customFormat="1" ht="9" customHeight="1">
      <c r="A333" s="84"/>
      <c r="B333" s="90"/>
      <c r="C333" s="113"/>
      <c r="D333" s="113"/>
      <c r="E333" s="113"/>
      <c r="F333" s="113"/>
      <c r="G333" s="113"/>
      <c r="H333" s="113"/>
      <c r="I333" s="113"/>
      <c r="J333" s="113"/>
      <c r="K333" s="113"/>
    </row>
    <row r="334" spans="1:12" s="86" customFormat="1" ht="9" customHeight="1">
      <c r="A334" s="80">
        <v>2004</v>
      </c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</row>
    <row r="335" spans="1:12" s="86" customFormat="1" ht="9" customHeight="1">
      <c r="A335" s="83" t="s">
        <v>15</v>
      </c>
      <c r="B335" s="91">
        <f t="shared" ref="B335:K335" si="18">SUM(B337:B368)</f>
        <v>600563</v>
      </c>
      <c r="C335" s="91">
        <f t="shared" si="18"/>
        <v>5686</v>
      </c>
      <c r="D335" s="91">
        <f t="shared" si="18"/>
        <v>158523</v>
      </c>
      <c r="E335" s="91">
        <f t="shared" si="18"/>
        <v>201349</v>
      </c>
      <c r="F335" s="91">
        <f t="shared" si="18"/>
        <v>123279</v>
      </c>
      <c r="G335" s="91">
        <f t="shared" si="18"/>
        <v>53071</v>
      </c>
      <c r="H335" s="91">
        <f t="shared" si="18"/>
        <v>23221</v>
      </c>
      <c r="I335" s="91">
        <f t="shared" si="18"/>
        <v>13046</v>
      </c>
      <c r="J335" s="91">
        <f t="shared" si="18"/>
        <v>8206</v>
      </c>
      <c r="K335" s="91">
        <f t="shared" si="18"/>
        <v>14182</v>
      </c>
      <c r="L335" s="91" t="s">
        <v>59</v>
      </c>
    </row>
    <row r="336" spans="1:12" s="86" customFormat="1" ht="3.95" customHeight="1">
      <c r="A336" s="83"/>
      <c r="B336" s="91"/>
      <c r="C336" s="125"/>
      <c r="D336" s="125"/>
      <c r="E336" s="125"/>
      <c r="F336" s="125"/>
      <c r="G336" s="125"/>
      <c r="H336" s="125"/>
      <c r="I336" s="125"/>
      <c r="J336" s="125"/>
      <c r="K336" s="125"/>
      <c r="L336" s="91"/>
    </row>
    <row r="337" spans="1:12" s="86" customFormat="1" ht="9" customHeight="1">
      <c r="A337" s="84" t="s">
        <v>16</v>
      </c>
      <c r="B337" s="90">
        <f t="shared" ref="B337:B368" si="19">SUM(C337:K337)</f>
        <v>5925</v>
      </c>
      <c r="C337" s="113">
        <v>18</v>
      </c>
      <c r="D337" s="113">
        <v>1720</v>
      </c>
      <c r="E337" s="113">
        <v>2218</v>
      </c>
      <c r="F337" s="113">
        <v>1164</v>
      </c>
      <c r="G337" s="113">
        <v>437</v>
      </c>
      <c r="H337" s="113">
        <v>180</v>
      </c>
      <c r="I337" s="113">
        <v>91</v>
      </c>
      <c r="J337" s="113">
        <v>37</v>
      </c>
      <c r="K337" s="113">
        <v>60</v>
      </c>
      <c r="L337" s="90" t="s">
        <v>59</v>
      </c>
    </row>
    <row r="338" spans="1:12" s="86" customFormat="1" ht="9" customHeight="1">
      <c r="A338" s="84" t="s">
        <v>17</v>
      </c>
      <c r="B338" s="90">
        <f t="shared" si="19"/>
        <v>14513</v>
      </c>
      <c r="C338" s="113">
        <v>84</v>
      </c>
      <c r="D338" s="113">
        <v>2682</v>
      </c>
      <c r="E338" s="113">
        <v>4685</v>
      </c>
      <c r="F338" s="113">
        <v>3412</v>
      </c>
      <c r="G338" s="113">
        <v>1717</v>
      </c>
      <c r="H338" s="113">
        <v>810</v>
      </c>
      <c r="I338" s="113">
        <v>479</v>
      </c>
      <c r="J338" s="113">
        <v>304</v>
      </c>
      <c r="K338" s="113">
        <v>340</v>
      </c>
      <c r="L338" s="90" t="s">
        <v>59</v>
      </c>
    </row>
    <row r="339" spans="1:12" s="86" customFormat="1" ht="9" customHeight="1">
      <c r="A339" s="84" t="s">
        <v>18</v>
      </c>
      <c r="B339" s="90">
        <f t="shared" si="19"/>
        <v>3303</v>
      </c>
      <c r="C339" s="113">
        <v>17</v>
      </c>
      <c r="D339" s="113">
        <v>676</v>
      </c>
      <c r="E339" s="113">
        <v>936</v>
      </c>
      <c r="F339" s="113">
        <v>758</v>
      </c>
      <c r="G339" s="113">
        <v>387</v>
      </c>
      <c r="H339" s="113">
        <v>218</v>
      </c>
      <c r="I339" s="113">
        <v>128</v>
      </c>
      <c r="J339" s="113">
        <v>71</v>
      </c>
      <c r="K339" s="113">
        <v>112</v>
      </c>
      <c r="L339" s="90" t="s">
        <v>59</v>
      </c>
    </row>
    <row r="340" spans="1:12" s="86" customFormat="1" ht="9" customHeight="1">
      <c r="A340" s="87" t="s">
        <v>19</v>
      </c>
      <c r="B340" s="92">
        <f t="shared" si="19"/>
        <v>5125</v>
      </c>
      <c r="C340" s="126">
        <v>109</v>
      </c>
      <c r="D340" s="126">
        <v>1708</v>
      </c>
      <c r="E340" s="126">
        <v>1708</v>
      </c>
      <c r="F340" s="126">
        <v>859</v>
      </c>
      <c r="G340" s="126">
        <v>348</v>
      </c>
      <c r="H340" s="126">
        <v>152</v>
      </c>
      <c r="I340" s="126">
        <v>94</v>
      </c>
      <c r="J340" s="126">
        <v>63</v>
      </c>
      <c r="K340" s="126">
        <v>84</v>
      </c>
      <c r="L340" s="92" t="s">
        <v>59</v>
      </c>
    </row>
    <row r="341" spans="1:12" s="86" customFormat="1" ht="9" customHeight="1">
      <c r="A341" s="84" t="s">
        <v>20</v>
      </c>
      <c r="B341" s="90">
        <f t="shared" si="19"/>
        <v>15386</v>
      </c>
      <c r="C341" s="113">
        <v>296</v>
      </c>
      <c r="D341" s="113">
        <v>5398</v>
      </c>
      <c r="E341" s="113">
        <v>4874</v>
      </c>
      <c r="F341" s="113">
        <v>2735</v>
      </c>
      <c r="G341" s="113">
        <v>943</v>
      </c>
      <c r="H341" s="113">
        <v>428</v>
      </c>
      <c r="I341" s="113">
        <v>262</v>
      </c>
      <c r="J341" s="113">
        <v>160</v>
      </c>
      <c r="K341" s="113">
        <v>290</v>
      </c>
      <c r="L341" s="90" t="s">
        <v>59</v>
      </c>
    </row>
    <row r="342" spans="1:12" s="86" customFormat="1" ht="9" customHeight="1">
      <c r="A342" s="84" t="s">
        <v>21</v>
      </c>
      <c r="B342" s="90">
        <f t="shared" si="19"/>
        <v>3412</v>
      </c>
      <c r="C342" s="113">
        <v>26</v>
      </c>
      <c r="D342" s="113">
        <v>860</v>
      </c>
      <c r="E342" s="113">
        <v>1164</v>
      </c>
      <c r="F342" s="113">
        <v>678</v>
      </c>
      <c r="G342" s="113">
        <v>301</v>
      </c>
      <c r="H342" s="113">
        <v>125</v>
      </c>
      <c r="I342" s="113">
        <v>89</v>
      </c>
      <c r="J342" s="113">
        <v>61</v>
      </c>
      <c r="K342" s="113">
        <v>108</v>
      </c>
      <c r="L342" s="90" t="s">
        <v>59</v>
      </c>
    </row>
    <row r="343" spans="1:12" s="86" customFormat="1" ht="9" customHeight="1">
      <c r="A343" s="84" t="s">
        <v>22</v>
      </c>
      <c r="B343" s="90">
        <f t="shared" si="19"/>
        <v>19093</v>
      </c>
      <c r="C343" s="113">
        <v>513</v>
      </c>
      <c r="D343" s="113">
        <v>6848</v>
      </c>
      <c r="E343" s="113">
        <v>5879</v>
      </c>
      <c r="F343" s="113">
        <v>2990</v>
      </c>
      <c r="G343" s="113">
        <v>1202</v>
      </c>
      <c r="H343" s="113">
        <v>603</v>
      </c>
      <c r="I343" s="113">
        <v>391</v>
      </c>
      <c r="J343" s="113">
        <v>220</v>
      </c>
      <c r="K343" s="113">
        <v>447</v>
      </c>
      <c r="L343" s="90" t="s">
        <v>59</v>
      </c>
    </row>
    <row r="344" spans="1:12" s="86" customFormat="1" ht="9" customHeight="1">
      <c r="A344" s="87" t="s">
        <v>23</v>
      </c>
      <c r="B344" s="92">
        <f t="shared" si="19"/>
        <v>16147</v>
      </c>
      <c r="C344" s="126">
        <v>69</v>
      </c>
      <c r="D344" s="126">
        <v>4097</v>
      </c>
      <c r="E344" s="126">
        <v>5423</v>
      </c>
      <c r="F344" s="126">
        <v>3313</v>
      </c>
      <c r="G344" s="126">
        <v>1514</v>
      </c>
      <c r="H344" s="126">
        <v>704</v>
      </c>
      <c r="I344" s="126">
        <v>404</v>
      </c>
      <c r="J344" s="126">
        <v>247</v>
      </c>
      <c r="K344" s="126">
        <v>376</v>
      </c>
      <c r="L344" s="92" t="s">
        <v>59</v>
      </c>
    </row>
    <row r="345" spans="1:12" s="86" customFormat="1" ht="9" customHeight="1">
      <c r="A345" s="161" t="s">
        <v>24</v>
      </c>
      <c r="B345" s="90">
        <f t="shared" si="19"/>
        <v>42326</v>
      </c>
      <c r="C345" s="113">
        <v>19</v>
      </c>
      <c r="D345" s="113">
        <v>5798</v>
      </c>
      <c r="E345" s="113">
        <v>12519</v>
      </c>
      <c r="F345" s="113">
        <v>11786</v>
      </c>
      <c r="G345" s="113">
        <v>6370</v>
      </c>
      <c r="H345" s="113">
        <v>2615</v>
      </c>
      <c r="I345" s="113">
        <v>1289</v>
      </c>
      <c r="J345" s="113">
        <v>800</v>
      </c>
      <c r="K345" s="113">
        <v>1130</v>
      </c>
      <c r="L345" s="90" t="s">
        <v>59</v>
      </c>
    </row>
    <row r="346" spans="1:12" s="86" customFormat="1" ht="9" customHeight="1">
      <c r="A346" s="84" t="s">
        <v>25</v>
      </c>
      <c r="B346" s="90">
        <f t="shared" si="19"/>
        <v>10631</v>
      </c>
      <c r="C346" s="113">
        <v>147</v>
      </c>
      <c r="D346" s="113">
        <v>3464</v>
      </c>
      <c r="E346" s="113">
        <v>3262</v>
      </c>
      <c r="F346" s="113">
        <v>1883</v>
      </c>
      <c r="G346" s="113">
        <v>770</v>
      </c>
      <c r="H346" s="113">
        <v>396</v>
      </c>
      <c r="I346" s="113">
        <v>232</v>
      </c>
      <c r="J346" s="113">
        <v>162</v>
      </c>
      <c r="K346" s="113">
        <v>315</v>
      </c>
      <c r="L346" s="90" t="s">
        <v>59</v>
      </c>
    </row>
    <row r="347" spans="1:12" s="86" customFormat="1" ht="9" customHeight="1">
      <c r="A347" s="84" t="s">
        <v>26</v>
      </c>
      <c r="B347" s="90">
        <f t="shared" si="19"/>
        <v>35268</v>
      </c>
      <c r="C347" s="113">
        <v>265</v>
      </c>
      <c r="D347" s="113">
        <v>11626</v>
      </c>
      <c r="E347" s="113">
        <v>13248</v>
      </c>
      <c r="F347" s="113">
        <v>6191</v>
      </c>
      <c r="G347" s="113">
        <v>2125</v>
      </c>
      <c r="H347" s="113">
        <v>820</v>
      </c>
      <c r="I347" s="113">
        <v>375</v>
      </c>
      <c r="J347" s="113">
        <v>205</v>
      </c>
      <c r="K347" s="113">
        <v>413</v>
      </c>
      <c r="L347" s="90" t="s">
        <v>59</v>
      </c>
    </row>
    <row r="348" spans="1:12" s="86" customFormat="1" ht="9" customHeight="1">
      <c r="A348" s="87" t="s">
        <v>27</v>
      </c>
      <c r="B348" s="92">
        <f t="shared" si="19"/>
        <v>24704</v>
      </c>
      <c r="C348" s="126">
        <v>872</v>
      </c>
      <c r="D348" s="126">
        <v>9559</v>
      </c>
      <c r="E348" s="126">
        <v>7165</v>
      </c>
      <c r="F348" s="126">
        <v>3619</v>
      </c>
      <c r="G348" s="126">
        <v>1438</v>
      </c>
      <c r="H348" s="126">
        <v>730</v>
      </c>
      <c r="I348" s="126">
        <v>486</v>
      </c>
      <c r="J348" s="126">
        <v>283</v>
      </c>
      <c r="K348" s="126">
        <v>552</v>
      </c>
      <c r="L348" s="92" t="s">
        <v>59</v>
      </c>
    </row>
    <row r="349" spans="1:12" s="86" customFormat="1" ht="9" customHeight="1">
      <c r="A349" s="84" t="s">
        <v>28</v>
      </c>
      <c r="B349" s="90">
        <f t="shared" si="19"/>
        <v>11029</v>
      </c>
      <c r="C349" s="113">
        <v>82</v>
      </c>
      <c r="D349" s="113">
        <v>2307</v>
      </c>
      <c r="E349" s="113">
        <v>3710</v>
      </c>
      <c r="F349" s="113">
        <v>2364</v>
      </c>
      <c r="G349" s="113">
        <v>1066</v>
      </c>
      <c r="H349" s="113">
        <v>523</v>
      </c>
      <c r="I349" s="113">
        <v>300</v>
      </c>
      <c r="J349" s="113">
        <v>237</v>
      </c>
      <c r="K349" s="113">
        <v>440</v>
      </c>
      <c r="L349" s="90" t="s">
        <v>59</v>
      </c>
    </row>
    <row r="350" spans="1:12" s="86" customFormat="1" ht="9" customHeight="1">
      <c r="A350" s="84" t="s">
        <v>29</v>
      </c>
      <c r="B350" s="90">
        <f t="shared" si="19"/>
        <v>41813</v>
      </c>
      <c r="C350" s="113">
        <v>57</v>
      </c>
      <c r="D350" s="113">
        <v>10908</v>
      </c>
      <c r="E350" s="113">
        <v>16011</v>
      </c>
      <c r="F350" s="113">
        <v>8681</v>
      </c>
      <c r="G350" s="113">
        <v>3266</v>
      </c>
      <c r="H350" s="113">
        <v>1228</v>
      </c>
      <c r="I350" s="113">
        <v>638</v>
      </c>
      <c r="J350" s="113">
        <v>365</v>
      </c>
      <c r="K350" s="113">
        <v>659</v>
      </c>
      <c r="L350" s="90" t="s">
        <v>59</v>
      </c>
    </row>
    <row r="351" spans="1:12" s="86" customFormat="1" ht="9" customHeight="1">
      <c r="A351" s="84" t="s">
        <v>30</v>
      </c>
      <c r="B351" s="90">
        <f t="shared" si="19"/>
        <v>72247</v>
      </c>
      <c r="C351" s="113">
        <v>469</v>
      </c>
      <c r="D351" s="113">
        <v>17215</v>
      </c>
      <c r="E351" s="113">
        <v>24963</v>
      </c>
      <c r="F351" s="113">
        <v>15788</v>
      </c>
      <c r="G351" s="113">
        <v>6930</v>
      </c>
      <c r="H351" s="113">
        <v>2965</v>
      </c>
      <c r="I351" s="113">
        <v>1544</v>
      </c>
      <c r="J351" s="113">
        <v>944</v>
      </c>
      <c r="K351" s="113">
        <v>1429</v>
      </c>
      <c r="L351" s="90" t="s">
        <v>59</v>
      </c>
    </row>
    <row r="352" spans="1:12" s="86" customFormat="1" ht="9" customHeight="1">
      <c r="A352" s="87" t="s">
        <v>31</v>
      </c>
      <c r="B352" s="92">
        <f t="shared" si="19"/>
        <v>31259</v>
      </c>
      <c r="C352" s="126">
        <v>497</v>
      </c>
      <c r="D352" s="126">
        <v>11203</v>
      </c>
      <c r="E352" s="126">
        <v>10288</v>
      </c>
      <c r="F352" s="126">
        <v>5040</v>
      </c>
      <c r="G352" s="126">
        <v>2006</v>
      </c>
      <c r="H352" s="126">
        <v>863</v>
      </c>
      <c r="I352" s="126">
        <v>460</v>
      </c>
      <c r="J352" s="126">
        <v>275</v>
      </c>
      <c r="K352" s="126">
        <v>627</v>
      </c>
      <c r="L352" s="92" t="s">
        <v>59</v>
      </c>
    </row>
    <row r="353" spans="1:12" s="86" customFormat="1" ht="9" customHeight="1">
      <c r="A353" s="84" t="s">
        <v>32</v>
      </c>
      <c r="B353" s="90">
        <f t="shared" si="19"/>
        <v>7685</v>
      </c>
      <c r="C353" s="113">
        <v>11</v>
      </c>
      <c r="D353" s="113">
        <v>1673</v>
      </c>
      <c r="E353" s="113">
        <v>2456</v>
      </c>
      <c r="F353" s="113">
        <v>1874</v>
      </c>
      <c r="G353" s="113">
        <v>847</v>
      </c>
      <c r="H353" s="113">
        <v>308</v>
      </c>
      <c r="I353" s="113">
        <v>183</v>
      </c>
      <c r="J353" s="113">
        <v>103</v>
      </c>
      <c r="K353" s="113">
        <v>230</v>
      </c>
      <c r="L353" s="90" t="s">
        <v>59</v>
      </c>
    </row>
    <row r="354" spans="1:12" s="86" customFormat="1" ht="9" customHeight="1">
      <c r="A354" s="84" t="s">
        <v>33</v>
      </c>
      <c r="B354" s="90">
        <f t="shared" si="19"/>
        <v>6475</v>
      </c>
      <c r="C354" s="113">
        <v>66</v>
      </c>
      <c r="D354" s="113">
        <v>1666</v>
      </c>
      <c r="E354" s="113">
        <v>1902</v>
      </c>
      <c r="F354" s="113">
        <v>1269</v>
      </c>
      <c r="G354" s="113">
        <v>601</v>
      </c>
      <c r="H354" s="113">
        <v>309</v>
      </c>
      <c r="I354" s="113">
        <v>182</v>
      </c>
      <c r="J354" s="113">
        <v>132</v>
      </c>
      <c r="K354" s="113">
        <v>348</v>
      </c>
      <c r="L354" s="90" t="s">
        <v>59</v>
      </c>
    </row>
    <row r="355" spans="1:12" s="86" customFormat="1" ht="9" customHeight="1">
      <c r="A355" s="84" t="s">
        <v>34</v>
      </c>
      <c r="B355" s="90">
        <f t="shared" si="19"/>
        <v>29086</v>
      </c>
      <c r="C355" s="113">
        <v>218</v>
      </c>
      <c r="D355" s="113">
        <v>7789</v>
      </c>
      <c r="E355" s="113">
        <v>10148</v>
      </c>
      <c r="F355" s="113">
        <v>6690</v>
      </c>
      <c r="G355" s="113">
        <v>2396</v>
      </c>
      <c r="H355" s="113">
        <v>842</v>
      </c>
      <c r="I355" s="113">
        <v>400</v>
      </c>
      <c r="J355" s="113">
        <v>264</v>
      </c>
      <c r="K355" s="113">
        <v>339</v>
      </c>
      <c r="L355" s="90" t="s">
        <v>59</v>
      </c>
    </row>
    <row r="356" spans="1:12" s="86" customFormat="1" ht="9" customHeight="1">
      <c r="A356" s="87" t="s">
        <v>35</v>
      </c>
      <c r="B356" s="92">
        <f t="shared" si="19"/>
        <v>20505</v>
      </c>
      <c r="C356" s="126">
        <v>336</v>
      </c>
      <c r="D356" s="126">
        <v>6178</v>
      </c>
      <c r="E356" s="126">
        <v>6623</v>
      </c>
      <c r="F356" s="126">
        <v>3691</v>
      </c>
      <c r="G356" s="126">
        <v>1623</v>
      </c>
      <c r="H356" s="126">
        <v>753</v>
      </c>
      <c r="I356" s="126">
        <v>430</v>
      </c>
      <c r="J356" s="126">
        <v>290</v>
      </c>
      <c r="K356" s="126">
        <v>581</v>
      </c>
      <c r="L356" s="92" t="s">
        <v>59</v>
      </c>
    </row>
    <row r="357" spans="1:12" s="86" customFormat="1" ht="9" customHeight="1">
      <c r="A357" s="84" t="s">
        <v>36</v>
      </c>
      <c r="B357" s="90">
        <f t="shared" si="19"/>
        <v>21158</v>
      </c>
      <c r="C357" s="113">
        <v>120</v>
      </c>
      <c r="D357" s="113">
        <v>4965</v>
      </c>
      <c r="E357" s="113">
        <v>7225</v>
      </c>
      <c r="F357" s="113">
        <v>4671</v>
      </c>
      <c r="G357" s="113">
        <v>1953</v>
      </c>
      <c r="H357" s="113">
        <v>839</v>
      </c>
      <c r="I357" s="113">
        <v>488</v>
      </c>
      <c r="J357" s="113">
        <v>299</v>
      </c>
      <c r="K357" s="113">
        <v>598</v>
      </c>
      <c r="L357" s="90" t="s">
        <v>59</v>
      </c>
    </row>
    <row r="358" spans="1:12" s="86" customFormat="1" ht="9" customHeight="1">
      <c r="A358" s="84" t="s">
        <v>37</v>
      </c>
      <c r="B358" s="90">
        <f t="shared" si="19"/>
        <v>9079</v>
      </c>
      <c r="C358" s="113">
        <v>21</v>
      </c>
      <c r="D358" s="113">
        <v>2131</v>
      </c>
      <c r="E358" s="113">
        <v>3579</v>
      </c>
      <c r="F358" s="113">
        <v>1985</v>
      </c>
      <c r="G358" s="113">
        <v>797</v>
      </c>
      <c r="H358" s="113">
        <v>243</v>
      </c>
      <c r="I358" s="113">
        <v>137</v>
      </c>
      <c r="J358" s="113">
        <v>73</v>
      </c>
      <c r="K358" s="113">
        <v>113</v>
      </c>
      <c r="L358" s="90" t="s">
        <v>59</v>
      </c>
    </row>
    <row r="359" spans="1:12" s="86" customFormat="1" ht="9" customHeight="1">
      <c r="A359" s="84" t="s">
        <v>38</v>
      </c>
      <c r="B359" s="90">
        <f t="shared" si="19"/>
        <v>10566</v>
      </c>
      <c r="C359" s="113">
        <v>92</v>
      </c>
      <c r="D359" s="113">
        <v>1715</v>
      </c>
      <c r="E359" s="113">
        <v>2664</v>
      </c>
      <c r="F359" s="113">
        <v>2878</v>
      </c>
      <c r="G359" s="113">
        <v>1729</v>
      </c>
      <c r="H359" s="113">
        <v>721</v>
      </c>
      <c r="I359" s="113">
        <v>389</v>
      </c>
      <c r="J359" s="113">
        <v>200</v>
      </c>
      <c r="K359" s="113">
        <v>178</v>
      </c>
      <c r="L359" s="90" t="s">
        <v>59</v>
      </c>
    </row>
    <row r="360" spans="1:12" s="86" customFormat="1" ht="9" customHeight="1">
      <c r="A360" s="87" t="s">
        <v>39</v>
      </c>
      <c r="B360" s="92">
        <f t="shared" si="19"/>
        <v>14775</v>
      </c>
      <c r="C360" s="126">
        <v>102</v>
      </c>
      <c r="D360" s="126">
        <v>4095</v>
      </c>
      <c r="E360" s="126">
        <v>5331</v>
      </c>
      <c r="F360" s="126">
        <v>2922</v>
      </c>
      <c r="G360" s="126">
        <v>1125</v>
      </c>
      <c r="H360" s="126">
        <v>453</v>
      </c>
      <c r="I360" s="126">
        <v>250</v>
      </c>
      <c r="J360" s="126">
        <v>163</v>
      </c>
      <c r="K360" s="126">
        <v>334</v>
      </c>
      <c r="L360" s="92" t="s">
        <v>59</v>
      </c>
    </row>
    <row r="361" spans="1:12" s="86" customFormat="1" ht="9" customHeight="1">
      <c r="A361" s="84" t="s">
        <v>40</v>
      </c>
      <c r="B361" s="90">
        <f t="shared" si="19"/>
        <v>18288</v>
      </c>
      <c r="C361" s="113">
        <v>157</v>
      </c>
      <c r="D361" s="113">
        <v>4317</v>
      </c>
      <c r="E361" s="113">
        <v>6177</v>
      </c>
      <c r="F361" s="113">
        <v>3749</v>
      </c>
      <c r="G361" s="113">
        <v>1536</v>
      </c>
      <c r="H361" s="113">
        <v>784</v>
      </c>
      <c r="I361" s="113">
        <v>514</v>
      </c>
      <c r="J361" s="113">
        <v>382</v>
      </c>
      <c r="K361" s="113">
        <v>672</v>
      </c>
      <c r="L361" s="90" t="s">
        <v>59</v>
      </c>
    </row>
    <row r="362" spans="1:12" s="86" customFormat="1" ht="9" customHeight="1">
      <c r="A362" s="84" t="s">
        <v>41</v>
      </c>
      <c r="B362" s="90">
        <f t="shared" si="19"/>
        <v>14874</v>
      </c>
      <c r="C362" s="113">
        <v>81</v>
      </c>
      <c r="D362" s="113">
        <v>2841</v>
      </c>
      <c r="E362" s="113">
        <v>4936</v>
      </c>
      <c r="F362" s="113">
        <v>3494</v>
      </c>
      <c r="G362" s="113">
        <v>1532</v>
      </c>
      <c r="H362" s="113">
        <v>779</v>
      </c>
      <c r="I362" s="113">
        <v>471</v>
      </c>
      <c r="J362" s="113">
        <v>284</v>
      </c>
      <c r="K362" s="113">
        <v>456</v>
      </c>
      <c r="L362" s="90" t="s">
        <v>59</v>
      </c>
    </row>
    <row r="363" spans="1:12" s="86" customFormat="1" ht="9" customHeight="1">
      <c r="A363" s="84" t="s">
        <v>42</v>
      </c>
      <c r="B363" s="90">
        <f t="shared" si="19"/>
        <v>12824</v>
      </c>
      <c r="C363" s="113">
        <v>208</v>
      </c>
      <c r="D363" s="113">
        <v>3415</v>
      </c>
      <c r="E363" s="113">
        <v>4380</v>
      </c>
      <c r="F363" s="113">
        <v>2574</v>
      </c>
      <c r="G363" s="113">
        <v>1080</v>
      </c>
      <c r="H363" s="113">
        <v>479</v>
      </c>
      <c r="I363" s="113">
        <v>305</v>
      </c>
      <c r="J363" s="113">
        <v>164</v>
      </c>
      <c r="K363" s="113">
        <v>219</v>
      </c>
      <c r="L363" s="90" t="s">
        <v>59</v>
      </c>
    </row>
    <row r="364" spans="1:12" s="86" customFormat="1" ht="9" customHeight="1">
      <c r="A364" s="87" t="s">
        <v>43</v>
      </c>
      <c r="B364" s="92">
        <f t="shared" si="19"/>
        <v>17399</v>
      </c>
      <c r="C364" s="126">
        <v>132</v>
      </c>
      <c r="D364" s="126">
        <v>4061</v>
      </c>
      <c r="E364" s="126">
        <v>6087</v>
      </c>
      <c r="F364" s="126">
        <v>3700</v>
      </c>
      <c r="G364" s="126">
        <v>1572</v>
      </c>
      <c r="H364" s="126">
        <v>754</v>
      </c>
      <c r="I364" s="126">
        <v>416</v>
      </c>
      <c r="J364" s="126">
        <v>258</v>
      </c>
      <c r="K364" s="126">
        <v>419</v>
      </c>
      <c r="L364" s="92" t="s">
        <v>59</v>
      </c>
    </row>
    <row r="365" spans="1:12" s="86" customFormat="1" ht="9" customHeight="1">
      <c r="A365" s="84" t="s">
        <v>44</v>
      </c>
      <c r="B365" s="90">
        <f t="shared" si="19"/>
        <v>6611</v>
      </c>
      <c r="C365" s="113">
        <v>41</v>
      </c>
      <c r="D365" s="113">
        <v>1671</v>
      </c>
      <c r="E365" s="113">
        <v>2433</v>
      </c>
      <c r="F365" s="113">
        <v>1323</v>
      </c>
      <c r="G365" s="113">
        <v>515</v>
      </c>
      <c r="H365" s="113">
        <v>241</v>
      </c>
      <c r="I365" s="113">
        <v>128</v>
      </c>
      <c r="J365" s="113">
        <v>90</v>
      </c>
      <c r="K365" s="113">
        <v>169</v>
      </c>
      <c r="L365" s="90" t="s">
        <v>59</v>
      </c>
    </row>
    <row r="366" spans="1:12" s="86" customFormat="1" ht="9" customHeight="1">
      <c r="A366" s="84" t="s">
        <v>45</v>
      </c>
      <c r="B366" s="90">
        <f t="shared" si="19"/>
        <v>37348</v>
      </c>
      <c r="C366" s="113">
        <v>309</v>
      </c>
      <c r="D366" s="113">
        <v>8167</v>
      </c>
      <c r="E366" s="113">
        <v>11595</v>
      </c>
      <c r="F366" s="113">
        <v>7718</v>
      </c>
      <c r="G366" s="113">
        <v>3775</v>
      </c>
      <c r="H366" s="113">
        <v>1891</v>
      </c>
      <c r="I366" s="113">
        <v>1200</v>
      </c>
      <c r="J366" s="113">
        <v>908</v>
      </c>
      <c r="K366" s="113">
        <v>1785</v>
      </c>
      <c r="L366" s="90" t="s">
        <v>59</v>
      </c>
    </row>
    <row r="367" spans="1:12" s="86" customFormat="1" ht="9" customHeight="1">
      <c r="A367" s="84" t="s">
        <v>46</v>
      </c>
      <c r="B367" s="90">
        <f t="shared" si="19"/>
        <v>10872</v>
      </c>
      <c r="C367" s="113">
        <v>126</v>
      </c>
      <c r="D367" s="113">
        <v>3653</v>
      </c>
      <c r="E367" s="113">
        <v>3989</v>
      </c>
      <c r="F367" s="113">
        <v>1899</v>
      </c>
      <c r="G367" s="113">
        <v>601</v>
      </c>
      <c r="H367" s="113">
        <v>218</v>
      </c>
      <c r="I367" s="113">
        <v>148</v>
      </c>
      <c r="J367" s="113">
        <v>71</v>
      </c>
      <c r="K367" s="113">
        <v>167</v>
      </c>
      <c r="L367" s="90" t="s">
        <v>59</v>
      </c>
    </row>
    <row r="368" spans="1:12" s="86" customFormat="1" ht="9" customHeight="1">
      <c r="A368" s="87" t="s">
        <v>47</v>
      </c>
      <c r="B368" s="92">
        <f t="shared" si="19"/>
        <v>10837</v>
      </c>
      <c r="C368" s="126">
        <v>126</v>
      </c>
      <c r="D368" s="126">
        <v>4117</v>
      </c>
      <c r="E368" s="126">
        <v>3771</v>
      </c>
      <c r="F368" s="126">
        <v>1581</v>
      </c>
      <c r="G368" s="126">
        <v>569</v>
      </c>
      <c r="H368" s="126">
        <v>247</v>
      </c>
      <c r="I368" s="126">
        <v>143</v>
      </c>
      <c r="J368" s="126">
        <v>91</v>
      </c>
      <c r="K368" s="126">
        <v>192</v>
      </c>
      <c r="L368" s="92" t="s">
        <v>59</v>
      </c>
    </row>
    <row r="369" spans="1:12" s="86" customFormat="1" ht="9" customHeight="1">
      <c r="A369" s="141"/>
      <c r="B369" s="142"/>
      <c r="C369" s="144"/>
      <c r="D369" s="144"/>
      <c r="E369" s="144"/>
      <c r="F369" s="144"/>
      <c r="G369" s="144"/>
      <c r="H369" s="144"/>
      <c r="I369" s="144"/>
      <c r="J369" s="144"/>
      <c r="K369" s="144"/>
    </row>
    <row r="370" spans="1:12" s="78" customFormat="1" ht="9" customHeight="1">
      <c r="A370" s="169">
        <v>2005</v>
      </c>
      <c r="B370" s="170"/>
      <c r="C370" s="170"/>
      <c r="D370" s="170"/>
      <c r="E370" s="170"/>
      <c r="F370" s="170"/>
      <c r="G370" s="170"/>
      <c r="H370" s="170"/>
      <c r="I370" s="170"/>
      <c r="J370" s="170"/>
      <c r="K370" s="170"/>
      <c r="L370" s="74"/>
    </row>
    <row r="371" spans="1:12" s="173" customFormat="1" ht="9" customHeight="1">
      <c r="A371" s="171" t="s">
        <v>181</v>
      </c>
      <c r="B371" s="172">
        <f t="shared" ref="B371:L371" si="20">SUM(B373:B404)</f>
        <v>595713</v>
      </c>
      <c r="C371" s="172">
        <f t="shared" si="20"/>
        <v>4366</v>
      </c>
      <c r="D371" s="172">
        <f t="shared" si="20"/>
        <v>151639</v>
      </c>
      <c r="E371" s="172">
        <f t="shared" si="20"/>
        <v>198189</v>
      </c>
      <c r="F371" s="172">
        <f t="shared" si="20"/>
        <v>122770</v>
      </c>
      <c r="G371" s="172">
        <f t="shared" si="20"/>
        <v>55394</v>
      </c>
      <c r="H371" s="172">
        <f t="shared" si="20"/>
        <v>24753</v>
      </c>
      <c r="I371" s="172">
        <f t="shared" si="20"/>
        <v>13647</v>
      </c>
      <c r="J371" s="172">
        <f t="shared" si="20"/>
        <v>8843</v>
      </c>
      <c r="K371" s="172">
        <f t="shared" si="20"/>
        <v>15248</v>
      </c>
      <c r="L371" s="172">
        <f t="shared" si="20"/>
        <v>864</v>
      </c>
    </row>
    <row r="372" spans="1:12" s="78" customFormat="1" ht="3.95" customHeight="1">
      <c r="A372" s="174" t="s">
        <v>182</v>
      </c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</row>
    <row r="373" spans="1:12" s="78" customFormat="1" ht="9" customHeight="1">
      <c r="A373" s="174" t="s">
        <v>79</v>
      </c>
      <c r="B373" s="175">
        <f t="shared" ref="B373:B404" si="21">SUM(C373:L373)</f>
        <v>6016</v>
      </c>
      <c r="C373" s="175">
        <v>14</v>
      </c>
      <c r="D373" s="175">
        <v>1581</v>
      </c>
      <c r="E373" s="175">
        <v>2294</v>
      </c>
      <c r="F373" s="175">
        <v>1198</v>
      </c>
      <c r="G373" s="175">
        <v>497</v>
      </c>
      <c r="H373" s="175">
        <v>205</v>
      </c>
      <c r="I373" s="175">
        <v>81</v>
      </c>
      <c r="J373" s="175">
        <v>59</v>
      </c>
      <c r="K373" s="175">
        <v>87</v>
      </c>
      <c r="L373" s="175">
        <v>0</v>
      </c>
    </row>
    <row r="374" spans="1:12" s="78" customFormat="1" ht="9" customHeight="1">
      <c r="A374" s="174" t="s">
        <v>80</v>
      </c>
      <c r="B374" s="175">
        <f t="shared" si="21"/>
        <v>14247</v>
      </c>
      <c r="C374" s="175">
        <v>37</v>
      </c>
      <c r="D374" s="175">
        <v>2653</v>
      </c>
      <c r="E374" s="175">
        <v>4423</v>
      </c>
      <c r="F374" s="175">
        <v>3193</v>
      </c>
      <c r="G374" s="175">
        <v>1684</v>
      </c>
      <c r="H374" s="175">
        <v>839</v>
      </c>
      <c r="I374" s="175">
        <v>496</v>
      </c>
      <c r="J374" s="175">
        <v>326</v>
      </c>
      <c r="K374" s="175">
        <v>428</v>
      </c>
      <c r="L374" s="175">
        <v>168</v>
      </c>
    </row>
    <row r="375" spans="1:12" s="78" customFormat="1" ht="9" customHeight="1">
      <c r="A375" s="174" t="s">
        <v>81</v>
      </c>
      <c r="B375" s="175">
        <f t="shared" si="21"/>
        <v>3634</v>
      </c>
      <c r="C375" s="175">
        <v>14</v>
      </c>
      <c r="D375" s="175">
        <v>670</v>
      </c>
      <c r="E375" s="175">
        <v>968</v>
      </c>
      <c r="F375" s="175">
        <v>851</v>
      </c>
      <c r="G375" s="175">
        <v>520</v>
      </c>
      <c r="H375" s="175">
        <v>251</v>
      </c>
      <c r="I375" s="175">
        <v>159</v>
      </c>
      <c r="J375" s="175">
        <v>77</v>
      </c>
      <c r="K375" s="175">
        <v>124</v>
      </c>
      <c r="L375" s="175">
        <v>0</v>
      </c>
    </row>
    <row r="376" spans="1:12" s="78" customFormat="1" ht="9" customHeight="1">
      <c r="A376" s="176" t="s">
        <v>82</v>
      </c>
      <c r="B376" s="177">
        <f t="shared" si="21"/>
        <v>4617</v>
      </c>
      <c r="C376" s="177">
        <v>95</v>
      </c>
      <c r="D376" s="177">
        <v>1484</v>
      </c>
      <c r="E376" s="177">
        <v>1560</v>
      </c>
      <c r="F376" s="177">
        <v>814</v>
      </c>
      <c r="G376" s="177">
        <v>330</v>
      </c>
      <c r="H376" s="177">
        <v>141</v>
      </c>
      <c r="I376" s="177">
        <v>70</v>
      </c>
      <c r="J376" s="177">
        <v>46</v>
      </c>
      <c r="K376" s="177">
        <v>71</v>
      </c>
      <c r="L376" s="177">
        <v>6</v>
      </c>
    </row>
    <row r="377" spans="1:12" s="78" customFormat="1" ht="9" customHeight="1">
      <c r="A377" s="174" t="s">
        <v>83</v>
      </c>
      <c r="B377" s="175">
        <f t="shared" si="21"/>
        <v>15065</v>
      </c>
      <c r="C377" s="175">
        <v>198</v>
      </c>
      <c r="D377" s="175">
        <v>5262</v>
      </c>
      <c r="E377" s="175">
        <v>4650</v>
      </c>
      <c r="F377" s="175">
        <v>2640</v>
      </c>
      <c r="G377" s="175">
        <v>1035</v>
      </c>
      <c r="H377" s="175">
        <v>455</v>
      </c>
      <c r="I377" s="175">
        <v>256</v>
      </c>
      <c r="J377" s="175">
        <v>194</v>
      </c>
      <c r="K377" s="175">
        <v>313</v>
      </c>
      <c r="L377" s="175">
        <v>62</v>
      </c>
    </row>
    <row r="378" spans="1:12" s="78" customFormat="1" ht="9" customHeight="1">
      <c r="A378" s="174" t="s">
        <v>84</v>
      </c>
      <c r="B378" s="175">
        <f t="shared" si="21"/>
        <v>3430</v>
      </c>
      <c r="C378" s="175">
        <v>19</v>
      </c>
      <c r="D378" s="175">
        <v>749</v>
      </c>
      <c r="E378" s="175">
        <v>1161</v>
      </c>
      <c r="F378" s="175">
        <v>765</v>
      </c>
      <c r="G378" s="175">
        <v>335</v>
      </c>
      <c r="H378" s="175">
        <v>142</v>
      </c>
      <c r="I378" s="175">
        <v>95</v>
      </c>
      <c r="J378" s="175">
        <v>57</v>
      </c>
      <c r="K378" s="175">
        <v>103</v>
      </c>
      <c r="L378" s="175">
        <v>4</v>
      </c>
    </row>
    <row r="379" spans="1:12" s="78" customFormat="1" ht="9" customHeight="1">
      <c r="A379" s="174" t="s">
        <v>85</v>
      </c>
      <c r="B379" s="175">
        <f t="shared" si="21"/>
        <v>18612</v>
      </c>
      <c r="C379" s="175">
        <v>151</v>
      </c>
      <c r="D379" s="175">
        <v>6515</v>
      </c>
      <c r="E379" s="175">
        <v>5808</v>
      </c>
      <c r="F379" s="175">
        <v>3110</v>
      </c>
      <c r="G379" s="175">
        <v>1309</v>
      </c>
      <c r="H379" s="175">
        <v>626</v>
      </c>
      <c r="I379" s="175">
        <v>363</v>
      </c>
      <c r="J379" s="175">
        <v>274</v>
      </c>
      <c r="K379" s="175">
        <v>454</v>
      </c>
      <c r="L379" s="175">
        <v>2</v>
      </c>
    </row>
    <row r="380" spans="1:12" s="78" customFormat="1" ht="9" customHeight="1">
      <c r="A380" s="176" t="s">
        <v>86</v>
      </c>
      <c r="B380" s="177">
        <f t="shared" si="21"/>
        <v>16364</v>
      </c>
      <c r="C380" s="177">
        <v>53</v>
      </c>
      <c r="D380" s="177">
        <v>3889</v>
      </c>
      <c r="E380" s="177">
        <v>5410</v>
      </c>
      <c r="F380" s="177">
        <v>3388</v>
      </c>
      <c r="G380" s="177">
        <v>1614</v>
      </c>
      <c r="H380" s="177">
        <v>859</v>
      </c>
      <c r="I380" s="177">
        <v>474</v>
      </c>
      <c r="J380" s="177">
        <v>269</v>
      </c>
      <c r="K380" s="177">
        <v>388</v>
      </c>
      <c r="L380" s="177">
        <v>20</v>
      </c>
    </row>
    <row r="381" spans="1:12" s="78" customFormat="1" ht="9" customHeight="1">
      <c r="A381" s="161" t="s">
        <v>24</v>
      </c>
      <c r="B381" s="175">
        <f t="shared" si="21"/>
        <v>44658</v>
      </c>
      <c r="C381" s="175">
        <v>18</v>
      </c>
      <c r="D381" s="175">
        <v>5981</v>
      </c>
      <c r="E381" s="175">
        <v>12815</v>
      </c>
      <c r="F381" s="175">
        <v>12247</v>
      </c>
      <c r="G381" s="175">
        <v>6957</v>
      </c>
      <c r="H381" s="175">
        <v>2909</v>
      </c>
      <c r="I381" s="175">
        <v>1514</v>
      </c>
      <c r="J381" s="175">
        <v>903</v>
      </c>
      <c r="K381" s="175">
        <v>1313</v>
      </c>
      <c r="L381" s="175">
        <v>1</v>
      </c>
    </row>
    <row r="382" spans="1:12" s="78" customFormat="1" ht="9" customHeight="1">
      <c r="A382" s="174" t="s">
        <v>87</v>
      </c>
      <c r="B382" s="175">
        <f t="shared" si="21"/>
        <v>11451</v>
      </c>
      <c r="C382" s="175">
        <v>110</v>
      </c>
      <c r="D382" s="175">
        <v>3408</v>
      </c>
      <c r="E382" s="175">
        <v>3472</v>
      </c>
      <c r="F382" s="175">
        <v>2026</v>
      </c>
      <c r="G382" s="175">
        <v>985</v>
      </c>
      <c r="H382" s="175">
        <v>481</v>
      </c>
      <c r="I382" s="175">
        <v>331</v>
      </c>
      <c r="J382" s="175">
        <v>214</v>
      </c>
      <c r="K382" s="175">
        <v>406</v>
      </c>
      <c r="L382" s="175">
        <v>18</v>
      </c>
    </row>
    <row r="383" spans="1:12" s="78" customFormat="1" ht="9" customHeight="1">
      <c r="A383" s="174" t="s">
        <v>88</v>
      </c>
      <c r="B383" s="175">
        <f t="shared" si="21"/>
        <v>36067</v>
      </c>
      <c r="C383" s="175">
        <v>177</v>
      </c>
      <c r="D383" s="175">
        <v>11361</v>
      </c>
      <c r="E383" s="175">
        <v>13902</v>
      </c>
      <c r="F383" s="175">
        <v>6240</v>
      </c>
      <c r="G383" s="175">
        <v>2294</v>
      </c>
      <c r="H383" s="175">
        <v>906</v>
      </c>
      <c r="I383" s="175">
        <v>450</v>
      </c>
      <c r="J383" s="175">
        <v>245</v>
      </c>
      <c r="K383" s="175">
        <v>422</v>
      </c>
      <c r="L383" s="175">
        <v>70</v>
      </c>
    </row>
    <row r="384" spans="1:12" s="78" customFormat="1" ht="9" customHeight="1">
      <c r="A384" s="176" t="s">
        <v>89</v>
      </c>
      <c r="B384" s="177">
        <f t="shared" si="21"/>
        <v>23999</v>
      </c>
      <c r="C384" s="177">
        <v>852</v>
      </c>
      <c r="D384" s="177">
        <v>9125</v>
      </c>
      <c r="E384" s="177">
        <v>6937</v>
      </c>
      <c r="F384" s="177">
        <v>3518</v>
      </c>
      <c r="G384" s="177">
        <v>1523</v>
      </c>
      <c r="H384" s="177">
        <v>713</v>
      </c>
      <c r="I384" s="177">
        <v>411</v>
      </c>
      <c r="J384" s="177">
        <v>299</v>
      </c>
      <c r="K384" s="177">
        <v>609</v>
      </c>
      <c r="L384" s="177">
        <v>12</v>
      </c>
    </row>
    <row r="385" spans="1:12" s="78" customFormat="1" ht="9" customHeight="1">
      <c r="A385" s="174" t="s">
        <v>90</v>
      </c>
      <c r="B385" s="175">
        <f t="shared" si="21"/>
        <v>10208</v>
      </c>
      <c r="C385" s="175">
        <v>74</v>
      </c>
      <c r="D385" s="175">
        <v>2237</v>
      </c>
      <c r="E385" s="175">
        <v>3337</v>
      </c>
      <c r="F385" s="175">
        <v>2157</v>
      </c>
      <c r="G385" s="175">
        <v>974</v>
      </c>
      <c r="H385" s="175">
        <v>448</v>
      </c>
      <c r="I385" s="175">
        <v>262</v>
      </c>
      <c r="J385" s="175">
        <v>213</v>
      </c>
      <c r="K385" s="175">
        <v>445</v>
      </c>
      <c r="L385" s="175">
        <v>61</v>
      </c>
    </row>
    <row r="386" spans="1:12" s="78" customFormat="1" ht="9" customHeight="1">
      <c r="A386" s="174" t="s">
        <v>91</v>
      </c>
      <c r="B386" s="175">
        <f t="shared" si="21"/>
        <v>41165</v>
      </c>
      <c r="C386" s="175">
        <v>19</v>
      </c>
      <c r="D386" s="175">
        <v>10242</v>
      </c>
      <c r="E386" s="175">
        <v>15668</v>
      </c>
      <c r="F386" s="175">
        <v>8723</v>
      </c>
      <c r="G386" s="175">
        <v>3453</v>
      </c>
      <c r="H386" s="175">
        <v>1294</v>
      </c>
      <c r="I386" s="175">
        <v>655</v>
      </c>
      <c r="J386" s="175">
        <v>393</v>
      </c>
      <c r="K386" s="175">
        <v>712</v>
      </c>
      <c r="L386" s="175">
        <v>6</v>
      </c>
    </row>
    <row r="387" spans="1:12" s="78" customFormat="1" ht="9" customHeight="1">
      <c r="A387" s="174" t="s">
        <v>92</v>
      </c>
      <c r="B387" s="175">
        <f t="shared" si="21"/>
        <v>68747</v>
      </c>
      <c r="C387" s="175">
        <v>299</v>
      </c>
      <c r="D387" s="175">
        <v>16058</v>
      </c>
      <c r="E387" s="175">
        <v>23559</v>
      </c>
      <c r="F387" s="175">
        <v>14966</v>
      </c>
      <c r="G387" s="175">
        <v>6956</v>
      </c>
      <c r="H387" s="175">
        <v>2932</v>
      </c>
      <c r="I387" s="175">
        <v>1477</v>
      </c>
      <c r="J387" s="175">
        <v>875</v>
      </c>
      <c r="K387" s="175">
        <v>1434</v>
      </c>
      <c r="L387" s="175">
        <v>191</v>
      </c>
    </row>
    <row r="388" spans="1:12" s="78" customFormat="1" ht="9" customHeight="1">
      <c r="A388" s="176" t="s">
        <v>93</v>
      </c>
      <c r="B388" s="177">
        <f t="shared" si="21"/>
        <v>29272</v>
      </c>
      <c r="C388" s="177">
        <v>364</v>
      </c>
      <c r="D388" s="177">
        <v>10325</v>
      </c>
      <c r="E388" s="177">
        <v>9747</v>
      </c>
      <c r="F388" s="177">
        <v>4798</v>
      </c>
      <c r="G388" s="177">
        <v>1946</v>
      </c>
      <c r="H388" s="177">
        <v>788</v>
      </c>
      <c r="I388" s="177">
        <v>441</v>
      </c>
      <c r="J388" s="177">
        <v>275</v>
      </c>
      <c r="K388" s="177">
        <v>574</v>
      </c>
      <c r="L388" s="177">
        <v>14</v>
      </c>
    </row>
    <row r="389" spans="1:12" s="78" customFormat="1" ht="9" customHeight="1">
      <c r="A389" s="174" t="s">
        <v>94</v>
      </c>
      <c r="B389" s="175">
        <f t="shared" si="21"/>
        <v>7517</v>
      </c>
      <c r="C389" s="175">
        <v>1</v>
      </c>
      <c r="D389" s="175">
        <v>1593</v>
      </c>
      <c r="E389" s="175">
        <v>2360</v>
      </c>
      <c r="F389" s="175">
        <v>1842</v>
      </c>
      <c r="G389" s="175">
        <v>831</v>
      </c>
      <c r="H389" s="175">
        <v>342</v>
      </c>
      <c r="I389" s="175">
        <v>174</v>
      </c>
      <c r="J389" s="175">
        <v>112</v>
      </c>
      <c r="K389" s="175">
        <v>255</v>
      </c>
      <c r="L389" s="175">
        <v>7</v>
      </c>
    </row>
    <row r="390" spans="1:12" s="78" customFormat="1" ht="9" customHeight="1">
      <c r="A390" s="174" t="s">
        <v>95</v>
      </c>
      <c r="B390" s="175">
        <f t="shared" si="21"/>
        <v>6509</v>
      </c>
      <c r="C390" s="175">
        <v>49</v>
      </c>
      <c r="D390" s="175">
        <v>1557</v>
      </c>
      <c r="E390" s="175">
        <v>1965</v>
      </c>
      <c r="F390" s="175">
        <v>1256</v>
      </c>
      <c r="G390" s="175">
        <v>631</v>
      </c>
      <c r="H390" s="175">
        <v>333</v>
      </c>
      <c r="I390" s="175">
        <v>204</v>
      </c>
      <c r="J390" s="175">
        <v>146</v>
      </c>
      <c r="K390" s="175">
        <v>368</v>
      </c>
      <c r="L390" s="175">
        <v>0</v>
      </c>
    </row>
    <row r="391" spans="1:12" s="78" customFormat="1" ht="9" customHeight="1">
      <c r="A391" s="174" t="s">
        <v>96</v>
      </c>
      <c r="B391" s="175">
        <f t="shared" si="21"/>
        <v>28364</v>
      </c>
      <c r="C391" s="175">
        <v>212</v>
      </c>
      <c r="D391" s="175">
        <v>7527</v>
      </c>
      <c r="E391" s="175">
        <v>9873</v>
      </c>
      <c r="F391" s="175">
        <v>6330</v>
      </c>
      <c r="G391" s="175">
        <v>2303</v>
      </c>
      <c r="H391" s="175">
        <v>1001</v>
      </c>
      <c r="I391" s="175">
        <v>451</v>
      </c>
      <c r="J391" s="175">
        <v>247</v>
      </c>
      <c r="K391" s="175">
        <v>382</v>
      </c>
      <c r="L391" s="175">
        <v>38</v>
      </c>
    </row>
    <row r="392" spans="1:12" s="78" customFormat="1" ht="9" customHeight="1">
      <c r="A392" s="176" t="s">
        <v>97</v>
      </c>
      <c r="B392" s="177">
        <f t="shared" si="21"/>
        <v>22828</v>
      </c>
      <c r="C392" s="177">
        <v>340</v>
      </c>
      <c r="D392" s="177">
        <v>6293</v>
      </c>
      <c r="E392" s="177">
        <v>7189</v>
      </c>
      <c r="F392" s="177">
        <v>4229</v>
      </c>
      <c r="G392" s="177">
        <v>1960</v>
      </c>
      <c r="H392" s="177">
        <v>993</v>
      </c>
      <c r="I392" s="177">
        <v>582</v>
      </c>
      <c r="J392" s="177">
        <v>420</v>
      </c>
      <c r="K392" s="177">
        <v>818</v>
      </c>
      <c r="L392" s="177">
        <v>4</v>
      </c>
    </row>
    <row r="393" spans="1:12" s="78" customFormat="1" ht="9" customHeight="1">
      <c r="A393" s="174" t="s">
        <v>98</v>
      </c>
      <c r="B393" s="175">
        <f t="shared" si="21"/>
        <v>20922</v>
      </c>
      <c r="C393" s="175">
        <v>150</v>
      </c>
      <c r="D393" s="175">
        <v>4555</v>
      </c>
      <c r="E393" s="175">
        <v>7007</v>
      </c>
      <c r="F393" s="175">
        <v>4663</v>
      </c>
      <c r="G393" s="175">
        <v>2142</v>
      </c>
      <c r="H393" s="175">
        <v>950</v>
      </c>
      <c r="I393" s="175">
        <v>498</v>
      </c>
      <c r="J393" s="175">
        <v>326</v>
      </c>
      <c r="K393" s="175">
        <v>624</v>
      </c>
      <c r="L393" s="175">
        <v>7</v>
      </c>
    </row>
    <row r="394" spans="1:12" s="78" customFormat="1" ht="9" customHeight="1">
      <c r="A394" s="174" t="s">
        <v>99</v>
      </c>
      <c r="B394" s="175">
        <f t="shared" si="21"/>
        <v>8802</v>
      </c>
      <c r="C394" s="175">
        <v>19</v>
      </c>
      <c r="D394" s="175">
        <v>1815</v>
      </c>
      <c r="E394" s="175">
        <v>3458</v>
      </c>
      <c r="F394" s="175">
        <v>2080</v>
      </c>
      <c r="G394" s="175">
        <v>807</v>
      </c>
      <c r="H394" s="175">
        <v>308</v>
      </c>
      <c r="I394" s="175">
        <v>130</v>
      </c>
      <c r="J394" s="175">
        <v>83</v>
      </c>
      <c r="K394" s="175">
        <v>99</v>
      </c>
      <c r="L394" s="175">
        <v>3</v>
      </c>
    </row>
    <row r="395" spans="1:12" s="78" customFormat="1" ht="9" customHeight="1">
      <c r="A395" s="174" t="s">
        <v>100</v>
      </c>
      <c r="B395" s="175">
        <f t="shared" si="21"/>
        <v>10295</v>
      </c>
      <c r="C395" s="175">
        <v>63</v>
      </c>
      <c r="D395" s="175">
        <v>1684</v>
      </c>
      <c r="E395" s="175">
        <v>2667</v>
      </c>
      <c r="F395" s="175">
        <v>2690</v>
      </c>
      <c r="G395" s="175">
        <v>1636</v>
      </c>
      <c r="H395" s="175">
        <v>776</v>
      </c>
      <c r="I395" s="175">
        <v>341</v>
      </c>
      <c r="J395" s="175">
        <v>210</v>
      </c>
      <c r="K395" s="175">
        <v>191</v>
      </c>
      <c r="L395" s="175">
        <v>37</v>
      </c>
    </row>
    <row r="396" spans="1:12" s="78" customFormat="1" ht="9" customHeight="1">
      <c r="A396" s="176" t="s">
        <v>101</v>
      </c>
      <c r="B396" s="177">
        <f t="shared" si="21"/>
        <v>13909</v>
      </c>
      <c r="C396" s="177">
        <v>75</v>
      </c>
      <c r="D396" s="177">
        <v>3791</v>
      </c>
      <c r="E396" s="177">
        <v>5196</v>
      </c>
      <c r="F396" s="177">
        <v>2623</v>
      </c>
      <c r="G396" s="177">
        <v>1099</v>
      </c>
      <c r="H396" s="177">
        <v>407</v>
      </c>
      <c r="I396" s="177">
        <v>243</v>
      </c>
      <c r="J396" s="177">
        <v>172</v>
      </c>
      <c r="K396" s="177">
        <v>293</v>
      </c>
      <c r="L396" s="177">
        <v>10</v>
      </c>
    </row>
    <row r="397" spans="1:12" s="78" customFormat="1" ht="9" customHeight="1">
      <c r="A397" s="174" t="s">
        <v>102</v>
      </c>
      <c r="B397" s="175">
        <f t="shared" si="21"/>
        <v>18047</v>
      </c>
      <c r="C397" s="175">
        <v>98</v>
      </c>
      <c r="D397" s="175">
        <v>4241</v>
      </c>
      <c r="E397" s="175">
        <v>6079</v>
      </c>
      <c r="F397" s="175">
        <v>3727</v>
      </c>
      <c r="G397" s="175">
        <v>1539</v>
      </c>
      <c r="H397" s="175">
        <v>749</v>
      </c>
      <c r="I397" s="175">
        <v>514</v>
      </c>
      <c r="J397" s="175">
        <v>390</v>
      </c>
      <c r="K397" s="175">
        <v>679</v>
      </c>
      <c r="L397" s="175">
        <v>31</v>
      </c>
    </row>
    <row r="398" spans="1:12" s="78" customFormat="1" ht="9" customHeight="1">
      <c r="A398" s="174" t="s">
        <v>103</v>
      </c>
      <c r="B398" s="175">
        <f t="shared" si="21"/>
        <v>14511</v>
      </c>
      <c r="C398" s="175">
        <v>52</v>
      </c>
      <c r="D398" s="175">
        <v>2649</v>
      </c>
      <c r="E398" s="175">
        <v>4805</v>
      </c>
      <c r="F398" s="175">
        <v>3471</v>
      </c>
      <c r="G398" s="175">
        <v>1513</v>
      </c>
      <c r="H398" s="175">
        <v>729</v>
      </c>
      <c r="I398" s="175">
        <v>491</v>
      </c>
      <c r="J398" s="175">
        <v>298</v>
      </c>
      <c r="K398" s="175">
        <v>487</v>
      </c>
      <c r="L398" s="175">
        <v>16</v>
      </c>
    </row>
    <row r="399" spans="1:12" s="78" customFormat="1" ht="9" customHeight="1">
      <c r="A399" s="174" t="s">
        <v>104</v>
      </c>
      <c r="B399" s="175">
        <f t="shared" si="21"/>
        <v>12645</v>
      </c>
      <c r="C399" s="175">
        <v>169</v>
      </c>
      <c r="D399" s="175">
        <v>3326</v>
      </c>
      <c r="E399" s="175">
        <v>4238</v>
      </c>
      <c r="F399" s="175">
        <v>2575</v>
      </c>
      <c r="G399" s="175">
        <v>1141</v>
      </c>
      <c r="H399" s="175">
        <v>506</v>
      </c>
      <c r="I399" s="175">
        <v>263</v>
      </c>
      <c r="J399" s="175">
        <v>171</v>
      </c>
      <c r="K399" s="175">
        <v>236</v>
      </c>
      <c r="L399" s="175">
        <v>20</v>
      </c>
    </row>
    <row r="400" spans="1:12" s="78" customFormat="1" ht="9" customHeight="1">
      <c r="A400" s="176" t="s">
        <v>105</v>
      </c>
      <c r="B400" s="177">
        <f t="shared" si="21"/>
        <v>17615</v>
      </c>
      <c r="C400" s="177">
        <v>101</v>
      </c>
      <c r="D400" s="177">
        <v>4057</v>
      </c>
      <c r="E400" s="177">
        <v>6027</v>
      </c>
      <c r="F400" s="177">
        <v>3894</v>
      </c>
      <c r="G400" s="177">
        <v>1601</v>
      </c>
      <c r="H400" s="177">
        <v>756</v>
      </c>
      <c r="I400" s="177">
        <v>441</v>
      </c>
      <c r="J400" s="177">
        <v>282</v>
      </c>
      <c r="K400" s="177">
        <v>436</v>
      </c>
      <c r="L400" s="177">
        <v>20</v>
      </c>
    </row>
    <row r="401" spans="1:13" s="78" customFormat="1" ht="9" customHeight="1">
      <c r="A401" s="174" t="s">
        <v>106</v>
      </c>
      <c r="B401" s="175">
        <f t="shared" si="21"/>
        <v>6251</v>
      </c>
      <c r="C401" s="175">
        <v>27</v>
      </c>
      <c r="D401" s="175">
        <v>1525</v>
      </c>
      <c r="E401" s="175">
        <v>2232</v>
      </c>
      <c r="F401" s="175">
        <v>1284</v>
      </c>
      <c r="G401" s="175">
        <v>534</v>
      </c>
      <c r="H401" s="175">
        <v>246</v>
      </c>
      <c r="I401" s="175">
        <v>126</v>
      </c>
      <c r="J401" s="175">
        <v>105</v>
      </c>
      <c r="K401" s="175">
        <v>169</v>
      </c>
      <c r="L401" s="175">
        <v>3</v>
      </c>
    </row>
    <row r="402" spans="1:13" s="78" customFormat="1" ht="9" customHeight="1">
      <c r="A402" s="174" t="s">
        <v>107</v>
      </c>
      <c r="B402" s="175">
        <f t="shared" si="21"/>
        <v>37816</v>
      </c>
      <c r="C402" s="175">
        <v>305</v>
      </c>
      <c r="D402" s="175">
        <v>7870</v>
      </c>
      <c r="E402" s="175">
        <v>11503</v>
      </c>
      <c r="F402" s="175">
        <v>7790</v>
      </c>
      <c r="G402" s="175">
        <v>3935</v>
      </c>
      <c r="H402" s="175">
        <v>2110</v>
      </c>
      <c r="I402" s="175">
        <v>1357</v>
      </c>
      <c r="J402" s="175">
        <v>958</v>
      </c>
      <c r="K402" s="175">
        <v>1976</v>
      </c>
      <c r="L402" s="175">
        <v>12</v>
      </c>
    </row>
    <row r="403" spans="1:13" s="78" customFormat="1" ht="9" customHeight="1">
      <c r="A403" s="174" t="s">
        <v>108</v>
      </c>
      <c r="B403" s="175">
        <f t="shared" si="21"/>
        <v>11933</v>
      </c>
      <c r="C403" s="175">
        <v>125</v>
      </c>
      <c r="D403" s="175">
        <v>3895</v>
      </c>
      <c r="E403" s="175">
        <v>4322</v>
      </c>
      <c r="F403" s="175">
        <v>2084</v>
      </c>
      <c r="G403" s="175">
        <v>723</v>
      </c>
      <c r="H403" s="175">
        <v>300</v>
      </c>
      <c r="I403" s="175">
        <v>178</v>
      </c>
      <c r="J403" s="175">
        <v>100</v>
      </c>
      <c r="K403" s="175">
        <v>192</v>
      </c>
      <c r="L403" s="175">
        <v>14</v>
      </c>
    </row>
    <row r="404" spans="1:13" s="76" customFormat="1" ht="9" customHeight="1">
      <c r="A404" s="176" t="s">
        <v>109</v>
      </c>
      <c r="B404" s="177">
        <f t="shared" si="21"/>
        <v>10197</v>
      </c>
      <c r="C404" s="177">
        <v>86</v>
      </c>
      <c r="D404" s="177">
        <v>3721</v>
      </c>
      <c r="E404" s="177">
        <v>3557</v>
      </c>
      <c r="F404" s="177">
        <v>1598</v>
      </c>
      <c r="G404" s="177">
        <v>587</v>
      </c>
      <c r="H404" s="177">
        <v>258</v>
      </c>
      <c r="I404" s="177">
        <v>119</v>
      </c>
      <c r="J404" s="177">
        <v>104</v>
      </c>
      <c r="K404" s="177">
        <v>160</v>
      </c>
      <c r="L404" s="177">
        <v>7</v>
      </c>
      <c r="M404" s="78"/>
    </row>
    <row r="405" spans="1:13" s="86" customFormat="1" ht="9" customHeight="1">
      <c r="A405" s="141"/>
      <c r="B405" s="142"/>
      <c r="C405" s="144"/>
      <c r="D405" s="144"/>
      <c r="E405" s="144"/>
      <c r="F405" s="144"/>
      <c r="G405" s="144"/>
      <c r="H405" s="144"/>
      <c r="I405" s="144"/>
      <c r="J405" s="144"/>
      <c r="K405" s="144"/>
    </row>
    <row r="406" spans="1:13" s="78" customFormat="1" ht="9" customHeight="1">
      <c r="A406" s="169" t="s">
        <v>111</v>
      </c>
      <c r="B406" s="170"/>
      <c r="C406" s="170"/>
      <c r="D406" s="170"/>
      <c r="E406" s="170"/>
      <c r="F406" s="170"/>
      <c r="G406" s="170"/>
      <c r="H406" s="170"/>
      <c r="I406" s="170"/>
      <c r="J406" s="170"/>
      <c r="K406" s="170"/>
      <c r="L406" s="74"/>
    </row>
    <row r="407" spans="1:13" s="173" customFormat="1" ht="9" customHeight="1">
      <c r="A407" s="171" t="s">
        <v>181</v>
      </c>
      <c r="B407" s="172">
        <f t="shared" ref="B407:L407" si="22">SUM(B409:B440)</f>
        <v>586978</v>
      </c>
      <c r="C407" s="172">
        <f t="shared" si="22"/>
        <v>4014</v>
      </c>
      <c r="D407" s="172">
        <f t="shared" si="22"/>
        <v>148442</v>
      </c>
      <c r="E407" s="172">
        <f t="shared" si="22"/>
        <v>194555</v>
      </c>
      <c r="F407" s="172">
        <f t="shared" si="22"/>
        <v>122443</v>
      </c>
      <c r="G407" s="172">
        <f t="shared" si="22"/>
        <v>55144</v>
      </c>
      <c r="H407" s="172">
        <f t="shared" si="22"/>
        <v>25056</v>
      </c>
      <c r="I407" s="172">
        <f t="shared" si="22"/>
        <v>13519</v>
      </c>
      <c r="J407" s="172">
        <f t="shared" si="22"/>
        <v>8545</v>
      </c>
      <c r="K407" s="172">
        <f t="shared" si="22"/>
        <v>14500</v>
      </c>
      <c r="L407" s="172">
        <f t="shared" si="22"/>
        <v>760</v>
      </c>
    </row>
    <row r="408" spans="1:13" s="78" customFormat="1" ht="3.95" customHeight="1">
      <c r="A408" s="174" t="s">
        <v>182</v>
      </c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</row>
    <row r="409" spans="1:13" s="78" customFormat="1" ht="9" customHeight="1">
      <c r="A409" s="174" t="s">
        <v>79</v>
      </c>
      <c r="B409" s="175">
        <f t="shared" ref="B409:B440" si="23">SUM(C409:L409)</f>
        <v>6018</v>
      </c>
      <c r="C409" s="175">
        <v>19</v>
      </c>
      <c r="D409" s="175">
        <v>1580</v>
      </c>
      <c r="E409" s="175">
        <v>2274</v>
      </c>
      <c r="F409" s="175">
        <v>1241</v>
      </c>
      <c r="G409" s="175">
        <v>478</v>
      </c>
      <c r="H409" s="175">
        <v>198</v>
      </c>
      <c r="I409" s="175">
        <v>89</v>
      </c>
      <c r="J409" s="175">
        <v>47</v>
      </c>
      <c r="K409" s="175">
        <v>89</v>
      </c>
      <c r="L409" s="175">
        <v>3</v>
      </c>
    </row>
    <row r="410" spans="1:13" s="78" customFormat="1" ht="9" customHeight="1">
      <c r="A410" s="174" t="s">
        <v>80</v>
      </c>
      <c r="B410" s="175">
        <f t="shared" si="23"/>
        <v>14450</v>
      </c>
      <c r="C410" s="175">
        <v>40</v>
      </c>
      <c r="D410" s="175">
        <v>2534</v>
      </c>
      <c r="E410" s="175">
        <v>4604</v>
      </c>
      <c r="F410" s="175">
        <v>3237</v>
      </c>
      <c r="G410" s="175">
        <v>1805</v>
      </c>
      <c r="H410" s="175">
        <v>937</v>
      </c>
      <c r="I410" s="175">
        <v>524</v>
      </c>
      <c r="J410" s="175">
        <v>339</v>
      </c>
      <c r="K410" s="175">
        <v>395</v>
      </c>
      <c r="L410" s="175">
        <v>35</v>
      </c>
    </row>
    <row r="411" spans="1:13" s="78" customFormat="1" ht="9" customHeight="1">
      <c r="A411" s="174" t="s">
        <v>81</v>
      </c>
      <c r="B411" s="175">
        <f t="shared" si="23"/>
        <v>3739</v>
      </c>
      <c r="C411" s="175">
        <v>6</v>
      </c>
      <c r="D411" s="175">
        <v>677</v>
      </c>
      <c r="E411" s="175">
        <v>1015</v>
      </c>
      <c r="F411" s="175">
        <v>900</v>
      </c>
      <c r="G411" s="175">
        <v>557</v>
      </c>
      <c r="H411" s="175">
        <v>259</v>
      </c>
      <c r="I411" s="175">
        <v>126</v>
      </c>
      <c r="J411" s="175">
        <v>99</v>
      </c>
      <c r="K411" s="175">
        <v>100</v>
      </c>
      <c r="L411" s="175">
        <v>0</v>
      </c>
    </row>
    <row r="412" spans="1:13" s="78" customFormat="1" ht="9" customHeight="1">
      <c r="A412" s="176" t="s">
        <v>82</v>
      </c>
      <c r="B412" s="177">
        <f t="shared" si="23"/>
        <v>4686</v>
      </c>
      <c r="C412" s="177">
        <v>90</v>
      </c>
      <c r="D412" s="177">
        <v>1535</v>
      </c>
      <c r="E412" s="177">
        <v>1573</v>
      </c>
      <c r="F412" s="177">
        <v>850</v>
      </c>
      <c r="G412" s="177">
        <v>298</v>
      </c>
      <c r="H412" s="177">
        <v>123</v>
      </c>
      <c r="I412" s="177">
        <v>84</v>
      </c>
      <c r="J412" s="177">
        <v>53</v>
      </c>
      <c r="K412" s="177">
        <v>76</v>
      </c>
      <c r="L412" s="177">
        <v>4</v>
      </c>
    </row>
    <row r="413" spans="1:13" s="78" customFormat="1" ht="9" customHeight="1">
      <c r="A413" s="174" t="s">
        <v>83</v>
      </c>
      <c r="B413" s="175">
        <f t="shared" si="23"/>
        <v>15992</v>
      </c>
      <c r="C413" s="175">
        <v>129</v>
      </c>
      <c r="D413" s="175">
        <v>5539</v>
      </c>
      <c r="E413" s="175">
        <v>4887</v>
      </c>
      <c r="F413" s="175">
        <v>2877</v>
      </c>
      <c r="G413" s="175">
        <v>1079</v>
      </c>
      <c r="H413" s="175">
        <v>580</v>
      </c>
      <c r="I413" s="175">
        <v>317</v>
      </c>
      <c r="J413" s="175">
        <v>191</v>
      </c>
      <c r="K413" s="175">
        <v>329</v>
      </c>
      <c r="L413" s="175">
        <v>64</v>
      </c>
    </row>
    <row r="414" spans="1:13" s="78" customFormat="1" ht="9" customHeight="1">
      <c r="A414" s="174" t="s">
        <v>84</v>
      </c>
      <c r="B414" s="175">
        <f t="shared" si="23"/>
        <v>3136</v>
      </c>
      <c r="C414" s="175">
        <v>15</v>
      </c>
      <c r="D414" s="175">
        <v>757</v>
      </c>
      <c r="E414" s="175">
        <v>1005</v>
      </c>
      <c r="F414" s="175">
        <v>637</v>
      </c>
      <c r="G414" s="175">
        <v>317</v>
      </c>
      <c r="H414" s="175">
        <v>154</v>
      </c>
      <c r="I414" s="175">
        <v>93</v>
      </c>
      <c r="J414" s="175">
        <v>62</v>
      </c>
      <c r="K414" s="175">
        <v>94</v>
      </c>
      <c r="L414" s="175">
        <v>2</v>
      </c>
    </row>
    <row r="415" spans="1:13" s="78" customFormat="1" ht="9" customHeight="1">
      <c r="A415" s="174" t="s">
        <v>85</v>
      </c>
      <c r="B415" s="175">
        <f t="shared" si="23"/>
        <v>19863</v>
      </c>
      <c r="C415" s="175">
        <v>144</v>
      </c>
      <c r="D415" s="175">
        <v>6885</v>
      </c>
      <c r="E415" s="175">
        <v>6156</v>
      </c>
      <c r="F415" s="175">
        <v>3388</v>
      </c>
      <c r="G415" s="175">
        <v>1456</v>
      </c>
      <c r="H415" s="175">
        <v>703</v>
      </c>
      <c r="I415" s="175">
        <v>399</v>
      </c>
      <c r="J415" s="175">
        <v>263</v>
      </c>
      <c r="K415" s="175">
        <v>460</v>
      </c>
      <c r="L415" s="175">
        <v>9</v>
      </c>
    </row>
    <row r="416" spans="1:13" s="78" customFormat="1" ht="9" customHeight="1">
      <c r="A416" s="176" t="s">
        <v>86</v>
      </c>
      <c r="B416" s="177">
        <f t="shared" si="23"/>
        <v>15443</v>
      </c>
      <c r="C416" s="177">
        <v>53</v>
      </c>
      <c r="D416" s="177">
        <v>3543</v>
      </c>
      <c r="E416" s="177">
        <v>5202</v>
      </c>
      <c r="F416" s="177">
        <v>3198</v>
      </c>
      <c r="G416" s="177">
        <v>1548</v>
      </c>
      <c r="H416" s="177">
        <v>765</v>
      </c>
      <c r="I416" s="177">
        <v>470</v>
      </c>
      <c r="J416" s="177">
        <v>282</v>
      </c>
      <c r="K416" s="177">
        <v>366</v>
      </c>
      <c r="L416" s="177">
        <v>16</v>
      </c>
    </row>
    <row r="417" spans="1:12" s="78" customFormat="1" ht="9" customHeight="1">
      <c r="A417" s="161" t="s">
        <v>24</v>
      </c>
      <c r="B417" s="175">
        <f t="shared" si="23"/>
        <v>42446</v>
      </c>
      <c r="C417" s="175">
        <v>22</v>
      </c>
      <c r="D417" s="175">
        <v>5734</v>
      </c>
      <c r="E417" s="175">
        <v>12070</v>
      </c>
      <c r="F417" s="175">
        <v>11727</v>
      </c>
      <c r="G417" s="175">
        <v>6485</v>
      </c>
      <c r="H417" s="175">
        <v>2939</v>
      </c>
      <c r="I417" s="175">
        <v>1418</v>
      </c>
      <c r="J417" s="175">
        <v>850</v>
      </c>
      <c r="K417" s="175">
        <v>1199</v>
      </c>
      <c r="L417" s="175">
        <v>2</v>
      </c>
    </row>
    <row r="418" spans="1:12" s="78" customFormat="1" ht="9" customHeight="1">
      <c r="A418" s="174" t="s">
        <v>87</v>
      </c>
      <c r="B418" s="175">
        <f t="shared" si="23"/>
        <v>9793</v>
      </c>
      <c r="C418" s="175">
        <v>92</v>
      </c>
      <c r="D418" s="175">
        <v>3095</v>
      </c>
      <c r="E418" s="175">
        <v>3068</v>
      </c>
      <c r="F418" s="175">
        <v>1687</v>
      </c>
      <c r="G418" s="175">
        <v>781</v>
      </c>
      <c r="H418" s="175">
        <v>376</v>
      </c>
      <c r="I418" s="175">
        <v>232</v>
      </c>
      <c r="J418" s="175">
        <v>162</v>
      </c>
      <c r="K418" s="175">
        <v>287</v>
      </c>
      <c r="L418" s="175">
        <v>13</v>
      </c>
    </row>
    <row r="419" spans="1:12" s="78" customFormat="1" ht="9" customHeight="1">
      <c r="A419" s="174" t="s">
        <v>88</v>
      </c>
      <c r="B419" s="175">
        <f t="shared" si="23"/>
        <v>33944</v>
      </c>
      <c r="C419" s="175">
        <v>158</v>
      </c>
      <c r="D419" s="175">
        <v>10665</v>
      </c>
      <c r="E419" s="175">
        <v>12929</v>
      </c>
      <c r="F419" s="175">
        <v>6044</v>
      </c>
      <c r="G419" s="175">
        <v>2186</v>
      </c>
      <c r="H419" s="175">
        <v>880</v>
      </c>
      <c r="I419" s="175">
        <v>434</v>
      </c>
      <c r="J419" s="175">
        <v>222</v>
      </c>
      <c r="K419" s="175">
        <v>346</v>
      </c>
      <c r="L419" s="175">
        <v>80</v>
      </c>
    </row>
    <row r="420" spans="1:12" s="78" customFormat="1" ht="9" customHeight="1">
      <c r="A420" s="176" t="s">
        <v>89</v>
      </c>
      <c r="B420" s="177">
        <f t="shared" si="23"/>
        <v>23045</v>
      </c>
      <c r="C420" s="177">
        <v>777</v>
      </c>
      <c r="D420" s="177">
        <v>8719</v>
      </c>
      <c r="E420" s="177">
        <v>6566</v>
      </c>
      <c r="F420" s="177">
        <v>3340</v>
      </c>
      <c r="G420" s="177">
        <v>1578</v>
      </c>
      <c r="H420" s="177">
        <v>766</v>
      </c>
      <c r="I420" s="177">
        <v>458</v>
      </c>
      <c r="J420" s="177">
        <v>322</v>
      </c>
      <c r="K420" s="177">
        <v>513</v>
      </c>
      <c r="L420" s="177">
        <v>6</v>
      </c>
    </row>
    <row r="421" spans="1:12" s="78" customFormat="1" ht="9" customHeight="1">
      <c r="A421" s="174" t="s">
        <v>90</v>
      </c>
      <c r="B421" s="175">
        <f t="shared" si="23"/>
        <v>10000</v>
      </c>
      <c r="C421" s="175">
        <v>51</v>
      </c>
      <c r="D421" s="175">
        <v>2148</v>
      </c>
      <c r="E421" s="175">
        <v>3419</v>
      </c>
      <c r="F421" s="175">
        <v>2130</v>
      </c>
      <c r="G421" s="175">
        <v>967</v>
      </c>
      <c r="H421" s="175">
        <v>453</v>
      </c>
      <c r="I421" s="175">
        <v>252</v>
      </c>
      <c r="J421" s="175">
        <v>157</v>
      </c>
      <c r="K421" s="175">
        <v>287</v>
      </c>
      <c r="L421" s="175">
        <v>136</v>
      </c>
    </row>
    <row r="422" spans="1:12" s="78" customFormat="1" ht="9" customHeight="1">
      <c r="A422" s="174" t="s">
        <v>91</v>
      </c>
      <c r="B422" s="175">
        <f t="shared" si="23"/>
        <v>40694</v>
      </c>
      <c r="C422" s="175">
        <v>13</v>
      </c>
      <c r="D422" s="175">
        <v>9772</v>
      </c>
      <c r="E422" s="175">
        <v>15640</v>
      </c>
      <c r="F422" s="175">
        <v>8770</v>
      </c>
      <c r="G422" s="175">
        <v>3333</v>
      </c>
      <c r="H422" s="175">
        <v>1410</v>
      </c>
      <c r="I422" s="175">
        <v>653</v>
      </c>
      <c r="J422" s="175">
        <v>410</v>
      </c>
      <c r="K422" s="175">
        <v>681</v>
      </c>
      <c r="L422" s="175">
        <v>12</v>
      </c>
    </row>
    <row r="423" spans="1:12" s="78" customFormat="1" ht="9" customHeight="1">
      <c r="A423" s="174" t="s">
        <v>92</v>
      </c>
      <c r="B423" s="175">
        <f t="shared" si="23"/>
        <v>66506</v>
      </c>
      <c r="C423" s="175">
        <v>265</v>
      </c>
      <c r="D423" s="175">
        <v>15750</v>
      </c>
      <c r="E423" s="175">
        <v>22776</v>
      </c>
      <c r="F423" s="175">
        <v>14505</v>
      </c>
      <c r="G423" s="175">
        <v>6717</v>
      </c>
      <c r="H423" s="175">
        <v>2750</v>
      </c>
      <c r="I423" s="175">
        <v>1411</v>
      </c>
      <c r="J423" s="175">
        <v>846</v>
      </c>
      <c r="K423" s="175">
        <v>1327</v>
      </c>
      <c r="L423" s="175">
        <v>159</v>
      </c>
    </row>
    <row r="424" spans="1:12" s="78" customFormat="1" ht="9" customHeight="1">
      <c r="A424" s="176" t="s">
        <v>93</v>
      </c>
      <c r="B424" s="177">
        <f t="shared" si="23"/>
        <v>28998</v>
      </c>
      <c r="C424" s="177">
        <v>343</v>
      </c>
      <c r="D424" s="177">
        <v>10110</v>
      </c>
      <c r="E424" s="177">
        <v>9810</v>
      </c>
      <c r="F424" s="177">
        <v>4786</v>
      </c>
      <c r="G424" s="177">
        <v>1852</v>
      </c>
      <c r="H424" s="177">
        <v>825</v>
      </c>
      <c r="I424" s="177">
        <v>438</v>
      </c>
      <c r="J424" s="177">
        <v>297</v>
      </c>
      <c r="K424" s="177">
        <v>518</v>
      </c>
      <c r="L424" s="177">
        <v>19</v>
      </c>
    </row>
    <row r="425" spans="1:12" s="78" customFormat="1" ht="9" customHeight="1">
      <c r="A425" s="174" t="s">
        <v>94</v>
      </c>
      <c r="B425" s="175">
        <f t="shared" si="23"/>
        <v>7430</v>
      </c>
      <c r="C425" s="175">
        <v>0</v>
      </c>
      <c r="D425" s="175">
        <v>1505</v>
      </c>
      <c r="E425" s="175">
        <v>2399</v>
      </c>
      <c r="F425" s="175">
        <v>1819</v>
      </c>
      <c r="G425" s="175">
        <v>845</v>
      </c>
      <c r="H425" s="175">
        <v>332</v>
      </c>
      <c r="I425" s="175">
        <v>176</v>
      </c>
      <c r="J425" s="175">
        <v>116</v>
      </c>
      <c r="K425" s="175">
        <v>227</v>
      </c>
      <c r="L425" s="175">
        <v>11</v>
      </c>
    </row>
    <row r="426" spans="1:12" s="78" customFormat="1" ht="9" customHeight="1">
      <c r="A426" s="174" t="s">
        <v>95</v>
      </c>
      <c r="B426" s="175">
        <f t="shared" si="23"/>
        <v>6478</v>
      </c>
      <c r="C426" s="175">
        <v>40</v>
      </c>
      <c r="D426" s="175">
        <v>1502</v>
      </c>
      <c r="E426" s="175">
        <v>1902</v>
      </c>
      <c r="F426" s="175">
        <v>1326</v>
      </c>
      <c r="G426" s="175">
        <v>666</v>
      </c>
      <c r="H426" s="175">
        <v>327</v>
      </c>
      <c r="I426" s="175">
        <v>199</v>
      </c>
      <c r="J426" s="175">
        <v>166</v>
      </c>
      <c r="K426" s="175">
        <v>350</v>
      </c>
      <c r="L426" s="175">
        <v>0</v>
      </c>
    </row>
    <row r="427" spans="1:12" s="78" customFormat="1" ht="9" customHeight="1">
      <c r="A427" s="174" t="s">
        <v>96</v>
      </c>
      <c r="B427" s="175">
        <f t="shared" si="23"/>
        <v>28448</v>
      </c>
      <c r="C427" s="175">
        <v>190</v>
      </c>
      <c r="D427" s="175">
        <v>7428</v>
      </c>
      <c r="E427" s="175">
        <v>9660</v>
      </c>
      <c r="F427" s="175">
        <v>6403</v>
      </c>
      <c r="G427" s="175">
        <v>2540</v>
      </c>
      <c r="H427" s="175">
        <v>1056</v>
      </c>
      <c r="I427" s="175">
        <v>432</v>
      </c>
      <c r="J427" s="175">
        <v>260</v>
      </c>
      <c r="K427" s="175">
        <v>448</v>
      </c>
      <c r="L427" s="175">
        <v>31</v>
      </c>
    </row>
    <row r="428" spans="1:12" s="78" customFormat="1" ht="9" customHeight="1">
      <c r="A428" s="176" t="s">
        <v>97</v>
      </c>
      <c r="B428" s="177">
        <f t="shared" si="23"/>
        <v>19734</v>
      </c>
      <c r="C428" s="177">
        <v>336</v>
      </c>
      <c r="D428" s="177">
        <v>5778</v>
      </c>
      <c r="E428" s="177">
        <v>6303</v>
      </c>
      <c r="F428" s="177">
        <v>3743</v>
      </c>
      <c r="G428" s="177">
        <v>1579</v>
      </c>
      <c r="H428" s="177">
        <v>735</v>
      </c>
      <c r="I428" s="177">
        <v>421</v>
      </c>
      <c r="J428" s="177">
        <v>265</v>
      </c>
      <c r="K428" s="177">
        <v>574</v>
      </c>
      <c r="L428" s="177">
        <v>0</v>
      </c>
    </row>
    <row r="429" spans="1:12" s="78" customFormat="1" ht="9" customHeight="1">
      <c r="A429" s="174" t="s">
        <v>98</v>
      </c>
      <c r="B429" s="175">
        <f t="shared" si="23"/>
        <v>22024</v>
      </c>
      <c r="C429" s="175">
        <v>125</v>
      </c>
      <c r="D429" s="175">
        <v>4642</v>
      </c>
      <c r="E429" s="175">
        <v>7099</v>
      </c>
      <c r="F429" s="175">
        <v>4940</v>
      </c>
      <c r="G429" s="175">
        <v>2403</v>
      </c>
      <c r="H429" s="175">
        <v>1053</v>
      </c>
      <c r="I429" s="175">
        <v>600</v>
      </c>
      <c r="J429" s="175">
        <v>368</v>
      </c>
      <c r="K429" s="175">
        <v>782</v>
      </c>
      <c r="L429" s="175">
        <v>12</v>
      </c>
    </row>
    <row r="430" spans="1:12" s="78" customFormat="1" ht="9" customHeight="1">
      <c r="A430" s="174" t="s">
        <v>99</v>
      </c>
      <c r="B430" s="175">
        <f t="shared" si="23"/>
        <v>8932</v>
      </c>
      <c r="C430" s="175">
        <v>18</v>
      </c>
      <c r="D430" s="175">
        <v>1773</v>
      </c>
      <c r="E430" s="175">
        <v>3410</v>
      </c>
      <c r="F430" s="175">
        <v>2174</v>
      </c>
      <c r="G430" s="175">
        <v>851</v>
      </c>
      <c r="H430" s="175">
        <v>333</v>
      </c>
      <c r="I430" s="175">
        <v>150</v>
      </c>
      <c r="J430" s="175">
        <v>81</v>
      </c>
      <c r="K430" s="175">
        <v>125</v>
      </c>
      <c r="L430" s="175">
        <v>17</v>
      </c>
    </row>
    <row r="431" spans="1:12" s="78" customFormat="1" ht="9" customHeight="1">
      <c r="A431" s="174" t="s">
        <v>100</v>
      </c>
      <c r="B431" s="175">
        <f t="shared" si="23"/>
        <v>11025</v>
      </c>
      <c r="C431" s="175">
        <v>58</v>
      </c>
      <c r="D431" s="175">
        <v>1786</v>
      </c>
      <c r="E431" s="175">
        <v>2816</v>
      </c>
      <c r="F431" s="175">
        <v>3035</v>
      </c>
      <c r="G431" s="175">
        <v>1714</v>
      </c>
      <c r="H431" s="175">
        <v>785</v>
      </c>
      <c r="I431" s="175">
        <v>441</v>
      </c>
      <c r="J431" s="175">
        <v>190</v>
      </c>
      <c r="K431" s="175">
        <v>200</v>
      </c>
      <c r="L431" s="175">
        <v>0</v>
      </c>
    </row>
    <row r="432" spans="1:12" s="78" customFormat="1" ht="9" customHeight="1">
      <c r="A432" s="176" t="s">
        <v>101</v>
      </c>
      <c r="B432" s="177">
        <f t="shared" si="23"/>
        <v>13649</v>
      </c>
      <c r="C432" s="177">
        <v>56</v>
      </c>
      <c r="D432" s="177">
        <v>3690</v>
      </c>
      <c r="E432" s="177">
        <v>5064</v>
      </c>
      <c r="F432" s="177">
        <v>2676</v>
      </c>
      <c r="G432" s="177">
        <v>1075</v>
      </c>
      <c r="H432" s="177">
        <v>424</v>
      </c>
      <c r="I432" s="177">
        <v>226</v>
      </c>
      <c r="J432" s="177">
        <v>138</v>
      </c>
      <c r="K432" s="177">
        <v>295</v>
      </c>
      <c r="L432" s="177">
        <v>5</v>
      </c>
    </row>
    <row r="433" spans="1:12" s="78" customFormat="1" ht="9" customHeight="1">
      <c r="A433" s="174" t="s">
        <v>102</v>
      </c>
      <c r="B433" s="175">
        <f t="shared" si="23"/>
        <v>18299</v>
      </c>
      <c r="C433" s="175">
        <v>116</v>
      </c>
      <c r="D433" s="175">
        <v>4335</v>
      </c>
      <c r="E433" s="175">
        <v>6096</v>
      </c>
      <c r="F433" s="175">
        <v>3872</v>
      </c>
      <c r="G433" s="175">
        <v>1540</v>
      </c>
      <c r="H433" s="175">
        <v>763</v>
      </c>
      <c r="I433" s="175">
        <v>513</v>
      </c>
      <c r="J433" s="175">
        <v>367</v>
      </c>
      <c r="K433" s="175">
        <v>672</v>
      </c>
      <c r="L433" s="175">
        <v>25</v>
      </c>
    </row>
    <row r="434" spans="1:12" s="78" customFormat="1" ht="9" customHeight="1">
      <c r="A434" s="174" t="s">
        <v>103</v>
      </c>
      <c r="B434" s="175">
        <f t="shared" si="23"/>
        <v>15079</v>
      </c>
      <c r="C434" s="175">
        <v>36</v>
      </c>
      <c r="D434" s="175">
        <v>2773</v>
      </c>
      <c r="E434" s="175">
        <v>4836</v>
      </c>
      <c r="F434" s="175">
        <v>3622</v>
      </c>
      <c r="G434" s="175">
        <v>1657</v>
      </c>
      <c r="H434" s="175">
        <v>843</v>
      </c>
      <c r="I434" s="175">
        <v>460</v>
      </c>
      <c r="J434" s="175">
        <v>350</v>
      </c>
      <c r="K434" s="175">
        <v>486</v>
      </c>
      <c r="L434" s="175">
        <v>16</v>
      </c>
    </row>
    <row r="435" spans="1:12" s="78" customFormat="1" ht="9" customHeight="1">
      <c r="A435" s="174" t="s">
        <v>104</v>
      </c>
      <c r="B435" s="175">
        <f t="shared" si="23"/>
        <v>12505</v>
      </c>
      <c r="C435" s="175">
        <v>157</v>
      </c>
      <c r="D435" s="175">
        <v>3260</v>
      </c>
      <c r="E435" s="175">
        <v>4191</v>
      </c>
      <c r="F435" s="175">
        <v>2539</v>
      </c>
      <c r="G435" s="175">
        <v>1111</v>
      </c>
      <c r="H435" s="175">
        <v>524</v>
      </c>
      <c r="I435" s="175">
        <v>284</v>
      </c>
      <c r="J435" s="175">
        <v>163</v>
      </c>
      <c r="K435" s="175">
        <v>257</v>
      </c>
      <c r="L435" s="175">
        <v>19</v>
      </c>
    </row>
    <row r="436" spans="1:12" s="78" customFormat="1" ht="9" customHeight="1">
      <c r="A436" s="176" t="s">
        <v>105</v>
      </c>
      <c r="B436" s="177">
        <f t="shared" si="23"/>
        <v>18681</v>
      </c>
      <c r="C436" s="177">
        <v>107</v>
      </c>
      <c r="D436" s="177">
        <v>4111</v>
      </c>
      <c r="E436" s="177">
        <v>6332</v>
      </c>
      <c r="F436" s="177">
        <v>4123</v>
      </c>
      <c r="G436" s="177">
        <v>1807</v>
      </c>
      <c r="H436" s="177">
        <v>879</v>
      </c>
      <c r="I436" s="177">
        <v>495</v>
      </c>
      <c r="J436" s="177">
        <v>284</v>
      </c>
      <c r="K436" s="177">
        <v>516</v>
      </c>
      <c r="L436" s="177">
        <v>27</v>
      </c>
    </row>
    <row r="437" spans="1:12" s="78" customFormat="1" ht="9" customHeight="1">
      <c r="A437" s="174" t="s">
        <v>106</v>
      </c>
      <c r="B437" s="175">
        <f t="shared" si="23"/>
        <v>6240</v>
      </c>
      <c r="C437" s="175">
        <v>24</v>
      </c>
      <c r="D437" s="175">
        <v>1437</v>
      </c>
      <c r="E437" s="175">
        <v>2174</v>
      </c>
      <c r="F437" s="175">
        <v>1361</v>
      </c>
      <c r="G437" s="175">
        <v>553</v>
      </c>
      <c r="H437" s="175">
        <v>238</v>
      </c>
      <c r="I437" s="175">
        <v>144</v>
      </c>
      <c r="J437" s="175">
        <v>101</v>
      </c>
      <c r="K437" s="175">
        <v>193</v>
      </c>
      <c r="L437" s="175">
        <v>15</v>
      </c>
    </row>
    <row r="438" spans="1:12" s="78" customFormat="1" ht="9" customHeight="1">
      <c r="A438" s="174" t="s">
        <v>107</v>
      </c>
      <c r="B438" s="175">
        <f t="shared" si="23"/>
        <v>37256</v>
      </c>
      <c r="C438" s="175">
        <v>303</v>
      </c>
      <c r="D438" s="175">
        <v>7756</v>
      </c>
      <c r="E438" s="175">
        <v>11192</v>
      </c>
      <c r="F438" s="175">
        <v>7844</v>
      </c>
      <c r="G438" s="175">
        <v>3965</v>
      </c>
      <c r="H438" s="175">
        <v>2070</v>
      </c>
      <c r="I438" s="175">
        <v>1286</v>
      </c>
      <c r="J438" s="175">
        <v>896</v>
      </c>
      <c r="K438" s="175">
        <v>1933</v>
      </c>
      <c r="L438" s="175">
        <v>11</v>
      </c>
    </row>
    <row r="439" spans="1:12" s="78" customFormat="1" ht="9" customHeight="1">
      <c r="A439" s="174" t="s">
        <v>108</v>
      </c>
      <c r="B439" s="175">
        <f t="shared" si="23"/>
        <v>12802</v>
      </c>
      <c r="C439" s="175">
        <v>145</v>
      </c>
      <c r="D439" s="175">
        <v>4111</v>
      </c>
      <c r="E439" s="175">
        <v>4684</v>
      </c>
      <c r="F439" s="175">
        <v>2225</v>
      </c>
      <c r="G439" s="175">
        <v>824</v>
      </c>
      <c r="H439" s="175">
        <v>323</v>
      </c>
      <c r="I439" s="175">
        <v>162</v>
      </c>
      <c r="J439" s="175">
        <v>105</v>
      </c>
      <c r="K439" s="175">
        <v>213</v>
      </c>
      <c r="L439" s="175">
        <v>10</v>
      </c>
    </row>
    <row r="440" spans="1:12" s="76" customFormat="1" ht="9" customHeight="1">
      <c r="A440" s="176" t="s">
        <v>109</v>
      </c>
      <c r="B440" s="177">
        <f t="shared" si="23"/>
        <v>9643</v>
      </c>
      <c r="C440" s="177">
        <v>86</v>
      </c>
      <c r="D440" s="177">
        <v>3512</v>
      </c>
      <c r="E440" s="177">
        <v>3403</v>
      </c>
      <c r="F440" s="177">
        <v>1424</v>
      </c>
      <c r="G440" s="177">
        <v>577</v>
      </c>
      <c r="H440" s="177">
        <v>253</v>
      </c>
      <c r="I440" s="177">
        <v>132</v>
      </c>
      <c r="J440" s="177">
        <v>93</v>
      </c>
      <c r="K440" s="177">
        <v>162</v>
      </c>
      <c r="L440" s="177">
        <v>1</v>
      </c>
    </row>
    <row r="441" spans="1:12" ht="8.65" customHeight="1"/>
    <row r="442" spans="1:12" ht="9" customHeight="1">
      <c r="A442" s="162">
        <v>2007</v>
      </c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</row>
    <row r="443" spans="1:12" s="164" customFormat="1" ht="9" customHeight="1">
      <c r="A443" s="96" t="s">
        <v>181</v>
      </c>
      <c r="B443" s="115">
        <f t="shared" ref="B443:L443" si="24">SUM(B445:B476)</f>
        <v>595209</v>
      </c>
      <c r="C443" s="115">
        <f t="shared" si="24"/>
        <v>3902</v>
      </c>
      <c r="D443" s="115">
        <f t="shared" si="24"/>
        <v>146420</v>
      </c>
      <c r="E443" s="115">
        <f t="shared" si="24"/>
        <v>194216</v>
      </c>
      <c r="F443" s="115">
        <f t="shared" si="24"/>
        <v>124986</v>
      </c>
      <c r="G443" s="115">
        <f t="shared" si="24"/>
        <v>57224</v>
      </c>
      <c r="H443" s="115">
        <f t="shared" si="24"/>
        <v>26902</v>
      </c>
      <c r="I443" s="115">
        <f t="shared" si="24"/>
        <v>14608</v>
      </c>
      <c r="J443" s="115">
        <f t="shared" si="24"/>
        <v>9726</v>
      </c>
      <c r="K443" s="115">
        <f t="shared" si="24"/>
        <v>16412</v>
      </c>
      <c r="L443" s="115">
        <f t="shared" si="24"/>
        <v>813</v>
      </c>
    </row>
    <row r="444" spans="1:12" ht="3.95" customHeight="1">
      <c r="A444" s="89" t="s">
        <v>182</v>
      </c>
      <c r="B444" s="116"/>
      <c r="C444" s="116"/>
      <c r="D444" s="116"/>
      <c r="E444" s="116"/>
      <c r="F444" s="116"/>
      <c r="G444" s="116"/>
      <c r="H444" s="116"/>
      <c r="I444" s="116"/>
      <c r="J444" s="116"/>
      <c r="K444" s="116"/>
      <c r="L444" s="116"/>
    </row>
    <row r="445" spans="1:12" ht="9" customHeight="1">
      <c r="A445" s="89" t="s">
        <v>79</v>
      </c>
      <c r="B445" s="116">
        <f t="shared" ref="B445:B476" si="25">SUM(C445:L445)</f>
        <v>6390</v>
      </c>
      <c r="C445" s="116">
        <v>12</v>
      </c>
      <c r="D445" s="116">
        <v>1671</v>
      </c>
      <c r="E445" s="116">
        <v>2393</v>
      </c>
      <c r="F445" s="116">
        <v>1365</v>
      </c>
      <c r="G445" s="116">
        <v>503</v>
      </c>
      <c r="H445" s="116">
        <v>198</v>
      </c>
      <c r="I445" s="116">
        <v>97</v>
      </c>
      <c r="J445" s="116">
        <v>52</v>
      </c>
      <c r="K445" s="116">
        <v>94</v>
      </c>
      <c r="L445" s="116">
        <v>5</v>
      </c>
    </row>
    <row r="446" spans="1:12" ht="9" customHeight="1">
      <c r="A446" s="89" t="s">
        <v>80</v>
      </c>
      <c r="B446" s="116">
        <f t="shared" si="25"/>
        <v>14442</v>
      </c>
      <c r="C446" s="116">
        <v>27</v>
      </c>
      <c r="D446" s="116">
        <v>2417</v>
      </c>
      <c r="E446" s="116">
        <v>4395</v>
      </c>
      <c r="F446" s="116">
        <v>3339</v>
      </c>
      <c r="G446" s="116">
        <v>1869</v>
      </c>
      <c r="H446" s="116">
        <v>962</v>
      </c>
      <c r="I446" s="116">
        <v>558</v>
      </c>
      <c r="J446" s="116">
        <v>354</v>
      </c>
      <c r="K446" s="116">
        <v>481</v>
      </c>
      <c r="L446" s="116">
        <v>40</v>
      </c>
    </row>
    <row r="447" spans="1:12" ht="9" customHeight="1">
      <c r="A447" s="89" t="s">
        <v>81</v>
      </c>
      <c r="B447" s="116">
        <f t="shared" si="25"/>
        <v>3739</v>
      </c>
      <c r="C447" s="116">
        <v>15</v>
      </c>
      <c r="D447" s="116">
        <v>684</v>
      </c>
      <c r="E447" s="116">
        <v>1021</v>
      </c>
      <c r="F447" s="116">
        <v>931</v>
      </c>
      <c r="G447" s="116">
        <v>515</v>
      </c>
      <c r="H447" s="116">
        <v>250</v>
      </c>
      <c r="I447" s="116">
        <v>130</v>
      </c>
      <c r="J447" s="116">
        <v>81</v>
      </c>
      <c r="K447" s="116">
        <v>109</v>
      </c>
      <c r="L447" s="116">
        <v>3</v>
      </c>
    </row>
    <row r="448" spans="1:12" ht="9" customHeight="1">
      <c r="A448" s="100" t="s">
        <v>82</v>
      </c>
      <c r="B448" s="117">
        <f t="shared" si="25"/>
        <v>4749</v>
      </c>
      <c r="C448" s="117">
        <v>9</v>
      </c>
      <c r="D448" s="117">
        <v>1513</v>
      </c>
      <c r="E448" s="117">
        <v>1644</v>
      </c>
      <c r="F448" s="117">
        <v>862</v>
      </c>
      <c r="G448" s="117">
        <v>318</v>
      </c>
      <c r="H448" s="117">
        <v>156</v>
      </c>
      <c r="I448" s="117">
        <v>80</v>
      </c>
      <c r="J448" s="117">
        <v>55</v>
      </c>
      <c r="K448" s="117">
        <v>108</v>
      </c>
      <c r="L448" s="117">
        <v>4</v>
      </c>
    </row>
    <row r="449" spans="1:12" ht="9" customHeight="1">
      <c r="A449" s="89" t="s">
        <v>83</v>
      </c>
      <c r="B449" s="116">
        <f t="shared" si="25"/>
        <v>16143</v>
      </c>
      <c r="C449" s="116">
        <v>86</v>
      </c>
      <c r="D449" s="116">
        <v>5439</v>
      </c>
      <c r="E449" s="116">
        <v>4924</v>
      </c>
      <c r="F449" s="116">
        <v>2932</v>
      </c>
      <c r="G449" s="116">
        <v>1218</v>
      </c>
      <c r="H449" s="116">
        <v>557</v>
      </c>
      <c r="I449" s="116">
        <v>301</v>
      </c>
      <c r="J449" s="116">
        <v>229</v>
      </c>
      <c r="K449" s="116">
        <v>414</v>
      </c>
      <c r="L449" s="116">
        <v>43</v>
      </c>
    </row>
    <row r="450" spans="1:12" ht="9" customHeight="1">
      <c r="A450" s="89" t="s">
        <v>84</v>
      </c>
      <c r="B450" s="116">
        <f t="shared" si="25"/>
        <v>3219</v>
      </c>
      <c r="C450" s="116">
        <v>14</v>
      </c>
      <c r="D450" s="116">
        <v>737</v>
      </c>
      <c r="E450" s="116">
        <v>1075</v>
      </c>
      <c r="F450" s="116">
        <v>708</v>
      </c>
      <c r="G450" s="116">
        <v>288</v>
      </c>
      <c r="H450" s="116">
        <v>135</v>
      </c>
      <c r="I450" s="116">
        <v>108</v>
      </c>
      <c r="J450" s="116">
        <v>55</v>
      </c>
      <c r="K450" s="116">
        <v>97</v>
      </c>
      <c r="L450" s="116">
        <v>2</v>
      </c>
    </row>
    <row r="451" spans="1:12" ht="9" customHeight="1">
      <c r="A451" s="89" t="s">
        <v>85</v>
      </c>
      <c r="B451" s="116">
        <f t="shared" si="25"/>
        <v>20145</v>
      </c>
      <c r="C451" s="116">
        <v>154</v>
      </c>
      <c r="D451" s="116">
        <v>6995</v>
      </c>
      <c r="E451" s="116">
        <v>6216</v>
      </c>
      <c r="F451" s="116">
        <v>3413</v>
      </c>
      <c r="G451" s="116">
        <v>1434</v>
      </c>
      <c r="H451" s="116">
        <v>668</v>
      </c>
      <c r="I451" s="116">
        <v>447</v>
      </c>
      <c r="J451" s="116">
        <v>280</v>
      </c>
      <c r="K451" s="116">
        <v>530</v>
      </c>
      <c r="L451" s="116">
        <v>8</v>
      </c>
    </row>
    <row r="452" spans="1:12" ht="9" customHeight="1">
      <c r="A452" s="100" t="s">
        <v>86</v>
      </c>
      <c r="B452" s="117">
        <f t="shared" si="25"/>
        <v>16887</v>
      </c>
      <c r="C452" s="117">
        <v>43</v>
      </c>
      <c r="D452" s="117">
        <v>3642</v>
      </c>
      <c r="E452" s="117">
        <v>5430</v>
      </c>
      <c r="F452" s="117">
        <v>3616</v>
      </c>
      <c r="G452" s="117">
        <v>1734</v>
      </c>
      <c r="H452" s="117">
        <v>999</v>
      </c>
      <c r="I452" s="117">
        <v>530</v>
      </c>
      <c r="J452" s="117">
        <v>401</v>
      </c>
      <c r="K452" s="117">
        <v>468</v>
      </c>
      <c r="L452" s="117">
        <v>24</v>
      </c>
    </row>
    <row r="453" spans="1:12" ht="9" customHeight="1">
      <c r="A453" s="161" t="s">
        <v>24</v>
      </c>
      <c r="B453" s="116">
        <f t="shared" si="25"/>
        <v>41427</v>
      </c>
      <c r="C453" s="116">
        <v>21</v>
      </c>
      <c r="D453" s="116">
        <v>5229</v>
      </c>
      <c r="E453" s="116">
        <v>11419</v>
      </c>
      <c r="F453" s="116">
        <v>11349</v>
      </c>
      <c r="G453" s="116">
        <v>6580</v>
      </c>
      <c r="H453" s="116">
        <v>3068</v>
      </c>
      <c r="I453" s="116">
        <v>1507</v>
      </c>
      <c r="J453" s="116">
        <v>911</v>
      </c>
      <c r="K453" s="116">
        <v>1338</v>
      </c>
      <c r="L453" s="116">
        <v>5</v>
      </c>
    </row>
    <row r="454" spans="1:12" ht="9" customHeight="1">
      <c r="A454" s="89" t="s">
        <v>87</v>
      </c>
      <c r="B454" s="116">
        <f t="shared" si="25"/>
        <v>11506</v>
      </c>
      <c r="C454" s="116">
        <v>93</v>
      </c>
      <c r="D454" s="116">
        <v>3378</v>
      </c>
      <c r="E454" s="116">
        <v>3434</v>
      </c>
      <c r="F454" s="116">
        <v>2041</v>
      </c>
      <c r="G454" s="116">
        <v>1003</v>
      </c>
      <c r="H454" s="116">
        <v>535</v>
      </c>
      <c r="I454" s="116">
        <v>357</v>
      </c>
      <c r="J454" s="116">
        <v>231</v>
      </c>
      <c r="K454" s="116">
        <v>409</v>
      </c>
      <c r="L454" s="116">
        <v>25</v>
      </c>
    </row>
    <row r="455" spans="1:12" ht="9" customHeight="1">
      <c r="A455" s="89" t="s">
        <v>88</v>
      </c>
      <c r="B455" s="116">
        <f t="shared" si="25"/>
        <v>35420</v>
      </c>
      <c r="C455" s="116">
        <v>149</v>
      </c>
      <c r="D455" s="116">
        <v>10836</v>
      </c>
      <c r="E455" s="116">
        <v>13375</v>
      </c>
      <c r="F455" s="116">
        <v>6380</v>
      </c>
      <c r="G455" s="116">
        <v>2406</v>
      </c>
      <c r="H455" s="116">
        <v>966</v>
      </c>
      <c r="I455" s="116">
        <v>487</v>
      </c>
      <c r="J455" s="116">
        <v>248</v>
      </c>
      <c r="K455" s="116">
        <v>435</v>
      </c>
      <c r="L455" s="116">
        <v>138</v>
      </c>
    </row>
    <row r="456" spans="1:12" ht="9" customHeight="1">
      <c r="A456" s="100" t="s">
        <v>89</v>
      </c>
      <c r="B456" s="117">
        <f t="shared" si="25"/>
        <v>23966</v>
      </c>
      <c r="C456" s="117">
        <v>850</v>
      </c>
      <c r="D456" s="117">
        <v>9047</v>
      </c>
      <c r="E456" s="117">
        <v>6658</v>
      </c>
      <c r="F456" s="117">
        <v>3540</v>
      </c>
      <c r="G456" s="117">
        <v>1569</v>
      </c>
      <c r="H456" s="117">
        <v>839</v>
      </c>
      <c r="I456" s="117">
        <v>484</v>
      </c>
      <c r="J456" s="117">
        <v>346</v>
      </c>
      <c r="K456" s="117">
        <v>619</v>
      </c>
      <c r="L456" s="117">
        <v>14</v>
      </c>
    </row>
    <row r="457" spans="1:12" ht="9" customHeight="1">
      <c r="A457" s="89" t="s">
        <v>90</v>
      </c>
      <c r="B457" s="116">
        <f t="shared" si="25"/>
        <v>10106</v>
      </c>
      <c r="C457" s="116">
        <v>40</v>
      </c>
      <c r="D457" s="116">
        <v>2084</v>
      </c>
      <c r="E457" s="116">
        <v>3447</v>
      </c>
      <c r="F457" s="116">
        <v>2268</v>
      </c>
      <c r="G457" s="116">
        <v>941</v>
      </c>
      <c r="H457" s="116">
        <v>479</v>
      </c>
      <c r="I457" s="116">
        <v>244</v>
      </c>
      <c r="J457" s="116">
        <v>187</v>
      </c>
      <c r="K457" s="116">
        <v>378</v>
      </c>
      <c r="L457" s="116">
        <v>38</v>
      </c>
    </row>
    <row r="458" spans="1:12" ht="9" customHeight="1">
      <c r="A458" s="89" t="s">
        <v>91</v>
      </c>
      <c r="B458" s="116">
        <f t="shared" si="25"/>
        <v>40712</v>
      </c>
      <c r="C458" s="116">
        <v>15</v>
      </c>
      <c r="D458" s="116">
        <v>9433</v>
      </c>
      <c r="E458" s="116">
        <v>15360</v>
      </c>
      <c r="F458" s="116">
        <v>9076</v>
      </c>
      <c r="G458" s="116">
        <v>3621</v>
      </c>
      <c r="H458" s="116">
        <v>1472</v>
      </c>
      <c r="I458" s="116">
        <v>669</v>
      </c>
      <c r="J458" s="116">
        <v>389</v>
      </c>
      <c r="K458" s="116">
        <v>660</v>
      </c>
      <c r="L458" s="116">
        <v>17</v>
      </c>
    </row>
    <row r="459" spans="1:12" ht="9" customHeight="1">
      <c r="A459" s="89" t="s">
        <v>92</v>
      </c>
      <c r="B459" s="116">
        <f t="shared" si="25"/>
        <v>65849</v>
      </c>
      <c r="C459" s="116">
        <v>250</v>
      </c>
      <c r="D459" s="116">
        <v>15095</v>
      </c>
      <c r="E459" s="116">
        <v>22381</v>
      </c>
      <c r="F459" s="116">
        <v>14320</v>
      </c>
      <c r="G459" s="116">
        <v>6656</v>
      </c>
      <c r="H459" s="116">
        <v>2865</v>
      </c>
      <c r="I459" s="116">
        <v>1513</v>
      </c>
      <c r="J459" s="116">
        <v>994</v>
      </c>
      <c r="K459" s="116">
        <v>1582</v>
      </c>
      <c r="L459" s="116">
        <v>193</v>
      </c>
    </row>
    <row r="460" spans="1:12" ht="9" customHeight="1">
      <c r="A460" s="100" t="s">
        <v>93</v>
      </c>
      <c r="B460" s="117">
        <f t="shared" si="25"/>
        <v>28521</v>
      </c>
      <c r="C460" s="117">
        <v>391</v>
      </c>
      <c r="D460" s="117">
        <v>9848</v>
      </c>
      <c r="E460" s="117">
        <v>9610</v>
      </c>
      <c r="F460" s="117">
        <v>4639</v>
      </c>
      <c r="G460" s="117">
        <v>1842</v>
      </c>
      <c r="H460" s="117">
        <v>835</v>
      </c>
      <c r="I460" s="117">
        <v>455</v>
      </c>
      <c r="J460" s="117">
        <v>281</v>
      </c>
      <c r="K460" s="117">
        <v>600</v>
      </c>
      <c r="L460" s="117">
        <v>20</v>
      </c>
    </row>
    <row r="461" spans="1:12" ht="9" customHeight="1">
      <c r="A461" s="89" t="s">
        <v>94</v>
      </c>
      <c r="B461" s="116">
        <f t="shared" si="25"/>
        <v>7460</v>
      </c>
      <c r="C461" s="116">
        <v>1</v>
      </c>
      <c r="D461" s="116">
        <v>1458</v>
      </c>
      <c r="E461" s="116">
        <v>2352</v>
      </c>
      <c r="F461" s="116">
        <v>1823</v>
      </c>
      <c r="G461" s="116">
        <v>887</v>
      </c>
      <c r="H461" s="116">
        <v>332</v>
      </c>
      <c r="I461" s="116">
        <v>182</v>
      </c>
      <c r="J461" s="116">
        <v>132</v>
      </c>
      <c r="K461" s="116">
        <v>260</v>
      </c>
      <c r="L461" s="116">
        <v>33</v>
      </c>
    </row>
    <row r="462" spans="1:12" ht="9" customHeight="1">
      <c r="A462" s="89" t="s">
        <v>95</v>
      </c>
      <c r="B462" s="116">
        <f t="shared" si="25"/>
        <v>6035</v>
      </c>
      <c r="C462" s="116">
        <v>31</v>
      </c>
      <c r="D462" s="116">
        <v>1329</v>
      </c>
      <c r="E462" s="116">
        <v>1777</v>
      </c>
      <c r="F462" s="116">
        <v>1254</v>
      </c>
      <c r="G462" s="116">
        <v>632</v>
      </c>
      <c r="H462" s="116">
        <v>314</v>
      </c>
      <c r="I462" s="116">
        <v>194</v>
      </c>
      <c r="J462" s="116">
        <v>181</v>
      </c>
      <c r="K462" s="116">
        <v>323</v>
      </c>
      <c r="L462" s="116">
        <v>0</v>
      </c>
    </row>
    <row r="463" spans="1:12" ht="9" customHeight="1">
      <c r="A463" s="89" t="s">
        <v>96</v>
      </c>
      <c r="B463" s="116">
        <f t="shared" si="25"/>
        <v>28929</v>
      </c>
      <c r="C463" s="116">
        <v>174</v>
      </c>
      <c r="D463" s="116">
        <v>7606</v>
      </c>
      <c r="E463" s="116">
        <v>9562</v>
      </c>
      <c r="F463" s="116">
        <v>6589</v>
      </c>
      <c r="G463" s="116">
        <v>2544</v>
      </c>
      <c r="H463" s="116">
        <v>1106</v>
      </c>
      <c r="I463" s="116">
        <v>519</v>
      </c>
      <c r="J463" s="116">
        <v>345</v>
      </c>
      <c r="K463" s="116">
        <v>438</v>
      </c>
      <c r="L463" s="116">
        <v>46</v>
      </c>
    </row>
    <row r="464" spans="1:12" ht="9" customHeight="1">
      <c r="A464" s="100" t="s">
        <v>97</v>
      </c>
      <c r="B464" s="117">
        <f t="shared" si="25"/>
        <v>22040</v>
      </c>
      <c r="C464" s="117">
        <v>346</v>
      </c>
      <c r="D464" s="117">
        <v>6242</v>
      </c>
      <c r="E464" s="117">
        <v>6756</v>
      </c>
      <c r="F464" s="117">
        <v>4016</v>
      </c>
      <c r="G464" s="117">
        <v>1908</v>
      </c>
      <c r="H464" s="117">
        <v>958</v>
      </c>
      <c r="I464" s="117">
        <v>539</v>
      </c>
      <c r="J464" s="117">
        <v>409</v>
      </c>
      <c r="K464" s="117">
        <v>861</v>
      </c>
      <c r="L464" s="117">
        <v>5</v>
      </c>
    </row>
    <row r="465" spans="1:12" ht="9" customHeight="1">
      <c r="A465" s="89" t="s">
        <v>98</v>
      </c>
      <c r="B465" s="116">
        <f t="shared" si="25"/>
        <v>21827</v>
      </c>
      <c r="C465" s="116">
        <v>111</v>
      </c>
      <c r="D465" s="116">
        <v>4368</v>
      </c>
      <c r="E465" s="116">
        <v>7001</v>
      </c>
      <c r="F465" s="116">
        <v>4926</v>
      </c>
      <c r="G465" s="116">
        <v>2386</v>
      </c>
      <c r="H465" s="116">
        <v>1108</v>
      </c>
      <c r="I465" s="116">
        <v>662</v>
      </c>
      <c r="J465" s="116">
        <v>419</v>
      </c>
      <c r="K465" s="116">
        <v>838</v>
      </c>
      <c r="L465" s="116">
        <v>8</v>
      </c>
    </row>
    <row r="466" spans="1:12" ht="9" customHeight="1">
      <c r="A466" s="89" t="s">
        <v>99</v>
      </c>
      <c r="B466" s="116">
        <f t="shared" si="25"/>
        <v>8938</v>
      </c>
      <c r="C466" s="116">
        <v>16</v>
      </c>
      <c r="D466" s="116">
        <v>1668</v>
      </c>
      <c r="E466" s="116">
        <v>3289</v>
      </c>
      <c r="F466" s="116">
        <v>2293</v>
      </c>
      <c r="G466" s="116">
        <v>878</v>
      </c>
      <c r="H466" s="116">
        <v>383</v>
      </c>
      <c r="I466" s="116">
        <v>156</v>
      </c>
      <c r="J466" s="116">
        <v>107</v>
      </c>
      <c r="K466" s="116">
        <v>138</v>
      </c>
      <c r="L466" s="116">
        <v>10</v>
      </c>
    </row>
    <row r="467" spans="1:12" ht="9" customHeight="1">
      <c r="A467" s="89" t="s">
        <v>100</v>
      </c>
      <c r="B467" s="116">
        <f t="shared" si="25"/>
        <v>11530</v>
      </c>
      <c r="C467" s="116">
        <v>86</v>
      </c>
      <c r="D467" s="116">
        <v>1749</v>
      </c>
      <c r="E467" s="116">
        <v>2887</v>
      </c>
      <c r="F467" s="116">
        <v>3218</v>
      </c>
      <c r="G467" s="116">
        <v>1807</v>
      </c>
      <c r="H467" s="116">
        <v>886</v>
      </c>
      <c r="I467" s="116">
        <v>407</v>
      </c>
      <c r="J467" s="116">
        <v>246</v>
      </c>
      <c r="K467" s="116">
        <v>220</v>
      </c>
      <c r="L467" s="116">
        <v>24</v>
      </c>
    </row>
    <row r="468" spans="1:12" ht="9" customHeight="1">
      <c r="A468" s="100" t="s">
        <v>101</v>
      </c>
      <c r="B468" s="117">
        <f t="shared" si="25"/>
        <v>13403</v>
      </c>
      <c r="C468" s="117">
        <v>53</v>
      </c>
      <c r="D468" s="117">
        <v>3407</v>
      </c>
      <c r="E468" s="117">
        <v>4882</v>
      </c>
      <c r="F468" s="117">
        <v>2801</v>
      </c>
      <c r="G468" s="117">
        <v>1062</v>
      </c>
      <c r="H468" s="117">
        <v>482</v>
      </c>
      <c r="I468" s="117">
        <v>224</v>
      </c>
      <c r="J468" s="117">
        <v>170</v>
      </c>
      <c r="K468" s="117">
        <v>316</v>
      </c>
      <c r="L468" s="117">
        <v>6</v>
      </c>
    </row>
    <row r="469" spans="1:12" ht="9" customHeight="1">
      <c r="A469" s="89" t="s">
        <v>102</v>
      </c>
      <c r="B469" s="116">
        <f t="shared" si="25"/>
        <v>18327</v>
      </c>
      <c r="C469" s="116">
        <v>90</v>
      </c>
      <c r="D469" s="116">
        <v>4152</v>
      </c>
      <c r="E469" s="116">
        <v>6165</v>
      </c>
      <c r="F469" s="116">
        <v>3917</v>
      </c>
      <c r="G469" s="116">
        <v>1618</v>
      </c>
      <c r="H469" s="116">
        <v>834</v>
      </c>
      <c r="I469" s="116">
        <v>496</v>
      </c>
      <c r="J469" s="116">
        <v>375</v>
      </c>
      <c r="K469" s="116">
        <v>668</v>
      </c>
      <c r="L469" s="116">
        <v>12</v>
      </c>
    </row>
    <row r="470" spans="1:12" ht="9" customHeight="1">
      <c r="A470" s="89" t="s">
        <v>103</v>
      </c>
      <c r="B470" s="116">
        <f t="shared" si="25"/>
        <v>14984</v>
      </c>
      <c r="C470" s="116">
        <v>31</v>
      </c>
      <c r="D470" s="116">
        <v>2685</v>
      </c>
      <c r="E470" s="116">
        <v>4682</v>
      </c>
      <c r="F470" s="116">
        <v>3493</v>
      </c>
      <c r="G470" s="116">
        <v>1702</v>
      </c>
      <c r="H470" s="116">
        <v>899</v>
      </c>
      <c r="I470" s="116">
        <v>510</v>
      </c>
      <c r="J470" s="116">
        <v>383</v>
      </c>
      <c r="K470" s="116">
        <v>579</v>
      </c>
      <c r="L470" s="116">
        <v>20</v>
      </c>
    </row>
    <row r="471" spans="1:12" ht="9" customHeight="1">
      <c r="A471" s="89" t="s">
        <v>104</v>
      </c>
      <c r="B471" s="116">
        <f t="shared" si="25"/>
        <v>12229</v>
      </c>
      <c r="C471" s="116">
        <v>142</v>
      </c>
      <c r="D471" s="116">
        <v>3069</v>
      </c>
      <c r="E471" s="116">
        <v>4099</v>
      </c>
      <c r="F471" s="116">
        <v>2534</v>
      </c>
      <c r="G471" s="116">
        <v>1152</v>
      </c>
      <c r="H471" s="116">
        <v>540</v>
      </c>
      <c r="I471" s="116">
        <v>315</v>
      </c>
      <c r="J471" s="116">
        <v>154</v>
      </c>
      <c r="K471" s="116">
        <v>217</v>
      </c>
      <c r="L471" s="116">
        <v>7</v>
      </c>
    </row>
    <row r="472" spans="1:12" ht="9" customHeight="1">
      <c r="A472" s="100" t="s">
        <v>105</v>
      </c>
      <c r="B472" s="117">
        <f t="shared" si="25"/>
        <v>19312</v>
      </c>
      <c r="C472" s="117">
        <v>100</v>
      </c>
      <c r="D472" s="117">
        <v>4263</v>
      </c>
      <c r="E472" s="117">
        <v>6391</v>
      </c>
      <c r="F472" s="117">
        <v>4169</v>
      </c>
      <c r="G472" s="117">
        <v>1961</v>
      </c>
      <c r="H472" s="117">
        <v>942</v>
      </c>
      <c r="I472" s="117">
        <v>542</v>
      </c>
      <c r="J472" s="117">
        <v>368</v>
      </c>
      <c r="K472" s="117">
        <v>546</v>
      </c>
      <c r="L472" s="117">
        <v>30</v>
      </c>
    </row>
    <row r="473" spans="1:12" ht="9" customHeight="1">
      <c r="A473" s="89" t="s">
        <v>106</v>
      </c>
      <c r="B473" s="116">
        <f t="shared" si="25"/>
        <v>5931</v>
      </c>
      <c r="C473" s="116">
        <v>34</v>
      </c>
      <c r="D473" s="116">
        <v>1293</v>
      </c>
      <c r="E473" s="116">
        <v>2092</v>
      </c>
      <c r="F473" s="116">
        <v>1300</v>
      </c>
      <c r="G473" s="116">
        <v>564</v>
      </c>
      <c r="H473" s="116">
        <v>266</v>
      </c>
      <c r="I473" s="116">
        <v>114</v>
      </c>
      <c r="J473" s="116">
        <v>85</v>
      </c>
      <c r="K473" s="116">
        <v>169</v>
      </c>
      <c r="L473" s="116">
        <v>14</v>
      </c>
    </row>
    <row r="474" spans="1:12" ht="9" customHeight="1">
      <c r="A474" s="89" t="s">
        <v>107</v>
      </c>
      <c r="B474" s="116">
        <f t="shared" si="25"/>
        <v>38463</v>
      </c>
      <c r="C474" s="116">
        <v>291</v>
      </c>
      <c r="D474" s="116">
        <v>7790</v>
      </c>
      <c r="E474" s="116">
        <v>11315</v>
      </c>
      <c r="F474" s="116">
        <v>8064</v>
      </c>
      <c r="G474" s="116">
        <v>4103</v>
      </c>
      <c r="H474" s="116">
        <v>2263</v>
      </c>
      <c r="I474" s="116">
        <v>1454</v>
      </c>
      <c r="J474" s="116">
        <v>1046</v>
      </c>
      <c r="K474" s="116">
        <v>2128</v>
      </c>
      <c r="L474" s="116">
        <v>9</v>
      </c>
    </row>
    <row r="475" spans="1:12" ht="9" customHeight="1">
      <c r="A475" s="89" t="s">
        <v>108</v>
      </c>
      <c r="B475" s="116">
        <f t="shared" si="25"/>
        <v>13036</v>
      </c>
      <c r="C475" s="116">
        <v>147</v>
      </c>
      <c r="D475" s="116">
        <v>4030</v>
      </c>
      <c r="E475" s="116">
        <v>4721</v>
      </c>
      <c r="F475" s="116">
        <v>2312</v>
      </c>
      <c r="G475" s="116">
        <v>911</v>
      </c>
      <c r="H475" s="116">
        <v>369</v>
      </c>
      <c r="I475" s="116">
        <v>187</v>
      </c>
      <c r="J475" s="116">
        <v>126</v>
      </c>
      <c r="K475" s="116">
        <v>225</v>
      </c>
      <c r="L475" s="116">
        <v>8</v>
      </c>
    </row>
    <row r="476" spans="1:12" ht="9" customHeight="1">
      <c r="A476" s="100" t="s">
        <v>109</v>
      </c>
      <c r="B476" s="117">
        <f t="shared" si="25"/>
        <v>9544</v>
      </c>
      <c r="C476" s="117">
        <v>80</v>
      </c>
      <c r="D476" s="117">
        <v>3263</v>
      </c>
      <c r="E476" s="117">
        <v>3463</v>
      </c>
      <c r="F476" s="117">
        <v>1498</v>
      </c>
      <c r="G476" s="117">
        <v>612</v>
      </c>
      <c r="H476" s="117">
        <v>236</v>
      </c>
      <c r="I476" s="117">
        <v>140</v>
      </c>
      <c r="J476" s="117">
        <v>86</v>
      </c>
      <c r="K476" s="117">
        <v>164</v>
      </c>
      <c r="L476" s="117">
        <v>2</v>
      </c>
    </row>
    <row r="477" spans="1:12" ht="8.65" customHeight="1"/>
    <row r="478" spans="1:12" ht="9" customHeight="1">
      <c r="A478" s="162" t="s">
        <v>114</v>
      </c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</row>
    <row r="479" spans="1:12" s="164" customFormat="1" ht="9" customHeight="1">
      <c r="A479" s="96" t="s">
        <v>181</v>
      </c>
      <c r="B479" s="115">
        <f>SUM(B481:B512)</f>
        <v>589352</v>
      </c>
      <c r="C479" s="115">
        <f t="shared" ref="C479:L479" si="26">SUM(C481:C512)</f>
        <v>3791</v>
      </c>
      <c r="D479" s="115">
        <f t="shared" si="26"/>
        <v>141740</v>
      </c>
      <c r="E479" s="115">
        <f t="shared" si="26"/>
        <v>188511</v>
      </c>
      <c r="F479" s="115">
        <f t="shared" si="26"/>
        <v>126366</v>
      </c>
      <c r="G479" s="115">
        <f t="shared" si="26"/>
        <v>57435</v>
      </c>
      <c r="H479" s="115">
        <f t="shared" si="26"/>
        <v>27755</v>
      </c>
      <c r="I479" s="115">
        <f t="shared" si="26"/>
        <v>15193</v>
      </c>
      <c r="J479" s="115">
        <f t="shared" si="26"/>
        <v>10122</v>
      </c>
      <c r="K479" s="115">
        <f t="shared" si="26"/>
        <v>17630</v>
      </c>
      <c r="L479" s="115">
        <f t="shared" si="26"/>
        <v>809</v>
      </c>
    </row>
    <row r="480" spans="1:12" ht="3.95" customHeight="1">
      <c r="A480" s="89" t="s">
        <v>182</v>
      </c>
      <c r="B480" s="116"/>
      <c r="C480" s="116"/>
      <c r="D480" s="116"/>
      <c r="E480" s="116"/>
      <c r="F480" s="116"/>
      <c r="G480" s="116"/>
      <c r="H480" s="116"/>
      <c r="I480" s="116"/>
      <c r="J480" s="116"/>
      <c r="K480" s="116"/>
      <c r="L480" s="116"/>
    </row>
    <row r="481" spans="1:12" ht="9" customHeight="1">
      <c r="A481" s="89" t="s">
        <v>79</v>
      </c>
      <c r="B481" s="116">
        <f t="shared" ref="B481:B512" si="27">SUM(C481:L481)</f>
        <v>6353</v>
      </c>
      <c r="C481" s="116">
        <v>3</v>
      </c>
      <c r="D481" s="116">
        <v>1570</v>
      </c>
      <c r="E481" s="116">
        <v>2365</v>
      </c>
      <c r="F481" s="116">
        <v>1387</v>
      </c>
      <c r="G481" s="116">
        <v>526</v>
      </c>
      <c r="H481" s="116">
        <v>220</v>
      </c>
      <c r="I481" s="116">
        <v>113</v>
      </c>
      <c r="J481" s="116">
        <v>79</v>
      </c>
      <c r="K481" s="116">
        <v>89</v>
      </c>
      <c r="L481" s="116">
        <v>1</v>
      </c>
    </row>
    <row r="482" spans="1:12" ht="9" customHeight="1">
      <c r="A482" s="89" t="s">
        <v>80</v>
      </c>
      <c r="B482" s="116">
        <f t="shared" si="27"/>
        <v>14462</v>
      </c>
      <c r="C482" s="116">
        <v>35</v>
      </c>
      <c r="D482" s="116">
        <v>2358</v>
      </c>
      <c r="E482" s="116">
        <v>4326</v>
      </c>
      <c r="F482" s="116">
        <v>3375</v>
      </c>
      <c r="G482" s="116">
        <v>1787</v>
      </c>
      <c r="H482" s="116">
        <v>1050</v>
      </c>
      <c r="I482" s="116">
        <v>569</v>
      </c>
      <c r="J482" s="116">
        <v>427</v>
      </c>
      <c r="K482" s="116">
        <v>499</v>
      </c>
      <c r="L482" s="116">
        <v>36</v>
      </c>
    </row>
    <row r="483" spans="1:12" ht="9" customHeight="1">
      <c r="A483" s="89" t="s">
        <v>81</v>
      </c>
      <c r="B483" s="116">
        <f t="shared" si="27"/>
        <v>3670</v>
      </c>
      <c r="C483" s="116">
        <v>18</v>
      </c>
      <c r="D483" s="116">
        <v>663</v>
      </c>
      <c r="E483" s="116">
        <v>1038</v>
      </c>
      <c r="F483" s="116">
        <v>887</v>
      </c>
      <c r="G483" s="116">
        <v>466</v>
      </c>
      <c r="H483" s="116">
        <v>259</v>
      </c>
      <c r="I483" s="116">
        <v>133</v>
      </c>
      <c r="J483" s="116">
        <v>95</v>
      </c>
      <c r="K483" s="116">
        <v>111</v>
      </c>
      <c r="L483" s="116">
        <v>0</v>
      </c>
    </row>
    <row r="484" spans="1:12" ht="9" customHeight="1">
      <c r="A484" s="100" t="s">
        <v>82</v>
      </c>
      <c r="B484" s="117">
        <f t="shared" si="27"/>
        <v>4932</v>
      </c>
      <c r="C484" s="117">
        <v>3</v>
      </c>
      <c r="D484" s="117">
        <v>1500</v>
      </c>
      <c r="E484" s="117">
        <v>1724</v>
      </c>
      <c r="F484" s="117">
        <v>915</v>
      </c>
      <c r="G484" s="117">
        <v>356</v>
      </c>
      <c r="H484" s="117">
        <v>177</v>
      </c>
      <c r="I484" s="117">
        <v>85</v>
      </c>
      <c r="J484" s="117">
        <v>61</v>
      </c>
      <c r="K484" s="117">
        <v>107</v>
      </c>
      <c r="L484" s="117">
        <v>4</v>
      </c>
    </row>
    <row r="485" spans="1:12" ht="9" customHeight="1">
      <c r="A485" s="89" t="s">
        <v>83</v>
      </c>
      <c r="B485" s="116">
        <f t="shared" si="27"/>
        <v>15994</v>
      </c>
      <c r="C485" s="116">
        <v>73</v>
      </c>
      <c r="D485" s="116">
        <v>5129</v>
      </c>
      <c r="E485" s="116">
        <v>4937</v>
      </c>
      <c r="F485" s="116">
        <v>2929</v>
      </c>
      <c r="G485" s="116">
        <v>1220</v>
      </c>
      <c r="H485" s="116">
        <v>612</v>
      </c>
      <c r="I485" s="116">
        <v>374</v>
      </c>
      <c r="J485" s="116">
        <v>235</v>
      </c>
      <c r="K485" s="116">
        <v>448</v>
      </c>
      <c r="L485" s="116">
        <v>37</v>
      </c>
    </row>
    <row r="486" spans="1:12" ht="9" customHeight="1">
      <c r="A486" s="89" t="s">
        <v>84</v>
      </c>
      <c r="B486" s="116">
        <f t="shared" si="27"/>
        <v>3232</v>
      </c>
      <c r="C486" s="116">
        <v>18</v>
      </c>
      <c r="D486" s="116">
        <v>708</v>
      </c>
      <c r="E486" s="116">
        <v>1035</v>
      </c>
      <c r="F486" s="116">
        <v>720</v>
      </c>
      <c r="G486" s="116">
        <v>307</v>
      </c>
      <c r="H486" s="116">
        <v>156</v>
      </c>
      <c r="I486" s="116">
        <v>104</v>
      </c>
      <c r="J486" s="116">
        <v>62</v>
      </c>
      <c r="K486" s="116">
        <v>121</v>
      </c>
      <c r="L486" s="116">
        <v>1</v>
      </c>
    </row>
    <row r="487" spans="1:12" ht="9" customHeight="1">
      <c r="A487" s="89" t="s">
        <v>85</v>
      </c>
      <c r="B487" s="116">
        <f t="shared" si="27"/>
        <v>22410</v>
      </c>
      <c r="C487" s="116">
        <v>163</v>
      </c>
      <c r="D487" s="116">
        <v>7514</v>
      </c>
      <c r="E487" s="116">
        <v>6641</v>
      </c>
      <c r="F487" s="116">
        <v>3799</v>
      </c>
      <c r="G487" s="116">
        <v>1741</v>
      </c>
      <c r="H487" s="116">
        <v>900</v>
      </c>
      <c r="I487" s="116">
        <v>547</v>
      </c>
      <c r="J487" s="116">
        <v>354</v>
      </c>
      <c r="K487" s="116">
        <v>739</v>
      </c>
      <c r="L487" s="116">
        <v>12</v>
      </c>
    </row>
    <row r="488" spans="1:12" ht="9" customHeight="1">
      <c r="A488" s="100" t="s">
        <v>86</v>
      </c>
      <c r="B488" s="117">
        <f t="shared" si="27"/>
        <v>17852</v>
      </c>
      <c r="C488" s="117">
        <v>48</v>
      </c>
      <c r="D488" s="117">
        <v>3616</v>
      </c>
      <c r="E488" s="117">
        <v>5518</v>
      </c>
      <c r="F488" s="117">
        <v>3856</v>
      </c>
      <c r="G488" s="117">
        <v>2041</v>
      </c>
      <c r="H488" s="117">
        <v>1118</v>
      </c>
      <c r="I488" s="117">
        <v>671</v>
      </c>
      <c r="J488" s="117">
        <v>424</v>
      </c>
      <c r="K488" s="117">
        <v>545</v>
      </c>
      <c r="L488" s="117">
        <v>15</v>
      </c>
    </row>
    <row r="489" spans="1:12" ht="9" customHeight="1">
      <c r="A489" s="161" t="s">
        <v>24</v>
      </c>
      <c r="B489" s="116">
        <f t="shared" si="27"/>
        <v>33968</v>
      </c>
      <c r="C489" s="116">
        <v>11</v>
      </c>
      <c r="D489" s="116">
        <v>3897</v>
      </c>
      <c r="E489" s="116">
        <v>8869</v>
      </c>
      <c r="F489" s="116">
        <v>9790</v>
      </c>
      <c r="G489" s="116">
        <v>5556</v>
      </c>
      <c r="H489" s="116">
        <v>2632</v>
      </c>
      <c r="I489" s="116">
        <v>1213</v>
      </c>
      <c r="J489" s="116">
        <v>748</v>
      </c>
      <c r="K489" s="116">
        <v>1249</v>
      </c>
      <c r="L489" s="116">
        <v>3</v>
      </c>
    </row>
    <row r="490" spans="1:12" ht="9" customHeight="1">
      <c r="A490" s="89" t="s">
        <v>87</v>
      </c>
      <c r="B490" s="116">
        <f t="shared" si="27"/>
        <v>10925</v>
      </c>
      <c r="C490" s="116">
        <v>90</v>
      </c>
      <c r="D490" s="116">
        <v>3169</v>
      </c>
      <c r="E490" s="116">
        <v>3307</v>
      </c>
      <c r="F490" s="116">
        <v>1881</v>
      </c>
      <c r="G490" s="116">
        <v>1017</v>
      </c>
      <c r="H490" s="116">
        <v>543</v>
      </c>
      <c r="I490" s="116">
        <v>276</v>
      </c>
      <c r="J490" s="116">
        <v>220</v>
      </c>
      <c r="K490" s="116">
        <v>401</v>
      </c>
      <c r="L490" s="116">
        <v>21</v>
      </c>
    </row>
    <row r="491" spans="1:12" ht="9" customHeight="1">
      <c r="A491" s="89" t="s">
        <v>88</v>
      </c>
      <c r="B491" s="116">
        <f t="shared" si="27"/>
        <v>35841</v>
      </c>
      <c r="C491" s="116">
        <v>164</v>
      </c>
      <c r="D491" s="116">
        <v>10632</v>
      </c>
      <c r="E491" s="116">
        <v>13425</v>
      </c>
      <c r="F491" s="116">
        <v>6683</v>
      </c>
      <c r="G491" s="116">
        <v>2545</v>
      </c>
      <c r="H491" s="116">
        <v>1024</v>
      </c>
      <c r="I491" s="116">
        <v>496</v>
      </c>
      <c r="J491" s="116">
        <v>308</v>
      </c>
      <c r="K491" s="116">
        <v>470</v>
      </c>
      <c r="L491" s="116">
        <v>94</v>
      </c>
    </row>
    <row r="492" spans="1:12" ht="9" customHeight="1">
      <c r="A492" s="100" t="s">
        <v>89</v>
      </c>
      <c r="B492" s="117">
        <f t="shared" si="27"/>
        <v>24354</v>
      </c>
      <c r="C492" s="117">
        <v>885</v>
      </c>
      <c r="D492" s="117">
        <v>9135</v>
      </c>
      <c r="E492" s="117">
        <v>6822</v>
      </c>
      <c r="F492" s="117">
        <v>3537</v>
      </c>
      <c r="G492" s="117">
        <v>1646</v>
      </c>
      <c r="H492" s="117">
        <v>834</v>
      </c>
      <c r="I492" s="117">
        <v>490</v>
      </c>
      <c r="J492" s="117">
        <v>361</v>
      </c>
      <c r="K492" s="117">
        <v>630</v>
      </c>
      <c r="L492" s="117">
        <v>14</v>
      </c>
    </row>
    <row r="493" spans="1:12" ht="9" customHeight="1">
      <c r="A493" s="89" t="s">
        <v>90</v>
      </c>
      <c r="B493" s="116">
        <f t="shared" si="27"/>
        <v>10199</v>
      </c>
      <c r="C493" s="116">
        <v>36</v>
      </c>
      <c r="D493" s="116">
        <v>1949</v>
      </c>
      <c r="E493" s="116">
        <v>3297</v>
      </c>
      <c r="F493" s="116">
        <v>2423</v>
      </c>
      <c r="G493" s="116">
        <v>1046</v>
      </c>
      <c r="H493" s="116">
        <v>509</v>
      </c>
      <c r="I493" s="116">
        <v>294</v>
      </c>
      <c r="J493" s="116">
        <v>179</v>
      </c>
      <c r="K493" s="116">
        <v>425</v>
      </c>
      <c r="L493" s="116">
        <v>41</v>
      </c>
    </row>
    <row r="494" spans="1:12" ht="9" customHeight="1">
      <c r="A494" s="89" t="s">
        <v>91</v>
      </c>
      <c r="B494" s="116">
        <f t="shared" si="27"/>
        <v>39932</v>
      </c>
      <c r="C494" s="116">
        <v>14</v>
      </c>
      <c r="D494" s="116">
        <v>8851</v>
      </c>
      <c r="E494" s="116">
        <v>15075</v>
      </c>
      <c r="F494" s="116">
        <v>9249</v>
      </c>
      <c r="G494" s="116">
        <v>3497</v>
      </c>
      <c r="H494" s="116">
        <v>1427</v>
      </c>
      <c r="I494" s="116">
        <v>678</v>
      </c>
      <c r="J494" s="116">
        <v>433</v>
      </c>
      <c r="K494" s="116">
        <v>705</v>
      </c>
      <c r="L494" s="116">
        <v>3</v>
      </c>
    </row>
    <row r="495" spans="1:12" ht="9" customHeight="1">
      <c r="A495" s="89" t="s">
        <v>92</v>
      </c>
      <c r="B495" s="116">
        <f t="shared" si="27"/>
        <v>68122</v>
      </c>
      <c r="C495" s="116">
        <v>324</v>
      </c>
      <c r="D495" s="116">
        <v>14797</v>
      </c>
      <c r="E495" s="116">
        <v>22041</v>
      </c>
      <c r="F495" s="116">
        <v>15343</v>
      </c>
      <c r="G495" s="116">
        <v>7198</v>
      </c>
      <c r="H495" s="116">
        <v>3359</v>
      </c>
      <c r="I495" s="116">
        <v>1753</v>
      </c>
      <c r="J495" s="116">
        <v>1166</v>
      </c>
      <c r="K495" s="116">
        <v>1917</v>
      </c>
      <c r="L495" s="116">
        <v>224</v>
      </c>
    </row>
    <row r="496" spans="1:12" ht="9" customHeight="1">
      <c r="A496" s="100" t="s">
        <v>93</v>
      </c>
      <c r="B496" s="117">
        <f t="shared" si="27"/>
        <v>26885</v>
      </c>
      <c r="C496" s="117">
        <v>318</v>
      </c>
      <c r="D496" s="117">
        <v>9228</v>
      </c>
      <c r="E496" s="117">
        <v>8976</v>
      </c>
      <c r="F496" s="117">
        <v>4434</v>
      </c>
      <c r="G496" s="117">
        <v>1806</v>
      </c>
      <c r="H496" s="117">
        <v>777</v>
      </c>
      <c r="I496" s="117">
        <v>420</v>
      </c>
      <c r="J496" s="117">
        <v>290</v>
      </c>
      <c r="K496" s="117">
        <v>598</v>
      </c>
      <c r="L496" s="117">
        <v>38</v>
      </c>
    </row>
    <row r="497" spans="1:12" ht="9" customHeight="1">
      <c r="A497" s="89" t="s">
        <v>94</v>
      </c>
      <c r="B497" s="116">
        <f t="shared" si="27"/>
        <v>7705</v>
      </c>
      <c r="C497" s="116">
        <v>0</v>
      </c>
      <c r="D497" s="116">
        <v>1469</v>
      </c>
      <c r="E497" s="116">
        <v>2326</v>
      </c>
      <c r="F497" s="116">
        <v>1906</v>
      </c>
      <c r="G497" s="116">
        <v>924</v>
      </c>
      <c r="H497" s="116">
        <v>411</v>
      </c>
      <c r="I497" s="116">
        <v>203</v>
      </c>
      <c r="J497" s="116">
        <v>139</v>
      </c>
      <c r="K497" s="116">
        <v>295</v>
      </c>
      <c r="L497" s="116">
        <v>32</v>
      </c>
    </row>
    <row r="498" spans="1:12" ht="9" customHeight="1">
      <c r="A498" s="89" t="s">
        <v>95</v>
      </c>
      <c r="B498" s="116">
        <f t="shared" si="27"/>
        <v>5664</v>
      </c>
      <c r="C498" s="116">
        <v>31</v>
      </c>
      <c r="D498" s="116">
        <v>1227</v>
      </c>
      <c r="E498" s="116">
        <v>1640</v>
      </c>
      <c r="F498" s="116">
        <v>1206</v>
      </c>
      <c r="G498" s="116">
        <v>570</v>
      </c>
      <c r="H498" s="116">
        <v>306</v>
      </c>
      <c r="I498" s="116">
        <v>185</v>
      </c>
      <c r="J498" s="116">
        <v>181</v>
      </c>
      <c r="K498" s="116">
        <v>318</v>
      </c>
      <c r="L498" s="116">
        <v>0</v>
      </c>
    </row>
    <row r="499" spans="1:12" ht="9" customHeight="1">
      <c r="A499" s="89" t="s">
        <v>96</v>
      </c>
      <c r="B499" s="116">
        <f t="shared" si="27"/>
        <v>28535</v>
      </c>
      <c r="C499" s="116">
        <v>191</v>
      </c>
      <c r="D499" s="116">
        <v>7370</v>
      </c>
      <c r="E499" s="116">
        <v>9142</v>
      </c>
      <c r="F499" s="116">
        <v>6784</v>
      </c>
      <c r="G499" s="116">
        <v>2520</v>
      </c>
      <c r="H499" s="116">
        <v>1145</v>
      </c>
      <c r="I499" s="116">
        <v>581</v>
      </c>
      <c r="J499" s="116">
        <v>338</v>
      </c>
      <c r="K499" s="116">
        <v>458</v>
      </c>
      <c r="L499" s="116">
        <v>6</v>
      </c>
    </row>
    <row r="500" spans="1:12" ht="9" customHeight="1">
      <c r="A500" s="100" t="s">
        <v>97</v>
      </c>
      <c r="B500" s="117">
        <f t="shared" si="27"/>
        <v>21132</v>
      </c>
      <c r="C500" s="117">
        <v>298</v>
      </c>
      <c r="D500" s="117">
        <v>6018</v>
      </c>
      <c r="E500" s="117">
        <v>6547</v>
      </c>
      <c r="F500" s="117">
        <v>3989</v>
      </c>
      <c r="G500" s="117">
        <v>1806</v>
      </c>
      <c r="H500" s="117">
        <v>874</v>
      </c>
      <c r="I500" s="117">
        <v>485</v>
      </c>
      <c r="J500" s="117">
        <v>370</v>
      </c>
      <c r="K500" s="117">
        <v>744</v>
      </c>
      <c r="L500" s="117">
        <v>1</v>
      </c>
    </row>
    <row r="501" spans="1:12" ht="9" customHeight="1">
      <c r="A501" s="89" t="s">
        <v>98</v>
      </c>
      <c r="B501" s="116">
        <f t="shared" si="27"/>
        <v>21011</v>
      </c>
      <c r="C501" s="116">
        <v>113</v>
      </c>
      <c r="D501" s="116">
        <v>4111</v>
      </c>
      <c r="E501" s="116">
        <v>6582</v>
      </c>
      <c r="F501" s="116">
        <v>4737</v>
      </c>
      <c r="G501" s="116">
        <v>2408</v>
      </c>
      <c r="H501" s="116">
        <v>1112</v>
      </c>
      <c r="I501" s="116">
        <v>652</v>
      </c>
      <c r="J501" s="116">
        <v>434</v>
      </c>
      <c r="K501" s="116">
        <v>810</v>
      </c>
      <c r="L501" s="116">
        <v>52</v>
      </c>
    </row>
    <row r="502" spans="1:12" ht="9" customHeight="1">
      <c r="A502" s="89" t="s">
        <v>99</v>
      </c>
      <c r="B502" s="116">
        <f t="shared" si="27"/>
        <v>8879</v>
      </c>
      <c r="C502" s="116">
        <v>10</v>
      </c>
      <c r="D502" s="116">
        <v>1495</v>
      </c>
      <c r="E502" s="116">
        <v>3320</v>
      </c>
      <c r="F502" s="116">
        <v>2301</v>
      </c>
      <c r="G502" s="116">
        <v>939</v>
      </c>
      <c r="H502" s="116">
        <v>383</v>
      </c>
      <c r="I502" s="116">
        <v>175</v>
      </c>
      <c r="J502" s="116">
        <v>110</v>
      </c>
      <c r="K502" s="116">
        <v>135</v>
      </c>
      <c r="L502" s="116">
        <v>11</v>
      </c>
    </row>
    <row r="503" spans="1:12" ht="9" customHeight="1">
      <c r="A503" s="89" t="s">
        <v>100</v>
      </c>
      <c r="B503" s="116">
        <f t="shared" si="27"/>
        <v>10914</v>
      </c>
      <c r="C503" s="116">
        <v>63</v>
      </c>
      <c r="D503" s="116">
        <v>1520</v>
      </c>
      <c r="E503" s="116">
        <v>2510</v>
      </c>
      <c r="F503" s="116">
        <v>3150</v>
      </c>
      <c r="G503" s="116">
        <v>1798</v>
      </c>
      <c r="H503" s="116">
        <v>923</v>
      </c>
      <c r="I503" s="116">
        <v>432</v>
      </c>
      <c r="J503" s="116">
        <v>270</v>
      </c>
      <c r="K503" s="116">
        <v>216</v>
      </c>
      <c r="L503" s="116">
        <v>32</v>
      </c>
    </row>
    <row r="504" spans="1:12" ht="9" customHeight="1">
      <c r="A504" s="100" t="s">
        <v>101</v>
      </c>
      <c r="B504" s="117">
        <f t="shared" si="27"/>
        <v>13500</v>
      </c>
      <c r="C504" s="117">
        <v>56</v>
      </c>
      <c r="D504" s="117">
        <v>3248</v>
      </c>
      <c r="E504" s="117">
        <v>4856</v>
      </c>
      <c r="F504" s="117">
        <v>2941</v>
      </c>
      <c r="G504" s="117">
        <v>1142</v>
      </c>
      <c r="H504" s="117">
        <v>477</v>
      </c>
      <c r="I504" s="117">
        <v>288</v>
      </c>
      <c r="J504" s="117">
        <v>164</v>
      </c>
      <c r="K504" s="117">
        <v>316</v>
      </c>
      <c r="L504" s="117">
        <v>12</v>
      </c>
    </row>
    <row r="505" spans="1:12" ht="9" customHeight="1">
      <c r="A505" s="89" t="s">
        <v>102</v>
      </c>
      <c r="B505" s="116">
        <f t="shared" si="27"/>
        <v>18519</v>
      </c>
      <c r="C505" s="116">
        <v>78</v>
      </c>
      <c r="D505" s="116">
        <v>4262</v>
      </c>
      <c r="E505" s="116">
        <v>6039</v>
      </c>
      <c r="F505" s="116">
        <v>3979</v>
      </c>
      <c r="G505" s="116">
        <v>1559</v>
      </c>
      <c r="H505" s="116">
        <v>862</v>
      </c>
      <c r="I505" s="116">
        <v>552</v>
      </c>
      <c r="J505" s="116">
        <v>391</v>
      </c>
      <c r="K505" s="116">
        <v>792</v>
      </c>
      <c r="L505" s="116">
        <v>5</v>
      </c>
    </row>
    <row r="506" spans="1:12" ht="9" customHeight="1">
      <c r="A506" s="89" t="s">
        <v>103</v>
      </c>
      <c r="B506" s="116">
        <f t="shared" si="27"/>
        <v>15365</v>
      </c>
      <c r="C506" s="116">
        <v>30</v>
      </c>
      <c r="D506" s="116">
        <v>2544</v>
      </c>
      <c r="E506" s="116">
        <v>4695</v>
      </c>
      <c r="F506" s="116">
        <v>3742</v>
      </c>
      <c r="G506" s="116">
        <v>1717</v>
      </c>
      <c r="H506" s="116">
        <v>932</v>
      </c>
      <c r="I506" s="116">
        <v>593</v>
      </c>
      <c r="J506" s="116">
        <v>416</v>
      </c>
      <c r="K506" s="116">
        <v>683</v>
      </c>
      <c r="L506" s="116">
        <v>13</v>
      </c>
    </row>
    <row r="507" spans="1:12" ht="9" customHeight="1">
      <c r="A507" s="89" t="s">
        <v>104</v>
      </c>
      <c r="B507" s="116">
        <f t="shared" si="27"/>
        <v>12952</v>
      </c>
      <c r="C507" s="116">
        <v>131</v>
      </c>
      <c r="D507" s="116">
        <v>3225</v>
      </c>
      <c r="E507" s="116">
        <v>4199</v>
      </c>
      <c r="F507" s="116">
        <v>2704</v>
      </c>
      <c r="G507" s="116">
        <v>1224</v>
      </c>
      <c r="H507" s="116">
        <v>644</v>
      </c>
      <c r="I507" s="116">
        <v>317</v>
      </c>
      <c r="J507" s="116">
        <v>194</v>
      </c>
      <c r="K507" s="116">
        <v>282</v>
      </c>
      <c r="L507" s="116">
        <v>32</v>
      </c>
    </row>
    <row r="508" spans="1:12" ht="9" customHeight="1">
      <c r="A508" s="100" t="s">
        <v>105</v>
      </c>
      <c r="B508" s="117">
        <f t="shared" si="27"/>
        <v>18595</v>
      </c>
      <c r="C508" s="117">
        <v>81</v>
      </c>
      <c r="D508" s="117">
        <v>3916</v>
      </c>
      <c r="E508" s="117">
        <v>5857</v>
      </c>
      <c r="F508" s="117">
        <v>4290</v>
      </c>
      <c r="G508" s="117">
        <v>1940</v>
      </c>
      <c r="H508" s="117">
        <v>924</v>
      </c>
      <c r="I508" s="117">
        <v>571</v>
      </c>
      <c r="J508" s="117">
        <v>344</v>
      </c>
      <c r="K508" s="117">
        <v>630</v>
      </c>
      <c r="L508" s="117">
        <v>42</v>
      </c>
    </row>
    <row r="509" spans="1:12" ht="9" customHeight="1">
      <c r="A509" s="89" t="s">
        <v>106</v>
      </c>
      <c r="B509" s="116">
        <f t="shared" si="27"/>
        <v>5295</v>
      </c>
      <c r="C509" s="116">
        <v>27</v>
      </c>
      <c r="D509" s="116">
        <v>1141</v>
      </c>
      <c r="E509" s="116">
        <v>1813</v>
      </c>
      <c r="F509" s="116">
        <v>1220</v>
      </c>
      <c r="G509" s="116">
        <v>526</v>
      </c>
      <c r="H509" s="116">
        <v>209</v>
      </c>
      <c r="I509" s="116">
        <v>120</v>
      </c>
      <c r="J509" s="116">
        <v>81</v>
      </c>
      <c r="K509" s="116">
        <v>150</v>
      </c>
      <c r="L509" s="116">
        <v>8</v>
      </c>
    </row>
    <row r="510" spans="1:12" ht="9" customHeight="1">
      <c r="A510" s="89" t="s">
        <v>107</v>
      </c>
      <c r="B510" s="116">
        <f t="shared" si="27"/>
        <v>38731</v>
      </c>
      <c r="C510" s="116">
        <v>254</v>
      </c>
      <c r="D510" s="116">
        <v>7797</v>
      </c>
      <c r="E510" s="116">
        <v>11467</v>
      </c>
      <c r="F510" s="116">
        <v>8082</v>
      </c>
      <c r="G510" s="116">
        <v>4093</v>
      </c>
      <c r="H510" s="116">
        <v>2283</v>
      </c>
      <c r="I510" s="116">
        <v>1422</v>
      </c>
      <c r="J510" s="116">
        <v>1025</v>
      </c>
      <c r="K510" s="116">
        <v>2300</v>
      </c>
      <c r="L510" s="116">
        <v>8</v>
      </c>
    </row>
    <row r="511" spans="1:12" ht="9" customHeight="1">
      <c r="A511" s="89" t="s">
        <v>108</v>
      </c>
      <c r="B511" s="116">
        <f t="shared" si="27"/>
        <v>14056</v>
      </c>
      <c r="C511" s="116">
        <v>153</v>
      </c>
      <c r="D511" s="116">
        <v>4336</v>
      </c>
      <c r="E511" s="116">
        <v>4833</v>
      </c>
      <c r="F511" s="116">
        <v>2626</v>
      </c>
      <c r="G511" s="116">
        <v>975</v>
      </c>
      <c r="H511" s="116">
        <v>418</v>
      </c>
      <c r="I511" s="116">
        <v>250</v>
      </c>
      <c r="J511" s="116">
        <v>151</v>
      </c>
      <c r="K511" s="116">
        <v>304</v>
      </c>
      <c r="L511" s="116">
        <v>10</v>
      </c>
    </row>
    <row r="512" spans="1:12" ht="9" customHeight="1">
      <c r="A512" s="100" t="s">
        <v>109</v>
      </c>
      <c r="B512" s="117">
        <f t="shared" si="27"/>
        <v>9368</v>
      </c>
      <c r="C512" s="117">
        <v>72</v>
      </c>
      <c r="D512" s="117">
        <v>3345</v>
      </c>
      <c r="E512" s="117">
        <v>3289</v>
      </c>
      <c r="F512" s="117">
        <v>1501</v>
      </c>
      <c r="G512" s="117">
        <v>539</v>
      </c>
      <c r="H512" s="117">
        <v>255</v>
      </c>
      <c r="I512" s="117">
        <v>151</v>
      </c>
      <c r="J512" s="117">
        <v>72</v>
      </c>
      <c r="K512" s="117">
        <v>143</v>
      </c>
      <c r="L512" s="117">
        <v>1</v>
      </c>
    </row>
    <row r="513" spans="1:12" ht="8.65" customHeight="1"/>
    <row r="514" spans="1:12" ht="9" customHeight="1">
      <c r="A514" s="162" t="s">
        <v>115</v>
      </c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</row>
    <row r="515" spans="1:12" s="164" customFormat="1" ht="9" customHeight="1">
      <c r="A515" s="96" t="s">
        <v>181</v>
      </c>
      <c r="B515" s="115">
        <f>SUM(B517:B548)</f>
        <v>558913</v>
      </c>
      <c r="C515" s="115">
        <f t="shared" ref="C515:L515" si="28">SUM(C517:C548)</f>
        <v>3299</v>
      </c>
      <c r="D515" s="115">
        <f t="shared" si="28"/>
        <v>127949</v>
      </c>
      <c r="E515" s="115">
        <f t="shared" si="28"/>
        <v>176055</v>
      </c>
      <c r="F515" s="115">
        <f t="shared" si="28"/>
        <v>122924</v>
      </c>
      <c r="G515" s="115">
        <f t="shared" si="28"/>
        <v>56140</v>
      </c>
      <c r="H515" s="115">
        <f t="shared" si="28"/>
        <v>27898</v>
      </c>
      <c r="I515" s="115">
        <f t="shared" si="28"/>
        <v>15331</v>
      </c>
      <c r="J515" s="115">
        <f t="shared" si="28"/>
        <v>10508</v>
      </c>
      <c r="K515" s="115">
        <f t="shared" si="28"/>
        <v>17770</v>
      </c>
      <c r="L515" s="115">
        <f t="shared" si="28"/>
        <v>1039</v>
      </c>
    </row>
    <row r="516" spans="1:12" ht="3.95" customHeight="1">
      <c r="A516" s="89" t="s">
        <v>182</v>
      </c>
      <c r="B516" s="116"/>
      <c r="C516" s="116"/>
      <c r="D516" s="116"/>
      <c r="E516" s="116"/>
      <c r="F516" s="116"/>
      <c r="G516" s="116"/>
      <c r="H516" s="116"/>
      <c r="I516" s="116"/>
      <c r="J516" s="116"/>
      <c r="K516" s="116"/>
      <c r="L516" s="116"/>
    </row>
    <row r="517" spans="1:12" ht="9" customHeight="1">
      <c r="A517" s="89" t="s">
        <v>79</v>
      </c>
      <c r="B517" s="116">
        <f t="shared" ref="B517:B548" si="29">SUM(C517:L517)</f>
        <v>6256</v>
      </c>
      <c r="C517" s="116">
        <v>1</v>
      </c>
      <c r="D517" s="116">
        <v>1446</v>
      </c>
      <c r="E517" s="116">
        <v>2302</v>
      </c>
      <c r="F517" s="116">
        <v>1441</v>
      </c>
      <c r="G517" s="116">
        <v>552</v>
      </c>
      <c r="H517" s="116">
        <v>231</v>
      </c>
      <c r="I517" s="116">
        <v>107</v>
      </c>
      <c r="J517" s="116">
        <v>68</v>
      </c>
      <c r="K517" s="116">
        <v>93</v>
      </c>
      <c r="L517" s="116">
        <v>15</v>
      </c>
    </row>
    <row r="518" spans="1:12" ht="9" customHeight="1">
      <c r="A518" s="89" t="s">
        <v>80</v>
      </c>
      <c r="B518" s="116">
        <f t="shared" si="29"/>
        <v>15953</v>
      </c>
      <c r="C518" s="116">
        <v>43</v>
      </c>
      <c r="D518" s="116">
        <v>2176</v>
      </c>
      <c r="E518" s="116">
        <v>4543</v>
      </c>
      <c r="F518" s="116">
        <v>3805</v>
      </c>
      <c r="G518" s="116">
        <v>2088</v>
      </c>
      <c r="H518" s="116">
        <v>1271</v>
      </c>
      <c r="I518" s="116">
        <v>769</v>
      </c>
      <c r="J518" s="116">
        <v>530</v>
      </c>
      <c r="K518" s="116">
        <v>658</v>
      </c>
      <c r="L518" s="116">
        <v>70</v>
      </c>
    </row>
    <row r="519" spans="1:12" ht="9" customHeight="1">
      <c r="A519" s="89" t="s">
        <v>81</v>
      </c>
      <c r="B519" s="116">
        <f t="shared" si="29"/>
        <v>3216</v>
      </c>
      <c r="C519" s="116">
        <v>10</v>
      </c>
      <c r="D519" s="116">
        <v>468</v>
      </c>
      <c r="E519" s="116">
        <v>802</v>
      </c>
      <c r="F519" s="116">
        <v>858</v>
      </c>
      <c r="G519" s="116">
        <v>485</v>
      </c>
      <c r="H519" s="116">
        <v>263</v>
      </c>
      <c r="I519" s="116">
        <v>153</v>
      </c>
      <c r="J519" s="116">
        <v>87</v>
      </c>
      <c r="K519" s="116">
        <v>90</v>
      </c>
      <c r="L519" s="116">
        <v>0</v>
      </c>
    </row>
    <row r="520" spans="1:12" ht="9" customHeight="1">
      <c r="A520" s="100" t="s">
        <v>82</v>
      </c>
      <c r="B520" s="117">
        <f t="shared" si="29"/>
        <v>4787</v>
      </c>
      <c r="C520" s="117">
        <v>3</v>
      </c>
      <c r="D520" s="117">
        <v>1502</v>
      </c>
      <c r="E520" s="117">
        <v>1560</v>
      </c>
      <c r="F520" s="117">
        <v>911</v>
      </c>
      <c r="G520" s="117">
        <v>323</v>
      </c>
      <c r="H520" s="117">
        <v>187</v>
      </c>
      <c r="I520" s="117">
        <v>110</v>
      </c>
      <c r="J520" s="117">
        <v>72</v>
      </c>
      <c r="K520" s="117">
        <v>116</v>
      </c>
      <c r="L520" s="117">
        <v>3</v>
      </c>
    </row>
    <row r="521" spans="1:12" ht="9" customHeight="1">
      <c r="A521" s="89" t="s">
        <v>83</v>
      </c>
      <c r="B521" s="116">
        <f t="shared" si="29"/>
        <v>14370</v>
      </c>
      <c r="C521" s="116">
        <v>57</v>
      </c>
      <c r="D521" s="116">
        <v>4370</v>
      </c>
      <c r="E521" s="116">
        <v>4351</v>
      </c>
      <c r="F521" s="116">
        <v>2832</v>
      </c>
      <c r="G521" s="116">
        <v>1149</v>
      </c>
      <c r="H521" s="116">
        <v>573</v>
      </c>
      <c r="I521" s="116">
        <v>343</v>
      </c>
      <c r="J521" s="116">
        <v>234</v>
      </c>
      <c r="K521" s="116">
        <v>426</v>
      </c>
      <c r="L521" s="116">
        <v>35</v>
      </c>
    </row>
    <row r="522" spans="1:12" ht="9" customHeight="1">
      <c r="A522" s="89" t="s">
        <v>84</v>
      </c>
      <c r="B522" s="116">
        <f t="shared" si="29"/>
        <v>3172</v>
      </c>
      <c r="C522" s="116">
        <v>9</v>
      </c>
      <c r="D522" s="116">
        <v>635</v>
      </c>
      <c r="E522" s="116">
        <v>979</v>
      </c>
      <c r="F522" s="116">
        <v>731</v>
      </c>
      <c r="G522" s="116">
        <v>318</v>
      </c>
      <c r="H522" s="116">
        <v>173</v>
      </c>
      <c r="I522" s="116">
        <v>108</v>
      </c>
      <c r="J522" s="116">
        <v>90</v>
      </c>
      <c r="K522" s="116">
        <v>120</v>
      </c>
      <c r="L522" s="116">
        <v>9</v>
      </c>
    </row>
    <row r="523" spans="1:12" ht="9" customHeight="1">
      <c r="A523" s="89" t="s">
        <v>85</v>
      </c>
      <c r="B523" s="116">
        <f t="shared" si="29"/>
        <v>22865</v>
      </c>
      <c r="C523" s="116">
        <v>213</v>
      </c>
      <c r="D523" s="116">
        <v>7609</v>
      </c>
      <c r="E523" s="116">
        <v>6579</v>
      </c>
      <c r="F523" s="116">
        <v>3947</v>
      </c>
      <c r="G523" s="116">
        <v>1780</v>
      </c>
      <c r="H523" s="116">
        <v>960</v>
      </c>
      <c r="I523" s="116">
        <v>540</v>
      </c>
      <c r="J523" s="116">
        <v>406</v>
      </c>
      <c r="K523" s="116">
        <v>821</v>
      </c>
      <c r="L523" s="116">
        <v>10</v>
      </c>
    </row>
    <row r="524" spans="1:12" ht="9" customHeight="1">
      <c r="A524" s="100" t="s">
        <v>86</v>
      </c>
      <c r="B524" s="117">
        <f t="shared" si="29"/>
        <v>16430</v>
      </c>
      <c r="C524" s="117">
        <v>28</v>
      </c>
      <c r="D524" s="117">
        <v>2980</v>
      </c>
      <c r="E524" s="117">
        <v>5132</v>
      </c>
      <c r="F524" s="117">
        <v>3621</v>
      </c>
      <c r="G524" s="117">
        <v>1944</v>
      </c>
      <c r="H524" s="117">
        <v>1071</v>
      </c>
      <c r="I524" s="117">
        <v>640</v>
      </c>
      <c r="J524" s="117">
        <v>442</v>
      </c>
      <c r="K524" s="117">
        <v>554</v>
      </c>
      <c r="L524" s="117">
        <v>18</v>
      </c>
    </row>
    <row r="525" spans="1:12" ht="9" customHeight="1">
      <c r="A525" s="161" t="s">
        <v>24</v>
      </c>
      <c r="B525" s="116">
        <f t="shared" si="29"/>
        <v>32083</v>
      </c>
      <c r="C525" s="116">
        <v>13</v>
      </c>
      <c r="D525" s="116">
        <v>3461</v>
      </c>
      <c r="E525" s="116">
        <v>7825</v>
      </c>
      <c r="F525" s="116">
        <v>9334</v>
      </c>
      <c r="G525" s="116">
        <v>5388</v>
      </c>
      <c r="H525" s="116">
        <v>2630</v>
      </c>
      <c r="I525" s="116">
        <v>1297</v>
      </c>
      <c r="J525" s="116">
        <v>831</v>
      </c>
      <c r="K525" s="116">
        <v>1298</v>
      </c>
      <c r="L525" s="116">
        <v>6</v>
      </c>
    </row>
    <row r="526" spans="1:12" ht="9" customHeight="1">
      <c r="A526" s="89" t="s">
        <v>87</v>
      </c>
      <c r="B526" s="116">
        <f t="shared" si="29"/>
        <v>10006</v>
      </c>
      <c r="C526" s="116">
        <v>77</v>
      </c>
      <c r="D526" s="116">
        <v>2805</v>
      </c>
      <c r="E526" s="116">
        <v>3011</v>
      </c>
      <c r="F526" s="116">
        <v>1860</v>
      </c>
      <c r="G526" s="116">
        <v>884</v>
      </c>
      <c r="H526" s="116">
        <v>495</v>
      </c>
      <c r="I526" s="116">
        <v>283</v>
      </c>
      <c r="J526" s="116">
        <v>216</v>
      </c>
      <c r="K526" s="116">
        <v>366</v>
      </c>
      <c r="L526" s="116">
        <v>9</v>
      </c>
    </row>
    <row r="527" spans="1:12" ht="9" customHeight="1">
      <c r="A527" s="89" t="s">
        <v>88</v>
      </c>
      <c r="B527" s="116">
        <f t="shared" si="29"/>
        <v>30309</v>
      </c>
      <c r="C527" s="116">
        <v>60</v>
      </c>
      <c r="D527" s="116">
        <v>7327</v>
      </c>
      <c r="E527" s="116">
        <v>12139</v>
      </c>
      <c r="F527" s="116">
        <v>6136</v>
      </c>
      <c r="G527" s="116">
        <v>2303</v>
      </c>
      <c r="H527" s="116">
        <v>1064</v>
      </c>
      <c r="I527" s="116">
        <v>483</v>
      </c>
      <c r="J527" s="116">
        <v>279</v>
      </c>
      <c r="K527" s="116">
        <v>446</v>
      </c>
      <c r="L527" s="116">
        <v>72</v>
      </c>
    </row>
    <row r="528" spans="1:12" ht="9" customHeight="1">
      <c r="A528" s="100" t="s">
        <v>89</v>
      </c>
      <c r="B528" s="117">
        <f t="shared" si="29"/>
        <v>23395</v>
      </c>
      <c r="C528" s="117">
        <v>799</v>
      </c>
      <c r="D528" s="117">
        <v>8848</v>
      </c>
      <c r="E528" s="117">
        <v>6547</v>
      </c>
      <c r="F528" s="117">
        <v>3380</v>
      </c>
      <c r="G528" s="117">
        <v>1562</v>
      </c>
      <c r="H528" s="117">
        <v>781</v>
      </c>
      <c r="I528" s="117">
        <v>495</v>
      </c>
      <c r="J528" s="117">
        <v>344</v>
      </c>
      <c r="K528" s="117">
        <v>622</v>
      </c>
      <c r="L528" s="117">
        <v>17</v>
      </c>
    </row>
    <row r="529" spans="1:12" ht="9" customHeight="1">
      <c r="A529" s="89" t="s">
        <v>90</v>
      </c>
      <c r="B529" s="116">
        <f t="shared" si="29"/>
        <v>9116</v>
      </c>
      <c r="C529" s="116">
        <v>41</v>
      </c>
      <c r="D529" s="116">
        <v>1677</v>
      </c>
      <c r="E529" s="116">
        <v>2867</v>
      </c>
      <c r="F529" s="116">
        <v>2228</v>
      </c>
      <c r="G529" s="116">
        <v>984</v>
      </c>
      <c r="H529" s="116">
        <v>452</v>
      </c>
      <c r="I529" s="116">
        <v>242</v>
      </c>
      <c r="J529" s="116">
        <v>192</v>
      </c>
      <c r="K529" s="116">
        <v>367</v>
      </c>
      <c r="L529" s="116">
        <v>66</v>
      </c>
    </row>
    <row r="530" spans="1:12" ht="9" customHeight="1">
      <c r="A530" s="89" t="s">
        <v>91</v>
      </c>
      <c r="B530" s="116">
        <f t="shared" si="29"/>
        <v>38173</v>
      </c>
      <c r="C530" s="116">
        <v>7</v>
      </c>
      <c r="D530" s="116">
        <v>8224</v>
      </c>
      <c r="E530" s="116">
        <v>14187</v>
      </c>
      <c r="F530" s="116">
        <v>8960</v>
      </c>
      <c r="G530" s="116">
        <v>3453</v>
      </c>
      <c r="H530" s="116">
        <v>1475</v>
      </c>
      <c r="I530" s="116">
        <v>680</v>
      </c>
      <c r="J530" s="116">
        <v>432</v>
      </c>
      <c r="K530" s="116">
        <v>753</v>
      </c>
      <c r="L530" s="116">
        <v>2</v>
      </c>
    </row>
    <row r="531" spans="1:12" ht="9" customHeight="1">
      <c r="A531" s="89" t="s">
        <v>92</v>
      </c>
      <c r="B531" s="116">
        <f t="shared" si="29"/>
        <v>62780</v>
      </c>
      <c r="C531" s="116">
        <v>248</v>
      </c>
      <c r="D531" s="116">
        <v>13193</v>
      </c>
      <c r="E531" s="116">
        <v>19942</v>
      </c>
      <c r="F531" s="116">
        <v>14535</v>
      </c>
      <c r="G531" s="116">
        <v>6735</v>
      </c>
      <c r="H531" s="116">
        <v>3244</v>
      </c>
      <c r="I531" s="116">
        <v>1714</v>
      </c>
      <c r="J531" s="116">
        <v>1145</v>
      </c>
      <c r="K531" s="116">
        <v>1799</v>
      </c>
      <c r="L531" s="116">
        <v>225</v>
      </c>
    </row>
    <row r="532" spans="1:12" ht="9" customHeight="1">
      <c r="A532" s="100" t="s">
        <v>93</v>
      </c>
      <c r="B532" s="117">
        <f t="shared" si="29"/>
        <v>27914</v>
      </c>
      <c r="C532" s="117">
        <v>286</v>
      </c>
      <c r="D532" s="117">
        <v>9339</v>
      </c>
      <c r="E532" s="117">
        <v>9343</v>
      </c>
      <c r="F532" s="117">
        <v>4680</v>
      </c>
      <c r="G532" s="117">
        <v>1900</v>
      </c>
      <c r="H532" s="117">
        <v>903</v>
      </c>
      <c r="I532" s="117">
        <v>487</v>
      </c>
      <c r="J532" s="117">
        <v>317</v>
      </c>
      <c r="K532" s="117">
        <v>624</v>
      </c>
      <c r="L532" s="117">
        <v>35</v>
      </c>
    </row>
    <row r="533" spans="1:12" ht="9" customHeight="1">
      <c r="A533" s="89" t="s">
        <v>94</v>
      </c>
      <c r="B533" s="116">
        <f t="shared" si="29"/>
        <v>6992</v>
      </c>
      <c r="C533" s="116">
        <v>1</v>
      </c>
      <c r="D533" s="116">
        <v>1245</v>
      </c>
      <c r="E533" s="116">
        <v>2052</v>
      </c>
      <c r="F533" s="116">
        <v>1881</v>
      </c>
      <c r="G533" s="116">
        <v>840</v>
      </c>
      <c r="H533" s="116">
        <v>350</v>
      </c>
      <c r="I533" s="116">
        <v>190</v>
      </c>
      <c r="J533" s="116">
        <v>101</v>
      </c>
      <c r="K533" s="116">
        <v>286</v>
      </c>
      <c r="L533" s="116">
        <v>46</v>
      </c>
    </row>
    <row r="534" spans="1:12" ht="9" customHeight="1">
      <c r="A534" s="89" t="s">
        <v>95</v>
      </c>
      <c r="B534" s="116">
        <f t="shared" si="29"/>
        <v>5409</v>
      </c>
      <c r="C534" s="116">
        <v>25</v>
      </c>
      <c r="D534" s="116">
        <v>1019</v>
      </c>
      <c r="E534" s="116">
        <v>1590</v>
      </c>
      <c r="F534" s="116">
        <v>1182</v>
      </c>
      <c r="G534" s="116">
        <v>595</v>
      </c>
      <c r="H534" s="116">
        <v>317</v>
      </c>
      <c r="I534" s="116">
        <v>204</v>
      </c>
      <c r="J534" s="116">
        <v>159</v>
      </c>
      <c r="K534" s="116">
        <v>317</v>
      </c>
      <c r="L534" s="116">
        <v>1</v>
      </c>
    </row>
    <row r="535" spans="1:12" ht="9" customHeight="1">
      <c r="A535" s="89" t="s">
        <v>96</v>
      </c>
      <c r="B535" s="116">
        <f t="shared" si="29"/>
        <v>26096</v>
      </c>
      <c r="C535" s="116">
        <v>150</v>
      </c>
      <c r="D535" s="116">
        <v>6358</v>
      </c>
      <c r="E535" s="116">
        <v>8417</v>
      </c>
      <c r="F535" s="116">
        <v>6390</v>
      </c>
      <c r="G535" s="116">
        <v>2382</v>
      </c>
      <c r="H535" s="116">
        <v>1038</v>
      </c>
      <c r="I535" s="116">
        <v>533</v>
      </c>
      <c r="J535" s="116">
        <v>328</v>
      </c>
      <c r="K535" s="116">
        <v>492</v>
      </c>
      <c r="L535" s="116">
        <v>8</v>
      </c>
    </row>
    <row r="536" spans="1:12" ht="9" customHeight="1">
      <c r="A536" s="100" t="s">
        <v>97</v>
      </c>
      <c r="B536" s="117">
        <f t="shared" si="29"/>
        <v>21232</v>
      </c>
      <c r="C536" s="117">
        <v>339</v>
      </c>
      <c r="D536" s="117">
        <v>6114</v>
      </c>
      <c r="E536" s="117">
        <v>6451</v>
      </c>
      <c r="F536" s="117">
        <v>4007</v>
      </c>
      <c r="G536" s="117">
        <v>1839</v>
      </c>
      <c r="H536" s="117">
        <v>891</v>
      </c>
      <c r="I536" s="117">
        <v>482</v>
      </c>
      <c r="J536" s="117">
        <v>353</v>
      </c>
      <c r="K536" s="117">
        <v>751</v>
      </c>
      <c r="L536" s="117">
        <v>5</v>
      </c>
    </row>
    <row r="537" spans="1:12" ht="9" customHeight="1">
      <c r="A537" s="89" t="s">
        <v>98</v>
      </c>
      <c r="B537" s="116">
        <f t="shared" si="29"/>
        <v>21378</v>
      </c>
      <c r="C537" s="116">
        <v>86</v>
      </c>
      <c r="D537" s="116">
        <v>4009</v>
      </c>
      <c r="E537" s="116">
        <v>6360</v>
      </c>
      <c r="F537" s="116">
        <v>5006</v>
      </c>
      <c r="G537" s="116">
        <v>2468</v>
      </c>
      <c r="H537" s="116">
        <v>1282</v>
      </c>
      <c r="I537" s="116">
        <v>705</v>
      </c>
      <c r="J537" s="116">
        <v>531</v>
      </c>
      <c r="K537" s="116">
        <v>907</v>
      </c>
      <c r="L537" s="116">
        <v>24</v>
      </c>
    </row>
    <row r="538" spans="1:12" ht="9" customHeight="1">
      <c r="A538" s="89" t="s">
        <v>99</v>
      </c>
      <c r="B538" s="116">
        <f t="shared" si="29"/>
        <v>8265</v>
      </c>
      <c r="C538" s="116">
        <v>8</v>
      </c>
      <c r="D538" s="116">
        <v>1322</v>
      </c>
      <c r="E538" s="116">
        <v>2911</v>
      </c>
      <c r="F538" s="116">
        <v>2256</v>
      </c>
      <c r="G538" s="116">
        <v>909</v>
      </c>
      <c r="H538" s="116">
        <v>391</v>
      </c>
      <c r="I538" s="116">
        <v>191</v>
      </c>
      <c r="J538" s="116">
        <v>96</v>
      </c>
      <c r="K538" s="116">
        <v>143</v>
      </c>
      <c r="L538" s="116">
        <v>38</v>
      </c>
    </row>
    <row r="539" spans="1:12" ht="9" customHeight="1">
      <c r="A539" s="89" t="s">
        <v>100</v>
      </c>
      <c r="B539" s="116">
        <f t="shared" si="29"/>
        <v>9472</v>
      </c>
      <c r="C539" s="116">
        <v>42</v>
      </c>
      <c r="D539" s="116">
        <v>1269</v>
      </c>
      <c r="E539" s="116">
        <v>2164</v>
      </c>
      <c r="F539" s="116">
        <v>2773</v>
      </c>
      <c r="G539" s="116">
        <v>1554</v>
      </c>
      <c r="H539" s="116">
        <v>780</v>
      </c>
      <c r="I539" s="116">
        <v>379</v>
      </c>
      <c r="J539" s="116">
        <v>238</v>
      </c>
      <c r="K539" s="116">
        <v>225</v>
      </c>
      <c r="L539" s="116">
        <v>48</v>
      </c>
    </row>
    <row r="540" spans="1:12" ht="9" customHeight="1">
      <c r="A540" s="100" t="s">
        <v>101</v>
      </c>
      <c r="B540" s="117">
        <f t="shared" si="29"/>
        <v>12999</v>
      </c>
      <c r="C540" s="117">
        <v>12</v>
      </c>
      <c r="D540" s="117">
        <v>3024</v>
      </c>
      <c r="E540" s="117">
        <v>4527</v>
      </c>
      <c r="F540" s="117">
        <v>3057</v>
      </c>
      <c r="G540" s="117">
        <v>1128</v>
      </c>
      <c r="H540" s="117">
        <v>493</v>
      </c>
      <c r="I540" s="117">
        <v>243</v>
      </c>
      <c r="J540" s="117">
        <v>157</v>
      </c>
      <c r="K540" s="117">
        <v>336</v>
      </c>
      <c r="L540" s="117">
        <v>22</v>
      </c>
    </row>
    <row r="541" spans="1:12" ht="9" customHeight="1">
      <c r="A541" s="89" t="s">
        <v>102</v>
      </c>
      <c r="B541" s="116">
        <f t="shared" si="29"/>
        <v>16313</v>
      </c>
      <c r="C541" s="116">
        <v>68</v>
      </c>
      <c r="D541" s="116">
        <v>3380</v>
      </c>
      <c r="E541" s="116">
        <v>5332</v>
      </c>
      <c r="F541" s="116">
        <v>3609</v>
      </c>
      <c r="G541" s="116">
        <v>1558</v>
      </c>
      <c r="H541" s="116">
        <v>753</v>
      </c>
      <c r="I541" s="116">
        <v>489</v>
      </c>
      <c r="J541" s="116">
        <v>371</v>
      </c>
      <c r="K541" s="116">
        <v>722</v>
      </c>
      <c r="L541" s="116">
        <v>31</v>
      </c>
    </row>
    <row r="542" spans="1:12" ht="9" customHeight="1">
      <c r="A542" s="89" t="s">
        <v>103</v>
      </c>
      <c r="B542" s="116">
        <f t="shared" si="29"/>
        <v>13774</v>
      </c>
      <c r="C542" s="116">
        <v>25</v>
      </c>
      <c r="D542" s="116">
        <v>2156</v>
      </c>
      <c r="E542" s="116">
        <v>4056</v>
      </c>
      <c r="F542" s="116">
        <v>3320</v>
      </c>
      <c r="G542" s="116">
        <v>1616</v>
      </c>
      <c r="H542" s="116">
        <v>959</v>
      </c>
      <c r="I542" s="116">
        <v>539</v>
      </c>
      <c r="J542" s="116">
        <v>420</v>
      </c>
      <c r="K542" s="116">
        <v>665</v>
      </c>
      <c r="L542" s="116">
        <v>18</v>
      </c>
    </row>
    <row r="543" spans="1:12" ht="9" customHeight="1">
      <c r="A543" s="89" t="s">
        <v>104</v>
      </c>
      <c r="B543" s="116">
        <f t="shared" si="29"/>
        <v>13005</v>
      </c>
      <c r="C543" s="116">
        <v>66</v>
      </c>
      <c r="D543" s="116">
        <v>2974</v>
      </c>
      <c r="E543" s="116">
        <v>4231</v>
      </c>
      <c r="F543" s="116">
        <v>2857</v>
      </c>
      <c r="G543" s="116">
        <v>1309</v>
      </c>
      <c r="H543" s="116">
        <v>660</v>
      </c>
      <c r="I543" s="116">
        <v>339</v>
      </c>
      <c r="J543" s="116">
        <v>228</v>
      </c>
      <c r="K543" s="116">
        <v>313</v>
      </c>
      <c r="L543" s="116">
        <v>28</v>
      </c>
    </row>
    <row r="544" spans="1:12" ht="9" customHeight="1">
      <c r="A544" s="100" t="s">
        <v>105</v>
      </c>
      <c r="B544" s="117">
        <f t="shared" si="29"/>
        <v>17765</v>
      </c>
      <c r="C544" s="117">
        <v>75</v>
      </c>
      <c r="D544" s="117">
        <v>3392</v>
      </c>
      <c r="E544" s="117">
        <v>5605</v>
      </c>
      <c r="F544" s="117">
        <v>4020</v>
      </c>
      <c r="G544" s="117">
        <v>1843</v>
      </c>
      <c r="H544" s="117">
        <v>1017</v>
      </c>
      <c r="I544" s="117">
        <v>584</v>
      </c>
      <c r="J544" s="117">
        <v>437</v>
      </c>
      <c r="K544" s="117">
        <v>639</v>
      </c>
      <c r="L544" s="117">
        <v>153</v>
      </c>
    </row>
    <row r="545" spans="1:12" ht="9" customHeight="1">
      <c r="A545" s="89" t="s">
        <v>106</v>
      </c>
      <c r="B545" s="116">
        <f t="shared" si="29"/>
        <v>4727</v>
      </c>
      <c r="C545" s="116">
        <v>26</v>
      </c>
      <c r="D545" s="116">
        <v>985</v>
      </c>
      <c r="E545" s="116">
        <v>1631</v>
      </c>
      <c r="F545" s="116">
        <v>1066</v>
      </c>
      <c r="G545" s="116">
        <v>471</v>
      </c>
      <c r="H545" s="116">
        <v>210</v>
      </c>
      <c r="I545" s="116">
        <v>106</v>
      </c>
      <c r="J545" s="116">
        <v>85</v>
      </c>
      <c r="K545" s="116">
        <v>136</v>
      </c>
      <c r="L545" s="116">
        <v>11</v>
      </c>
    </row>
    <row r="546" spans="1:12" ht="9" customHeight="1">
      <c r="A546" s="89" t="s">
        <v>107</v>
      </c>
      <c r="B546" s="116">
        <f t="shared" si="29"/>
        <v>38149</v>
      </c>
      <c r="C546" s="116">
        <v>284</v>
      </c>
      <c r="D546" s="116">
        <v>7506</v>
      </c>
      <c r="E546" s="116">
        <v>10882</v>
      </c>
      <c r="F546" s="116">
        <v>8187</v>
      </c>
      <c r="G546" s="116">
        <v>4177</v>
      </c>
      <c r="H546" s="116">
        <v>2251</v>
      </c>
      <c r="I546" s="116">
        <v>1535</v>
      </c>
      <c r="J546" s="116">
        <v>1083</v>
      </c>
      <c r="K546" s="116">
        <v>2239</v>
      </c>
      <c r="L546" s="116">
        <v>5</v>
      </c>
    </row>
    <row r="547" spans="1:12" ht="9" customHeight="1">
      <c r="A547" s="89" t="s">
        <v>108</v>
      </c>
      <c r="B547" s="116">
        <f t="shared" si="29"/>
        <v>12695</v>
      </c>
      <c r="C547" s="116">
        <v>126</v>
      </c>
      <c r="D547" s="116">
        <v>3762</v>
      </c>
      <c r="E547" s="116">
        <v>4352</v>
      </c>
      <c r="F547" s="116">
        <v>2429</v>
      </c>
      <c r="G547" s="116">
        <v>948</v>
      </c>
      <c r="H547" s="116">
        <v>423</v>
      </c>
      <c r="I547" s="116">
        <v>217</v>
      </c>
      <c r="J547" s="116">
        <v>141</v>
      </c>
      <c r="K547" s="116">
        <v>292</v>
      </c>
      <c r="L547" s="116">
        <v>5</v>
      </c>
    </row>
    <row r="548" spans="1:12" ht="9" customHeight="1">
      <c r="A548" s="100" t="s">
        <v>109</v>
      </c>
      <c r="B548" s="117">
        <f t="shared" si="29"/>
        <v>9817</v>
      </c>
      <c r="C548" s="117">
        <v>71</v>
      </c>
      <c r="D548" s="117">
        <v>3374</v>
      </c>
      <c r="E548" s="117">
        <v>3385</v>
      </c>
      <c r="F548" s="117">
        <v>1625</v>
      </c>
      <c r="G548" s="117">
        <v>655</v>
      </c>
      <c r="H548" s="117">
        <v>310</v>
      </c>
      <c r="I548" s="117">
        <v>144</v>
      </c>
      <c r="J548" s="117">
        <v>95</v>
      </c>
      <c r="K548" s="117">
        <v>154</v>
      </c>
      <c r="L548" s="117">
        <v>4</v>
      </c>
    </row>
    <row r="549" spans="1:12" ht="8.65" customHeight="1"/>
    <row r="550" spans="1:12" ht="9" customHeight="1">
      <c r="A550" s="162" t="s">
        <v>116</v>
      </c>
      <c r="B550" s="166"/>
      <c r="C550" s="166"/>
      <c r="D550" s="166"/>
      <c r="E550" s="166"/>
      <c r="F550" s="166"/>
      <c r="G550" s="166"/>
      <c r="H550" s="166"/>
      <c r="I550" s="166"/>
      <c r="J550" s="166"/>
      <c r="K550" s="166"/>
      <c r="L550" s="166"/>
    </row>
    <row r="551" spans="1:12" s="164" customFormat="1" ht="9" customHeight="1">
      <c r="A551" s="96" t="s">
        <v>181</v>
      </c>
      <c r="B551" s="115">
        <f>SUM(B553:B584)</f>
        <v>568632</v>
      </c>
      <c r="C551" s="115">
        <f t="shared" ref="C551:L551" si="30">SUM(C553:C584)</f>
        <v>2835</v>
      </c>
      <c r="D551" s="115">
        <f t="shared" si="30"/>
        <v>123213</v>
      </c>
      <c r="E551" s="115">
        <f t="shared" si="30"/>
        <v>174410</v>
      </c>
      <c r="F551" s="115">
        <f t="shared" si="30"/>
        <v>125572</v>
      </c>
      <c r="G551" s="115">
        <f t="shared" si="30"/>
        <v>58488</v>
      </c>
      <c r="H551" s="115">
        <f t="shared" si="30"/>
        <v>30012</v>
      </c>
      <c r="I551" s="115">
        <f t="shared" si="30"/>
        <v>16745</v>
      </c>
      <c r="J551" s="115">
        <f t="shared" si="30"/>
        <v>11019</v>
      </c>
      <c r="K551" s="115">
        <f t="shared" si="30"/>
        <v>19023</v>
      </c>
      <c r="L551" s="115">
        <f t="shared" si="30"/>
        <v>7315</v>
      </c>
    </row>
    <row r="552" spans="1:12" ht="3.95" customHeight="1">
      <c r="A552" s="89" t="s">
        <v>182</v>
      </c>
      <c r="B552" s="116"/>
      <c r="C552" s="116"/>
      <c r="D552" s="116"/>
      <c r="E552" s="116"/>
      <c r="F552" s="116"/>
      <c r="G552" s="116"/>
      <c r="H552" s="116"/>
      <c r="I552" s="116"/>
      <c r="J552" s="116"/>
      <c r="K552" s="116"/>
      <c r="L552" s="116"/>
    </row>
    <row r="553" spans="1:12" ht="9" customHeight="1">
      <c r="A553" s="89" t="s">
        <v>79</v>
      </c>
      <c r="B553" s="116">
        <f t="shared" ref="B553:B584" si="31">SUM(C553:L553)</f>
        <v>6656</v>
      </c>
      <c r="C553" s="116">
        <v>0</v>
      </c>
      <c r="D553" s="116">
        <v>1484</v>
      </c>
      <c r="E553" s="116">
        <v>2494</v>
      </c>
      <c r="F553" s="116">
        <v>1482</v>
      </c>
      <c r="G553" s="116">
        <v>649</v>
      </c>
      <c r="H553" s="116">
        <v>264</v>
      </c>
      <c r="I553" s="116">
        <v>109</v>
      </c>
      <c r="J553" s="116">
        <v>67</v>
      </c>
      <c r="K553" s="116">
        <v>106</v>
      </c>
      <c r="L553" s="116">
        <v>1</v>
      </c>
    </row>
    <row r="554" spans="1:12" ht="9" customHeight="1">
      <c r="A554" s="89" t="s">
        <v>80</v>
      </c>
      <c r="B554" s="116">
        <f t="shared" si="31"/>
        <v>16105</v>
      </c>
      <c r="C554" s="116">
        <v>30</v>
      </c>
      <c r="D554" s="116">
        <v>2105</v>
      </c>
      <c r="E554" s="116">
        <v>4504</v>
      </c>
      <c r="F554" s="116">
        <v>3858</v>
      </c>
      <c r="G554" s="116">
        <v>2111</v>
      </c>
      <c r="H554" s="116">
        <v>1301</v>
      </c>
      <c r="I554" s="116">
        <v>767</v>
      </c>
      <c r="J554" s="116">
        <v>530</v>
      </c>
      <c r="K554" s="116">
        <v>679</v>
      </c>
      <c r="L554" s="116">
        <v>220</v>
      </c>
    </row>
    <row r="555" spans="1:12" ht="9" customHeight="1">
      <c r="A555" s="89" t="s">
        <v>81</v>
      </c>
      <c r="B555" s="116">
        <f t="shared" si="31"/>
        <v>3195</v>
      </c>
      <c r="C555" s="116">
        <v>4</v>
      </c>
      <c r="D555" s="116">
        <v>486</v>
      </c>
      <c r="E555" s="116">
        <v>830</v>
      </c>
      <c r="F555" s="116">
        <v>818</v>
      </c>
      <c r="G555" s="116">
        <v>471</v>
      </c>
      <c r="H555" s="116">
        <v>238</v>
      </c>
      <c r="I555" s="116">
        <v>139</v>
      </c>
      <c r="J555" s="116">
        <v>89</v>
      </c>
      <c r="K555" s="116">
        <v>120</v>
      </c>
      <c r="L555" s="116">
        <v>0</v>
      </c>
    </row>
    <row r="556" spans="1:12" ht="9" customHeight="1">
      <c r="A556" s="100" t="s">
        <v>82</v>
      </c>
      <c r="B556" s="117">
        <f t="shared" si="31"/>
        <v>4744</v>
      </c>
      <c r="C556" s="117">
        <v>1</v>
      </c>
      <c r="D556" s="117">
        <v>1423</v>
      </c>
      <c r="E556" s="117">
        <v>1495</v>
      </c>
      <c r="F556" s="117">
        <v>971</v>
      </c>
      <c r="G556" s="117">
        <v>367</v>
      </c>
      <c r="H556" s="117">
        <v>179</v>
      </c>
      <c r="I556" s="117">
        <v>110</v>
      </c>
      <c r="J556" s="117">
        <v>76</v>
      </c>
      <c r="K556" s="117">
        <v>117</v>
      </c>
      <c r="L556" s="117">
        <v>5</v>
      </c>
    </row>
    <row r="557" spans="1:12" ht="9" customHeight="1">
      <c r="A557" s="89" t="s">
        <v>83</v>
      </c>
      <c r="B557" s="116">
        <f t="shared" si="31"/>
        <v>15551</v>
      </c>
      <c r="C557" s="116">
        <v>43</v>
      </c>
      <c r="D557" s="116">
        <v>4760</v>
      </c>
      <c r="E557" s="116">
        <v>4552</v>
      </c>
      <c r="F557" s="116">
        <v>3060</v>
      </c>
      <c r="G557" s="116">
        <v>1223</v>
      </c>
      <c r="H557" s="116">
        <v>690</v>
      </c>
      <c r="I557" s="116">
        <v>410</v>
      </c>
      <c r="J557" s="116">
        <v>281</v>
      </c>
      <c r="K557" s="116">
        <v>481</v>
      </c>
      <c r="L557" s="116">
        <v>51</v>
      </c>
    </row>
    <row r="558" spans="1:12" ht="9" customHeight="1">
      <c r="A558" s="89" t="s">
        <v>84</v>
      </c>
      <c r="B558" s="116">
        <f t="shared" si="31"/>
        <v>3314</v>
      </c>
      <c r="C558" s="116">
        <v>13</v>
      </c>
      <c r="D558" s="116">
        <v>560</v>
      </c>
      <c r="E558" s="116">
        <v>1025</v>
      </c>
      <c r="F558" s="116">
        <v>810</v>
      </c>
      <c r="G558" s="116">
        <v>364</v>
      </c>
      <c r="H558" s="116">
        <v>210</v>
      </c>
      <c r="I558" s="116">
        <v>105</v>
      </c>
      <c r="J558" s="116">
        <v>80</v>
      </c>
      <c r="K558" s="116">
        <v>147</v>
      </c>
      <c r="L558" s="116">
        <v>0</v>
      </c>
    </row>
    <row r="559" spans="1:12" ht="9" customHeight="1">
      <c r="A559" s="89" t="s">
        <v>85</v>
      </c>
      <c r="B559" s="116">
        <f t="shared" si="31"/>
        <v>22974</v>
      </c>
      <c r="C559" s="116">
        <v>157</v>
      </c>
      <c r="D559" s="116">
        <v>7391</v>
      </c>
      <c r="E559" s="116">
        <v>6684</v>
      </c>
      <c r="F559" s="116">
        <v>3987</v>
      </c>
      <c r="G559" s="116">
        <v>1929</v>
      </c>
      <c r="H559" s="116">
        <v>991</v>
      </c>
      <c r="I559" s="116">
        <v>602</v>
      </c>
      <c r="J559" s="116">
        <v>410</v>
      </c>
      <c r="K559" s="116">
        <v>804</v>
      </c>
      <c r="L559" s="116">
        <v>19</v>
      </c>
    </row>
    <row r="560" spans="1:12" ht="9" customHeight="1">
      <c r="A560" s="100" t="s">
        <v>86</v>
      </c>
      <c r="B560" s="117">
        <f t="shared" si="31"/>
        <v>16984</v>
      </c>
      <c r="C560" s="117">
        <v>24</v>
      </c>
      <c r="D560" s="117">
        <v>3002</v>
      </c>
      <c r="E560" s="117">
        <v>5165</v>
      </c>
      <c r="F560" s="117">
        <v>3810</v>
      </c>
      <c r="G560" s="117">
        <v>1943</v>
      </c>
      <c r="H560" s="117">
        <v>1175</v>
      </c>
      <c r="I560" s="117">
        <v>697</v>
      </c>
      <c r="J560" s="117">
        <v>455</v>
      </c>
      <c r="K560" s="117">
        <v>684</v>
      </c>
      <c r="L560" s="117">
        <v>29</v>
      </c>
    </row>
    <row r="561" spans="1:12" ht="9" customHeight="1">
      <c r="A561" s="161" t="s">
        <v>24</v>
      </c>
      <c r="B561" s="116">
        <f t="shared" si="31"/>
        <v>34444</v>
      </c>
      <c r="C561" s="116">
        <v>13</v>
      </c>
      <c r="D561" s="116">
        <v>3440</v>
      </c>
      <c r="E561" s="116">
        <v>7993</v>
      </c>
      <c r="F561" s="116">
        <v>9826</v>
      </c>
      <c r="G561" s="116">
        <v>5970</v>
      </c>
      <c r="H561" s="116">
        <v>3066</v>
      </c>
      <c r="I561" s="116">
        <v>1553</v>
      </c>
      <c r="J561" s="116">
        <v>1006</v>
      </c>
      <c r="K561" s="116">
        <v>1577</v>
      </c>
      <c r="L561" s="116">
        <v>0</v>
      </c>
    </row>
    <row r="562" spans="1:12" ht="9" customHeight="1">
      <c r="A562" s="89" t="s">
        <v>87</v>
      </c>
      <c r="B562" s="116">
        <f t="shared" si="31"/>
        <v>10454</v>
      </c>
      <c r="C562" s="116">
        <v>94</v>
      </c>
      <c r="D562" s="116">
        <v>2783</v>
      </c>
      <c r="E562" s="116">
        <v>3089</v>
      </c>
      <c r="F562" s="116">
        <v>1989</v>
      </c>
      <c r="G562" s="116">
        <v>955</v>
      </c>
      <c r="H562" s="116">
        <v>538</v>
      </c>
      <c r="I562" s="116">
        <v>329</v>
      </c>
      <c r="J562" s="116">
        <v>229</v>
      </c>
      <c r="K562" s="116">
        <v>433</v>
      </c>
      <c r="L562" s="116">
        <v>15</v>
      </c>
    </row>
    <row r="563" spans="1:12" ht="9" customHeight="1">
      <c r="A563" s="89" t="s">
        <v>88</v>
      </c>
      <c r="B563" s="116">
        <f t="shared" si="31"/>
        <v>28843</v>
      </c>
      <c r="C563" s="116">
        <v>0</v>
      </c>
      <c r="D563" s="116">
        <v>6536</v>
      </c>
      <c r="E563" s="116">
        <v>11709</v>
      </c>
      <c r="F563" s="116">
        <v>6043</v>
      </c>
      <c r="G563" s="116">
        <v>2279</v>
      </c>
      <c r="H563" s="116">
        <v>1010</v>
      </c>
      <c r="I563" s="116">
        <v>509</v>
      </c>
      <c r="J563" s="116">
        <v>258</v>
      </c>
      <c r="K563" s="116">
        <v>425</v>
      </c>
      <c r="L563" s="116">
        <v>74</v>
      </c>
    </row>
    <row r="564" spans="1:12" ht="9" customHeight="1">
      <c r="A564" s="100" t="s">
        <v>89</v>
      </c>
      <c r="B564" s="117">
        <f t="shared" si="31"/>
        <v>23724</v>
      </c>
      <c r="C564" s="117">
        <v>781</v>
      </c>
      <c r="D564" s="117">
        <v>8840</v>
      </c>
      <c r="E564" s="117">
        <v>6463</v>
      </c>
      <c r="F564" s="117">
        <v>3659</v>
      </c>
      <c r="G564" s="117">
        <v>1528</v>
      </c>
      <c r="H564" s="117">
        <v>853</v>
      </c>
      <c r="I564" s="117">
        <v>554</v>
      </c>
      <c r="J564" s="117">
        <v>376</v>
      </c>
      <c r="K564" s="117">
        <v>652</v>
      </c>
      <c r="L564" s="117">
        <v>18</v>
      </c>
    </row>
    <row r="565" spans="1:12" ht="9" customHeight="1">
      <c r="A565" s="89" t="s">
        <v>90</v>
      </c>
      <c r="B565" s="116">
        <f t="shared" si="31"/>
        <v>9941</v>
      </c>
      <c r="C565" s="116">
        <v>53</v>
      </c>
      <c r="D565" s="116">
        <v>1678</v>
      </c>
      <c r="E565" s="116">
        <v>2930</v>
      </c>
      <c r="F565" s="116">
        <v>2358</v>
      </c>
      <c r="G565" s="116">
        <v>1083</v>
      </c>
      <c r="H565" s="116">
        <v>619</v>
      </c>
      <c r="I565" s="116">
        <v>352</v>
      </c>
      <c r="J565" s="116">
        <v>255</v>
      </c>
      <c r="K565" s="116">
        <v>516</v>
      </c>
      <c r="L565" s="116">
        <v>97</v>
      </c>
    </row>
    <row r="566" spans="1:12" ht="9" customHeight="1">
      <c r="A566" s="89" t="s">
        <v>91</v>
      </c>
      <c r="B566" s="116">
        <f t="shared" si="31"/>
        <v>40055</v>
      </c>
      <c r="C566" s="116">
        <v>12</v>
      </c>
      <c r="D566" s="116">
        <v>8274</v>
      </c>
      <c r="E566" s="116">
        <v>14562</v>
      </c>
      <c r="F566" s="116">
        <v>9699</v>
      </c>
      <c r="G566" s="116">
        <v>3783</v>
      </c>
      <c r="H566" s="116">
        <v>1609</v>
      </c>
      <c r="I566" s="116">
        <v>803</v>
      </c>
      <c r="J566" s="116">
        <v>485</v>
      </c>
      <c r="K566" s="116">
        <v>825</v>
      </c>
      <c r="L566" s="116">
        <v>3</v>
      </c>
    </row>
    <row r="567" spans="1:12" ht="9" customHeight="1">
      <c r="A567" s="89" t="s">
        <v>92</v>
      </c>
      <c r="B567" s="116">
        <f t="shared" si="31"/>
        <v>68277</v>
      </c>
      <c r="C567" s="116">
        <v>207</v>
      </c>
      <c r="D567" s="116">
        <v>12008</v>
      </c>
      <c r="E567" s="116">
        <v>19540</v>
      </c>
      <c r="F567" s="116">
        <v>14313</v>
      </c>
      <c r="G567" s="116">
        <v>7142</v>
      </c>
      <c r="H567" s="116">
        <v>3778</v>
      </c>
      <c r="I567" s="116">
        <v>2171</v>
      </c>
      <c r="J567" s="116">
        <v>1284</v>
      </c>
      <c r="K567" s="116">
        <v>2159</v>
      </c>
      <c r="L567" s="116">
        <v>5675</v>
      </c>
    </row>
    <row r="568" spans="1:12" ht="9" customHeight="1">
      <c r="A568" s="100" t="s">
        <v>93</v>
      </c>
      <c r="B568" s="117">
        <f t="shared" si="31"/>
        <v>27948</v>
      </c>
      <c r="C568" s="117">
        <v>322</v>
      </c>
      <c r="D568" s="117">
        <v>9009</v>
      </c>
      <c r="E568" s="117">
        <v>9120</v>
      </c>
      <c r="F568" s="117">
        <v>4894</v>
      </c>
      <c r="G568" s="117">
        <v>2160</v>
      </c>
      <c r="H568" s="117">
        <v>902</v>
      </c>
      <c r="I568" s="117">
        <v>533</v>
      </c>
      <c r="J568" s="117">
        <v>316</v>
      </c>
      <c r="K568" s="117">
        <v>670</v>
      </c>
      <c r="L568" s="117">
        <v>22</v>
      </c>
    </row>
    <row r="569" spans="1:12" ht="9" customHeight="1">
      <c r="A569" s="89" t="s">
        <v>94</v>
      </c>
      <c r="B569" s="116">
        <f t="shared" si="31"/>
        <v>7317</v>
      </c>
      <c r="C569" s="116">
        <v>0</v>
      </c>
      <c r="D569" s="116">
        <v>1321</v>
      </c>
      <c r="E569" s="116">
        <v>2010</v>
      </c>
      <c r="F569" s="116">
        <v>1868</v>
      </c>
      <c r="G569" s="116">
        <v>942</v>
      </c>
      <c r="H569" s="116">
        <v>437</v>
      </c>
      <c r="I569" s="116">
        <v>219</v>
      </c>
      <c r="J569" s="116">
        <v>159</v>
      </c>
      <c r="K569" s="116">
        <v>301</v>
      </c>
      <c r="L569" s="116">
        <v>60</v>
      </c>
    </row>
    <row r="570" spans="1:12" ht="9" customHeight="1">
      <c r="A570" s="89" t="s">
        <v>95</v>
      </c>
      <c r="B570" s="116">
        <f t="shared" si="31"/>
        <v>5591</v>
      </c>
      <c r="C570" s="116">
        <v>30</v>
      </c>
      <c r="D570" s="116">
        <v>1036</v>
      </c>
      <c r="E570" s="116">
        <v>1658</v>
      </c>
      <c r="F570" s="116">
        <v>1307</v>
      </c>
      <c r="G570" s="116">
        <v>553</v>
      </c>
      <c r="H570" s="116">
        <v>327</v>
      </c>
      <c r="I570" s="116">
        <v>219</v>
      </c>
      <c r="J570" s="116">
        <v>147</v>
      </c>
      <c r="K570" s="116">
        <v>313</v>
      </c>
      <c r="L570" s="116">
        <v>1</v>
      </c>
    </row>
    <row r="571" spans="1:12" ht="9" customHeight="1">
      <c r="A571" s="89" t="s">
        <v>96</v>
      </c>
      <c r="B571" s="116">
        <f t="shared" si="31"/>
        <v>27988</v>
      </c>
      <c r="C571" s="116">
        <v>160</v>
      </c>
      <c r="D571" s="116">
        <v>6696</v>
      </c>
      <c r="E571" s="116">
        <v>8720</v>
      </c>
      <c r="F571" s="116">
        <v>6715</v>
      </c>
      <c r="G571" s="116">
        <v>2755</v>
      </c>
      <c r="H571" s="116">
        <v>1276</v>
      </c>
      <c r="I571" s="116">
        <v>659</v>
      </c>
      <c r="J571" s="116">
        <v>410</v>
      </c>
      <c r="K571" s="116">
        <v>594</v>
      </c>
      <c r="L571" s="116">
        <v>3</v>
      </c>
    </row>
    <row r="572" spans="1:12" ht="9" customHeight="1">
      <c r="A572" s="100" t="s">
        <v>97</v>
      </c>
      <c r="B572" s="117">
        <f t="shared" si="31"/>
        <v>20373</v>
      </c>
      <c r="C572" s="117">
        <v>288</v>
      </c>
      <c r="D572" s="117">
        <v>6042</v>
      </c>
      <c r="E572" s="117">
        <v>6248</v>
      </c>
      <c r="F572" s="117">
        <v>3884</v>
      </c>
      <c r="G572" s="117">
        <v>1697</v>
      </c>
      <c r="H572" s="117">
        <v>810</v>
      </c>
      <c r="I572" s="117">
        <v>439</v>
      </c>
      <c r="J572" s="117">
        <v>303</v>
      </c>
      <c r="K572" s="117">
        <v>656</v>
      </c>
      <c r="L572" s="117">
        <v>6</v>
      </c>
    </row>
    <row r="573" spans="1:12" ht="9" customHeight="1">
      <c r="A573" s="89" t="s">
        <v>98</v>
      </c>
      <c r="B573" s="116">
        <f t="shared" si="31"/>
        <v>20483</v>
      </c>
      <c r="C573" s="116">
        <v>69</v>
      </c>
      <c r="D573" s="116">
        <v>3856</v>
      </c>
      <c r="E573" s="116">
        <v>6119</v>
      </c>
      <c r="F573" s="116">
        <v>4673</v>
      </c>
      <c r="G573" s="116">
        <v>2426</v>
      </c>
      <c r="H573" s="116">
        <v>1292</v>
      </c>
      <c r="I573" s="116">
        <v>644</v>
      </c>
      <c r="J573" s="116">
        <v>470</v>
      </c>
      <c r="K573" s="116">
        <v>927</v>
      </c>
      <c r="L573" s="116">
        <v>7</v>
      </c>
    </row>
    <row r="574" spans="1:12" ht="9" customHeight="1">
      <c r="A574" s="89" t="s">
        <v>99</v>
      </c>
      <c r="B574" s="116">
        <f t="shared" si="31"/>
        <v>8316</v>
      </c>
      <c r="C574" s="116">
        <v>0</v>
      </c>
      <c r="D574" s="116">
        <v>1290</v>
      </c>
      <c r="E574" s="116">
        <v>2884</v>
      </c>
      <c r="F574" s="116">
        <v>2276</v>
      </c>
      <c r="G574" s="116">
        <v>970</v>
      </c>
      <c r="H574" s="116">
        <v>427</v>
      </c>
      <c r="I574" s="116">
        <v>198</v>
      </c>
      <c r="J574" s="116">
        <v>99</v>
      </c>
      <c r="K574" s="116">
        <v>147</v>
      </c>
      <c r="L574" s="116">
        <v>25</v>
      </c>
    </row>
    <row r="575" spans="1:12" ht="9" customHeight="1">
      <c r="A575" s="89" t="s">
        <v>100</v>
      </c>
      <c r="B575" s="116">
        <f t="shared" si="31"/>
        <v>9735</v>
      </c>
      <c r="C575" s="116">
        <v>0</v>
      </c>
      <c r="D575" s="116">
        <v>1186</v>
      </c>
      <c r="E575" s="116">
        <v>2158</v>
      </c>
      <c r="F575" s="116">
        <v>2949</v>
      </c>
      <c r="G575" s="116">
        <v>1679</v>
      </c>
      <c r="H575" s="116">
        <v>825</v>
      </c>
      <c r="I575" s="116">
        <v>431</v>
      </c>
      <c r="J575" s="116">
        <v>250</v>
      </c>
      <c r="K575" s="116">
        <v>234</v>
      </c>
      <c r="L575" s="116">
        <v>23</v>
      </c>
    </row>
    <row r="576" spans="1:12" ht="9" customHeight="1">
      <c r="A576" s="100" t="s">
        <v>101</v>
      </c>
      <c r="B576" s="117">
        <f t="shared" si="31"/>
        <v>12429</v>
      </c>
      <c r="C576" s="117">
        <v>4</v>
      </c>
      <c r="D576" s="117">
        <v>2642</v>
      </c>
      <c r="E576" s="117">
        <v>4296</v>
      </c>
      <c r="F576" s="117">
        <v>2859</v>
      </c>
      <c r="G576" s="117">
        <v>1236</v>
      </c>
      <c r="H576" s="117">
        <v>508</v>
      </c>
      <c r="I576" s="117">
        <v>287</v>
      </c>
      <c r="J576" s="117">
        <v>182</v>
      </c>
      <c r="K576" s="117">
        <v>338</v>
      </c>
      <c r="L576" s="117">
        <v>77</v>
      </c>
    </row>
    <row r="577" spans="1:12" ht="9" customHeight="1">
      <c r="A577" s="89" t="s">
        <v>102</v>
      </c>
      <c r="B577" s="116">
        <f t="shared" si="31"/>
        <v>16448</v>
      </c>
      <c r="C577" s="116">
        <v>65</v>
      </c>
      <c r="D577" s="116">
        <v>3266</v>
      </c>
      <c r="E577" s="116">
        <v>5305</v>
      </c>
      <c r="F577" s="116">
        <v>3760</v>
      </c>
      <c r="G577" s="116">
        <v>1508</v>
      </c>
      <c r="H577" s="116">
        <v>831</v>
      </c>
      <c r="I577" s="116">
        <v>543</v>
      </c>
      <c r="J577" s="116">
        <v>388</v>
      </c>
      <c r="K577" s="116">
        <v>762</v>
      </c>
      <c r="L577" s="116">
        <v>20</v>
      </c>
    </row>
    <row r="578" spans="1:12" ht="9" customHeight="1">
      <c r="A578" s="89" t="s">
        <v>103</v>
      </c>
      <c r="B578" s="116">
        <f t="shared" si="31"/>
        <v>14247</v>
      </c>
      <c r="C578" s="116">
        <v>23</v>
      </c>
      <c r="D578" s="116">
        <v>2162</v>
      </c>
      <c r="E578" s="116">
        <v>4177</v>
      </c>
      <c r="F578" s="116">
        <v>3478</v>
      </c>
      <c r="G578" s="116">
        <v>1655</v>
      </c>
      <c r="H578" s="116">
        <v>1010</v>
      </c>
      <c r="I578" s="116">
        <v>589</v>
      </c>
      <c r="J578" s="116">
        <v>447</v>
      </c>
      <c r="K578" s="116">
        <v>691</v>
      </c>
      <c r="L578" s="116">
        <v>15</v>
      </c>
    </row>
    <row r="579" spans="1:12" ht="9" customHeight="1">
      <c r="A579" s="89" t="s">
        <v>104</v>
      </c>
      <c r="B579" s="116">
        <f t="shared" si="31"/>
        <v>10706</v>
      </c>
      <c r="C579" s="116">
        <v>25</v>
      </c>
      <c r="D579" s="116">
        <v>2295</v>
      </c>
      <c r="E579" s="116">
        <v>3359</v>
      </c>
      <c r="F579" s="116">
        <v>2519</v>
      </c>
      <c r="G579" s="116">
        <v>1122</v>
      </c>
      <c r="H579" s="116">
        <v>535</v>
      </c>
      <c r="I579" s="116">
        <v>326</v>
      </c>
      <c r="J579" s="116">
        <v>221</v>
      </c>
      <c r="K579" s="116">
        <v>288</v>
      </c>
      <c r="L579" s="116">
        <v>16</v>
      </c>
    </row>
    <row r="580" spans="1:12" ht="9" customHeight="1">
      <c r="A580" s="100" t="s">
        <v>105</v>
      </c>
      <c r="B580" s="117">
        <f t="shared" si="31"/>
        <v>18443</v>
      </c>
      <c r="C580" s="117">
        <v>66</v>
      </c>
      <c r="D580" s="117">
        <v>3117</v>
      </c>
      <c r="E580" s="117">
        <v>5459</v>
      </c>
      <c r="F580" s="117">
        <v>4193</v>
      </c>
      <c r="G580" s="117">
        <v>1966</v>
      </c>
      <c r="H580" s="117">
        <v>1087</v>
      </c>
      <c r="I580" s="117">
        <v>628</v>
      </c>
      <c r="J580" s="117">
        <v>424</v>
      </c>
      <c r="K580" s="117">
        <v>712</v>
      </c>
      <c r="L580" s="117">
        <v>791</v>
      </c>
    </row>
    <row r="581" spans="1:12" ht="9" customHeight="1">
      <c r="A581" s="89" t="s">
        <v>106</v>
      </c>
      <c r="B581" s="116">
        <f t="shared" si="31"/>
        <v>5077</v>
      </c>
      <c r="C581" s="116">
        <v>15</v>
      </c>
      <c r="D581" s="116">
        <v>1007</v>
      </c>
      <c r="E581" s="116">
        <v>1665</v>
      </c>
      <c r="F581" s="116">
        <v>1174</v>
      </c>
      <c r="G581" s="116">
        <v>562</v>
      </c>
      <c r="H581" s="116">
        <v>240</v>
      </c>
      <c r="I581" s="116">
        <v>135</v>
      </c>
      <c r="J581" s="116">
        <v>79</v>
      </c>
      <c r="K581" s="116">
        <v>188</v>
      </c>
      <c r="L581" s="116">
        <v>12</v>
      </c>
    </row>
    <row r="582" spans="1:12" ht="9" customHeight="1">
      <c r="A582" s="89" t="s">
        <v>107</v>
      </c>
      <c r="B582" s="116">
        <f t="shared" si="31"/>
        <v>36487</v>
      </c>
      <c r="C582" s="116">
        <v>260</v>
      </c>
      <c r="D582" s="116">
        <v>7197</v>
      </c>
      <c r="E582" s="116">
        <v>10555</v>
      </c>
      <c r="F582" s="116">
        <v>8042</v>
      </c>
      <c r="G582" s="116">
        <v>3793</v>
      </c>
      <c r="H582" s="116">
        <v>2249</v>
      </c>
      <c r="I582" s="116">
        <v>1345</v>
      </c>
      <c r="J582" s="116">
        <v>1007</v>
      </c>
      <c r="K582" s="116">
        <v>2034</v>
      </c>
      <c r="L582" s="116">
        <v>5</v>
      </c>
    </row>
    <row r="583" spans="1:12" ht="9" customHeight="1">
      <c r="A583" s="89" t="s">
        <v>108</v>
      </c>
      <c r="B583" s="116">
        <f t="shared" si="31"/>
        <v>12167</v>
      </c>
      <c r="C583" s="116">
        <v>12</v>
      </c>
      <c r="D583" s="116">
        <v>3287</v>
      </c>
      <c r="E583" s="116">
        <v>4285</v>
      </c>
      <c r="F583" s="116">
        <v>2588</v>
      </c>
      <c r="G583" s="116">
        <v>976</v>
      </c>
      <c r="H583" s="116">
        <v>421</v>
      </c>
      <c r="I583" s="116">
        <v>187</v>
      </c>
      <c r="J583" s="116">
        <v>138</v>
      </c>
      <c r="K583" s="116">
        <v>261</v>
      </c>
      <c r="L583" s="116">
        <v>12</v>
      </c>
    </row>
    <row r="584" spans="1:12" ht="9" customHeight="1">
      <c r="A584" s="100" t="s">
        <v>109</v>
      </c>
      <c r="B584" s="117">
        <f t="shared" si="31"/>
        <v>9616</v>
      </c>
      <c r="C584" s="117">
        <v>64</v>
      </c>
      <c r="D584" s="117">
        <v>3034</v>
      </c>
      <c r="E584" s="117">
        <v>3357</v>
      </c>
      <c r="F584" s="117">
        <v>1710</v>
      </c>
      <c r="G584" s="117">
        <v>691</v>
      </c>
      <c r="H584" s="117">
        <v>314</v>
      </c>
      <c r="I584" s="117">
        <v>153</v>
      </c>
      <c r="J584" s="117">
        <v>98</v>
      </c>
      <c r="K584" s="117">
        <v>182</v>
      </c>
      <c r="L584" s="117">
        <v>13</v>
      </c>
    </row>
    <row r="585" spans="1:12" ht="8.65" customHeight="1"/>
    <row r="586" spans="1:12" ht="9" customHeight="1">
      <c r="A586" s="162" t="s">
        <v>117</v>
      </c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</row>
    <row r="587" spans="1:12" s="164" customFormat="1" ht="9" customHeight="1">
      <c r="A587" s="96" t="s">
        <v>181</v>
      </c>
      <c r="B587" s="115">
        <f>SUM(B589:B620)</f>
        <v>570954</v>
      </c>
      <c r="C587" s="115">
        <f t="shared" ref="C587:L587" si="32">SUM(C589:C620)</f>
        <v>2443</v>
      </c>
      <c r="D587" s="115">
        <f t="shared" si="32"/>
        <v>121326</v>
      </c>
      <c r="E587" s="115">
        <f t="shared" si="32"/>
        <v>176080</v>
      </c>
      <c r="F587" s="115">
        <f t="shared" si="32"/>
        <v>129814</v>
      </c>
      <c r="G587" s="115">
        <f t="shared" si="32"/>
        <v>61000</v>
      </c>
      <c r="H587" s="115">
        <f t="shared" si="32"/>
        <v>31209</v>
      </c>
      <c r="I587" s="115">
        <f t="shared" si="32"/>
        <v>17242</v>
      </c>
      <c r="J587" s="115">
        <f t="shared" si="32"/>
        <v>11434</v>
      </c>
      <c r="K587" s="115">
        <f t="shared" si="32"/>
        <v>19523</v>
      </c>
      <c r="L587" s="115">
        <f t="shared" si="32"/>
        <v>883</v>
      </c>
    </row>
    <row r="588" spans="1:12" ht="3.95" customHeight="1">
      <c r="A588" s="89" t="s">
        <v>182</v>
      </c>
      <c r="B588" s="116"/>
      <c r="C588" s="116"/>
      <c r="D588" s="116"/>
      <c r="E588" s="116"/>
      <c r="F588" s="116"/>
      <c r="G588" s="116"/>
      <c r="H588" s="116"/>
      <c r="I588" s="116"/>
      <c r="J588" s="116"/>
      <c r="K588" s="116"/>
      <c r="L588" s="116"/>
    </row>
    <row r="589" spans="1:12" ht="9" customHeight="1">
      <c r="A589" s="89" t="s">
        <v>79</v>
      </c>
      <c r="B589" s="116">
        <f t="shared" ref="B589:B620" si="33">SUM(C589:L589)</f>
        <v>6396</v>
      </c>
      <c r="C589" s="116">
        <v>0</v>
      </c>
      <c r="D589" s="116">
        <v>1424</v>
      </c>
      <c r="E589" s="116">
        <v>2277</v>
      </c>
      <c r="F589" s="116">
        <v>1554</v>
      </c>
      <c r="G589" s="116">
        <v>552</v>
      </c>
      <c r="H589" s="116">
        <v>235</v>
      </c>
      <c r="I589" s="116">
        <v>108</v>
      </c>
      <c r="J589" s="116">
        <v>83</v>
      </c>
      <c r="K589" s="116">
        <v>99</v>
      </c>
      <c r="L589" s="116">
        <v>64</v>
      </c>
    </row>
    <row r="590" spans="1:12" ht="9" customHeight="1">
      <c r="A590" s="89" t="s">
        <v>80</v>
      </c>
      <c r="B590" s="116">
        <f t="shared" si="33"/>
        <v>15958</v>
      </c>
      <c r="C590" s="116">
        <v>19</v>
      </c>
      <c r="D590" s="116">
        <v>1999</v>
      </c>
      <c r="E590" s="116">
        <v>4476</v>
      </c>
      <c r="F590" s="116">
        <v>3798</v>
      </c>
      <c r="G590" s="116">
        <v>2174</v>
      </c>
      <c r="H590" s="116">
        <v>1384</v>
      </c>
      <c r="I590" s="116">
        <v>775</v>
      </c>
      <c r="J590" s="116">
        <v>533</v>
      </c>
      <c r="K590" s="116">
        <v>735</v>
      </c>
      <c r="L590" s="116">
        <v>65</v>
      </c>
    </row>
    <row r="591" spans="1:12" ht="9" customHeight="1">
      <c r="A591" s="89" t="s">
        <v>81</v>
      </c>
      <c r="B591" s="116">
        <f t="shared" si="33"/>
        <v>2917</v>
      </c>
      <c r="C591" s="116">
        <v>3</v>
      </c>
      <c r="D591" s="116">
        <v>389</v>
      </c>
      <c r="E591" s="116">
        <v>722</v>
      </c>
      <c r="F591" s="116">
        <v>769</v>
      </c>
      <c r="G591" s="116">
        <v>474</v>
      </c>
      <c r="H591" s="116">
        <v>232</v>
      </c>
      <c r="I591" s="116">
        <v>125</v>
      </c>
      <c r="J591" s="116">
        <v>92</v>
      </c>
      <c r="K591" s="116">
        <v>111</v>
      </c>
      <c r="L591" s="116">
        <v>0</v>
      </c>
    </row>
    <row r="592" spans="1:12" ht="9" customHeight="1">
      <c r="A592" s="100" t="s">
        <v>82</v>
      </c>
      <c r="B592" s="117">
        <f t="shared" si="33"/>
        <v>4967</v>
      </c>
      <c r="C592" s="117">
        <v>3</v>
      </c>
      <c r="D592" s="117">
        <v>1412</v>
      </c>
      <c r="E592" s="117">
        <v>1635</v>
      </c>
      <c r="F592" s="117">
        <v>961</v>
      </c>
      <c r="G592" s="117">
        <v>379</v>
      </c>
      <c r="H592" s="117">
        <v>237</v>
      </c>
      <c r="I592" s="117">
        <v>126</v>
      </c>
      <c r="J592" s="117">
        <v>68</v>
      </c>
      <c r="K592" s="117">
        <v>139</v>
      </c>
      <c r="L592" s="117">
        <v>7</v>
      </c>
    </row>
    <row r="593" spans="1:12" ht="9" customHeight="1">
      <c r="A593" s="89" t="s">
        <v>83</v>
      </c>
      <c r="B593" s="116">
        <f t="shared" si="33"/>
        <v>15748</v>
      </c>
      <c r="C593" s="116">
        <v>32</v>
      </c>
      <c r="D593" s="116">
        <v>4787</v>
      </c>
      <c r="E593" s="116">
        <v>4859</v>
      </c>
      <c r="F593" s="116">
        <v>3030</v>
      </c>
      <c r="G593" s="116">
        <v>1249</v>
      </c>
      <c r="H593" s="116">
        <v>656</v>
      </c>
      <c r="I593" s="116">
        <v>388</v>
      </c>
      <c r="J593" s="116">
        <v>246</v>
      </c>
      <c r="K593" s="116">
        <v>464</v>
      </c>
      <c r="L593" s="116">
        <v>37</v>
      </c>
    </row>
    <row r="594" spans="1:12" ht="9" customHeight="1">
      <c r="A594" s="89" t="s">
        <v>84</v>
      </c>
      <c r="B594" s="116">
        <f t="shared" si="33"/>
        <v>3375</v>
      </c>
      <c r="C594" s="116">
        <v>16</v>
      </c>
      <c r="D594" s="116">
        <v>605</v>
      </c>
      <c r="E594" s="116">
        <v>1008</v>
      </c>
      <c r="F594" s="116">
        <v>847</v>
      </c>
      <c r="G594" s="116">
        <v>383</v>
      </c>
      <c r="H594" s="116">
        <v>186</v>
      </c>
      <c r="I594" s="116">
        <v>112</v>
      </c>
      <c r="J594" s="116">
        <v>76</v>
      </c>
      <c r="K594" s="116">
        <v>138</v>
      </c>
      <c r="L594" s="116">
        <v>4</v>
      </c>
    </row>
    <row r="595" spans="1:12" ht="9" customHeight="1">
      <c r="A595" s="89" t="s">
        <v>85</v>
      </c>
      <c r="B595" s="116">
        <f t="shared" si="33"/>
        <v>24149</v>
      </c>
      <c r="C595" s="116">
        <v>179</v>
      </c>
      <c r="D595" s="116">
        <v>7650</v>
      </c>
      <c r="E595" s="116">
        <v>6954</v>
      </c>
      <c r="F595" s="116">
        <v>4297</v>
      </c>
      <c r="G595" s="116">
        <v>2045</v>
      </c>
      <c r="H595" s="116">
        <v>1095</v>
      </c>
      <c r="I595" s="116">
        <v>624</v>
      </c>
      <c r="J595" s="116">
        <v>442</v>
      </c>
      <c r="K595" s="116">
        <v>848</v>
      </c>
      <c r="L595" s="116">
        <v>15</v>
      </c>
    </row>
    <row r="596" spans="1:12" ht="9" customHeight="1">
      <c r="A596" s="100" t="s">
        <v>86</v>
      </c>
      <c r="B596" s="117">
        <f t="shared" si="33"/>
        <v>16295</v>
      </c>
      <c r="C596" s="117">
        <v>27</v>
      </c>
      <c r="D596" s="117">
        <v>2699</v>
      </c>
      <c r="E596" s="117">
        <v>5031</v>
      </c>
      <c r="F596" s="117">
        <v>3748</v>
      </c>
      <c r="G596" s="117">
        <v>1888</v>
      </c>
      <c r="H596" s="117">
        <v>1170</v>
      </c>
      <c r="I596" s="117">
        <v>675</v>
      </c>
      <c r="J596" s="117">
        <v>468</v>
      </c>
      <c r="K596" s="117">
        <v>571</v>
      </c>
      <c r="L596" s="117">
        <v>18</v>
      </c>
    </row>
    <row r="597" spans="1:12" ht="9" customHeight="1">
      <c r="A597" s="161" t="s">
        <v>24</v>
      </c>
      <c r="B597" s="116">
        <f t="shared" si="33"/>
        <v>35086</v>
      </c>
      <c r="C597" s="116">
        <v>7</v>
      </c>
      <c r="D597" s="116">
        <v>3371</v>
      </c>
      <c r="E597" s="116">
        <v>7857</v>
      </c>
      <c r="F597" s="116">
        <v>9774</v>
      </c>
      <c r="G597" s="116">
        <v>6265</v>
      </c>
      <c r="H597" s="116">
        <v>3227</v>
      </c>
      <c r="I597" s="116">
        <v>1647</v>
      </c>
      <c r="J597" s="116">
        <v>1139</v>
      </c>
      <c r="K597" s="116">
        <v>1797</v>
      </c>
      <c r="L597" s="116">
        <v>2</v>
      </c>
    </row>
    <row r="598" spans="1:12" ht="9" customHeight="1">
      <c r="A598" s="89" t="s">
        <v>87</v>
      </c>
      <c r="B598" s="116">
        <f t="shared" si="33"/>
        <v>9795</v>
      </c>
      <c r="C598" s="116">
        <v>82</v>
      </c>
      <c r="D598" s="116">
        <v>2477</v>
      </c>
      <c r="E598" s="116">
        <v>2997</v>
      </c>
      <c r="F598" s="116">
        <v>1971</v>
      </c>
      <c r="G598" s="116">
        <v>904</v>
      </c>
      <c r="H598" s="116">
        <v>491</v>
      </c>
      <c r="I598" s="116">
        <v>279</v>
      </c>
      <c r="J598" s="116">
        <v>205</v>
      </c>
      <c r="K598" s="116">
        <v>384</v>
      </c>
      <c r="L598" s="116">
        <v>5</v>
      </c>
    </row>
    <row r="599" spans="1:12" ht="9" customHeight="1">
      <c r="A599" s="89" t="s">
        <v>88</v>
      </c>
      <c r="B599" s="116">
        <f t="shared" si="33"/>
        <v>28494</v>
      </c>
      <c r="C599" s="116">
        <v>0</v>
      </c>
      <c r="D599" s="116">
        <v>6715</v>
      </c>
      <c r="E599" s="116">
        <v>11198</v>
      </c>
      <c r="F599" s="116">
        <v>6011</v>
      </c>
      <c r="G599" s="116">
        <v>2268</v>
      </c>
      <c r="H599" s="116">
        <v>1034</v>
      </c>
      <c r="I599" s="116">
        <v>468</v>
      </c>
      <c r="J599" s="116">
        <v>285</v>
      </c>
      <c r="K599" s="116">
        <v>433</v>
      </c>
      <c r="L599" s="116">
        <v>82</v>
      </c>
    </row>
    <row r="600" spans="1:12" ht="9" customHeight="1">
      <c r="A600" s="100" t="s">
        <v>89</v>
      </c>
      <c r="B600" s="117">
        <f t="shared" si="33"/>
        <v>23611</v>
      </c>
      <c r="C600" s="117">
        <v>709</v>
      </c>
      <c r="D600" s="117">
        <v>8758</v>
      </c>
      <c r="E600" s="117">
        <v>6476</v>
      </c>
      <c r="F600" s="117">
        <v>3659</v>
      </c>
      <c r="G600" s="117">
        <v>1605</v>
      </c>
      <c r="H600" s="117">
        <v>882</v>
      </c>
      <c r="I600" s="117">
        <v>524</v>
      </c>
      <c r="J600" s="117">
        <v>355</v>
      </c>
      <c r="K600" s="117">
        <v>633</v>
      </c>
      <c r="L600" s="117">
        <v>10</v>
      </c>
    </row>
    <row r="601" spans="1:12" ht="9" customHeight="1">
      <c r="A601" s="89" t="s">
        <v>90</v>
      </c>
      <c r="B601" s="116">
        <f t="shared" si="33"/>
        <v>10447</v>
      </c>
      <c r="C601" s="116">
        <v>37</v>
      </c>
      <c r="D601" s="116">
        <v>1715</v>
      </c>
      <c r="E601" s="116">
        <v>3139</v>
      </c>
      <c r="F601" s="116">
        <v>2586</v>
      </c>
      <c r="G601" s="116">
        <v>1197</v>
      </c>
      <c r="H601" s="116">
        <v>617</v>
      </c>
      <c r="I601" s="116">
        <v>387</v>
      </c>
      <c r="J601" s="116">
        <v>252</v>
      </c>
      <c r="K601" s="116">
        <v>497</v>
      </c>
      <c r="L601" s="116">
        <v>20</v>
      </c>
    </row>
    <row r="602" spans="1:12" ht="9" customHeight="1">
      <c r="A602" s="89" t="s">
        <v>91</v>
      </c>
      <c r="B602" s="116">
        <f t="shared" si="33"/>
        <v>39350</v>
      </c>
      <c r="C602" s="116">
        <v>9</v>
      </c>
      <c r="D602" s="116">
        <v>7867</v>
      </c>
      <c r="E602" s="116">
        <v>14068</v>
      </c>
      <c r="F602" s="116">
        <v>9826</v>
      </c>
      <c r="G602" s="116">
        <v>3922</v>
      </c>
      <c r="H602" s="116">
        <v>1627</v>
      </c>
      <c r="I602" s="116">
        <v>842</v>
      </c>
      <c r="J602" s="116">
        <v>455</v>
      </c>
      <c r="K602" s="116">
        <v>734</v>
      </c>
      <c r="L602" s="116">
        <v>0</v>
      </c>
    </row>
    <row r="603" spans="1:12" ht="9" customHeight="1">
      <c r="A603" s="89" t="s">
        <v>92</v>
      </c>
      <c r="B603" s="116">
        <f t="shared" si="33"/>
        <v>64417</v>
      </c>
      <c r="C603" s="116">
        <v>169</v>
      </c>
      <c r="D603" s="116">
        <v>12138</v>
      </c>
      <c r="E603" s="116">
        <v>20131</v>
      </c>
      <c r="F603" s="116">
        <v>15218</v>
      </c>
      <c r="G603" s="116">
        <v>7340</v>
      </c>
      <c r="H603" s="116">
        <v>3762</v>
      </c>
      <c r="I603" s="116">
        <v>1961</v>
      </c>
      <c r="J603" s="116">
        <v>1276</v>
      </c>
      <c r="K603" s="116">
        <v>2163</v>
      </c>
      <c r="L603" s="116">
        <v>259</v>
      </c>
    </row>
    <row r="604" spans="1:12" ht="9" customHeight="1">
      <c r="A604" s="100" t="s">
        <v>93</v>
      </c>
      <c r="B604" s="117">
        <f t="shared" si="33"/>
        <v>26858</v>
      </c>
      <c r="C604" s="117">
        <v>248</v>
      </c>
      <c r="D604" s="117">
        <v>8308</v>
      </c>
      <c r="E604" s="117">
        <v>8967</v>
      </c>
      <c r="F604" s="117">
        <v>4863</v>
      </c>
      <c r="G604" s="117">
        <v>1977</v>
      </c>
      <c r="H604" s="117">
        <v>951</v>
      </c>
      <c r="I604" s="117">
        <v>520</v>
      </c>
      <c r="J604" s="117">
        <v>343</v>
      </c>
      <c r="K604" s="117">
        <v>675</v>
      </c>
      <c r="L604" s="117">
        <v>6</v>
      </c>
    </row>
    <row r="605" spans="1:12" ht="9" customHeight="1">
      <c r="A605" s="89" t="s">
        <v>94</v>
      </c>
      <c r="B605" s="116">
        <f t="shared" si="33"/>
        <v>8122</v>
      </c>
      <c r="C605" s="116">
        <v>2</v>
      </c>
      <c r="D605" s="116">
        <v>1340</v>
      </c>
      <c r="E605" s="116">
        <v>2201</v>
      </c>
      <c r="F605" s="116">
        <v>2014</v>
      </c>
      <c r="G605" s="116">
        <v>1133</v>
      </c>
      <c r="H605" s="116">
        <v>533</v>
      </c>
      <c r="I605" s="116">
        <v>254</v>
      </c>
      <c r="J605" s="116">
        <v>173</v>
      </c>
      <c r="K605" s="116">
        <v>409</v>
      </c>
      <c r="L605" s="116">
        <v>63</v>
      </c>
    </row>
    <row r="606" spans="1:12" ht="9" customHeight="1">
      <c r="A606" s="89" t="s">
        <v>95</v>
      </c>
      <c r="B606" s="116">
        <f t="shared" si="33"/>
        <v>6040</v>
      </c>
      <c r="C606" s="116">
        <v>22</v>
      </c>
      <c r="D606" s="116">
        <v>1122</v>
      </c>
      <c r="E606" s="116">
        <v>1746</v>
      </c>
      <c r="F606" s="116">
        <v>1330</v>
      </c>
      <c r="G606" s="116">
        <v>641</v>
      </c>
      <c r="H606" s="116">
        <v>398</v>
      </c>
      <c r="I606" s="116">
        <v>245</v>
      </c>
      <c r="J606" s="116">
        <v>179</v>
      </c>
      <c r="K606" s="116">
        <v>357</v>
      </c>
      <c r="L606" s="116">
        <v>0</v>
      </c>
    </row>
    <row r="607" spans="1:12" ht="9" customHeight="1">
      <c r="A607" s="89" t="s">
        <v>96</v>
      </c>
      <c r="B607" s="116">
        <f t="shared" si="33"/>
        <v>27328</v>
      </c>
      <c r="C607" s="116">
        <v>36</v>
      </c>
      <c r="D607" s="116">
        <v>6034</v>
      </c>
      <c r="E607" s="116">
        <v>8702</v>
      </c>
      <c r="F607" s="116">
        <v>6929</v>
      </c>
      <c r="G607" s="116">
        <v>2776</v>
      </c>
      <c r="H607" s="116">
        <v>1246</v>
      </c>
      <c r="I607" s="116">
        <v>649</v>
      </c>
      <c r="J607" s="116">
        <v>365</v>
      </c>
      <c r="K607" s="116">
        <v>585</v>
      </c>
      <c r="L607" s="116">
        <v>6</v>
      </c>
    </row>
    <row r="608" spans="1:12" ht="9" customHeight="1">
      <c r="A608" s="100" t="s">
        <v>97</v>
      </c>
      <c r="B608" s="117">
        <f t="shared" si="33"/>
        <v>21092</v>
      </c>
      <c r="C608" s="117">
        <v>255</v>
      </c>
      <c r="D608" s="117">
        <v>5954</v>
      </c>
      <c r="E608" s="117">
        <v>6342</v>
      </c>
      <c r="F608" s="117">
        <v>4131</v>
      </c>
      <c r="G608" s="117">
        <v>1918</v>
      </c>
      <c r="H608" s="117">
        <v>936</v>
      </c>
      <c r="I608" s="117">
        <v>517</v>
      </c>
      <c r="J608" s="117">
        <v>338</v>
      </c>
      <c r="K608" s="117">
        <v>698</v>
      </c>
      <c r="L608" s="117">
        <v>3</v>
      </c>
    </row>
    <row r="609" spans="1:13" ht="9" customHeight="1">
      <c r="A609" s="89" t="s">
        <v>98</v>
      </c>
      <c r="B609" s="116">
        <f t="shared" si="33"/>
        <v>19441</v>
      </c>
      <c r="C609" s="116">
        <v>63</v>
      </c>
      <c r="D609" s="116">
        <v>3642</v>
      </c>
      <c r="E609" s="116">
        <v>5866</v>
      </c>
      <c r="F609" s="116">
        <v>4644</v>
      </c>
      <c r="G609" s="116">
        <v>2247</v>
      </c>
      <c r="H609" s="116">
        <v>1118</v>
      </c>
      <c r="I609" s="116">
        <v>616</v>
      </c>
      <c r="J609" s="116">
        <v>456</v>
      </c>
      <c r="K609" s="116">
        <v>786</v>
      </c>
      <c r="L609" s="116">
        <v>3</v>
      </c>
    </row>
    <row r="610" spans="1:13" ht="9" customHeight="1">
      <c r="A610" s="89" t="s">
        <v>99</v>
      </c>
      <c r="B610" s="116">
        <f t="shared" si="33"/>
        <v>9037</v>
      </c>
      <c r="C610" s="116">
        <v>2</v>
      </c>
      <c r="D610" s="116">
        <v>1296</v>
      </c>
      <c r="E610" s="116">
        <v>3102</v>
      </c>
      <c r="F610" s="116">
        <v>2537</v>
      </c>
      <c r="G610" s="116">
        <v>1125</v>
      </c>
      <c r="H610" s="116">
        <v>458</v>
      </c>
      <c r="I610" s="116">
        <v>212</v>
      </c>
      <c r="J610" s="116">
        <v>121</v>
      </c>
      <c r="K610" s="116">
        <v>182</v>
      </c>
      <c r="L610" s="116">
        <v>2</v>
      </c>
    </row>
    <row r="611" spans="1:13" ht="9" customHeight="1">
      <c r="A611" s="89" t="s">
        <v>100</v>
      </c>
      <c r="B611" s="116">
        <f t="shared" si="33"/>
        <v>9497</v>
      </c>
      <c r="C611" s="116">
        <v>1</v>
      </c>
      <c r="D611" s="116">
        <v>1070</v>
      </c>
      <c r="E611" s="116">
        <v>2124</v>
      </c>
      <c r="F611" s="116">
        <v>2787</v>
      </c>
      <c r="G611" s="116">
        <v>1737</v>
      </c>
      <c r="H611" s="116">
        <v>757</v>
      </c>
      <c r="I611" s="116">
        <v>455</v>
      </c>
      <c r="J611" s="116">
        <v>270</v>
      </c>
      <c r="K611" s="116">
        <v>248</v>
      </c>
      <c r="L611" s="116">
        <v>48</v>
      </c>
    </row>
    <row r="612" spans="1:13" ht="9" customHeight="1">
      <c r="A612" s="100" t="s">
        <v>101</v>
      </c>
      <c r="B612" s="117">
        <f t="shared" si="33"/>
        <v>13088</v>
      </c>
      <c r="C612" s="117">
        <v>2</v>
      </c>
      <c r="D612" s="117">
        <v>2754</v>
      </c>
      <c r="E612" s="117">
        <v>4415</v>
      </c>
      <c r="F612" s="117">
        <v>3197</v>
      </c>
      <c r="G612" s="117">
        <v>1255</v>
      </c>
      <c r="H612" s="117">
        <v>622</v>
      </c>
      <c r="I612" s="117">
        <v>301</v>
      </c>
      <c r="J612" s="117">
        <v>183</v>
      </c>
      <c r="K612" s="117">
        <v>345</v>
      </c>
      <c r="L612" s="117">
        <v>14</v>
      </c>
    </row>
    <row r="613" spans="1:13" ht="9" customHeight="1">
      <c r="A613" s="89" t="s">
        <v>102</v>
      </c>
      <c r="B613" s="116">
        <f t="shared" si="33"/>
        <v>17253</v>
      </c>
      <c r="C613" s="116">
        <v>63</v>
      </c>
      <c r="D613" s="116">
        <v>3363</v>
      </c>
      <c r="E613" s="116">
        <v>5483</v>
      </c>
      <c r="F613" s="116">
        <v>4031</v>
      </c>
      <c r="G613" s="116">
        <v>1590</v>
      </c>
      <c r="H613" s="116">
        <v>948</v>
      </c>
      <c r="I613" s="116">
        <v>551</v>
      </c>
      <c r="J613" s="116">
        <v>426</v>
      </c>
      <c r="K613" s="116">
        <v>785</v>
      </c>
      <c r="L613" s="116">
        <v>13</v>
      </c>
    </row>
    <row r="614" spans="1:13" ht="9" customHeight="1">
      <c r="A614" s="89" t="s">
        <v>103</v>
      </c>
      <c r="B614" s="116">
        <f t="shared" si="33"/>
        <v>14422</v>
      </c>
      <c r="C614" s="116">
        <v>11</v>
      </c>
      <c r="D614" s="116">
        <v>2039</v>
      </c>
      <c r="E614" s="116">
        <v>4089</v>
      </c>
      <c r="F614" s="116">
        <v>3603</v>
      </c>
      <c r="G614" s="116">
        <v>1769</v>
      </c>
      <c r="H614" s="116">
        <v>1050</v>
      </c>
      <c r="I614" s="116">
        <v>676</v>
      </c>
      <c r="J614" s="116">
        <v>418</v>
      </c>
      <c r="K614" s="116">
        <v>748</v>
      </c>
      <c r="L614" s="116">
        <v>19</v>
      </c>
    </row>
    <row r="615" spans="1:13" ht="9" customHeight="1">
      <c r="A615" s="89" t="s">
        <v>104</v>
      </c>
      <c r="B615" s="116">
        <f t="shared" si="33"/>
        <v>11419</v>
      </c>
      <c r="C615" s="116">
        <v>32</v>
      </c>
      <c r="D615" s="116">
        <v>2343</v>
      </c>
      <c r="E615" s="116">
        <v>3507</v>
      </c>
      <c r="F615" s="116">
        <v>2681</v>
      </c>
      <c r="G615" s="116">
        <v>1308</v>
      </c>
      <c r="H615" s="116">
        <v>652</v>
      </c>
      <c r="I615" s="116">
        <v>365</v>
      </c>
      <c r="J615" s="116">
        <v>213</v>
      </c>
      <c r="K615" s="116">
        <v>294</v>
      </c>
      <c r="L615" s="116">
        <v>24</v>
      </c>
    </row>
    <row r="616" spans="1:13" ht="9" customHeight="1">
      <c r="A616" s="100" t="s">
        <v>105</v>
      </c>
      <c r="B616" s="117">
        <f t="shared" si="33"/>
        <v>19027</v>
      </c>
      <c r="C616" s="117">
        <v>73</v>
      </c>
      <c r="D616" s="117">
        <v>3291</v>
      </c>
      <c r="E616" s="117">
        <v>6042</v>
      </c>
      <c r="F616" s="117">
        <v>4566</v>
      </c>
      <c r="G616" s="117">
        <v>2097</v>
      </c>
      <c r="H616" s="117">
        <v>1095</v>
      </c>
      <c r="I616" s="117">
        <v>698</v>
      </c>
      <c r="J616" s="117">
        <v>438</v>
      </c>
      <c r="K616" s="117">
        <v>702</v>
      </c>
      <c r="L616" s="117">
        <v>25</v>
      </c>
    </row>
    <row r="617" spans="1:13" ht="9" customHeight="1">
      <c r="A617" s="89" t="s">
        <v>106</v>
      </c>
      <c r="B617" s="116">
        <f t="shared" si="33"/>
        <v>5096</v>
      </c>
      <c r="C617" s="116">
        <v>8</v>
      </c>
      <c r="D617" s="116">
        <v>979</v>
      </c>
      <c r="E617" s="116">
        <v>1687</v>
      </c>
      <c r="F617" s="116">
        <v>1264</v>
      </c>
      <c r="G617" s="116">
        <v>504</v>
      </c>
      <c r="H617" s="116">
        <v>233</v>
      </c>
      <c r="I617" s="116">
        <v>147</v>
      </c>
      <c r="J617" s="116">
        <v>75</v>
      </c>
      <c r="K617" s="116">
        <v>166</v>
      </c>
      <c r="L617" s="116">
        <v>33</v>
      </c>
    </row>
    <row r="618" spans="1:13" ht="9" customHeight="1">
      <c r="A618" s="89" t="s">
        <v>107</v>
      </c>
      <c r="B618" s="116">
        <f t="shared" si="33"/>
        <v>40568</v>
      </c>
      <c r="C618" s="116">
        <v>265</v>
      </c>
      <c r="D618" s="116">
        <v>7571</v>
      </c>
      <c r="E618" s="116">
        <v>11561</v>
      </c>
      <c r="F618" s="116">
        <v>8845</v>
      </c>
      <c r="G618" s="116">
        <v>4591</v>
      </c>
      <c r="H618" s="116">
        <v>2584</v>
      </c>
      <c r="I618" s="116">
        <v>1602</v>
      </c>
      <c r="J618" s="116">
        <v>1218</v>
      </c>
      <c r="K618" s="116">
        <v>2317</v>
      </c>
      <c r="L618" s="116">
        <v>14</v>
      </c>
    </row>
    <row r="619" spans="1:13" ht="9" customHeight="1">
      <c r="A619" s="89" t="s">
        <v>108</v>
      </c>
      <c r="B619" s="116">
        <f t="shared" si="33"/>
        <v>12027</v>
      </c>
      <c r="C619" s="116">
        <v>4</v>
      </c>
      <c r="D619" s="116">
        <v>3259</v>
      </c>
      <c r="E619" s="116">
        <v>4020</v>
      </c>
      <c r="F619" s="116">
        <v>2582</v>
      </c>
      <c r="G619" s="116">
        <v>974</v>
      </c>
      <c r="H619" s="116">
        <v>494</v>
      </c>
      <c r="I619" s="116">
        <v>228</v>
      </c>
      <c r="J619" s="116">
        <v>134</v>
      </c>
      <c r="K619" s="116">
        <v>314</v>
      </c>
      <c r="L619" s="116">
        <v>18</v>
      </c>
    </row>
    <row r="620" spans="1:13" ht="9" customHeight="1">
      <c r="A620" s="100" t="s">
        <v>109</v>
      </c>
      <c r="B620" s="117">
        <f t="shared" si="33"/>
        <v>9634</v>
      </c>
      <c r="C620" s="117">
        <v>64</v>
      </c>
      <c r="D620" s="117">
        <v>2955</v>
      </c>
      <c r="E620" s="117">
        <v>3398</v>
      </c>
      <c r="F620" s="117">
        <v>1761</v>
      </c>
      <c r="G620" s="117">
        <v>713</v>
      </c>
      <c r="H620" s="117">
        <v>299</v>
      </c>
      <c r="I620" s="117">
        <v>165</v>
      </c>
      <c r="J620" s="117">
        <v>109</v>
      </c>
      <c r="K620" s="117">
        <v>166</v>
      </c>
      <c r="L620" s="117">
        <v>4</v>
      </c>
    </row>
    <row r="621" spans="1:13" ht="8.65" customHeight="1"/>
    <row r="622" spans="1:13" ht="8.65" customHeight="1">
      <c r="A622" s="162" t="s">
        <v>188</v>
      </c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</row>
    <row r="623" spans="1:13" ht="8.65" customHeight="1">
      <c r="A623" s="96" t="s">
        <v>181</v>
      </c>
      <c r="B623" s="115">
        <f t="shared" ref="B623:L623" si="34">SUM(B625:B656)</f>
        <v>585434</v>
      </c>
      <c r="C623" s="115">
        <f t="shared" si="34"/>
        <v>2111</v>
      </c>
      <c r="D623" s="115">
        <f t="shared" si="34"/>
        <v>117583</v>
      </c>
      <c r="E623" s="115">
        <f t="shared" si="34"/>
        <v>179396</v>
      </c>
      <c r="F623" s="115">
        <f t="shared" si="34"/>
        <v>134503</v>
      </c>
      <c r="G623" s="115">
        <f t="shared" si="34"/>
        <v>65003</v>
      </c>
      <c r="H623" s="115">
        <f t="shared" si="34"/>
        <v>33240</v>
      </c>
      <c r="I623" s="115">
        <f t="shared" si="34"/>
        <v>18847</v>
      </c>
      <c r="J623" s="115">
        <f t="shared" si="34"/>
        <v>12166</v>
      </c>
      <c r="K623" s="115">
        <f t="shared" si="34"/>
        <v>20810</v>
      </c>
      <c r="L623" s="115">
        <f t="shared" si="34"/>
        <v>1775</v>
      </c>
      <c r="M623" s="164"/>
    </row>
    <row r="624" spans="1:13" ht="3.95" customHeight="1">
      <c r="A624" s="89" t="s">
        <v>182</v>
      </c>
      <c r="B624" s="116"/>
      <c r="C624" s="116"/>
      <c r="D624" s="116"/>
      <c r="E624" s="116"/>
      <c r="F624" s="116"/>
      <c r="G624" s="116"/>
      <c r="H624" s="116"/>
      <c r="I624" s="116"/>
      <c r="J624" s="116"/>
      <c r="K624" s="116"/>
      <c r="L624" s="116"/>
    </row>
    <row r="625" spans="1:12" ht="8.65" customHeight="1">
      <c r="A625" s="89" t="s">
        <v>79</v>
      </c>
      <c r="B625" s="116">
        <f>SUM(C625:L625)</f>
        <v>6210</v>
      </c>
      <c r="C625" s="116">
        <v>0</v>
      </c>
      <c r="D625" s="116">
        <v>1260</v>
      </c>
      <c r="E625" s="116">
        <v>2293</v>
      </c>
      <c r="F625" s="116">
        <v>1537</v>
      </c>
      <c r="G625" s="116">
        <v>537</v>
      </c>
      <c r="H625" s="116">
        <v>262</v>
      </c>
      <c r="I625" s="116">
        <v>138</v>
      </c>
      <c r="J625" s="116">
        <v>73</v>
      </c>
      <c r="K625" s="116">
        <v>103</v>
      </c>
      <c r="L625" s="116">
        <v>7</v>
      </c>
    </row>
    <row r="626" spans="1:12" ht="8.65" customHeight="1">
      <c r="A626" s="89" t="s">
        <v>80</v>
      </c>
      <c r="B626" s="116">
        <f t="shared" ref="B626:B656" si="35">SUM(C626:L626)</f>
        <v>17535</v>
      </c>
      <c r="C626" s="116">
        <v>21</v>
      </c>
      <c r="D626" s="116">
        <v>2144</v>
      </c>
      <c r="E626" s="116">
        <v>4820</v>
      </c>
      <c r="F626" s="116">
        <v>4208</v>
      </c>
      <c r="G626" s="116">
        <v>2364</v>
      </c>
      <c r="H626" s="116">
        <v>1492</v>
      </c>
      <c r="I626" s="116">
        <v>925</v>
      </c>
      <c r="J626" s="116">
        <v>637</v>
      </c>
      <c r="K626" s="116">
        <v>865</v>
      </c>
      <c r="L626" s="116">
        <v>59</v>
      </c>
    </row>
    <row r="627" spans="1:12" ht="8.65" customHeight="1">
      <c r="A627" s="89" t="s">
        <v>81</v>
      </c>
      <c r="B627" s="116">
        <f t="shared" si="35"/>
        <v>2856</v>
      </c>
      <c r="C627" s="116">
        <v>5</v>
      </c>
      <c r="D627" s="116">
        <v>365</v>
      </c>
      <c r="E627" s="116">
        <v>779</v>
      </c>
      <c r="F627" s="116">
        <v>755</v>
      </c>
      <c r="G627" s="116">
        <v>408</v>
      </c>
      <c r="H627" s="116">
        <v>207</v>
      </c>
      <c r="I627" s="116">
        <v>127</v>
      </c>
      <c r="J627" s="116">
        <v>86</v>
      </c>
      <c r="K627" s="116">
        <v>124</v>
      </c>
      <c r="L627" s="116">
        <v>0</v>
      </c>
    </row>
    <row r="628" spans="1:12" ht="8.65" customHeight="1">
      <c r="A628" s="100" t="s">
        <v>82</v>
      </c>
      <c r="B628" s="117">
        <f>SUM(C628:L628)</f>
        <v>5267</v>
      </c>
      <c r="C628" s="117">
        <v>0</v>
      </c>
      <c r="D628" s="117">
        <v>1413</v>
      </c>
      <c r="E628" s="117">
        <v>1728</v>
      </c>
      <c r="F628" s="117">
        <v>1054</v>
      </c>
      <c r="G628" s="117">
        <v>452</v>
      </c>
      <c r="H628" s="117">
        <v>254</v>
      </c>
      <c r="I628" s="117">
        <v>128</v>
      </c>
      <c r="J628" s="117">
        <v>84</v>
      </c>
      <c r="K628" s="117">
        <v>141</v>
      </c>
      <c r="L628" s="117">
        <v>13</v>
      </c>
    </row>
    <row r="629" spans="1:12" ht="8.65" customHeight="1">
      <c r="A629" s="89" t="s">
        <v>83</v>
      </c>
      <c r="B629" s="116">
        <f t="shared" si="35"/>
        <v>15384</v>
      </c>
      <c r="C629" s="116">
        <v>21</v>
      </c>
      <c r="D629" s="116">
        <v>4229</v>
      </c>
      <c r="E629" s="116">
        <v>5008</v>
      </c>
      <c r="F629" s="116">
        <v>3017</v>
      </c>
      <c r="G629" s="116">
        <v>1275</v>
      </c>
      <c r="H629" s="116">
        <v>653</v>
      </c>
      <c r="I629" s="116">
        <v>373</v>
      </c>
      <c r="J629" s="116">
        <v>276</v>
      </c>
      <c r="K629" s="116">
        <v>478</v>
      </c>
      <c r="L629" s="116">
        <v>54</v>
      </c>
    </row>
    <row r="630" spans="1:12" ht="8.65" customHeight="1">
      <c r="A630" s="89" t="s">
        <v>84</v>
      </c>
      <c r="B630" s="116">
        <f t="shared" si="35"/>
        <v>3388</v>
      </c>
      <c r="C630" s="116">
        <v>13</v>
      </c>
      <c r="D630" s="116">
        <v>527</v>
      </c>
      <c r="E630" s="116">
        <v>991</v>
      </c>
      <c r="F630" s="116">
        <v>887</v>
      </c>
      <c r="G630" s="116">
        <v>395</v>
      </c>
      <c r="H630" s="116">
        <v>229</v>
      </c>
      <c r="I630" s="116">
        <v>129</v>
      </c>
      <c r="J630" s="116">
        <v>81</v>
      </c>
      <c r="K630" s="116">
        <v>132</v>
      </c>
      <c r="L630" s="116">
        <v>4</v>
      </c>
    </row>
    <row r="631" spans="1:12" ht="8.65" customHeight="1">
      <c r="A631" s="89" t="s">
        <v>85</v>
      </c>
      <c r="B631" s="116">
        <f t="shared" si="35"/>
        <v>24054</v>
      </c>
      <c r="C631" s="116">
        <v>176</v>
      </c>
      <c r="D631" s="116">
        <v>7549</v>
      </c>
      <c r="E631" s="116">
        <v>7002</v>
      </c>
      <c r="F631" s="116">
        <v>4287</v>
      </c>
      <c r="G631" s="116">
        <v>2093</v>
      </c>
      <c r="H631" s="116">
        <v>1098</v>
      </c>
      <c r="I631" s="116">
        <v>657</v>
      </c>
      <c r="J631" s="116">
        <v>443</v>
      </c>
      <c r="K631" s="116">
        <v>738</v>
      </c>
      <c r="L631" s="116">
        <v>11</v>
      </c>
    </row>
    <row r="632" spans="1:12" ht="8.65" customHeight="1">
      <c r="A632" s="100" t="s">
        <v>86</v>
      </c>
      <c r="B632" s="117">
        <f t="shared" si="35"/>
        <v>18728</v>
      </c>
      <c r="C632" s="117">
        <v>22</v>
      </c>
      <c r="D632" s="117">
        <v>2891</v>
      </c>
      <c r="E632" s="117">
        <v>5782</v>
      </c>
      <c r="F632" s="117">
        <v>4306</v>
      </c>
      <c r="G632" s="117">
        <v>2245</v>
      </c>
      <c r="H632" s="117">
        <v>1383</v>
      </c>
      <c r="I632" s="117">
        <v>907</v>
      </c>
      <c r="J632" s="117">
        <v>546</v>
      </c>
      <c r="K632" s="117">
        <v>636</v>
      </c>
      <c r="L632" s="117">
        <v>10</v>
      </c>
    </row>
    <row r="633" spans="1:12" ht="8.65" customHeight="1">
      <c r="A633" s="161" t="s">
        <v>24</v>
      </c>
      <c r="B633" s="116">
        <f t="shared" si="35"/>
        <v>35536</v>
      </c>
      <c r="C633" s="116">
        <v>15</v>
      </c>
      <c r="D633" s="116">
        <v>3100</v>
      </c>
      <c r="E633" s="116">
        <v>7737</v>
      </c>
      <c r="F633" s="116">
        <v>10036</v>
      </c>
      <c r="G633" s="116">
        <v>6579</v>
      </c>
      <c r="H633" s="116">
        <v>3403</v>
      </c>
      <c r="I633" s="116">
        <v>1748</v>
      </c>
      <c r="J633" s="116">
        <v>1092</v>
      </c>
      <c r="K633" s="116">
        <v>1824</v>
      </c>
      <c r="L633" s="116">
        <v>2</v>
      </c>
    </row>
    <row r="634" spans="1:12" ht="8.65" customHeight="1">
      <c r="A634" s="89" t="s">
        <v>87</v>
      </c>
      <c r="B634" s="116">
        <f t="shared" si="35"/>
        <v>9674</v>
      </c>
      <c r="C634" s="116">
        <v>61</v>
      </c>
      <c r="D634" s="116">
        <v>2504</v>
      </c>
      <c r="E634" s="116">
        <v>2897</v>
      </c>
      <c r="F634" s="116">
        <v>1866</v>
      </c>
      <c r="G634" s="116">
        <v>898</v>
      </c>
      <c r="H634" s="116">
        <v>503</v>
      </c>
      <c r="I634" s="116">
        <v>334</v>
      </c>
      <c r="J634" s="116">
        <v>226</v>
      </c>
      <c r="K634" s="116">
        <v>383</v>
      </c>
      <c r="L634" s="116">
        <v>2</v>
      </c>
    </row>
    <row r="635" spans="1:12" ht="8.65" customHeight="1">
      <c r="A635" s="89" t="s">
        <v>88</v>
      </c>
      <c r="B635" s="116">
        <f t="shared" si="35"/>
        <v>31310</v>
      </c>
      <c r="C635" s="116">
        <v>1</v>
      </c>
      <c r="D635" s="116">
        <v>6810</v>
      </c>
      <c r="E635" s="116">
        <v>12307</v>
      </c>
      <c r="F635" s="116">
        <v>6785</v>
      </c>
      <c r="G635" s="116">
        <v>2781</v>
      </c>
      <c r="H635" s="116">
        <v>1161</v>
      </c>
      <c r="I635" s="116">
        <v>558</v>
      </c>
      <c r="J635" s="116">
        <v>362</v>
      </c>
      <c r="K635" s="116">
        <v>462</v>
      </c>
      <c r="L635" s="116">
        <v>83</v>
      </c>
    </row>
    <row r="636" spans="1:12" ht="8.65" customHeight="1">
      <c r="A636" s="100" t="s">
        <v>89</v>
      </c>
      <c r="B636" s="117">
        <f>SUM(C636:L636)</f>
        <v>22595</v>
      </c>
      <c r="C636" s="117">
        <v>637</v>
      </c>
      <c r="D636" s="117">
        <v>8351</v>
      </c>
      <c r="E636" s="117">
        <v>6338</v>
      </c>
      <c r="F636" s="117">
        <v>3550</v>
      </c>
      <c r="G636" s="117">
        <v>1606</v>
      </c>
      <c r="H636" s="117">
        <v>784</v>
      </c>
      <c r="I636" s="117">
        <v>443</v>
      </c>
      <c r="J636" s="117">
        <v>294</v>
      </c>
      <c r="K636" s="117">
        <v>580</v>
      </c>
      <c r="L636" s="117">
        <v>12</v>
      </c>
    </row>
    <row r="637" spans="1:12" ht="8.65" customHeight="1">
      <c r="A637" s="89" t="s">
        <v>90</v>
      </c>
      <c r="B637" s="116">
        <f t="shared" si="35"/>
        <v>10143</v>
      </c>
      <c r="C637" s="116">
        <v>49</v>
      </c>
      <c r="D637" s="116">
        <v>1609</v>
      </c>
      <c r="E637" s="116">
        <v>3135</v>
      </c>
      <c r="F637" s="116">
        <v>2482</v>
      </c>
      <c r="G637" s="116">
        <v>1195</v>
      </c>
      <c r="H637" s="116">
        <v>627</v>
      </c>
      <c r="I637" s="116">
        <v>325</v>
      </c>
      <c r="J637" s="116">
        <v>222</v>
      </c>
      <c r="K637" s="116">
        <v>475</v>
      </c>
      <c r="L637" s="116">
        <v>24</v>
      </c>
    </row>
    <row r="638" spans="1:12" ht="8.65" customHeight="1">
      <c r="A638" s="89" t="s">
        <v>91</v>
      </c>
      <c r="B638" s="116">
        <f t="shared" si="35"/>
        <v>39127</v>
      </c>
      <c r="C638" s="116">
        <v>3</v>
      </c>
      <c r="D638" s="116">
        <v>7218</v>
      </c>
      <c r="E638" s="116">
        <v>13689</v>
      </c>
      <c r="F638" s="116">
        <v>10201</v>
      </c>
      <c r="G638" s="116">
        <v>4098</v>
      </c>
      <c r="H638" s="116">
        <v>1734</v>
      </c>
      <c r="I638" s="116">
        <v>886</v>
      </c>
      <c r="J638" s="116">
        <v>501</v>
      </c>
      <c r="K638" s="116">
        <v>795</v>
      </c>
      <c r="L638" s="116">
        <v>2</v>
      </c>
    </row>
    <row r="639" spans="1:12" ht="8.65" customHeight="1">
      <c r="A639" s="89" t="s">
        <v>92</v>
      </c>
      <c r="B639" s="116">
        <f t="shared" si="35"/>
        <v>72465</v>
      </c>
      <c r="C639" s="116">
        <v>196</v>
      </c>
      <c r="D639" s="116">
        <v>12493</v>
      </c>
      <c r="E639" s="116">
        <v>21822</v>
      </c>
      <c r="F639" s="116">
        <v>16988</v>
      </c>
      <c r="G639" s="116">
        <v>8819</v>
      </c>
      <c r="H639" s="116">
        <v>4611</v>
      </c>
      <c r="I639" s="116">
        <v>2561</v>
      </c>
      <c r="J639" s="116">
        <v>1693</v>
      </c>
      <c r="K639" s="116">
        <v>2867</v>
      </c>
      <c r="L639" s="116">
        <v>415</v>
      </c>
    </row>
    <row r="640" spans="1:12" ht="8.65" customHeight="1">
      <c r="A640" s="100" t="s">
        <v>93</v>
      </c>
      <c r="B640" s="117">
        <f t="shared" si="35"/>
        <v>26833</v>
      </c>
      <c r="C640" s="117">
        <v>37</v>
      </c>
      <c r="D640" s="117">
        <v>7525</v>
      </c>
      <c r="E640" s="117">
        <v>8985</v>
      </c>
      <c r="F640" s="117">
        <v>5174</v>
      </c>
      <c r="G640" s="117">
        <v>2274</v>
      </c>
      <c r="H640" s="117">
        <v>1079</v>
      </c>
      <c r="I640" s="117">
        <v>578</v>
      </c>
      <c r="J640" s="117">
        <v>369</v>
      </c>
      <c r="K640" s="117">
        <v>774</v>
      </c>
      <c r="L640" s="117">
        <v>38</v>
      </c>
    </row>
    <row r="641" spans="1:12" ht="8.65" customHeight="1">
      <c r="A641" s="89" t="s">
        <v>94</v>
      </c>
      <c r="B641" s="116">
        <f t="shared" si="35"/>
        <v>7874</v>
      </c>
      <c r="C641" s="116">
        <v>1</v>
      </c>
      <c r="D641" s="116">
        <v>1197</v>
      </c>
      <c r="E641" s="116">
        <v>1838</v>
      </c>
      <c r="F641" s="116">
        <v>1868</v>
      </c>
      <c r="G641" s="116">
        <v>967</v>
      </c>
      <c r="H641" s="116">
        <v>489</v>
      </c>
      <c r="I641" s="116">
        <v>245</v>
      </c>
      <c r="J641" s="116">
        <v>168</v>
      </c>
      <c r="K641" s="116">
        <v>349</v>
      </c>
      <c r="L641" s="116">
        <v>752</v>
      </c>
    </row>
    <row r="642" spans="1:12" ht="8.65" customHeight="1">
      <c r="A642" s="89" t="s">
        <v>95</v>
      </c>
      <c r="B642" s="116">
        <f t="shared" si="35"/>
        <v>6112</v>
      </c>
      <c r="C642" s="116">
        <v>21</v>
      </c>
      <c r="D642" s="116">
        <v>1076</v>
      </c>
      <c r="E642" s="116">
        <v>1730</v>
      </c>
      <c r="F642" s="116">
        <v>1436</v>
      </c>
      <c r="G642" s="116">
        <v>659</v>
      </c>
      <c r="H642" s="116">
        <v>421</v>
      </c>
      <c r="I642" s="116">
        <v>262</v>
      </c>
      <c r="J642" s="116">
        <v>165</v>
      </c>
      <c r="K642" s="116">
        <v>341</v>
      </c>
      <c r="L642" s="116">
        <v>1</v>
      </c>
    </row>
    <row r="643" spans="1:12" ht="8.65" customHeight="1">
      <c r="A643" s="89" t="s">
        <v>96</v>
      </c>
      <c r="B643" s="116">
        <f t="shared" si="35"/>
        <v>26942</v>
      </c>
      <c r="C643" s="116">
        <v>5</v>
      </c>
      <c r="D643" s="116">
        <v>5782</v>
      </c>
      <c r="E643" s="116">
        <v>8644</v>
      </c>
      <c r="F643" s="116">
        <v>6778</v>
      </c>
      <c r="G643" s="116">
        <v>2855</v>
      </c>
      <c r="H643" s="116">
        <v>1248</v>
      </c>
      <c r="I643" s="116">
        <v>677</v>
      </c>
      <c r="J643" s="116">
        <v>369</v>
      </c>
      <c r="K643" s="116">
        <v>579</v>
      </c>
      <c r="L643" s="116">
        <v>5</v>
      </c>
    </row>
    <row r="644" spans="1:12" ht="8.65" customHeight="1">
      <c r="A644" s="100" t="s">
        <v>97</v>
      </c>
      <c r="B644" s="117">
        <f t="shared" si="35"/>
        <v>20922</v>
      </c>
      <c r="C644" s="117">
        <v>270</v>
      </c>
      <c r="D644" s="117">
        <v>5798</v>
      </c>
      <c r="E644" s="117">
        <v>6482</v>
      </c>
      <c r="F644" s="117">
        <v>3969</v>
      </c>
      <c r="G644" s="117">
        <v>2042</v>
      </c>
      <c r="H644" s="117">
        <v>915</v>
      </c>
      <c r="I644" s="117">
        <v>506</v>
      </c>
      <c r="J644" s="117">
        <v>303</v>
      </c>
      <c r="K644" s="117">
        <v>632</v>
      </c>
      <c r="L644" s="117">
        <v>5</v>
      </c>
    </row>
    <row r="645" spans="1:12" ht="8.65" customHeight="1">
      <c r="A645" s="89" t="s">
        <v>98</v>
      </c>
      <c r="B645" s="116">
        <f t="shared" si="35"/>
        <v>21027</v>
      </c>
      <c r="C645" s="116">
        <v>77</v>
      </c>
      <c r="D645" s="116">
        <v>3766</v>
      </c>
      <c r="E645" s="116">
        <v>6211</v>
      </c>
      <c r="F645" s="116">
        <v>4988</v>
      </c>
      <c r="G645" s="116">
        <v>2608</v>
      </c>
      <c r="H645" s="116">
        <v>1239</v>
      </c>
      <c r="I645" s="116">
        <v>731</v>
      </c>
      <c r="J645" s="116">
        <v>441</v>
      </c>
      <c r="K645" s="116">
        <v>964</v>
      </c>
      <c r="L645" s="116">
        <v>2</v>
      </c>
    </row>
    <row r="646" spans="1:12" ht="8.65" customHeight="1">
      <c r="A646" s="89" t="s">
        <v>99</v>
      </c>
      <c r="B646" s="116">
        <f t="shared" si="35"/>
        <v>9253</v>
      </c>
      <c r="C646" s="116">
        <v>2</v>
      </c>
      <c r="D646" s="116">
        <v>1191</v>
      </c>
      <c r="E646" s="116">
        <v>3045</v>
      </c>
      <c r="F646" s="116">
        <v>2703</v>
      </c>
      <c r="G646" s="116">
        <v>1192</v>
      </c>
      <c r="H646" s="116">
        <v>532</v>
      </c>
      <c r="I646" s="116">
        <v>235</v>
      </c>
      <c r="J646" s="116">
        <v>131</v>
      </c>
      <c r="K646" s="116">
        <v>220</v>
      </c>
      <c r="L646" s="116">
        <v>2</v>
      </c>
    </row>
    <row r="647" spans="1:12" ht="8.65" customHeight="1">
      <c r="A647" s="89" t="s">
        <v>100</v>
      </c>
      <c r="B647" s="116">
        <f t="shared" si="35"/>
        <v>9180</v>
      </c>
      <c r="C647" s="116">
        <v>0</v>
      </c>
      <c r="D647" s="116">
        <v>959</v>
      </c>
      <c r="E647" s="116">
        <v>2080</v>
      </c>
      <c r="F647" s="116">
        <v>2672</v>
      </c>
      <c r="G647" s="116">
        <v>1571</v>
      </c>
      <c r="H647" s="116">
        <v>803</v>
      </c>
      <c r="I647" s="116">
        <v>444</v>
      </c>
      <c r="J647" s="116">
        <v>299</v>
      </c>
      <c r="K647" s="116">
        <v>275</v>
      </c>
      <c r="L647" s="116">
        <v>77</v>
      </c>
    </row>
    <row r="648" spans="1:12" ht="8.65" customHeight="1">
      <c r="A648" s="100" t="s">
        <v>101</v>
      </c>
      <c r="B648" s="117">
        <f t="shared" si="35"/>
        <v>13452</v>
      </c>
      <c r="C648" s="117">
        <v>3</v>
      </c>
      <c r="D648" s="117">
        <v>2624</v>
      </c>
      <c r="E648" s="117">
        <v>4618</v>
      </c>
      <c r="F648" s="117">
        <v>3285</v>
      </c>
      <c r="G648" s="117">
        <v>1417</v>
      </c>
      <c r="H648" s="117">
        <v>601</v>
      </c>
      <c r="I648" s="117">
        <v>316</v>
      </c>
      <c r="J648" s="117">
        <v>196</v>
      </c>
      <c r="K648" s="117">
        <v>388</v>
      </c>
      <c r="L648" s="117">
        <v>4</v>
      </c>
    </row>
    <row r="649" spans="1:12" ht="8.65" customHeight="1">
      <c r="A649" s="89" t="s">
        <v>102</v>
      </c>
      <c r="B649" s="116">
        <f t="shared" si="35"/>
        <v>17088</v>
      </c>
      <c r="C649" s="116">
        <v>55</v>
      </c>
      <c r="D649" s="116">
        <v>3045</v>
      </c>
      <c r="E649" s="116">
        <v>5436</v>
      </c>
      <c r="F649" s="116">
        <v>4159</v>
      </c>
      <c r="G649" s="116">
        <v>1677</v>
      </c>
      <c r="H649" s="116">
        <v>920</v>
      </c>
      <c r="I649" s="116">
        <v>554</v>
      </c>
      <c r="J649" s="116">
        <v>423</v>
      </c>
      <c r="K649" s="116">
        <v>802</v>
      </c>
      <c r="L649" s="116">
        <v>17</v>
      </c>
    </row>
    <row r="650" spans="1:12" ht="8.65" customHeight="1">
      <c r="A650" s="89" t="s">
        <v>103</v>
      </c>
      <c r="B650" s="116">
        <f t="shared" si="35"/>
        <v>14505</v>
      </c>
      <c r="C650" s="116">
        <v>4</v>
      </c>
      <c r="D650" s="116">
        <v>1899</v>
      </c>
      <c r="E650" s="116">
        <v>4119</v>
      </c>
      <c r="F650" s="116">
        <v>3713</v>
      </c>
      <c r="G650" s="116">
        <v>1772</v>
      </c>
      <c r="H650" s="116">
        <v>1004</v>
      </c>
      <c r="I650" s="116">
        <v>666</v>
      </c>
      <c r="J650" s="116">
        <v>485</v>
      </c>
      <c r="K650" s="116">
        <v>814</v>
      </c>
      <c r="L650" s="116">
        <v>29</v>
      </c>
    </row>
    <row r="651" spans="1:12" ht="8.65" customHeight="1">
      <c r="A651" s="89" t="s">
        <v>104</v>
      </c>
      <c r="B651" s="116">
        <f t="shared" si="35"/>
        <v>11097</v>
      </c>
      <c r="C651" s="116">
        <v>17</v>
      </c>
      <c r="D651" s="116">
        <v>2217</v>
      </c>
      <c r="E651" s="116">
        <v>3484</v>
      </c>
      <c r="F651" s="116">
        <v>2583</v>
      </c>
      <c r="G651" s="116">
        <v>1205</v>
      </c>
      <c r="H651" s="116">
        <v>647</v>
      </c>
      <c r="I651" s="116">
        <v>379</v>
      </c>
      <c r="J651" s="116">
        <v>231</v>
      </c>
      <c r="K651" s="116">
        <v>319</v>
      </c>
      <c r="L651" s="116">
        <v>15</v>
      </c>
    </row>
    <row r="652" spans="1:12" ht="8.65" customHeight="1">
      <c r="A652" s="100" t="s">
        <v>105</v>
      </c>
      <c r="B652" s="117">
        <f t="shared" si="35"/>
        <v>18248</v>
      </c>
      <c r="C652" s="117">
        <v>58</v>
      </c>
      <c r="D652" s="117">
        <v>3257</v>
      </c>
      <c r="E652" s="117">
        <v>5673</v>
      </c>
      <c r="F652" s="117">
        <v>4343</v>
      </c>
      <c r="G652" s="117">
        <v>2040</v>
      </c>
      <c r="H652" s="117">
        <v>1070</v>
      </c>
      <c r="I652" s="117">
        <v>695</v>
      </c>
      <c r="J652" s="117">
        <v>443</v>
      </c>
      <c r="K652" s="117">
        <v>651</v>
      </c>
      <c r="L652" s="117">
        <v>18</v>
      </c>
    </row>
    <row r="653" spans="1:12" ht="8.65" customHeight="1">
      <c r="A653" s="89" t="s">
        <v>106</v>
      </c>
      <c r="B653" s="116">
        <f t="shared" si="35"/>
        <v>5750</v>
      </c>
      <c r="C653" s="116">
        <v>9</v>
      </c>
      <c r="D653" s="116">
        <v>1025</v>
      </c>
      <c r="E653" s="116">
        <v>1785</v>
      </c>
      <c r="F653" s="116">
        <v>1391</v>
      </c>
      <c r="G653" s="116">
        <v>669</v>
      </c>
      <c r="H653" s="116">
        <v>299</v>
      </c>
      <c r="I653" s="116">
        <v>161</v>
      </c>
      <c r="J653" s="116">
        <v>113</v>
      </c>
      <c r="K653" s="116">
        <v>242</v>
      </c>
      <c r="L653" s="116">
        <v>56</v>
      </c>
    </row>
    <row r="654" spans="1:12" ht="8.65" customHeight="1">
      <c r="A654" s="89" t="s">
        <v>107</v>
      </c>
      <c r="B654" s="116">
        <f t="shared" si="35"/>
        <v>41356</v>
      </c>
      <c r="C654" s="116">
        <v>288</v>
      </c>
      <c r="D654" s="116">
        <v>7777</v>
      </c>
      <c r="E654" s="116">
        <v>11632</v>
      </c>
      <c r="F654" s="116">
        <v>9026</v>
      </c>
      <c r="G654" s="116">
        <v>4615</v>
      </c>
      <c r="H654" s="116">
        <v>2709</v>
      </c>
      <c r="I654" s="116">
        <v>1724</v>
      </c>
      <c r="J654" s="116">
        <v>1184</v>
      </c>
      <c r="K654" s="116">
        <v>2386</v>
      </c>
      <c r="L654" s="116">
        <v>15</v>
      </c>
    </row>
    <row r="655" spans="1:12" ht="8.65" customHeight="1">
      <c r="A655" s="89" t="s">
        <v>108</v>
      </c>
      <c r="B655" s="116">
        <f t="shared" si="35"/>
        <v>11960</v>
      </c>
      <c r="C655" s="116">
        <v>3</v>
      </c>
      <c r="D655" s="116">
        <v>3248</v>
      </c>
      <c r="E655" s="116">
        <v>3943</v>
      </c>
      <c r="F655" s="116">
        <v>2645</v>
      </c>
      <c r="G655" s="116">
        <v>967</v>
      </c>
      <c r="H655" s="116">
        <v>475</v>
      </c>
      <c r="I655" s="116">
        <v>234</v>
      </c>
      <c r="J655" s="116">
        <v>128</v>
      </c>
      <c r="K655" s="116">
        <v>281</v>
      </c>
      <c r="L655" s="116">
        <v>36</v>
      </c>
    </row>
    <row r="656" spans="1:12" ht="8.65" customHeight="1">
      <c r="A656" s="100" t="s">
        <v>109</v>
      </c>
      <c r="B656" s="117">
        <f t="shared" si="35"/>
        <v>9563</v>
      </c>
      <c r="C656" s="117">
        <v>41</v>
      </c>
      <c r="D656" s="117">
        <v>2734</v>
      </c>
      <c r="E656" s="117">
        <v>3363</v>
      </c>
      <c r="F656" s="117">
        <v>1811</v>
      </c>
      <c r="G656" s="117">
        <v>728</v>
      </c>
      <c r="H656" s="117">
        <v>388</v>
      </c>
      <c r="I656" s="117">
        <v>201</v>
      </c>
      <c r="J656" s="117">
        <v>102</v>
      </c>
      <c r="K656" s="117">
        <v>190</v>
      </c>
      <c r="L656" s="117">
        <v>5</v>
      </c>
    </row>
    <row r="657" spans="1:13" ht="8.65" customHeight="1">
      <c r="A657" s="89"/>
      <c r="B657" s="116"/>
      <c r="C657" s="116"/>
      <c r="D657" s="116"/>
      <c r="E657" s="116"/>
      <c r="F657" s="116"/>
      <c r="G657" s="116"/>
      <c r="H657" s="116"/>
      <c r="I657" s="116"/>
      <c r="J657" s="116"/>
      <c r="K657" s="116"/>
      <c r="L657" s="116"/>
    </row>
    <row r="658" spans="1:13" ht="8.65" customHeight="1">
      <c r="A658" s="162" t="s">
        <v>119</v>
      </c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</row>
    <row r="659" spans="1:13" ht="8.65" customHeight="1">
      <c r="A659" s="96" t="s">
        <v>181</v>
      </c>
      <c r="B659" s="115">
        <f>SUM(B661:B692)</f>
        <v>583264</v>
      </c>
      <c r="C659" s="115">
        <f t="shared" ref="C659:L659" si="36">SUM(C661:C692)</f>
        <v>1470</v>
      </c>
      <c r="D659" s="115">
        <f t="shared" si="36"/>
        <v>110650</v>
      </c>
      <c r="E659" s="115">
        <f t="shared" si="36"/>
        <v>176965</v>
      </c>
      <c r="F659" s="115">
        <f t="shared" si="36"/>
        <v>134418</v>
      </c>
      <c r="G659" s="115">
        <f t="shared" si="36"/>
        <v>67154</v>
      </c>
      <c r="H659" s="115">
        <f t="shared" si="36"/>
        <v>35108</v>
      </c>
      <c r="I659" s="115">
        <f t="shared" si="36"/>
        <v>20317</v>
      </c>
      <c r="J659" s="115">
        <f t="shared" si="36"/>
        <v>13213</v>
      </c>
      <c r="K659" s="115">
        <f t="shared" si="36"/>
        <v>22522</v>
      </c>
      <c r="L659" s="115">
        <f t="shared" si="36"/>
        <v>1447</v>
      </c>
      <c r="M659" s="164"/>
    </row>
    <row r="660" spans="1:13" ht="3.95" customHeight="1">
      <c r="A660" s="89" t="s">
        <v>182</v>
      </c>
      <c r="B660" s="116"/>
      <c r="C660" s="116"/>
      <c r="D660" s="116"/>
      <c r="E660" s="116"/>
      <c r="F660" s="116"/>
      <c r="G660" s="116"/>
      <c r="H660" s="116"/>
      <c r="I660" s="116"/>
      <c r="J660" s="116"/>
      <c r="K660" s="116"/>
      <c r="L660" s="116"/>
    </row>
    <row r="661" spans="1:13" ht="8.65" customHeight="1">
      <c r="A661" s="89" t="s">
        <v>79</v>
      </c>
      <c r="B661" s="116">
        <f t="shared" ref="B661:B692" si="37">SUM(C661:L661)</f>
        <v>6369</v>
      </c>
      <c r="C661" s="116">
        <v>0</v>
      </c>
      <c r="D661" s="116">
        <v>1218</v>
      </c>
      <c r="E661" s="116">
        <v>2318</v>
      </c>
      <c r="F661" s="116">
        <v>1591</v>
      </c>
      <c r="G661" s="116">
        <v>675</v>
      </c>
      <c r="H661" s="116">
        <v>250</v>
      </c>
      <c r="I661" s="116">
        <v>116</v>
      </c>
      <c r="J661" s="116">
        <v>90</v>
      </c>
      <c r="K661" s="116">
        <v>105</v>
      </c>
      <c r="L661" s="116">
        <v>6</v>
      </c>
    </row>
    <row r="662" spans="1:13" ht="8.65" customHeight="1">
      <c r="A662" s="89" t="s">
        <v>80</v>
      </c>
      <c r="B662" s="116">
        <f t="shared" si="37"/>
        <v>17353</v>
      </c>
      <c r="C662" s="116">
        <v>26</v>
      </c>
      <c r="D662" s="116">
        <v>2018</v>
      </c>
      <c r="E662" s="116">
        <v>4796</v>
      </c>
      <c r="F662" s="116">
        <v>4184</v>
      </c>
      <c r="G662" s="116">
        <v>2372</v>
      </c>
      <c r="H662" s="116">
        <v>1449</v>
      </c>
      <c r="I662" s="116">
        <v>943</v>
      </c>
      <c r="J662" s="116">
        <v>625</v>
      </c>
      <c r="K662" s="116">
        <v>899</v>
      </c>
      <c r="L662" s="116">
        <v>41</v>
      </c>
    </row>
    <row r="663" spans="1:13" ht="8.65" customHeight="1">
      <c r="A663" s="89" t="s">
        <v>81</v>
      </c>
      <c r="B663" s="116">
        <f t="shared" si="37"/>
        <v>2820</v>
      </c>
      <c r="C663" s="116">
        <v>2</v>
      </c>
      <c r="D663" s="116">
        <v>380</v>
      </c>
      <c r="E663" s="116">
        <v>720</v>
      </c>
      <c r="F663" s="116">
        <v>710</v>
      </c>
      <c r="G663" s="116">
        <v>419</v>
      </c>
      <c r="H663" s="116">
        <v>227</v>
      </c>
      <c r="I663" s="116">
        <v>139</v>
      </c>
      <c r="J663" s="116">
        <v>92</v>
      </c>
      <c r="K663" s="116">
        <v>131</v>
      </c>
      <c r="L663" s="116">
        <v>0</v>
      </c>
    </row>
    <row r="664" spans="1:13" ht="8.65" customHeight="1">
      <c r="A664" s="100" t="s">
        <v>82</v>
      </c>
      <c r="B664" s="117">
        <f t="shared" si="37"/>
        <v>4861</v>
      </c>
      <c r="C664" s="117">
        <v>1</v>
      </c>
      <c r="D664" s="117">
        <v>1280</v>
      </c>
      <c r="E664" s="117">
        <v>1542</v>
      </c>
      <c r="F664" s="117">
        <v>990</v>
      </c>
      <c r="G664" s="117">
        <v>431</v>
      </c>
      <c r="H664" s="117">
        <v>222</v>
      </c>
      <c r="I664" s="117">
        <v>151</v>
      </c>
      <c r="J664" s="117">
        <v>97</v>
      </c>
      <c r="K664" s="117">
        <v>140</v>
      </c>
      <c r="L664" s="117">
        <v>7</v>
      </c>
    </row>
    <row r="665" spans="1:13" ht="8.65" customHeight="1">
      <c r="A665" s="89" t="s">
        <v>83</v>
      </c>
      <c r="B665" s="116">
        <f t="shared" si="37"/>
        <v>15861</v>
      </c>
      <c r="C665" s="116">
        <v>36</v>
      </c>
      <c r="D665" s="116">
        <v>4445</v>
      </c>
      <c r="E665" s="116">
        <v>4895</v>
      </c>
      <c r="F665" s="116">
        <v>3231</v>
      </c>
      <c r="G665" s="116">
        <v>1289</v>
      </c>
      <c r="H665" s="116">
        <v>686</v>
      </c>
      <c r="I665" s="116">
        <v>448</v>
      </c>
      <c r="J665" s="116">
        <v>289</v>
      </c>
      <c r="K665" s="116">
        <v>500</v>
      </c>
      <c r="L665" s="116">
        <v>42</v>
      </c>
    </row>
    <row r="666" spans="1:13" ht="8.65" customHeight="1">
      <c r="A666" s="89" t="s">
        <v>84</v>
      </c>
      <c r="B666" s="116">
        <f t="shared" si="37"/>
        <v>3359</v>
      </c>
      <c r="C666" s="116">
        <v>6</v>
      </c>
      <c r="D666" s="116">
        <v>518</v>
      </c>
      <c r="E666" s="116">
        <v>977</v>
      </c>
      <c r="F666" s="116">
        <v>892</v>
      </c>
      <c r="G666" s="116">
        <v>402</v>
      </c>
      <c r="H666" s="116">
        <v>215</v>
      </c>
      <c r="I666" s="116">
        <v>123</v>
      </c>
      <c r="J666" s="116">
        <v>73</v>
      </c>
      <c r="K666" s="116">
        <v>138</v>
      </c>
      <c r="L666" s="116">
        <v>15</v>
      </c>
    </row>
    <row r="667" spans="1:13" ht="8.65" customHeight="1">
      <c r="A667" s="89" t="s">
        <v>85</v>
      </c>
      <c r="B667" s="116">
        <f t="shared" si="37"/>
        <v>28054</v>
      </c>
      <c r="C667" s="116">
        <v>149</v>
      </c>
      <c r="D667" s="116">
        <v>7616</v>
      </c>
      <c r="E667" s="116">
        <v>7806</v>
      </c>
      <c r="F667" s="116">
        <v>5173</v>
      </c>
      <c r="G667" s="116">
        <v>2774</v>
      </c>
      <c r="H667" s="116">
        <v>1628</v>
      </c>
      <c r="I667" s="116">
        <v>927</v>
      </c>
      <c r="J667" s="116">
        <v>671</v>
      </c>
      <c r="K667" s="116">
        <v>1289</v>
      </c>
      <c r="L667" s="116">
        <v>21</v>
      </c>
    </row>
    <row r="668" spans="1:13" ht="8.65" customHeight="1">
      <c r="A668" s="100" t="s">
        <v>86</v>
      </c>
      <c r="B668" s="117">
        <f t="shared" si="37"/>
        <v>19191</v>
      </c>
      <c r="C668" s="117">
        <v>25</v>
      </c>
      <c r="D668" s="117">
        <v>2904</v>
      </c>
      <c r="E668" s="117">
        <v>5867</v>
      </c>
      <c r="F668" s="117">
        <v>4542</v>
      </c>
      <c r="G668" s="117">
        <v>2264</v>
      </c>
      <c r="H668" s="117">
        <v>1409</v>
      </c>
      <c r="I668" s="117">
        <v>847</v>
      </c>
      <c r="J668" s="117">
        <v>524</v>
      </c>
      <c r="K668" s="117">
        <v>788</v>
      </c>
      <c r="L668" s="117">
        <v>21</v>
      </c>
    </row>
    <row r="669" spans="1:13" ht="8.65" customHeight="1">
      <c r="A669" s="161" t="s">
        <v>24</v>
      </c>
      <c r="B669" s="116">
        <f t="shared" si="37"/>
        <v>37073</v>
      </c>
      <c r="C669" s="116">
        <v>11</v>
      </c>
      <c r="D669" s="116">
        <v>2859</v>
      </c>
      <c r="E669" s="116">
        <v>7749</v>
      </c>
      <c r="F669" s="116">
        <v>10042</v>
      </c>
      <c r="G669" s="116">
        <v>6993</v>
      </c>
      <c r="H669" s="116">
        <v>3925</v>
      </c>
      <c r="I669" s="116">
        <v>2028</v>
      </c>
      <c r="J669" s="116">
        <v>1278</v>
      </c>
      <c r="K669" s="116">
        <v>2187</v>
      </c>
      <c r="L669" s="116">
        <v>1</v>
      </c>
    </row>
    <row r="670" spans="1:13" ht="8.65" customHeight="1">
      <c r="A670" s="89" t="s">
        <v>87</v>
      </c>
      <c r="B670" s="116">
        <f t="shared" si="37"/>
        <v>9463</v>
      </c>
      <c r="C670" s="116">
        <v>47</v>
      </c>
      <c r="D670" s="116">
        <v>2310</v>
      </c>
      <c r="E670" s="116">
        <v>2835</v>
      </c>
      <c r="F670" s="116">
        <v>1865</v>
      </c>
      <c r="G670" s="116">
        <v>905</v>
      </c>
      <c r="H670" s="116">
        <v>528</v>
      </c>
      <c r="I670" s="116">
        <v>352</v>
      </c>
      <c r="J670" s="116">
        <v>217</v>
      </c>
      <c r="K670" s="116">
        <v>402</v>
      </c>
      <c r="L670" s="116">
        <v>2</v>
      </c>
    </row>
    <row r="671" spans="1:13" ht="8.65" customHeight="1">
      <c r="A671" s="89" t="s">
        <v>88</v>
      </c>
      <c r="B671" s="116">
        <f t="shared" si="37"/>
        <v>31643</v>
      </c>
      <c r="C671" s="116">
        <v>1</v>
      </c>
      <c r="D671" s="116">
        <v>6813</v>
      </c>
      <c r="E671" s="116">
        <v>12332</v>
      </c>
      <c r="F671" s="116">
        <v>6909</v>
      </c>
      <c r="G671" s="116">
        <v>2741</v>
      </c>
      <c r="H671" s="116">
        <v>1274</v>
      </c>
      <c r="I671" s="116">
        <v>610</v>
      </c>
      <c r="J671" s="116">
        <v>361</v>
      </c>
      <c r="K671" s="116">
        <v>501</v>
      </c>
      <c r="L671" s="116">
        <v>101</v>
      </c>
    </row>
    <row r="672" spans="1:13" ht="8.65" customHeight="1">
      <c r="A672" s="100" t="s">
        <v>89</v>
      </c>
      <c r="B672" s="117">
        <f t="shared" si="37"/>
        <v>20565</v>
      </c>
      <c r="C672" s="117">
        <v>141</v>
      </c>
      <c r="D672" s="117">
        <v>7148</v>
      </c>
      <c r="E672" s="117">
        <v>6094</v>
      </c>
      <c r="F672" s="117">
        <v>3390</v>
      </c>
      <c r="G672" s="117">
        <v>1523</v>
      </c>
      <c r="H672" s="117">
        <v>805</v>
      </c>
      <c r="I672" s="117">
        <v>506</v>
      </c>
      <c r="J672" s="117">
        <v>328</v>
      </c>
      <c r="K672" s="117">
        <v>613</v>
      </c>
      <c r="L672" s="117">
        <v>17</v>
      </c>
    </row>
    <row r="673" spans="1:12" ht="8.65" customHeight="1">
      <c r="A673" s="89" t="s">
        <v>90</v>
      </c>
      <c r="B673" s="116">
        <f t="shared" si="37"/>
        <v>10610</v>
      </c>
      <c r="C673" s="116">
        <v>24</v>
      </c>
      <c r="D673" s="116">
        <v>1500</v>
      </c>
      <c r="E673" s="116">
        <v>3011</v>
      </c>
      <c r="F673" s="116">
        <v>2664</v>
      </c>
      <c r="G673" s="116">
        <v>1370</v>
      </c>
      <c r="H673" s="116">
        <v>677</v>
      </c>
      <c r="I673" s="116">
        <v>440</v>
      </c>
      <c r="J673" s="116">
        <v>324</v>
      </c>
      <c r="K673" s="116">
        <v>576</v>
      </c>
      <c r="L673" s="116">
        <v>24</v>
      </c>
    </row>
    <row r="674" spans="1:12" ht="8.65" customHeight="1">
      <c r="A674" s="89" t="s">
        <v>91</v>
      </c>
      <c r="B674" s="116">
        <f t="shared" si="37"/>
        <v>39687</v>
      </c>
      <c r="C674" s="116">
        <v>6</v>
      </c>
      <c r="D674" s="116">
        <v>7182</v>
      </c>
      <c r="E674" s="116">
        <v>13594</v>
      </c>
      <c r="F674" s="116">
        <v>10153</v>
      </c>
      <c r="G674" s="116">
        <v>4389</v>
      </c>
      <c r="H674" s="116">
        <v>1873</v>
      </c>
      <c r="I674" s="116">
        <v>967</v>
      </c>
      <c r="J674" s="116">
        <v>592</v>
      </c>
      <c r="K674" s="116">
        <v>926</v>
      </c>
      <c r="L674" s="116">
        <v>5</v>
      </c>
    </row>
    <row r="675" spans="1:12" ht="8.65" customHeight="1">
      <c r="A675" s="89" t="s">
        <v>92</v>
      </c>
      <c r="B675" s="116">
        <f t="shared" si="37"/>
        <v>70188</v>
      </c>
      <c r="C675" s="116">
        <v>163</v>
      </c>
      <c r="D675" s="116">
        <v>10932</v>
      </c>
      <c r="E675" s="116">
        <v>20757</v>
      </c>
      <c r="F675" s="116">
        <v>16374</v>
      </c>
      <c r="G675" s="116">
        <v>8886</v>
      </c>
      <c r="H675" s="116">
        <v>4805</v>
      </c>
      <c r="I675" s="116">
        <v>2810</v>
      </c>
      <c r="J675" s="116">
        <v>1726</v>
      </c>
      <c r="K675" s="116">
        <v>2999</v>
      </c>
      <c r="L675" s="116">
        <v>736</v>
      </c>
    </row>
    <row r="676" spans="1:12" ht="8.65" customHeight="1">
      <c r="A676" s="100" t="s">
        <v>93</v>
      </c>
      <c r="B676" s="117">
        <f t="shared" si="37"/>
        <v>25238</v>
      </c>
      <c r="C676" s="117">
        <v>3</v>
      </c>
      <c r="D676" s="117">
        <v>6842</v>
      </c>
      <c r="E676" s="117">
        <v>8335</v>
      </c>
      <c r="F676" s="117">
        <v>5159</v>
      </c>
      <c r="G676" s="117">
        <v>2135</v>
      </c>
      <c r="H676" s="117">
        <v>1048</v>
      </c>
      <c r="I676" s="117">
        <v>603</v>
      </c>
      <c r="J676" s="117">
        <v>381</v>
      </c>
      <c r="K676" s="117">
        <v>710</v>
      </c>
      <c r="L676" s="117">
        <v>22</v>
      </c>
    </row>
    <row r="677" spans="1:12" ht="8.65" customHeight="1">
      <c r="A677" s="89" t="s">
        <v>94</v>
      </c>
      <c r="B677" s="116">
        <f t="shared" si="37"/>
        <v>7421</v>
      </c>
      <c r="C677" s="116">
        <v>0</v>
      </c>
      <c r="D677" s="116">
        <v>1135</v>
      </c>
      <c r="E677" s="116">
        <v>1962</v>
      </c>
      <c r="F677" s="116">
        <v>1896</v>
      </c>
      <c r="G677" s="116">
        <v>1072</v>
      </c>
      <c r="H677" s="116">
        <v>479</v>
      </c>
      <c r="I677" s="116">
        <v>253</v>
      </c>
      <c r="J677" s="116">
        <v>165</v>
      </c>
      <c r="K677" s="116">
        <v>358</v>
      </c>
      <c r="L677" s="116">
        <v>101</v>
      </c>
    </row>
    <row r="678" spans="1:12" ht="8.65" customHeight="1">
      <c r="A678" s="89" t="s">
        <v>95</v>
      </c>
      <c r="B678" s="116">
        <f t="shared" si="37"/>
        <v>5540</v>
      </c>
      <c r="C678" s="116">
        <v>21</v>
      </c>
      <c r="D678" s="116">
        <v>942</v>
      </c>
      <c r="E678" s="116">
        <v>1611</v>
      </c>
      <c r="F678" s="116">
        <v>1269</v>
      </c>
      <c r="G678" s="116">
        <v>642</v>
      </c>
      <c r="H678" s="116">
        <v>365</v>
      </c>
      <c r="I678" s="116">
        <v>216</v>
      </c>
      <c r="J678" s="116">
        <v>153</v>
      </c>
      <c r="K678" s="116">
        <v>318</v>
      </c>
      <c r="L678" s="116">
        <v>3</v>
      </c>
    </row>
    <row r="679" spans="1:12" ht="8.65" customHeight="1">
      <c r="A679" s="89" t="s">
        <v>96</v>
      </c>
      <c r="B679" s="116">
        <f t="shared" si="37"/>
        <v>26152</v>
      </c>
      <c r="C679" s="116">
        <v>3</v>
      </c>
      <c r="D679" s="116">
        <v>5044</v>
      </c>
      <c r="E679" s="116">
        <v>8472</v>
      </c>
      <c r="F679" s="116">
        <v>6678</v>
      </c>
      <c r="G679" s="116">
        <v>2852</v>
      </c>
      <c r="H679" s="116">
        <v>1318</v>
      </c>
      <c r="I679" s="116">
        <v>728</v>
      </c>
      <c r="J679" s="116">
        <v>414</v>
      </c>
      <c r="K679" s="116">
        <v>636</v>
      </c>
      <c r="L679" s="116">
        <v>7</v>
      </c>
    </row>
    <row r="680" spans="1:12" ht="8.65" customHeight="1">
      <c r="A680" s="100" t="s">
        <v>97</v>
      </c>
      <c r="B680" s="117">
        <f t="shared" si="37"/>
        <v>20259</v>
      </c>
      <c r="C680" s="117">
        <v>253</v>
      </c>
      <c r="D680" s="117">
        <v>5616</v>
      </c>
      <c r="E680" s="117">
        <v>6298</v>
      </c>
      <c r="F680" s="117">
        <v>3875</v>
      </c>
      <c r="G680" s="117">
        <v>1814</v>
      </c>
      <c r="H680" s="117">
        <v>929</v>
      </c>
      <c r="I680" s="117">
        <v>488</v>
      </c>
      <c r="J680" s="117">
        <v>348</v>
      </c>
      <c r="K680" s="117">
        <v>627</v>
      </c>
      <c r="L680" s="117">
        <v>11</v>
      </c>
    </row>
    <row r="681" spans="1:12" ht="8.65" customHeight="1">
      <c r="A681" s="89" t="s">
        <v>98</v>
      </c>
      <c r="B681" s="116">
        <f t="shared" si="37"/>
        <v>19229</v>
      </c>
      <c r="C681" s="116">
        <v>72</v>
      </c>
      <c r="D681" s="116">
        <v>3324</v>
      </c>
      <c r="E681" s="116">
        <v>5767</v>
      </c>
      <c r="F681" s="116">
        <v>4640</v>
      </c>
      <c r="G681" s="116">
        <v>2339</v>
      </c>
      <c r="H681" s="116">
        <v>1146</v>
      </c>
      <c r="I681" s="116">
        <v>656</v>
      </c>
      <c r="J681" s="116">
        <v>453</v>
      </c>
      <c r="K681" s="116">
        <v>828</v>
      </c>
      <c r="L681" s="116">
        <v>4</v>
      </c>
    </row>
    <row r="682" spans="1:12" ht="8.65" customHeight="1">
      <c r="A682" s="89" t="s">
        <v>99</v>
      </c>
      <c r="B682" s="116">
        <f t="shared" si="37"/>
        <v>9734</v>
      </c>
      <c r="C682" s="116">
        <v>0</v>
      </c>
      <c r="D682" s="116">
        <v>1203</v>
      </c>
      <c r="E682" s="116">
        <v>3208</v>
      </c>
      <c r="F682" s="116">
        <v>2700</v>
      </c>
      <c r="G682" s="116">
        <v>1380</v>
      </c>
      <c r="H682" s="116">
        <v>584</v>
      </c>
      <c r="I682" s="116">
        <v>268</v>
      </c>
      <c r="J682" s="116">
        <v>167</v>
      </c>
      <c r="K682" s="116">
        <v>222</v>
      </c>
      <c r="L682" s="116">
        <v>2</v>
      </c>
    </row>
    <row r="683" spans="1:12" ht="8.65" customHeight="1">
      <c r="A683" s="89" t="s">
        <v>100</v>
      </c>
      <c r="B683" s="116">
        <f t="shared" si="37"/>
        <v>10191</v>
      </c>
      <c r="C683" s="116">
        <v>3</v>
      </c>
      <c r="D683" s="116">
        <v>1092</v>
      </c>
      <c r="E683" s="116">
        <v>2270</v>
      </c>
      <c r="F683" s="116">
        <v>2801</v>
      </c>
      <c r="G683" s="116">
        <v>1825</v>
      </c>
      <c r="H683" s="116">
        <v>931</v>
      </c>
      <c r="I683" s="116">
        <v>530</v>
      </c>
      <c r="J683" s="116">
        <v>335</v>
      </c>
      <c r="K683" s="116">
        <v>347</v>
      </c>
      <c r="L683" s="116">
        <v>57</v>
      </c>
    </row>
    <row r="684" spans="1:12" ht="8.65" customHeight="1">
      <c r="A684" s="100" t="s">
        <v>101</v>
      </c>
      <c r="B684" s="117">
        <f t="shared" si="37"/>
        <v>13478</v>
      </c>
      <c r="C684" s="117">
        <v>2</v>
      </c>
      <c r="D684" s="117">
        <v>2417</v>
      </c>
      <c r="E684" s="117">
        <v>4674</v>
      </c>
      <c r="F684" s="117">
        <v>3230</v>
      </c>
      <c r="G684" s="117">
        <v>1443</v>
      </c>
      <c r="H684" s="117">
        <v>719</v>
      </c>
      <c r="I684" s="117">
        <v>354</v>
      </c>
      <c r="J684" s="117">
        <v>228</v>
      </c>
      <c r="K684" s="117">
        <v>407</v>
      </c>
      <c r="L684" s="117">
        <v>4</v>
      </c>
    </row>
    <row r="685" spans="1:12" ht="8.65" customHeight="1">
      <c r="A685" s="89" t="s">
        <v>102</v>
      </c>
      <c r="B685" s="116">
        <f t="shared" si="37"/>
        <v>17080</v>
      </c>
      <c r="C685" s="116">
        <v>58</v>
      </c>
      <c r="D685" s="116">
        <v>2923</v>
      </c>
      <c r="E685" s="116">
        <v>5238</v>
      </c>
      <c r="F685" s="116">
        <v>4227</v>
      </c>
      <c r="G685" s="116">
        <v>1780</v>
      </c>
      <c r="H685" s="116">
        <v>890</v>
      </c>
      <c r="I685" s="116">
        <v>634</v>
      </c>
      <c r="J685" s="116">
        <v>474</v>
      </c>
      <c r="K685" s="116">
        <v>855</v>
      </c>
      <c r="L685" s="116">
        <v>1</v>
      </c>
    </row>
    <row r="686" spans="1:12" ht="8.65" customHeight="1">
      <c r="A686" s="89" t="s">
        <v>103</v>
      </c>
      <c r="B686" s="116">
        <f t="shared" si="37"/>
        <v>15926</v>
      </c>
      <c r="C686" s="116">
        <v>8</v>
      </c>
      <c r="D686" s="116">
        <v>1979</v>
      </c>
      <c r="E686" s="116">
        <v>4393</v>
      </c>
      <c r="F686" s="116">
        <v>3853</v>
      </c>
      <c r="G686" s="116">
        <v>2027</v>
      </c>
      <c r="H686" s="116">
        <v>1231</v>
      </c>
      <c r="I686" s="116">
        <v>833</v>
      </c>
      <c r="J686" s="116">
        <v>562</v>
      </c>
      <c r="K686" s="116">
        <v>1011</v>
      </c>
      <c r="L686" s="116">
        <v>29</v>
      </c>
    </row>
    <row r="687" spans="1:12" ht="8.65" customHeight="1">
      <c r="A687" s="89" t="s">
        <v>104</v>
      </c>
      <c r="B687" s="116">
        <f t="shared" si="37"/>
        <v>11628</v>
      </c>
      <c r="C687" s="116">
        <v>51</v>
      </c>
      <c r="D687" s="116">
        <v>2183</v>
      </c>
      <c r="E687" s="116">
        <v>3544</v>
      </c>
      <c r="F687" s="116">
        <v>2681</v>
      </c>
      <c r="G687" s="116">
        <v>1399</v>
      </c>
      <c r="H687" s="116">
        <v>690</v>
      </c>
      <c r="I687" s="116">
        <v>431</v>
      </c>
      <c r="J687" s="116">
        <v>232</v>
      </c>
      <c r="K687" s="116">
        <v>317</v>
      </c>
      <c r="L687" s="116">
        <v>100</v>
      </c>
    </row>
    <row r="688" spans="1:12" ht="8.65" customHeight="1">
      <c r="A688" s="100" t="s">
        <v>105</v>
      </c>
      <c r="B688" s="117">
        <f t="shared" si="37"/>
        <v>17613</v>
      </c>
      <c r="C688" s="117">
        <v>52</v>
      </c>
      <c r="D688" s="117">
        <v>2955</v>
      </c>
      <c r="E688" s="117">
        <v>5473</v>
      </c>
      <c r="F688" s="117">
        <v>4224</v>
      </c>
      <c r="G688" s="117">
        <v>1992</v>
      </c>
      <c r="H688" s="117">
        <v>1132</v>
      </c>
      <c r="I688" s="117">
        <v>661</v>
      </c>
      <c r="J688" s="117">
        <v>424</v>
      </c>
      <c r="K688" s="117">
        <v>680</v>
      </c>
      <c r="L688" s="117">
        <v>20</v>
      </c>
    </row>
    <row r="689" spans="1:12" ht="8.65" customHeight="1">
      <c r="A689" s="89" t="s">
        <v>106</v>
      </c>
      <c r="B689" s="116">
        <f t="shared" si="37"/>
        <v>5704</v>
      </c>
      <c r="C689" s="116">
        <v>6</v>
      </c>
      <c r="D689" s="116">
        <v>931</v>
      </c>
      <c r="E689" s="116">
        <v>1851</v>
      </c>
      <c r="F689" s="116">
        <v>1346</v>
      </c>
      <c r="G689" s="116">
        <v>737</v>
      </c>
      <c r="H689" s="116">
        <v>326</v>
      </c>
      <c r="I689" s="116">
        <v>175</v>
      </c>
      <c r="J689" s="116">
        <v>113</v>
      </c>
      <c r="K689" s="116">
        <v>210</v>
      </c>
      <c r="L689" s="116">
        <v>9</v>
      </c>
    </row>
    <row r="690" spans="1:12" ht="8.65" customHeight="1">
      <c r="A690" s="89" t="s">
        <v>107</v>
      </c>
      <c r="B690" s="116">
        <f t="shared" si="37"/>
        <v>39510</v>
      </c>
      <c r="C690" s="116">
        <v>272</v>
      </c>
      <c r="D690" s="116">
        <v>7269</v>
      </c>
      <c r="E690" s="116">
        <v>11276</v>
      </c>
      <c r="F690" s="116">
        <v>8588</v>
      </c>
      <c r="G690" s="116">
        <v>4490</v>
      </c>
      <c r="H690" s="116">
        <v>2518</v>
      </c>
      <c r="I690" s="116">
        <v>1616</v>
      </c>
      <c r="J690" s="116">
        <v>1180</v>
      </c>
      <c r="K690" s="116">
        <v>2294</v>
      </c>
      <c r="L690" s="116">
        <v>7</v>
      </c>
    </row>
    <row r="691" spans="1:12" ht="8.65" customHeight="1">
      <c r="A691" s="89" t="s">
        <v>108</v>
      </c>
      <c r="B691" s="116">
        <f t="shared" si="37"/>
        <v>12469</v>
      </c>
      <c r="C691" s="116">
        <v>0</v>
      </c>
      <c r="D691" s="116">
        <v>3189</v>
      </c>
      <c r="E691" s="116">
        <v>4208</v>
      </c>
      <c r="F691" s="116">
        <v>2737</v>
      </c>
      <c r="G691" s="116">
        <v>1094</v>
      </c>
      <c r="H691" s="116">
        <v>480</v>
      </c>
      <c r="I691" s="116">
        <v>268</v>
      </c>
      <c r="J691" s="116">
        <v>164</v>
      </c>
      <c r="K691" s="116">
        <v>308</v>
      </c>
      <c r="L691" s="116">
        <v>21</v>
      </c>
    </row>
    <row r="692" spans="1:12" ht="8.65" customHeight="1">
      <c r="A692" s="100" t="s">
        <v>109</v>
      </c>
      <c r="B692" s="117">
        <f t="shared" si="37"/>
        <v>8995</v>
      </c>
      <c r="C692" s="117">
        <v>28</v>
      </c>
      <c r="D692" s="117">
        <v>2483</v>
      </c>
      <c r="E692" s="117">
        <v>3092</v>
      </c>
      <c r="F692" s="117">
        <v>1804</v>
      </c>
      <c r="G692" s="117">
        <v>700</v>
      </c>
      <c r="H692" s="117">
        <v>349</v>
      </c>
      <c r="I692" s="117">
        <v>196</v>
      </c>
      <c r="J692" s="117">
        <v>133</v>
      </c>
      <c r="K692" s="117">
        <v>200</v>
      </c>
      <c r="L692" s="117">
        <v>10</v>
      </c>
    </row>
    <row r="693" spans="1:12" ht="8.65" customHeight="1">
      <c r="A693" s="89"/>
      <c r="B693" s="116"/>
      <c r="C693" s="116"/>
      <c r="D693" s="116"/>
      <c r="E693" s="116"/>
      <c r="F693" s="116"/>
      <c r="G693" s="116"/>
      <c r="H693" s="116"/>
      <c r="I693" s="116"/>
      <c r="J693" s="116"/>
      <c r="K693" s="116"/>
      <c r="L693" s="116"/>
    </row>
    <row r="694" spans="1:12" ht="9" customHeight="1">
      <c r="A694" s="162" t="s">
        <v>120</v>
      </c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</row>
    <row r="695" spans="1:12" s="164" customFormat="1" ht="9" customHeight="1">
      <c r="A695" s="96" t="s">
        <v>181</v>
      </c>
      <c r="B695" s="115">
        <f>SUM(B697:B728)</f>
        <v>577713</v>
      </c>
      <c r="C695" s="115">
        <f t="shared" ref="C695:L695" si="38">SUM(C697:C728)</f>
        <v>791</v>
      </c>
      <c r="D695" s="115">
        <f t="shared" si="38"/>
        <v>96388</v>
      </c>
      <c r="E695" s="115">
        <f t="shared" si="38"/>
        <v>173463</v>
      </c>
      <c r="F695" s="115">
        <f t="shared" si="38"/>
        <v>136320</v>
      </c>
      <c r="G695" s="115">
        <f t="shared" si="38"/>
        <v>71071</v>
      </c>
      <c r="H695" s="115">
        <f t="shared" si="38"/>
        <v>36469</v>
      </c>
      <c r="I695" s="115">
        <f t="shared" si="38"/>
        <v>22158</v>
      </c>
      <c r="J695" s="115">
        <f t="shared" si="38"/>
        <v>14534</v>
      </c>
      <c r="K695" s="115">
        <f t="shared" si="38"/>
        <v>25200</v>
      </c>
      <c r="L695" s="115">
        <f t="shared" si="38"/>
        <v>1319</v>
      </c>
    </row>
    <row r="696" spans="1:12" ht="3.95" customHeight="1">
      <c r="A696" s="89" t="s">
        <v>182</v>
      </c>
      <c r="B696" s="116"/>
      <c r="C696" s="116"/>
      <c r="D696" s="116"/>
      <c r="E696" s="116"/>
      <c r="F696" s="116"/>
      <c r="G696" s="116"/>
      <c r="H696" s="116"/>
      <c r="I696" s="116"/>
      <c r="J696" s="116"/>
      <c r="K696" s="116"/>
      <c r="L696" s="116"/>
    </row>
    <row r="697" spans="1:12" ht="9" customHeight="1">
      <c r="A697" s="89" t="s">
        <v>79</v>
      </c>
      <c r="B697" s="116">
        <f t="shared" ref="B697:B728" si="39">SUM(C697:L697)</f>
        <v>6790</v>
      </c>
      <c r="C697" s="116">
        <v>0</v>
      </c>
      <c r="D697" s="116">
        <v>1307</v>
      </c>
      <c r="E697" s="116">
        <v>2485</v>
      </c>
      <c r="F697" s="116">
        <v>1698</v>
      </c>
      <c r="G697" s="116">
        <v>633</v>
      </c>
      <c r="H697" s="116">
        <v>277</v>
      </c>
      <c r="I697" s="116">
        <v>158</v>
      </c>
      <c r="J697" s="116">
        <v>103</v>
      </c>
      <c r="K697" s="116">
        <v>122</v>
      </c>
      <c r="L697" s="116">
        <v>7</v>
      </c>
    </row>
    <row r="698" spans="1:12" ht="9" customHeight="1">
      <c r="A698" s="89" t="s">
        <v>80</v>
      </c>
      <c r="B698" s="116">
        <f t="shared" si="39"/>
        <v>17176</v>
      </c>
      <c r="C698" s="116">
        <v>24</v>
      </c>
      <c r="D698" s="116">
        <v>1795</v>
      </c>
      <c r="E698" s="116">
        <v>4659</v>
      </c>
      <c r="F698" s="116">
        <v>4188</v>
      </c>
      <c r="G698" s="116">
        <v>2450</v>
      </c>
      <c r="H698" s="116">
        <v>1474</v>
      </c>
      <c r="I698" s="116">
        <v>977</v>
      </c>
      <c r="J698" s="116">
        <v>656</v>
      </c>
      <c r="K698" s="116">
        <v>901</v>
      </c>
      <c r="L698" s="116">
        <v>52</v>
      </c>
    </row>
    <row r="699" spans="1:12" ht="9" customHeight="1">
      <c r="A699" s="89" t="s">
        <v>81</v>
      </c>
      <c r="B699" s="116">
        <f t="shared" si="39"/>
        <v>2620</v>
      </c>
      <c r="C699" s="116">
        <v>1</v>
      </c>
      <c r="D699" s="116">
        <v>302</v>
      </c>
      <c r="E699" s="116">
        <v>635</v>
      </c>
      <c r="F699" s="116">
        <v>706</v>
      </c>
      <c r="G699" s="116">
        <v>400</v>
      </c>
      <c r="H699" s="116">
        <v>224</v>
      </c>
      <c r="I699" s="116">
        <v>131</v>
      </c>
      <c r="J699" s="116">
        <v>88</v>
      </c>
      <c r="K699" s="116">
        <v>133</v>
      </c>
      <c r="L699" s="116">
        <v>0</v>
      </c>
    </row>
    <row r="700" spans="1:12" ht="9" customHeight="1">
      <c r="A700" s="100" t="s">
        <v>82</v>
      </c>
      <c r="B700" s="117">
        <f t="shared" si="39"/>
        <v>5109</v>
      </c>
      <c r="C700" s="117">
        <v>1</v>
      </c>
      <c r="D700" s="117">
        <v>1192</v>
      </c>
      <c r="E700" s="117">
        <v>1559</v>
      </c>
      <c r="F700" s="117">
        <v>1114</v>
      </c>
      <c r="G700" s="117">
        <v>518</v>
      </c>
      <c r="H700" s="117">
        <v>246</v>
      </c>
      <c r="I700" s="117">
        <v>185</v>
      </c>
      <c r="J700" s="117">
        <v>109</v>
      </c>
      <c r="K700" s="117">
        <v>175</v>
      </c>
      <c r="L700" s="117">
        <v>10</v>
      </c>
    </row>
    <row r="701" spans="1:12" ht="9" customHeight="1">
      <c r="A701" s="89" t="s">
        <v>83</v>
      </c>
      <c r="B701" s="116">
        <f t="shared" si="39"/>
        <v>17055</v>
      </c>
      <c r="C701" s="116">
        <v>45</v>
      </c>
      <c r="D701" s="116">
        <v>4539</v>
      </c>
      <c r="E701" s="116">
        <v>5060</v>
      </c>
      <c r="F701" s="116">
        <v>3471</v>
      </c>
      <c r="G701" s="116">
        <v>1547</v>
      </c>
      <c r="H701" s="116">
        <v>845</v>
      </c>
      <c r="I701" s="116">
        <v>501</v>
      </c>
      <c r="J701" s="116">
        <v>374</v>
      </c>
      <c r="K701" s="116">
        <v>621</v>
      </c>
      <c r="L701" s="116">
        <v>52</v>
      </c>
    </row>
    <row r="702" spans="1:12" ht="9" customHeight="1">
      <c r="A702" s="89" t="s">
        <v>84</v>
      </c>
      <c r="B702" s="116">
        <f t="shared" si="39"/>
        <v>3400</v>
      </c>
      <c r="C702" s="116">
        <v>10</v>
      </c>
      <c r="D702" s="116">
        <v>471</v>
      </c>
      <c r="E702" s="116">
        <v>1013</v>
      </c>
      <c r="F702" s="116">
        <v>844</v>
      </c>
      <c r="G702" s="116">
        <v>437</v>
      </c>
      <c r="H702" s="116">
        <v>204</v>
      </c>
      <c r="I702" s="116">
        <v>179</v>
      </c>
      <c r="J702" s="116">
        <v>86</v>
      </c>
      <c r="K702" s="116">
        <v>149</v>
      </c>
      <c r="L702" s="116">
        <v>7</v>
      </c>
    </row>
    <row r="703" spans="1:12" ht="9" customHeight="1">
      <c r="A703" s="89" t="s">
        <v>85</v>
      </c>
      <c r="B703" s="116">
        <f t="shared" si="39"/>
        <v>30560</v>
      </c>
      <c r="C703" s="116">
        <v>153</v>
      </c>
      <c r="D703" s="116">
        <v>7398</v>
      </c>
      <c r="E703" s="116">
        <v>8193</v>
      </c>
      <c r="F703" s="116">
        <v>5671</v>
      </c>
      <c r="G703" s="116">
        <v>3346</v>
      </c>
      <c r="H703" s="116">
        <v>1944</v>
      </c>
      <c r="I703" s="116">
        <v>1299</v>
      </c>
      <c r="J703" s="116">
        <v>904</v>
      </c>
      <c r="K703" s="116">
        <v>1642</v>
      </c>
      <c r="L703" s="116">
        <v>10</v>
      </c>
    </row>
    <row r="704" spans="1:12" ht="9" customHeight="1">
      <c r="A704" s="100" t="s">
        <v>86</v>
      </c>
      <c r="B704" s="117">
        <f t="shared" si="39"/>
        <v>18789</v>
      </c>
      <c r="C704" s="117">
        <v>23</v>
      </c>
      <c r="D704" s="117">
        <v>2576</v>
      </c>
      <c r="E704" s="117">
        <v>5696</v>
      </c>
      <c r="F704" s="117">
        <v>4415</v>
      </c>
      <c r="G704" s="117">
        <v>2375</v>
      </c>
      <c r="H704" s="117">
        <v>1382</v>
      </c>
      <c r="I704" s="117">
        <v>916</v>
      </c>
      <c r="J704" s="117">
        <v>594</v>
      </c>
      <c r="K704" s="117">
        <v>793</v>
      </c>
      <c r="L704" s="117">
        <v>19</v>
      </c>
    </row>
    <row r="705" spans="1:12" ht="9" customHeight="1">
      <c r="A705" s="161" t="s">
        <v>24</v>
      </c>
      <c r="B705" s="116">
        <f t="shared" si="39"/>
        <v>36664</v>
      </c>
      <c r="C705" s="116">
        <v>5</v>
      </c>
      <c r="D705" s="116">
        <v>2579</v>
      </c>
      <c r="E705" s="116">
        <v>7429</v>
      </c>
      <c r="F705" s="116">
        <v>9754</v>
      </c>
      <c r="G705" s="116">
        <v>7110</v>
      </c>
      <c r="H705" s="116">
        <v>3828</v>
      </c>
      <c r="I705" s="116">
        <v>2167</v>
      </c>
      <c r="J705" s="116">
        <v>1413</v>
      </c>
      <c r="K705" s="116">
        <v>2374</v>
      </c>
      <c r="L705" s="116">
        <v>5</v>
      </c>
    </row>
    <row r="706" spans="1:12" ht="9" customHeight="1">
      <c r="A706" s="89" t="s">
        <v>87</v>
      </c>
      <c r="B706" s="116">
        <f t="shared" si="39"/>
        <v>8704</v>
      </c>
      <c r="C706" s="116">
        <v>56</v>
      </c>
      <c r="D706" s="116">
        <v>1917</v>
      </c>
      <c r="E706" s="116">
        <v>2545</v>
      </c>
      <c r="F706" s="116">
        <v>1860</v>
      </c>
      <c r="G706" s="116">
        <v>868</v>
      </c>
      <c r="H706" s="116">
        <v>458</v>
      </c>
      <c r="I706" s="116">
        <v>337</v>
      </c>
      <c r="J706" s="116">
        <v>236</v>
      </c>
      <c r="K706" s="116">
        <v>399</v>
      </c>
      <c r="L706" s="116">
        <v>28</v>
      </c>
    </row>
    <row r="707" spans="1:12" ht="9" customHeight="1">
      <c r="A707" s="89" t="s">
        <v>88</v>
      </c>
      <c r="B707" s="116">
        <f t="shared" si="39"/>
        <v>32415</v>
      </c>
      <c r="C707" s="116">
        <v>0</v>
      </c>
      <c r="D707" s="116">
        <v>6555</v>
      </c>
      <c r="E707" s="116">
        <v>12554</v>
      </c>
      <c r="F707" s="116">
        <v>7256</v>
      </c>
      <c r="G707" s="116">
        <v>2985</v>
      </c>
      <c r="H707" s="116">
        <v>1345</v>
      </c>
      <c r="I707" s="116">
        <v>678</v>
      </c>
      <c r="J707" s="116">
        <v>359</v>
      </c>
      <c r="K707" s="116">
        <v>552</v>
      </c>
      <c r="L707" s="116">
        <v>131</v>
      </c>
    </row>
    <row r="708" spans="1:12" ht="9" customHeight="1">
      <c r="A708" s="100" t="s">
        <v>89</v>
      </c>
      <c r="B708" s="117">
        <f t="shared" si="39"/>
        <v>20250</v>
      </c>
      <c r="C708" s="117">
        <v>26</v>
      </c>
      <c r="D708" s="117">
        <v>6736</v>
      </c>
      <c r="E708" s="117">
        <v>5992</v>
      </c>
      <c r="F708" s="117">
        <v>3447</v>
      </c>
      <c r="G708" s="117">
        <v>1586</v>
      </c>
      <c r="H708" s="117">
        <v>880</v>
      </c>
      <c r="I708" s="117">
        <v>519</v>
      </c>
      <c r="J708" s="117">
        <v>346</v>
      </c>
      <c r="K708" s="117">
        <v>713</v>
      </c>
      <c r="L708" s="117">
        <v>5</v>
      </c>
    </row>
    <row r="709" spans="1:12" ht="9" customHeight="1">
      <c r="A709" s="89" t="s">
        <v>90</v>
      </c>
      <c r="B709" s="116">
        <f t="shared" si="39"/>
        <v>10446</v>
      </c>
      <c r="C709" s="116">
        <v>26</v>
      </c>
      <c r="D709" s="116">
        <v>1408</v>
      </c>
      <c r="E709" s="116">
        <v>2843</v>
      </c>
      <c r="F709" s="116">
        <v>2637</v>
      </c>
      <c r="G709" s="116">
        <v>1447</v>
      </c>
      <c r="H709" s="116">
        <v>713</v>
      </c>
      <c r="I709" s="116">
        <v>463</v>
      </c>
      <c r="J709" s="116">
        <v>287</v>
      </c>
      <c r="K709" s="116">
        <v>592</v>
      </c>
      <c r="L709" s="116">
        <v>30</v>
      </c>
    </row>
    <row r="710" spans="1:12" ht="9" customHeight="1">
      <c r="A710" s="89" t="s">
        <v>91</v>
      </c>
      <c r="B710" s="116">
        <f t="shared" si="39"/>
        <v>39821</v>
      </c>
      <c r="C710" s="116">
        <v>4</v>
      </c>
      <c r="D710" s="116">
        <v>6621</v>
      </c>
      <c r="E710" s="116">
        <v>13448</v>
      </c>
      <c r="F710" s="116">
        <v>10425</v>
      </c>
      <c r="G710" s="116">
        <v>4631</v>
      </c>
      <c r="H710" s="116">
        <v>2023</v>
      </c>
      <c r="I710" s="116">
        <v>1001</v>
      </c>
      <c r="J710" s="116">
        <v>594</v>
      </c>
      <c r="K710" s="116">
        <v>1070</v>
      </c>
      <c r="L710" s="116">
        <v>4</v>
      </c>
    </row>
    <row r="711" spans="1:12" ht="9" customHeight="1">
      <c r="A711" s="89" t="s">
        <v>92</v>
      </c>
      <c r="B711" s="116">
        <f t="shared" si="39"/>
        <v>68166</v>
      </c>
      <c r="C711" s="116">
        <v>154</v>
      </c>
      <c r="D711" s="116">
        <v>9296</v>
      </c>
      <c r="E711" s="116">
        <v>19217</v>
      </c>
      <c r="F711" s="116">
        <v>16104</v>
      </c>
      <c r="G711" s="116">
        <v>9346</v>
      </c>
      <c r="H711" s="116">
        <v>4815</v>
      </c>
      <c r="I711" s="116">
        <v>3053</v>
      </c>
      <c r="J711" s="116">
        <v>1981</v>
      </c>
      <c r="K711" s="116">
        <v>3601</v>
      </c>
      <c r="L711" s="116">
        <v>599</v>
      </c>
    </row>
    <row r="712" spans="1:12" ht="9" customHeight="1">
      <c r="A712" s="100" t="s">
        <v>93</v>
      </c>
      <c r="B712" s="117">
        <f t="shared" si="39"/>
        <v>24240</v>
      </c>
      <c r="C712" s="117">
        <v>0</v>
      </c>
      <c r="D712" s="117">
        <v>6234</v>
      </c>
      <c r="E712" s="117">
        <v>7971</v>
      </c>
      <c r="F712" s="117">
        <v>5011</v>
      </c>
      <c r="G712" s="117">
        <v>2182</v>
      </c>
      <c r="H712" s="117">
        <v>1101</v>
      </c>
      <c r="I712" s="117">
        <v>607</v>
      </c>
      <c r="J712" s="117">
        <v>383</v>
      </c>
      <c r="K712" s="117">
        <v>727</v>
      </c>
      <c r="L712" s="117">
        <v>24</v>
      </c>
    </row>
    <row r="713" spans="1:12" ht="9" customHeight="1">
      <c r="A713" s="89" t="s">
        <v>94</v>
      </c>
      <c r="B713" s="116">
        <f t="shared" si="39"/>
        <v>7727</v>
      </c>
      <c r="C713" s="116">
        <v>2</v>
      </c>
      <c r="D713" s="116">
        <v>1002</v>
      </c>
      <c r="E713" s="116">
        <v>1969</v>
      </c>
      <c r="F713" s="116">
        <v>1998</v>
      </c>
      <c r="G713" s="116">
        <v>1243</v>
      </c>
      <c r="H713" s="116">
        <v>536</v>
      </c>
      <c r="I713" s="116">
        <v>284</v>
      </c>
      <c r="J713" s="116">
        <v>200</v>
      </c>
      <c r="K713" s="116">
        <v>429</v>
      </c>
      <c r="L713" s="116">
        <v>64</v>
      </c>
    </row>
    <row r="714" spans="1:12" ht="9" customHeight="1">
      <c r="A714" s="89" t="s">
        <v>95</v>
      </c>
      <c r="B714" s="116">
        <f t="shared" si="39"/>
        <v>5616</v>
      </c>
      <c r="C714" s="116">
        <v>8</v>
      </c>
      <c r="D714" s="116">
        <v>843</v>
      </c>
      <c r="E714" s="116">
        <v>1505</v>
      </c>
      <c r="F714" s="116">
        <v>1403</v>
      </c>
      <c r="G714" s="116">
        <v>712</v>
      </c>
      <c r="H714" s="116">
        <v>340</v>
      </c>
      <c r="I714" s="116">
        <v>240</v>
      </c>
      <c r="J714" s="116">
        <v>191</v>
      </c>
      <c r="K714" s="116">
        <v>370</v>
      </c>
      <c r="L714" s="116">
        <v>4</v>
      </c>
    </row>
    <row r="715" spans="1:12" ht="9" customHeight="1">
      <c r="A715" s="89" t="s">
        <v>96</v>
      </c>
      <c r="B715" s="116">
        <f t="shared" si="39"/>
        <v>25084</v>
      </c>
      <c r="C715" s="116">
        <v>3</v>
      </c>
      <c r="D715" s="116">
        <v>3343</v>
      </c>
      <c r="E715" s="116">
        <v>8267</v>
      </c>
      <c r="F715" s="116">
        <v>6875</v>
      </c>
      <c r="G715" s="116">
        <v>3189</v>
      </c>
      <c r="H715" s="116">
        <v>1409</v>
      </c>
      <c r="I715" s="116">
        <v>756</v>
      </c>
      <c r="J715" s="116">
        <v>498</v>
      </c>
      <c r="K715" s="116">
        <v>740</v>
      </c>
      <c r="L715" s="116">
        <v>4</v>
      </c>
    </row>
    <row r="716" spans="1:12" ht="9" customHeight="1">
      <c r="A716" s="100" t="s">
        <v>97</v>
      </c>
      <c r="B716" s="117">
        <f t="shared" si="39"/>
        <v>17301</v>
      </c>
      <c r="C716" s="117">
        <v>29</v>
      </c>
      <c r="D716" s="117">
        <v>3080</v>
      </c>
      <c r="E716" s="117">
        <v>6087</v>
      </c>
      <c r="F716" s="117">
        <v>3958</v>
      </c>
      <c r="G716" s="117">
        <v>1898</v>
      </c>
      <c r="H716" s="117">
        <v>882</v>
      </c>
      <c r="I716" s="117">
        <v>478</v>
      </c>
      <c r="J716" s="117">
        <v>282</v>
      </c>
      <c r="K716" s="117">
        <v>598</v>
      </c>
      <c r="L716" s="117">
        <v>9</v>
      </c>
    </row>
    <row r="717" spans="1:12" ht="9" customHeight="1">
      <c r="A717" s="89" t="s">
        <v>98</v>
      </c>
      <c r="B717" s="116">
        <f t="shared" si="39"/>
        <v>17525</v>
      </c>
      <c r="C717" s="116">
        <v>52</v>
      </c>
      <c r="D717" s="116">
        <v>2718</v>
      </c>
      <c r="E717" s="116">
        <v>5098</v>
      </c>
      <c r="F717" s="116">
        <v>4325</v>
      </c>
      <c r="G717" s="116">
        <v>2341</v>
      </c>
      <c r="H717" s="116">
        <v>1111</v>
      </c>
      <c r="I717" s="116">
        <v>646</v>
      </c>
      <c r="J717" s="116">
        <v>429</v>
      </c>
      <c r="K717" s="116">
        <v>803</v>
      </c>
      <c r="L717" s="116">
        <v>2</v>
      </c>
    </row>
    <row r="718" spans="1:12" ht="9" customHeight="1">
      <c r="A718" s="89" t="s">
        <v>99</v>
      </c>
      <c r="B718" s="116">
        <f t="shared" si="39"/>
        <v>9729</v>
      </c>
      <c r="C718" s="116">
        <v>1</v>
      </c>
      <c r="D718" s="116">
        <v>1131</v>
      </c>
      <c r="E718" s="116">
        <v>3208</v>
      </c>
      <c r="F718" s="116">
        <v>2760</v>
      </c>
      <c r="G718" s="116">
        <v>1366</v>
      </c>
      <c r="H718" s="116">
        <v>572</v>
      </c>
      <c r="I718" s="116">
        <v>301</v>
      </c>
      <c r="J718" s="116">
        <v>156</v>
      </c>
      <c r="K718" s="116">
        <v>233</v>
      </c>
      <c r="L718" s="116">
        <v>1</v>
      </c>
    </row>
    <row r="719" spans="1:12" ht="9" customHeight="1">
      <c r="A719" s="89" t="s">
        <v>100</v>
      </c>
      <c r="B719" s="116">
        <f t="shared" si="39"/>
        <v>10531</v>
      </c>
      <c r="C719" s="116">
        <v>4</v>
      </c>
      <c r="D719" s="116">
        <v>1102</v>
      </c>
      <c r="E719" s="116">
        <v>2338</v>
      </c>
      <c r="F719" s="116">
        <v>2829</v>
      </c>
      <c r="G719" s="116">
        <v>1827</v>
      </c>
      <c r="H719" s="116">
        <v>1000</v>
      </c>
      <c r="I719" s="116">
        <v>569</v>
      </c>
      <c r="J719" s="116">
        <v>336</v>
      </c>
      <c r="K719" s="116">
        <v>384</v>
      </c>
      <c r="L719" s="116">
        <v>142</v>
      </c>
    </row>
    <row r="720" spans="1:12" ht="9" customHeight="1">
      <c r="A720" s="100" t="s">
        <v>101</v>
      </c>
      <c r="B720" s="117">
        <f t="shared" si="39"/>
        <v>13586</v>
      </c>
      <c r="C720" s="117">
        <v>3</v>
      </c>
      <c r="D720" s="117">
        <v>2204</v>
      </c>
      <c r="E720" s="117">
        <v>4601</v>
      </c>
      <c r="F720" s="117">
        <v>3338</v>
      </c>
      <c r="G720" s="117">
        <v>1601</v>
      </c>
      <c r="H720" s="117">
        <v>728</v>
      </c>
      <c r="I720" s="117">
        <v>395</v>
      </c>
      <c r="J720" s="117">
        <v>262</v>
      </c>
      <c r="K720" s="117">
        <v>454</v>
      </c>
      <c r="L720" s="117"/>
    </row>
    <row r="721" spans="1:15" ht="9" customHeight="1">
      <c r="A721" s="89" t="s">
        <v>102</v>
      </c>
      <c r="B721" s="116">
        <f t="shared" si="39"/>
        <v>17183</v>
      </c>
      <c r="C721" s="116">
        <v>46</v>
      </c>
      <c r="D721" s="116">
        <v>2676</v>
      </c>
      <c r="E721" s="116">
        <v>5285</v>
      </c>
      <c r="F721" s="116">
        <v>4235</v>
      </c>
      <c r="G721" s="116">
        <v>1812</v>
      </c>
      <c r="H721" s="116">
        <v>948</v>
      </c>
      <c r="I721" s="116">
        <v>657</v>
      </c>
      <c r="J721" s="116">
        <v>517</v>
      </c>
      <c r="K721" s="116">
        <v>1002</v>
      </c>
      <c r="L721" s="116">
        <v>5</v>
      </c>
    </row>
    <row r="722" spans="1:15" ht="9" customHeight="1">
      <c r="A722" s="89" t="s">
        <v>103</v>
      </c>
      <c r="B722" s="116">
        <f t="shared" si="39"/>
        <v>16035</v>
      </c>
      <c r="C722" s="116">
        <v>6</v>
      </c>
      <c r="D722" s="116">
        <v>1782</v>
      </c>
      <c r="E722" s="116">
        <v>4446</v>
      </c>
      <c r="F722" s="116">
        <v>4071</v>
      </c>
      <c r="G722" s="116">
        <v>2043</v>
      </c>
      <c r="H722" s="116">
        <v>1195</v>
      </c>
      <c r="I722" s="116">
        <v>872</v>
      </c>
      <c r="J722" s="116">
        <v>604</v>
      </c>
      <c r="K722" s="116">
        <v>990</v>
      </c>
      <c r="L722" s="116">
        <v>26</v>
      </c>
    </row>
    <row r="723" spans="1:15" ht="9" customHeight="1">
      <c r="A723" s="89" t="s">
        <v>104</v>
      </c>
      <c r="B723" s="116">
        <f t="shared" si="39"/>
        <v>11893</v>
      </c>
      <c r="C723" s="116">
        <v>30</v>
      </c>
      <c r="D723" s="116">
        <v>2252</v>
      </c>
      <c r="E723" s="116">
        <v>3592</v>
      </c>
      <c r="F723" s="116">
        <v>2733</v>
      </c>
      <c r="G723" s="116">
        <v>1412</v>
      </c>
      <c r="H723" s="116">
        <v>732</v>
      </c>
      <c r="I723" s="116">
        <v>448</v>
      </c>
      <c r="J723" s="116">
        <v>274</v>
      </c>
      <c r="K723" s="116">
        <v>413</v>
      </c>
      <c r="L723" s="116">
        <v>7</v>
      </c>
    </row>
    <row r="724" spans="1:15" ht="9" customHeight="1">
      <c r="A724" s="100" t="s">
        <v>105</v>
      </c>
      <c r="B724" s="117">
        <f t="shared" si="39"/>
        <v>17406</v>
      </c>
      <c r="C724" s="117">
        <v>13</v>
      </c>
      <c r="D724" s="117">
        <v>2510</v>
      </c>
      <c r="E724" s="117">
        <v>5416</v>
      </c>
      <c r="F724" s="117">
        <v>4237</v>
      </c>
      <c r="G724" s="117">
        <v>2080</v>
      </c>
      <c r="H724" s="117">
        <v>1147</v>
      </c>
      <c r="I724" s="117">
        <v>718</v>
      </c>
      <c r="J724" s="117">
        <v>494</v>
      </c>
      <c r="K724" s="117">
        <v>778</v>
      </c>
      <c r="L724" s="117">
        <v>13</v>
      </c>
    </row>
    <row r="725" spans="1:15" ht="9" customHeight="1">
      <c r="A725" s="89" t="s">
        <v>106</v>
      </c>
      <c r="B725" s="116">
        <f t="shared" si="39"/>
        <v>4260</v>
      </c>
      <c r="C725" s="116">
        <v>3</v>
      </c>
      <c r="D725" s="116">
        <v>709</v>
      </c>
      <c r="E725" s="116">
        <v>1318</v>
      </c>
      <c r="F725" s="116">
        <v>1103</v>
      </c>
      <c r="G725" s="116">
        <v>527</v>
      </c>
      <c r="H725" s="116">
        <v>249</v>
      </c>
      <c r="I725" s="116">
        <v>118</v>
      </c>
      <c r="J725" s="116">
        <v>73</v>
      </c>
      <c r="K725" s="116">
        <v>146</v>
      </c>
      <c r="L725" s="116">
        <v>14</v>
      </c>
    </row>
    <row r="726" spans="1:15" ht="9" customHeight="1">
      <c r="A726" s="89" t="s">
        <v>107</v>
      </c>
      <c r="B726" s="116">
        <f t="shared" si="39"/>
        <v>39415</v>
      </c>
      <c r="C726" s="116">
        <v>29</v>
      </c>
      <c r="D726" s="116">
        <v>4639</v>
      </c>
      <c r="E726" s="116">
        <v>11529</v>
      </c>
      <c r="F726" s="116">
        <v>9078</v>
      </c>
      <c r="G726" s="116">
        <v>5135</v>
      </c>
      <c r="H726" s="116">
        <v>2920</v>
      </c>
      <c r="I726" s="116">
        <v>1974</v>
      </c>
      <c r="J726" s="116">
        <v>1400</v>
      </c>
      <c r="K726" s="116">
        <v>2702</v>
      </c>
      <c r="L726" s="116">
        <v>9</v>
      </c>
    </row>
    <row r="727" spans="1:15" ht="9" customHeight="1">
      <c r="A727" s="89" t="s">
        <v>108</v>
      </c>
      <c r="B727" s="116">
        <f t="shared" si="39"/>
        <v>13205</v>
      </c>
      <c r="C727" s="116">
        <v>0</v>
      </c>
      <c r="D727" s="116">
        <v>3152</v>
      </c>
      <c r="E727" s="116">
        <v>4398</v>
      </c>
      <c r="F727" s="116">
        <v>2909</v>
      </c>
      <c r="G727" s="116">
        <v>1240</v>
      </c>
      <c r="H727" s="116">
        <v>565</v>
      </c>
      <c r="I727" s="116">
        <v>343</v>
      </c>
      <c r="J727" s="116">
        <v>190</v>
      </c>
      <c r="K727" s="116">
        <v>378</v>
      </c>
      <c r="L727" s="116">
        <v>30</v>
      </c>
    </row>
    <row r="728" spans="1:15" ht="9" customHeight="1">
      <c r="A728" s="100" t="s">
        <v>109</v>
      </c>
      <c r="B728" s="117">
        <f t="shared" si="39"/>
        <v>9012</v>
      </c>
      <c r="C728" s="117">
        <v>34</v>
      </c>
      <c r="D728" s="117">
        <v>2319</v>
      </c>
      <c r="E728" s="117">
        <v>3107</v>
      </c>
      <c r="F728" s="117">
        <v>1867</v>
      </c>
      <c r="G728" s="117">
        <v>784</v>
      </c>
      <c r="H728" s="117">
        <v>376</v>
      </c>
      <c r="I728" s="117">
        <v>188</v>
      </c>
      <c r="J728" s="117">
        <v>115</v>
      </c>
      <c r="K728" s="117">
        <v>216</v>
      </c>
      <c r="L728" s="117">
        <v>6</v>
      </c>
    </row>
    <row r="729" spans="1:15" ht="8.65" customHeight="1">
      <c r="A729" s="89"/>
      <c r="B729" s="116"/>
      <c r="C729" s="116"/>
      <c r="D729" s="116"/>
      <c r="E729" s="116"/>
      <c r="F729" s="116"/>
      <c r="G729" s="116"/>
      <c r="H729" s="116"/>
      <c r="I729" s="116"/>
      <c r="J729" s="116"/>
      <c r="K729" s="116"/>
      <c r="L729" s="116"/>
    </row>
    <row r="730" spans="1:15" ht="9" customHeight="1">
      <c r="A730" s="162" t="s">
        <v>121</v>
      </c>
      <c r="B730" s="116"/>
      <c r="C730" s="116"/>
      <c r="D730" s="116"/>
      <c r="E730" s="116"/>
      <c r="F730" s="116"/>
      <c r="G730" s="116"/>
      <c r="H730" s="116"/>
      <c r="I730" s="116"/>
      <c r="J730" s="116"/>
      <c r="K730" s="116"/>
      <c r="L730" s="116"/>
    </row>
    <row r="731" spans="1:15" s="164" customFormat="1" ht="9" customHeight="1">
      <c r="A731" s="96" t="s">
        <v>181</v>
      </c>
      <c r="B731" s="115">
        <f>SUM(B733:B764)</f>
        <v>558022</v>
      </c>
      <c r="C731" s="115">
        <f t="shared" ref="C731:L731" si="40">SUM(C733:C764)</f>
        <v>606</v>
      </c>
      <c r="D731" s="115">
        <f t="shared" si="40"/>
        <v>80523</v>
      </c>
      <c r="E731" s="115">
        <f t="shared" si="40"/>
        <v>166709</v>
      </c>
      <c r="F731" s="115">
        <f t="shared" si="40"/>
        <v>137164</v>
      </c>
      <c r="G731" s="115">
        <f t="shared" si="40"/>
        <v>72079</v>
      </c>
      <c r="H731" s="115">
        <f t="shared" si="40"/>
        <v>37114</v>
      </c>
      <c r="I731" s="115">
        <f t="shared" si="40"/>
        <v>22860</v>
      </c>
      <c r="J731" s="115">
        <f t="shared" si="40"/>
        <v>14955</v>
      </c>
      <c r="K731" s="115">
        <f t="shared" si="40"/>
        <v>24997</v>
      </c>
      <c r="L731" s="115">
        <f t="shared" si="40"/>
        <v>1015</v>
      </c>
      <c r="O731" s="167"/>
    </row>
    <row r="732" spans="1:15" ht="3.95" customHeight="1">
      <c r="A732" s="89" t="s">
        <v>182</v>
      </c>
      <c r="B732" s="116"/>
      <c r="C732" s="116"/>
      <c r="D732" s="116"/>
      <c r="E732" s="116"/>
      <c r="F732" s="116"/>
      <c r="G732" s="116"/>
      <c r="H732" s="116"/>
      <c r="I732" s="116"/>
      <c r="J732" s="116"/>
      <c r="K732" s="116"/>
      <c r="L732" s="116"/>
    </row>
    <row r="733" spans="1:15" ht="9" customHeight="1">
      <c r="A733" s="89" t="s">
        <v>79</v>
      </c>
      <c r="B733" s="116">
        <f t="shared" ref="B733:B764" si="41">SUM(C733:L733)</f>
        <v>6893</v>
      </c>
      <c r="C733" s="116">
        <v>0</v>
      </c>
      <c r="D733" s="116">
        <v>1048</v>
      </c>
      <c r="E733" s="116">
        <v>2541</v>
      </c>
      <c r="F733" s="116">
        <v>1855</v>
      </c>
      <c r="G733" s="116">
        <v>692</v>
      </c>
      <c r="H733" s="116">
        <v>322</v>
      </c>
      <c r="I733" s="116">
        <v>176</v>
      </c>
      <c r="J733" s="116">
        <v>108</v>
      </c>
      <c r="K733" s="116">
        <v>148</v>
      </c>
      <c r="L733" s="116">
        <v>3</v>
      </c>
      <c r="O733" s="167"/>
    </row>
    <row r="734" spans="1:15" ht="9" customHeight="1">
      <c r="A734" s="89" t="s">
        <v>80</v>
      </c>
      <c r="B734" s="116">
        <f t="shared" si="41"/>
        <v>17364</v>
      </c>
      <c r="C734" s="116">
        <v>8</v>
      </c>
      <c r="D734" s="116">
        <v>1495</v>
      </c>
      <c r="E734" s="116">
        <v>4615</v>
      </c>
      <c r="F734" s="116">
        <v>4385</v>
      </c>
      <c r="G734" s="116">
        <v>2528</v>
      </c>
      <c r="H734" s="116">
        <v>1469</v>
      </c>
      <c r="I734" s="116">
        <v>1099</v>
      </c>
      <c r="J734" s="116">
        <v>720</v>
      </c>
      <c r="K734" s="116">
        <v>994</v>
      </c>
      <c r="L734" s="116">
        <v>51</v>
      </c>
      <c r="O734" s="167"/>
    </row>
    <row r="735" spans="1:15" ht="9" customHeight="1">
      <c r="A735" s="89" t="s">
        <v>81</v>
      </c>
      <c r="B735" s="116">
        <f t="shared" si="41"/>
        <v>2751</v>
      </c>
      <c r="C735" s="116">
        <v>1</v>
      </c>
      <c r="D735" s="116">
        <v>245</v>
      </c>
      <c r="E735" s="116">
        <v>646</v>
      </c>
      <c r="F735" s="116">
        <v>749</v>
      </c>
      <c r="G735" s="116">
        <v>451</v>
      </c>
      <c r="H735" s="116">
        <v>261</v>
      </c>
      <c r="I735" s="116">
        <v>149</v>
      </c>
      <c r="J735" s="116">
        <v>113</v>
      </c>
      <c r="K735" s="116">
        <v>136</v>
      </c>
      <c r="L735" s="116">
        <v>0</v>
      </c>
      <c r="O735" s="167"/>
    </row>
    <row r="736" spans="1:15" ht="9" customHeight="1">
      <c r="A736" s="100" t="s">
        <v>82</v>
      </c>
      <c r="B736" s="117">
        <f t="shared" si="41"/>
        <v>5005</v>
      </c>
      <c r="C736" s="117">
        <v>0</v>
      </c>
      <c r="D736" s="117">
        <v>1068</v>
      </c>
      <c r="E736" s="117">
        <v>1451</v>
      </c>
      <c r="F736" s="117">
        <v>1076</v>
      </c>
      <c r="G736" s="117">
        <v>564</v>
      </c>
      <c r="H736" s="117">
        <v>281</v>
      </c>
      <c r="I736" s="117">
        <v>196</v>
      </c>
      <c r="J736" s="117">
        <v>125</v>
      </c>
      <c r="K736" s="117">
        <v>199</v>
      </c>
      <c r="L736" s="117">
        <v>45</v>
      </c>
      <c r="O736" s="167"/>
    </row>
    <row r="737" spans="1:15" ht="9" customHeight="1">
      <c r="A737" s="89" t="s">
        <v>83</v>
      </c>
      <c r="B737" s="116">
        <f t="shared" si="41"/>
        <v>17166</v>
      </c>
      <c r="C737" s="116">
        <v>18</v>
      </c>
      <c r="D737" s="116">
        <v>3749</v>
      </c>
      <c r="E737" s="116">
        <v>5022</v>
      </c>
      <c r="F737" s="116">
        <v>3754</v>
      </c>
      <c r="G737" s="116">
        <v>1731</v>
      </c>
      <c r="H737" s="116">
        <v>972</v>
      </c>
      <c r="I737" s="116">
        <v>687</v>
      </c>
      <c r="J737" s="116">
        <v>483</v>
      </c>
      <c r="K737" s="116">
        <v>714</v>
      </c>
      <c r="L737" s="116">
        <v>36</v>
      </c>
      <c r="O737" s="167"/>
    </row>
    <row r="738" spans="1:15" ht="9" customHeight="1">
      <c r="A738" s="89" t="s">
        <v>84</v>
      </c>
      <c r="B738" s="116">
        <f t="shared" si="41"/>
        <v>3284</v>
      </c>
      <c r="C738" s="116">
        <v>5</v>
      </c>
      <c r="D738" s="116">
        <v>397</v>
      </c>
      <c r="E738" s="116">
        <v>898</v>
      </c>
      <c r="F738" s="116">
        <v>882</v>
      </c>
      <c r="G738" s="116">
        <v>439</v>
      </c>
      <c r="H738" s="116">
        <v>245</v>
      </c>
      <c r="I738" s="116">
        <v>145</v>
      </c>
      <c r="J738" s="116">
        <v>100</v>
      </c>
      <c r="K738" s="116">
        <v>167</v>
      </c>
      <c r="L738" s="116">
        <v>6</v>
      </c>
      <c r="O738" s="167"/>
    </row>
    <row r="739" spans="1:15" ht="9" customHeight="1">
      <c r="A739" s="89" t="s">
        <v>85</v>
      </c>
      <c r="B739" s="116">
        <f t="shared" si="41"/>
        <v>24645</v>
      </c>
      <c r="C739" s="116">
        <v>123</v>
      </c>
      <c r="D739" s="116">
        <v>5451</v>
      </c>
      <c r="E739" s="116">
        <v>7161</v>
      </c>
      <c r="F739" s="116">
        <v>4830</v>
      </c>
      <c r="G739" s="116">
        <v>2617</v>
      </c>
      <c r="H739" s="116">
        <v>1575</v>
      </c>
      <c r="I739" s="116">
        <v>969</v>
      </c>
      <c r="J739" s="116">
        <v>670</v>
      </c>
      <c r="K739" s="116">
        <v>1236</v>
      </c>
      <c r="L739" s="116">
        <v>13</v>
      </c>
      <c r="O739" s="167"/>
    </row>
    <row r="740" spans="1:15" ht="9" customHeight="1">
      <c r="A740" s="100" t="s">
        <v>86</v>
      </c>
      <c r="B740" s="117">
        <f t="shared" si="41"/>
        <v>20150</v>
      </c>
      <c r="C740" s="117">
        <v>31</v>
      </c>
      <c r="D740" s="117">
        <v>2466</v>
      </c>
      <c r="E740" s="117">
        <v>5925</v>
      </c>
      <c r="F740" s="117">
        <v>4891</v>
      </c>
      <c r="G740" s="117">
        <v>2621</v>
      </c>
      <c r="H740" s="117">
        <v>1438</v>
      </c>
      <c r="I740" s="117">
        <v>1086</v>
      </c>
      <c r="J740" s="117">
        <v>743</v>
      </c>
      <c r="K740" s="117">
        <v>941</v>
      </c>
      <c r="L740" s="117">
        <v>8</v>
      </c>
      <c r="O740" s="167"/>
    </row>
    <row r="741" spans="1:15" ht="9" customHeight="1">
      <c r="A741" s="161" t="s">
        <v>24</v>
      </c>
      <c r="B741" s="116">
        <f t="shared" si="41"/>
        <v>33230</v>
      </c>
      <c r="C741" s="116">
        <v>6</v>
      </c>
      <c r="D741" s="116">
        <v>1831</v>
      </c>
      <c r="E741" s="116">
        <v>6387</v>
      </c>
      <c r="F741" s="116">
        <v>9021</v>
      </c>
      <c r="G741" s="116">
        <v>6789</v>
      </c>
      <c r="H741" s="116">
        <v>3614</v>
      </c>
      <c r="I741" s="116">
        <v>2086</v>
      </c>
      <c r="J741" s="116">
        <v>1266</v>
      </c>
      <c r="K741" s="116">
        <v>2227</v>
      </c>
      <c r="L741" s="116">
        <v>3</v>
      </c>
      <c r="O741" s="167"/>
    </row>
    <row r="742" spans="1:15" ht="9" customHeight="1">
      <c r="A742" s="89" t="s">
        <v>87</v>
      </c>
      <c r="B742" s="116">
        <f t="shared" si="41"/>
        <v>8190</v>
      </c>
      <c r="C742" s="116">
        <v>39</v>
      </c>
      <c r="D742" s="116">
        <v>1382</v>
      </c>
      <c r="E742" s="116">
        <v>2475</v>
      </c>
      <c r="F742" s="116">
        <v>1843</v>
      </c>
      <c r="G742" s="116">
        <v>824</v>
      </c>
      <c r="H742" s="116">
        <v>540</v>
      </c>
      <c r="I742" s="116">
        <v>353</v>
      </c>
      <c r="J742" s="116">
        <v>244</v>
      </c>
      <c r="K742" s="116">
        <v>471</v>
      </c>
      <c r="L742" s="116">
        <v>19</v>
      </c>
      <c r="O742" s="167"/>
    </row>
    <row r="743" spans="1:15" ht="9" customHeight="1">
      <c r="A743" s="89" t="s">
        <v>88</v>
      </c>
      <c r="B743" s="116">
        <f t="shared" si="41"/>
        <v>32937</v>
      </c>
      <c r="C743" s="116">
        <v>1</v>
      </c>
      <c r="D743" s="116">
        <v>5943</v>
      </c>
      <c r="E743" s="116">
        <v>12770</v>
      </c>
      <c r="F743" s="116">
        <v>7576</v>
      </c>
      <c r="G743" s="116">
        <v>3289</v>
      </c>
      <c r="H743" s="116">
        <v>1488</v>
      </c>
      <c r="I743" s="116">
        <v>767</v>
      </c>
      <c r="J743" s="116">
        <v>391</v>
      </c>
      <c r="K743" s="116">
        <v>616</v>
      </c>
      <c r="L743" s="116">
        <v>96</v>
      </c>
      <c r="O743" s="167"/>
    </row>
    <row r="744" spans="1:15" ht="9" customHeight="1">
      <c r="A744" s="100" t="s">
        <v>89</v>
      </c>
      <c r="B744" s="117">
        <f t="shared" si="41"/>
        <v>19488</v>
      </c>
      <c r="C744" s="117">
        <v>27</v>
      </c>
      <c r="D744" s="117">
        <v>5993</v>
      </c>
      <c r="E744" s="117">
        <v>5808</v>
      </c>
      <c r="F744" s="117">
        <v>3527</v>
      </c>
      <c r="G744" s="117">
        <v>1708</v>
      </c>
      <c r="H744" s="117">
        <v>858</v>
      </c>
      <c r="I744" s="117">
        <v>536</v>
      </c>
      <c r="J744" s="117">
        <v>354</v>
      </c>
      <c r="K744" s="117">
        <v>665</v>
      </c>
      <c r="L744" s="117">
        <v>12</v>
      </c>
      <c r="O744" s="167"/>
    </row>
    <row r="745" spans="1:15" ht="9" customHeight="1">
      <c r="A745" s="89" t="s">
        <v>90</v>
      </c>
      <c r="B745" s="116">
        <f t="shared" si="41"/>
        <v>10913</v>
      </c>
      <c r="C745" s="116">
        <v>27</v>
      </c>
      <c r="D745" s="116">
        <v>1303</v>
      </c>
      <c r="E745" s="116">
        <v>3033</v>
      </c>
      <c r="F745" s="116">
        <v>2712</v>
      </c>
      <c r="G745" s="116">
        <v>1468</v>
      </c>
      <c r="H745" s="116">
        <v>823</v>
      </c>
      <c r="I745" s="116">
        <v>513</v>
      </c>
      <c r="J745" s="116">
        <v>361</v>
      </c>
      <c r="K745" s="116">
        <v>656</v>
      </c>
      <c r="L745" s="116">
        <v>17</v>
      </c>
      <c r="O745" s="167"/>
    </row>
    <row r="746" spans="1:15" ht="9" customHeight="1">
      <c r="A746" s="89" t="s">
        <v>91</v>
      </c>
      <c r="B746" s="116">
        <f t="shared" si="41"/>
        <v>36513</v>
      </c>
      <c r="C746" s="116">
        <v>2</v>
      </c>
      <c r="D746" s="116">
        <v>4451</v>
      </c>
      <c r="E746" s="116">
        <v>12332</v>
      </c>
      <c r="F746" s="116">
        <v>10349</v>
      </c>
      <c r="G746" s="116">
        <v>4641</v>
      </c>
      <c r="H746" s="116">
        <v>2034</v>
      </c>
      <c r="I746" s="116">
        <v>1053</v>
      </c>
      <c r="J746" s="116">
        <v>669</v>
      </c>
      <c r="K746" s="116">
        <v>979</v>
      </c>
      <c r="L746" s="116">
        <v>3</v>
      </c>
      <c r="O746" s="167"/>
    </row>
    <row r="747" spans="1:15" ht="9" customHeight="1">
      <c r="A747" s="89" t="s">
        <v>92</v>
      </c>
      <c r="B747" s="116">
        <f t="shared" si="41"/>
        <v>69024</v>
      </c>
      <c r="C747" s="116">
        <v>154</v>
      </c>
      <c r="D747" s="116">
        <v>8811</v>
      </c>
      <c r="E747" s="116">
        <v>19465</v>
      </c>
      <c r="F747" s="116">
        <v>16979</v>
      </c>
      <c r="G747" s="116">
        <v>9776</v>
      </c>
      <c r="H747" s="116">
        <v>5124</v>
      </c>
      <c r="I747" s="116">
        <v>3107</v>
      </c>
      <c r="J747" s="116">
        <v>2018</v>
      </c>
      <c r="K747" s="116">
        <v>3228</v>
      </c>
      <c r="L747" s="116">
        <v>362</v>
      </c>
      <c r="O747" s="167"/>
    </row>
    <row r="748" spans="1:15" ht="9" customHeight="1">
      <c r="A748" s="100" t="s">
        <v>93</v>
      </c>
      <c r="B748" s="117">
        <f t="shared" si="41"/>
        <v>23361</v>
      </c>
      <c r="C748" s="117">
        <v>2</v>
      </c>
      <c r="D748" s="117">
        <v>5676</v>
      </c>
      <c r="E748" s="117">
        <v>7535</v>
      </c>
      <c r="F748" s="117">
        <v>4981</v>
      </c>
      <c r="G748" s="117">
        <v>2262</v>
      </c>
      <c r="H748" s="117">
        <v>1111</v>
      </c>
      <c r="I748" s="117">
        <v>601</v>
      </c>
      <c r="J748" s="117">
        <v>388</v>
      </c>
      <c r="K748" s="117">
        <v>787</v>
      </c>
      <c r="L748" s="117">
        <v>18</v>
      </c>
      <c r="O748" s="167"/>
    </row>
    <row r="749" spans="1:15" ht="9" customHeight="1">
      <c r="A749" s="89" t="s">
        <v>94</v>
      </c>
      <c r="B749" s="116">
        <f t="shared" si="41"/>
        <v>7358</v>
      </c>
      <c r="C749" s="116">
        <v>0</v>
      </c>
      <c r="D749" s="116">
        <v>655</v>
      </c>
      <c r="E749" s="116">
        <v>1855</v>
      </c>
      <c r="F749" s="116">
        <v>2029</v>
      </c>
      <c r="G749" s="116">
        <v>1194</v>
      </c>
      <c r="H749" s="116">
        <v>575</v>
      </c>
      <c r="I749" s="116">
        <v>312</v>
      </c>
      <c r="J749" s="116">
        <v>196</v>
      </c>
      <c r="K749" s="116">
        <v>475</v>
      </c>
      <c r="L749" s="116">
        <v>67</v>
      </c>
      <c r="O749" s="167"/>
    </row>
    <row r="750" spans="1:15" ht="9" customHeight="1">
      <c r="A750" s="89" t="s">
        <v>95</v>
      </c>
      <c r="B750" s="116">
        <f t="shared" si="41"/>
        <v>5623</v>
      </c>
      <c r="C750" s="116">
        <v>7</v>
      </c>
      <c r="D750" s="116">
        <v>732</v>
      </c>
      <c r="E750" s="116">
        <v>1501</v>
      </c>
      <c r="F750" s="116">
        <v>1354</v>
      </c>
      <c r="G750" s="116">
        <v>753</v>
      </c>
      <c r="H750" s="116">
        <v>422</v>
      </c>
      <c r="I750" s="116">
        <v>290</v>
      </c>
      <c r="J750" s="116">
        <v>188</v>
      </c>
      <c r="K750" s="116">
        <v>374</v>
      </c>
      <c r="L750" s="116">
        <v>2</v>
      </c>
      <c r="O750" s="167"/>
    </row>
    <row r="751" spans="1:15" ht="9" customHeight="1">
      <c r="A751" s="89" t="s">
        <v>96</v>
      </c>
      <c r="B751" s="116">
        <f t="shared" si="41"/>
        <v>25378</v>
      </c>
      <c r="C751" s="116">
        <v>0</v>
      </c>
      <c r="D751" s="116">
        <v>3071</v>
      </c>
      <c r="E751" s="116">
        <v>8123</v>
      </c>
      <c r="F751" s="116">
        <v>7113</v>
      </c>
      <c r="G751" s="116">
        <v>3269</v>
      </c>
      <c r="H751" s="116">
        <v>1498</v>
      </c>
      <c r="I751" s="116">
        <v>943</v>
      </c>
      <c r="J751" s="116">
        <v>550</v>
      </c>
      <c r="K751" s="116">
        <v>806</v>
      </c>
      <c r="L751" s="116">
        <v>5</v>
      </c>
      <c r="O751" s="167"/>
    </row>
    <row r="752" spans="1:15" ht="9" customHeight="1">
      <c r="A752" s="100" t="s">
        <v>97</v>
      </c>
      <c r="B752" s="117">
        <f t="shared" si="41"/>
        <v>17199</v>
      </c>
      <c r="C752" s="117">
        <v>2</v>
      </c>
      <c r="D752" s="117">
        <v>2954</v>
      </c>
      <c r="E752" s="117">
        <v>5948</v>
      </c>
      <c r="F752" s="117">
        <v>3929</v>
      </c>
      <c r="G752" s="117">
        <v>1989</v>
      </c>
      <c r="H752" s="117">
        <v>929</v>
      </c>
      <c r="I752" s="117">
        <v>504</v>
      </c>
      <c r="J752" s="117">
        <v>318</v>
      </c>
      <c r="K752" s="117">
        <v>626</v>
      </c>
      <c r="L752" s="117">
        <v>0</v>
      </c>
      <c r="O752" s="167"/>
    </row>
    <row r="753" spans="1:15" ht="9" customHeight="1">
      <c r="A753" s="89" t="s">
        <v>98</v>
      </c>
      <c r="B753" s="116">
        <f t="shared" si="41"/>
        <v>18219</v>
      </c>
      <c r="C753" s="116">
        <v>36</v>
      </c>
      <c r="D753" s="116">
        <v>2461</v>
      </c>
      <c r="E753" s="116">
        <v>5232</v>
      </c>
      <c r="F753" s="116">
        <v>4713</v>
      </c>
      <c r="G753" s="116">
        <v>2529</v>
      </c>
      <c r="H753" s="116">
        <v>1166</v>
      </c>
      <c r="I753" s="116">
        <v>698</v>
      </c>
      <c r="J753" s="116">
        <v>487</v>
      </c>
      <c r="K753" s="116">
        <v>897</v>
      </c>
      <c r="L753" s="116">
        <v>0</v>
      </c>
      <c r="O753" s="167"/>
    </row>
    <row r="754" spans="1:15" ht="9" customHeight="1">
      <c r="A754" s="89" t="s">
        <v>99</v>
      </c>
      <c r="B754" s="116">
        <f t="shared" si="41"/>
        <v>9475</v>
      </c>
      <c r="C754" s="116">
        <v>0</v>
      </c>
      <c r="D754" s="116">
        <v>902</v>
      </c>
      <c r="E754" s="116">
        <v>2912</v>
      </c>
      <c r="F754" s="116">
        <v>2813</v>
      </c>
      <c r="G754" s="116">
        <v>1445</v>
      </c>
      <c r="H754" s="116">
        <v>641</v>
      </c>
      <c r="I754" s="116">
        <v>327</v>
      </c>
      <c r="J754" s="116">
        <v>177</v>
      </c>
      <c r="K754" s="116">
        <v>257</v>
      </c>
      <c r="L754" s="116">
        <v>1</v>
      </c>
      <c r="O754" s="167"/>
    </row>
    <row r="755" spans="1:15" ht="9" customHeight="1">
      <c r="A755" s="89" t="s">
        <v>100</v>
      </c>
      <c r="B755" s="116">
        <f t="shared" si="41"/>
        <v>10691</v>
      </c>
      <c r="C755" s="116">
        <v>0</v>
      </c>
      <c r="D755" s="116">
        <v>833</v>
      </c>
      <c r="E755" s="116">
        <v>2366</v>
      </c>
      <c r="F755" s="116">
        <v>2915</v>
      </c>
      <c r="G755" s="116">
        <v>1958</v>
      </c>
      <c r="H755" s="116">
        <v>1021</v>
      </c>
      <c r="I755" s="116">
        <v>607</v>
      </c>
      <c r="J755" s="116">
        <v>401</v>
      </c>
      <c r="K755" s="116">
        <v>474</v>
      </c>
      <c r="L755" s="116">
        <v>116</v>
      </c>
      <c r="O755" s="167"/>
    </row>
    <row r="756" spans="1:15" ht="9" customHeight="1">
      <c r="A756" s="100" t="s">
        <v>101</v>
      </c>
      <c r="B756" s="117">
        <f t="shared" si="41"/>
        <v>12819</v>
      </c>
      <c r="C756" s="117">
        <v>4</v>
      </c>
      <c r="D756" s="117">
        <v>1804</v>
      </c>
      <c r="E756" s="117">
        <v>4381</v>
      </c>
      <c r="F756" s="117">
        <v>3325</v>
      </c>
      <c r="G756" s="117">
        <v>1568</v>
      </c>
      <c r="H756" s="117">
        <v>715</v>
      </c>
      <c r="I756" s="117">
        <v>389</v>
      </c>
      <c r="J756" s="117">
        <v>214</v>
      </c>
      <c r="K756" s="117">
        <v>408</v>
      </c>
      <c r="L756" s="117">
        <v>11</v>
      </c>
      <c r="O756" s="167"/>
    </row>
    <row r="757" spans="1:15" ht="9" customHeight="1">
      <c r="A757" s="89" t="s">
        <v>102</v>
      </c>
      <c r="B757" s="116">
        <f t="shared" si="41"/>
        <v>17333</v>
      </c>
      <c r="C757" s="116">
        <v>37</v>
      </c>
      <c r="D757" s="116">
        <v>2334</v>
      </c>
      <c r="E757" s="116">
        <v>5282</v>
      </c>
      <c r="F757" s="116">
        <v>4459</v>
      </c>
      <c r="G757" s="116">
        <v>1888</v>
      </c>
      <c r="H757" s="116">
        <v>1026</v>
      </c>
      <c r="I757" s="116">
        <v>725</v>
      </c>
      <c r="J757" s="116">
        <v>529</v>
      </c>
      <c r="K757" s="116">
        <v>1052</v>
      </c>
      <c r="L757" s="116">
        <v>1</v>
      </c>
      <c r="O757" s="167"/>
    </row>
    <row r="758" spans="1:15" ht="9" customHeight="1">
      <c r="A758" s="89" t="s">
        <v>103</v>
      </c>
      <c r="B758" s="116">
        <f t="shared" si="41"/>
        <v>15682</v>
      </c>
      <c r="C758" s="116">
        <v>6</v>
      </c>
      <c r="D758" s="116">
        <v>1485</v>
      </c>
      <c r="E758" s="116">
        <v>4256</v>
      </c>
      <c r="F758" s="116">
        <v>3957</v>
      </c>
      <c r="G758" s="116">
        <v>2116</v>
      </c>
      <c r="H758" s="116">
        <v>1220</v>
      </c>
      <c r="I758" s="116">
        <v>825</v>
      </c>
      <c r="J758" s="116">
        <v>701</v>
      </c>
      <c r="K758" s="116">
        <v>1098</v>
      </c>
      <c r="L758" s="116">
        <v>18</v>
      </c>
      <c r="O758" s="167"/>
    </row>
    <row r="759" spans="1:15" ht="9" customHeight="1">
      <c r="A759" s="89" t="s">
        <v>104</v>
      </c>
      <c r="B759" s="116">
        <f t="shared" si="41"/>
        <v>10872</v>
      </c>
      <c r="C759" s="116">
        <v>35</v>
      </c>
      <c r="D759" s="116">
        <v>1610</v>
      </c>
      <c r="E759" s="116">
        <v>3273</v>
      </c>
      <c r="F759" s="116">
        <v>2619</v>
      </c>
      <c r="G759" s="116">
        <v>1476</v>
      </c>
      <c r="H759" s="116">
        <v>742</v>
      </c>
      <c r="I759" s="116">
        <v>486</v>
      </c>
      <c r="J759" s="116">
        <v>250</v>
      </c>
      <c r="K759" s="116">
        <v>379</v>
      </c>
      <c r="L759" s="116">
        <v>2</v>
      </c>
      <c r="O759" s="167"/>
    </row>
    <row r="760" spans="1:15" ht="9" customHeight="1">
      <c r="A760" s="100" t="s">
        <v>105</v>
      </c>
      <c r="B760" s="117">
        <f t="shared" si="41"/>
        <v>16649</v>
      </c>
      <c r="C760" s="117">
        <v>5</v>
      </c>
      <c r="D760" s="117">
        <v>2090</v>
      </c>
      <c r="E760" s="117">
        <v>5071</v>
      </c>
      <c r="F760" s="117">
        <v>4234</v>
      </c>
      <c r="G760" s="117">
        <v>2096</v>
      </c>
      <c r="H760" s="117">
        <v>1128</v>
      </c>
      <c r="I760" s="117">
        <v>757</v>
      </c>
      <c r="J760" s="117">
        <v>517</v>
      </c>
      <c r="K760" s="117">
        <v>727</v>
      </c>
      <c r="L760" s="117">
        <v>24</v>
      </c>
      <c r="O760" s="167"/>
    </row>
    <row r="761" spans="1:15" ht="9" customHeight="1">
      <c r="A761" s="89" t="s">
        <v>106</v>
      </c>
      <c r="B761" s="116">
        <f t="shared" si="41"/>
        <v>5196</v>
      </c>
      <c r="C761" s="116">
        <v>6</v>
      </c>
      <c r="D761" s="116">
        <v>744</v>
      </c>
      <c r="E761" s="116">
        <v>1613</v>
      </c>
      <c r="F761" s="116">
        <v>1327</v>
      </c>
      <c r="G761" s="116">
        <v>693</v>
      </c>
      <c r="H761" s="116">
        <v>302</v>
      </c>
      <c r="I761" s="116">
        <v>201</v>
      </c>
      <c r="J761" s="116">
        <v>119</v>
      </c>
      <c r="K761" s="116">
        <v>188</v>
      </c>
      <c r="L761" s="116">
        <v>3</v>
      </c>
      <c r="O761" s="167"/>
    </row>
    <row r="762" spans="1:15" ht="9" customHeight="1">
      <c r="A762" s="89" t="s">
        <v>107</v>
      </c>
      <c r="B762" s="116">
        <f t="shared" si="41"/>
        <v>35030</v>
      </c>
      <c r="C762" s="116">
        <v>0</v>
      </c>
      <c r="D762" s="116">
        <v>3648</v>
      </c>
      <c r="E762" s="116">
        <v>10114</v>
      </c>
      <c r="F762" s="116">
        <v>8316</v>
      </c>
      <c r="G762" s="116">
        <v>4753</v>
      </c>
      <c r="H762" s="116">
        <v>2672</v>
      </c>
      <c r="I762" s="116">
        <v>1754</v>
      </c>
      <c r="J762" s="116">
        <v>1250</v>
      </c>
      <c r="K762" s="116">
        <v>2512</v>
      </c>
      <c r="L762" s="116">
        <v>11</v>
      </c>
      <c r="O762" s="167"/>
    </row>
    <row r="763" spans="1:15" ht="9" customHeight="1">
      <c r="A763" s="89" t="s">
        <v>108</v>
      </c>
      <c r="B763" s="116">
        <f t="shared" si="41"/>
        <v>10740</v>
      </c>
      <c r="C763" s="116">
        <v>0</v>
      </c>
      <c r="D763" s="116">
        <v>1894</v>
      </c>
      <c r="E763" s="116">
        <v>3623</v>
      </c>
      <c r="F763" s="116">
        <v>2744</v>
      </c>
      <c r="G763" s="116">
        <v>1133</v>
      </c>
      <c r="H763" s="116">
        <v>510</v>
      </c>
      <c r="I763" s="116">
        <v>289</v>
      </c>
      <c r="J763" s="116">
        <v>168</v>
      </c>
      <c r="K763" s="116">
        <v>325</v>
      </c>
      <c r="L763" s="116">
        <v>54</v>
      </c>
      <c r="O763" s="167"/>
    </row>
    <row r="764" spans="1:15" ht="9" customHeight="1">
      <c r="A764" s="100" t="s">
        <v>109</v>
      </c>
      <c r="B764" s="117">
        <f t="shared" si="41"/>
        <v>8844</v>
      </c>
      <c r="C764" s="117">
        <v>24</v>
      </c>
      <c r="D764" s="117">
        <v>1997</v>
      </c>
      <c r="E764" s="117">
        <v>3095</v>
      </c>
      <c r="F764" s="117">
        <v>1907</v>
      </c>
      <c r="G764" s="117">
        <v>819</v>
      </c>
      <c r="H764" s="117">
        <v>392</v>
      </c>
      <c r="I764" s="117">
        <v>230</v>
      </c>
      <c r="J764" s="117">
        <v>137</v>
      </c>
      <c r="K764" s="117">
        <v>235</v>
      </c>
      <c r="L764" s="117">
        <v>8</v>
      </c>
      <c r="O764" s="167"/>
    </row>
    <row r="765" spans="1:15" ht="8.65" customHeight="1">
      <c r="A765" s="89"/>
      <c r="B765" s="116"/>
      <c r="C765" s="116"/>
      <c r="D765" s="116"/>
      <c r="E765" s="116"/>
      <c r="F765" s="116"/>
      <c r="G765" s="116"/>
      <c r="H765" s="116"/>
      <c r="I765" s="116"/>
      <c r="J765" s="116"/>
      <c r="K765" s="116"/>
      <c r="L765" s="116"/>
    </row>
    <row r="766" spans="1:15" ht="9" customHeight="1">
      <c r="A766" s="162" t="s">
        <v>122</v>
      </c>
      <c r="B766" s="116"/>
      <c r="C766" s="116"/>
      <c r="D766" s="116"/>
      <c r="E766" s="116"/>
      <c r="F766" s="116"/>
      <c r="G766" s="116"/>
      <c r="H766" s="116"/>
      <c r="I766" s="116"/>
      <c r="J766" s="116"/>
      <c r="K766" s="116"/>
      <c r="L766" s="116"/>
    </row>
    <row r="767" spans="1:15" s="164" customFormat="1" ht="9" customHeight="1">
      <c r="A767" s="96" t="s">
        <v>181</v>
      </c>
      <c r="B767" s="115">
        <f>SUM(B769:B800)</f>
        <v>543749</v>
      </c>
      <c r="C767" s="115">
        <f t="shared" ref="C767:L767" si="42">SUM(C769:C800)</f>
        <v>212</v>
      </c>
      <c r="D767" s="115">
        <f t="shared" si="42"/>
        <v>68132</v>
      </c>
      <c r="E767" s="115">
        <f t="shared" si="42"/>
        <v>160887</v>
      </c>
      <c r="F767" s="115">
        <f t="shared" si="42"/>
        <v>135801</v>
      </c>
      <c r="G767" s="115">
        <f t="shared" si="42"/>
        <v>73128</v>
      </c>
      <c r="H767" s="115">
        <f t="shared" si="42"/>
        <v>38367</v>
      </c>
      <c r="I767" s="115">
        <f t="shared" si="42"/>
        <v>23942</v>
      </c>
      <c r="J767" s="115">
        <f t="shared" si="42"/>
        <v>15808</v>
      </c>
      <c r="K767" s="115">
        <f t="shared" si="42"/>
        <v>26491</v>
      </c>
      <c r="L767" s="115">
        <f t="shared" si="42"/>
        <v>981</v>
      </c>
      <c r="O767" s="167"/>
    </row>
    <row r="768" spans="1:15" ht="3.95" customHeight="1">
      <c r="A768" s="89" t="s">
        <v>182</v>
      </c>
      <c r="B768" s="116"/>
      <c r="C768" s="116"/>
      <c r="D768" s="116"/>
      <c r="E768" s="116"/>
      <c r="F768" s="116"/>
      <c r="G768" s="116"/>
      <c r="H768" s="116"/>
      <c r="I768" s="116"/>
      <c r="J768" s="116"/>
      <c r="K768" s="116"/>
      <c r="L768" s="116"/>
      <c r="O768" s="167"/>
    </row>
    <row r="769" spans="1:15" ht="9" customHeight="1">
      <c r="A769" s="89" t="s">
        <v>79</v>
      </c>
      <c r="B769" s="116">
        <f t="shared" ref="B769:B800" si="43">SUM(C769:L769)</f>
        <v>6679</v>
      </c>
      <c r="C769" s="116">
        <v>0</v>
      </c>
      <c r="D769" s="116">
        <v>836</v>
      </c>
      <c r="E769" s="116">
        <v>2426</v>
      </c>
      <c r="F769" s="116">
        <v>1742</v>
      </c>
      <c r="G769" s="116">
        <v>796</v>
      </c>
      <c r="H769" s="116">
        <v>360</v>
      </c>
      <c r="I769" s="116">
        <v>200</v>
      </c>
      <c r="J769" s="116">
        <v>119</v>
      </c>
      <c r="K769" s="116">
        <v>200</v>
      </c>
      <c r="L769" s="116">
        <v>0</v>
      </c>
      <c r="O769" s="167"/>
    </row>
    <row r="770" spans="1:15" ht="9" customHeight="1">
      <c r="A770" s="89" t="s">
        <v>80</v>
      </c>
      <c r="B770" s="116">
        <f t="shared" si="43"/>
        <v>17130</v>
      </c>
      <c r="C770" s="116">
        <v>0</v>
      </c>
      <c r="D770" s="116">
        <v>1179</v>
      </c>
      <c r="E770" s="116">
        <v>4431</v>
      </c>
      <c r="F770" s="116">
        <v>4344</v>
      </c>
      <c r="G770" s="116">
        <v>2562</v>
      </c>
      <c r="H770" s="116">
        <v>1607</v>
      </c>
      <c r="I770" s="116">
        <v>1095</v>
      </c>
      <c r="J770" s="116">
        <v>763</v>
      </c>
      <c r="K770" s="116">
        <v>1099</v>
      </c>
      <c r="L770" s="116">
        <v>50</v>
      </c>
      <c r="O770" s="167"/>
    </row>
    <row r="771" spans="1:15" ht="9" customHeight="1">
      <c r="A771" s="89" t="s">
        <v>81</v>
      </c>
      <c r="B771" s="116">
        <f t="shared" si="43"/>
        <v>2350</v>
      </c>
      <c r="C771" s="116">
        <v>0</v>
      </c>
      <c r="D771" s="116">
        <v>184</v>
      </c>
      <c r="E771" s="116">
        <v>526</v>
      </c>
      <c r="F771" s="116">
        <v>599</v>
      </c>
      <c r="G771" s="116">
        <v>404</v>
      </c>
      <c r="H771" s="116">
        <v>249</v>
      </c>
      <c r="I771" s="116">
        <v>135</v>
      </c>
      <c r="J771" s="116">
        <v>120</v>
      </c>
      <c r="K771" s="116">
        <v>133</v>
      </c>
      <c r="L771" s="116">
        <v>0</v>
      </c>
      <c r="O771" s="167"/>
    </row>
    <row r="772" spans="1:15" ht="9" customHeight="1">
      <c r="A772" s="100" t="s">
        <v>82</v>
      </c>
      <c r="B772" s="117">
        <f t="shared" si="43"/>
        <v>4521</v>
      </c>
      <c r="C772" s="117">
        <v>0</v>
      </c>
      <c r="D772" s="117">
        <v>753</v>
      </c>
      <c r="E772" s="117">
        <v>1364</v>
      </c>
      <c r="F772" s="117">
        <v>1044</v>
      </c>
      <c r="G772" s="117">
        <v>523</v>
      </c>
      <c r="H772" s="117">
        <v>278</v>
      </c>
      <c r="I772" s="117">
        <v>181</v>
      </c>
      <c r="J772" s="117">
        <v>134</v>
      </c>
      <c r="K772" s="117">
        <v>201</v>
      </c>
      <c r="L772" s="117">
        <v>43</v>
      </c>
      <c r="O772" s="167"/>
    </row>
    <row r="773" spans="1:15" ht="9" customHeight="1">
      <c r="A773" s="89" t="s">
        <v>83</v>
      </c>
      <c r="B773" s="116">
        <f t="shared" si="43"/>
        <v>15508</v>
      </c>
      <c r="C773" s="116">
        <v>0</v>
      </c>
      <c r="D773" s="116">
        <v>2230</v>
      </c>
      <c r="E773" s="116">
        <v>4801</v>
      </c>
      <c r="F773" s="116">
        <v>3700</v>
      </c>
      <c r="G773" s="116">
        <v>1728</v>
      </c>
      <c r="H773" s="116">
        <v>1006</v>
      </c>
      <c r="I773" s="116">
        <v>714</v>
      </c>
      <c r="J773" s="116">
        <v>501</v>
      </c>
      <c r="K773" s="116">
        <v>778</v>
      </c>
      <c r="L773" s="116">
        <v>50</v>
      </c>
      <c r="O773" s="167"/>
    </row>
    <row r="774" spans="1:15" ht="9" customHeight="1">
      <c r="A774" s="89" t="s">
        <v>84</v>
      </c>
      <c r="B774" s="116">
        <f t="shared" si="43"/>
        <v>3396</v>
      </c>
      <c r="C774" s="116">
        <v>0</v>
      </c>
      <c r="D774" s="116">
        <v>334</v>
      </c>
      <c r="E774" s="116">
        <v>956</v>
      </c>
      <c r="F774" s="116">
        <v>894</v>
      </c>
      <c r="G774" s="116">
        <v>486</v>
      </c>
      <c r="H774" s="116">
        <v>269</v>
      </c>
      <c r="I774" s="116">
        <v>163</v>
      </c>
      <c r="J774" s="116">
        <v>114</v>
      </c>
      <c r="K774" s="116">
        <v>176</v>
      </c>
      <c r="L774" s="116">
        <v>4</v>
      </c>
      <c r="O774" s="167"/>
    </row>
    <row r="775" spans="1:15" ht="9" customHeight="1">
      <c r="A775" s="89" t="s">
        <v>85</v>
      </c>
      <c r="B775" s="116">
        <f t="shared" si="43"/>
        <v>18347</v>
      </c>
      <c r="C775" s="116">
        <v>25</v>
      </c>
      <c r="D775" s="116">
        <v>3283</v>
      </c>
      <c r="E775" s="116">
        <v>6117</v>
      </c>
      <c r="F775" s="116">
        <v>3993</v>
      </c>
      <c r="G775" s="116">
        <v>2054</v>
      </c>
      <c r="H775" s="116">
        <v>1115</v>
      </c>
      <c r="I775" s="116">
        <v>624</v>
      </c>
      <c r="J775" s="116">
        <v>423</v>
      </c>
      <c r="K775" s="116">
        <v>704</v>
      </c>
      <c r="L775" s="116">
        <v>9</v>
      </c>
      <c r="O775" s="167"/>
    </row>
    <row r="776" spans="1:15" ht="9" customHeight="1">
      <c r="A776" s="100" t="s">
        <v>86</v>
      </c>
      <c r="B776" s="117">
        <f t="shared" si="43"/>
        <v>19161</v>
      </c>
      <c r="C776" s="117">
        <v>10</v>
      </c>
      <c r="D776" s="117">
        <v>2398</v>
      </c>
      <c r="E776" s="117">
        <v>5349</v>
      </c>
      <c r="F776" s="117">
        <v>4673</v>
      </c>
      <c r="G776" s="117">
        <v>2518</v>
      </c>
      <c r="H776" s="117">
        <v>1476</v>
      </c>
      <c r="I776" s="117">
        <v>1061</v>
      </c>
      <c r="J776" s="117">
        <v>707</v>
      </c>
      <c r="K776" s="117">
        <v>945</v>
      </c>
      <c r="L776" s="117">
        <v>24</v>
      </c>
      <c r="O776" s="167"/>
    </row>
    <row r="777" spans="1:15" ht="9" customHeight="1">
      <c r="A777" s="161" t="s">
        <v>24</v>
      </c>
      <c r="B777" s="116">
        <f t="shared" si="43"/>
        <v>32515</v>
      </c>
      <c r="C777" s="116">
        <v>0</v>
      </c>
      <c r="D777" s="116">
        <v>1516</v>
      </c>
      <c r="E777" s="116">
        <v>5802</v>
      </c>
      <c r="F777" s="116">
        <v>8669</v>
      </c>
      <c r="G777" s="116">
        <v>6750</v>
      </c>
      <c r="H777" s="116">
        <v>3624</v>
      </c>
      <c r="I777" s="116">
        <v>2250</v>
      </c>
      <c r="J777" s="116">
        <v>1429</v>
      </c>
      <c r="K777" s="116">
        <v>2467</v>
      </c>
      <c r="L777" s="116">
        <v>8</v>
      </c>
      <c r="O777" s="167"/>
    </row>
    <row r="778" spans="1:15" ht="9" customHeight="1">
      <c r="A778" s="89" t="s">
        <v>87</v>
      </c>
      <c r="B778" s="116">
        <f t="shared" si="43"/>
        <v>7469</v>
      </c>
      <c r="C778" s="116">
        <v>0</v>
      </c>
      <c r="D778" s="116">
        <v>987</v>
      </c>
      <c r="E778" s="116">
        <v>2314</v>
      </c>
      <c r="F778" s="116">
        <v>1735</v>
      </c>
      <c r="G778" s="116">
        <v>895</v>
      </c>
      <c r="H778" s="116">
        <v>486</v>
      </c>
      <c r="I778" s="116">
        <v>346</v>
      </c>
      <c r="J778" s="116">
        <v>270</v>
      </c>
      <c r="K778" s="116">
        <v>426</v>
      </c>
      <c r="L778" s="116">
        <v>10</v>
      </c>
      <c r="O778" s="167"/>
    </row>
    <row r="779" spans="1:15" ht="9" customHeight="1">
      <c r="A779" s="89" t="s">
        <v>88</v>
      </c>
      <c r="B779" s="116">
        <f t="shared" si="43"/>
        <v>34147</v>
      </c>
      <c r="C779" s="116">
        <v>0</v>
      </c>
      <c r="D779" s="116">
        <v>5989</v>
      </c>
      <c r="E779" s="116">
        <v>13076</v>
      </c>
      <c r="F779" s="116">
        <v>7865</v>
      </c>
      <c r="G779" s="116">
        <v>3570</v>
      </c>
      <c r="H779" s="116">
        <v>1566</v>
      </c>
      <c r="I779" s="116">
        <v>885</v>
      </c>
      <c r="J779" s="116">
        <v>495</v>
      </c>
      <c r="K779" s="116">
        <v>625</v>
      </c>
      <c r="L779" s="116">
        <v>76</v>
      </c>
      <c r="O779" s="167"/>
    </row>
    <row r="780" spans="1:15" ht="9" customHeight="1">
      <c r="A780" s="100" t="s">
        <v>89</v>
      </c>
      <c r="B780" s="117">
        <f t="shared" si="43"/>
        <v>20111</v>
      </c>
      <c r="C780" s="117">
        <v>15</v>
      </c>
      <c r="D780" s="117">
        <v>6179</v>
      </c>
      <c r="E780" s="117">
        <v>5799</v>
      </c>
      <c r="F780" s="117">
        <v>3639</v>
      </c>
      <c r="G780" s="117">
        <v>1829</v>
      </c>
      <c r="H780" s="117">
        <v>921</v>
      </c>
      <c r="I780" s="117">
        <v>593</v>
      </c>
      <c r="J780" s="117">
        <v>358</v>
      </c>
      <c r="K780" s="117">
        <v>772</v>
      </c>
      <c r="L780" s="117">
        <v>6</v>
      </c>
      <c r="O780" s="167"/>
    </row>
    <row r="781" spans="1:15" ht="9" customHeight="1">
      <c r="A781" s="89" t="s">
        <v>90</v>
      </c>
      <c r="B781" s="116">
        <f t="shared" si="43"/>
        <v>9982</v>
      </c>
      <c r="C781" s="116">
        <v>11</v>
      </c>
      <c r="D781" s="116">
        <v>1110</v>
      </c>
      <c r="E781" s="116">
        <v>2741</v>
      </c>
      <c r="F781" s="116">
        <v>2547</v>
      </c>
      <c r="G781" s="116">
        <v>1415</v>
      </c>
      <c r="H781" s="116">
        <v>749</v>
      </c>
      <c r="I781" s="116">
        <v>462</v>
      </c>
      <c r="J781" s="116">
        <v>345</v>
      </c>
      <c r="K781" s="116">
        <v>579</v>
      </c>
      <c r="L781" s="116">
        <v>23</v>
      </c>
      <c r="O781" s="167"/>
    </row>
    <row r="782" spans="1:15" ht="9" customHeight="1">
      <c r="A782" s="89" t="s">
        <v>91</v>
      </c>
      <c r="B782" s="116">
        <f t="shared" si="43"/>
        <v>37916</v>
      </c>
      <c r="C782" s="116">
        <v>0</v>
      </c>
      <c r="D782" s="116">
        <v>4211</v>
      </c>
      <c r="E782" s="116">
        <v>12422</v>
      </c>
      <c r="F782" s="116">
        <v>10759</v>
      </c>
      <c r="G782" s="116">
        <v>5116</v>
      </c>
      <c r="H782" s="116">
        <v>2219</v>
      </c>
      <c r="I782" s="116">
        <v>1229</v>
      </c>
      <c r="J782" s="116">
        <v>770</v>
      </c>
      <c r="K782" s="116">
        <v>1190</v>
      </c>
      <c r="L782" s="116">
        <v>0</v>
      </c>
      <c r="O782" s="167"/>
    </row>
    <row r="783" spans="1:15" ht="9" customHeight="1">
      <c r="A783" s="89" t="s">
        <v>92</v>
      </c>
      <c r="B783" s="116">
        <f t="shared" si="43"/>
        <v>68962</v>
      </c>
      <c r="C783" s="116">
        <v>74</v>
      </c>
      <c r="D783" s="116">
        <v>6963</v>
      </c>
      <c r="E783" s="116">
        <v>19039</v>
      </c>
      <c r="F783" s="116">
        <v>17489</v>
      </c>
      <c r="G783" s="116">
        <v>10181</v>
      </c>
      <c r="H783" s="116">
        <v>5523</v>
      </c>
      <c r="I783" s="116">
        <v>3439</v>
      </c>
      <c r="J783" s="116">
        <v>2165</v>
      </c>
      <c r="K783" s="116">
        <v>3789</v>
      </c>
      <c r="L783" s="116">
        <v>300</v>
      </c>
      <c r="O783" s="167"/>
    </row>
    <row r="784" spans="1:15" ht="9" customHeight="1">
      <c r="A784" s="100" t="s">
        <v>93</v>
      </c>
      <c r="B784" s="117">
        <f t="shared" si="43"/>
        <v>22703</v>
      </c>
      <c r="C784" s="117">
        <v>0</v>
      </c>
      <c r="D784" s="117">
        <v>4145</v>
      </c>
      <c r="E784" s="117">
        <v>7816</v>
      </c>
      <c r="F784" s="117">
        <v>5108</v>
      </c>
      <c r="G784" s="117">
        <v>2383</v>
      </c>
      <c r="H784" s="117">
        <v>1221</v>
      </c>
      <c r="I784" s="117">
        <v>741</v>
      </c>
      <c r="J784" s="117">
        <v>489</v>
      </c>
      <c r="K784" s="117">
        <v>775</v>
      </c>
      <c r="L784" s="117">
        <v>25</v>
      </c>
      <c r="O784" s="167"/>
    </row>
    <row r="785" spans="1:15" ht="9" customHeight="1">
      <c r="A785" s="89" t="s">
        <v>94</v>
      </c>
      <c r="B785" s="116">
        <f t="shared" si="43"/>
        <v>8155</v>
      </c>
      <c r="C785" s="116">
        <v>0</v>
      </c>
      <c r="D785" s="116">
        <v>647</v>
      </c>
      <c r="E785" s="116">
        <v>1953</v>
      </c>
      <c r="F785" s="116">
        <v>2149</v>
      </c>
      <c r="G785" s="116">
        <v>1398</v>
      </c>
      <c r="H785" s="116">
        <v>699</v>
      </c>
      <c r="I785" s="116">
        <v>420</v>
      </c>
      <c r="J785" s="116">
        <v>260</v>
      </c>
      <c r="K785" s="116">
        <v>545</v>
      </c>
      <c r="L785" s="116">
        <v>84</v>
      </c>
      <c r="O785" s="167"/>
    </row>
    <row r="786" spans="1:15" ht="9" customHeight="1">
      <c r="A786" s="89" t="s">
        <v>95</v>
      </c>
      <c r="B786" s="116">
        <f t="shared" si="43"/>
        <v>5709</v>
      </c>
      <c r="C786" s="116">
        <v>1</v>
      </c>
      <c r="D786" s="116">
        <v>523</v>
      </c>
      <c r="E786" s="116">
        <v>1518</v>
      </c>
      <c r="F786" s="116">
        <v>1479</v>
      </c>
      <c r="G786" s="116">
        <v>795</v>
      </c>
      <c r="H786" s="116">
        <v>423</v>
      </c>
      <c r="I786" s="116">
        <v>306</v>
      </c>
      <c r="J786" s="116">
        <v>209</v>
      </c>
      <c r="K786" s="116">
        <v>455</v>
      </c>
      <c r="L786" s="116">
        <v>0</v>
      </c>
      <c r="O786" s="167"/>
    </row>
    <row r="787" spans="1:15" ht="9" customHeight="1">
      <c r="A787" s="89" t="s">
        <v>96</v>
      </c>
      <c r="B787" s="116">
        <f t="shared" si="43"/>
        <v>27056</v>
      </c>
      <c r="C787" s="116">
        <v>0</v>
      </c>
      <c r="D787" s="116">
        <v>3091</v>
      </c>
      <c r="E787" s="116">
        <v>8119</v>
      </c>
      <c r="F787" s="116">
        <v>7550</v>
      </c>
      <c r="G787" s="116">
        <v>3574</v>
      </c>
      <c r="H787" s="116">
        <v>1847</v>
      </c>
      <c r="I787" s="116">
        <v>1089</v>
      </c>
      <c r="J787" s="116">
        <v>692</v>
      </c>
      <c r="K787" s="116">
        <v>1091</v>
      </c>
      <c r="L787" s="116">
        <v>3</v>
      </c>
      <c r="O787" s="167"/>
    </row>
    <row r="788" spans="1:15" ht="9" customHeight="1">
      <c r="A788" s="100" t="s">
        <v>97</v>
      </c>
      <c r="B788" s="117">
        <f t="shared" si="43"/>
        <v>17099</v>
      </c>
      <c r="C788" s="117">
        <v>3</v>
      </c>
      <c r="D788" s="117">
        <v>2901</v>
      </c>
      <c r="E788" s="117">
        <v>5786</v>
      </c>
      <c r="F788" s="117">
        <v>3915</v>
      </c>
      <c r="G788" s="117">
        <v>1998</v>
      </c>
      <c r="H788" s="117">
        <v>980</v>
      </c>
      <c r="I788" s="117">
        <v>513</v>
      </c>
      <c r="J788" s="117">
        <v>347</v>
      </c>
      <c r="K788" s="117">
        <v>654</v>
      </c>
      <c r="L788" s="117">
        <v>2</v>
      </c>
      <c r="O788" s="167"/>
    </row>
    <row r="789" spans="1:15" ht="9" customHeight="1">
      <c r="A789" s="89" t="s">
        <v>98</v>
      </c>
      <c r="B789" s="116">
        <f t="shared" si="43"/>
        <v>18780</v>
      </c>
      <c r="C789" s="116">
        <v>15</v>
      </c>
      <c r="D789" s="116">
        <v>1865</v>
      </c>
      <c r="E789" s="116">
        <v>5508</v>
      </c>
      <c r="F789" s="116">
        <v>4884</v>
      </c>
      <c r="G789" s="116">
        <v>2695</v>
      </c>
      <c r="H789" s="116">
        <v>1344</v>
      </c>
      <c r="I789" s="116">
        <v>852</v>
      </c>
      <c r="J789" s="116">
        <v>554</v>
      </c>
      <c r="K789" s="116">
        <v>1063</v>
      </c>
      <c r="L789" s="116">
        <v>0</v>
      </c>
      <c r="O789" s="167"/>
    </row>
    <row r="790" spans="1:15" ht="9" customHeight="1">
      <c r="A790" s="89" t="s">
        <v>99</v>
      </c>
      <c r="B790" s="116">
        <f t="shared" si="43"/>
        <v>9105</v>
      </c>
      <c r="C790" s="116">
        <v>1</v>
      </c>
      <c r="D790" s="116">
        <v>805</v>
      </c>
      <c r="E790" s="116">
        <v>2760</v>
      </c>
      <c r="F790" s="116">
        <v>2728</v>
      </c>
      <c r="G790" s="116">
        <v>1378</v>
      </c>
      <c r="H790" s="116">
        <v>669</v>
      </c>
      <c r="I790" s="116">
        <v>332</v>
      </c>
      <c r="J790" s="116">
        <v>167</v>
      </c>
      <c r="K790" s="116">
        <v>263</v>
      </c>
      <c r="L790" s="116">
        <v>2</v>
      </c>
      <c r="O790" s="167"/>
    </row>
    <row r="791" spans="1:15" ht="9" customHeight="1">
      <c r="A791" s="89" t="s">
        <v>100</v>
      </c>
      <c r="B791" s="116">
        <f t="shared" si="43"/>
        <v>10408</v>
      </c>
      <c r="C791" s="116">
        <v>0</v>
      </c>
      <c r="D791" s="116">
        <v>697</v>
      </c>
      <c r="E791" s="116">
        <v>2203</v>
      </c>
      <c r="F791" s="116">
        <v>2796</v>
      </c>
      <c r="G791" s="116">
        <v>2036</v>
      </c>
      <c r="H791" s="116">
        <v>1025</v>
      </c>
      <c r="I791" s="116">
        <v>629</v>
      </c>
      <c r="J791" s="116">
        <v>404</v>
      </c>
      <c r="K791" s="116">
        <v>485</v>
      </c>
      <c r="L791" s="116">
        <v>133</v>
      </c>
      <c r="O791" s="167"/>
    </row>
    <row r="792" spans="1:15" ht="9" customHeight="1">
      <c r="A792" s="100" t="s">
        <v>101</v>
      </c>
      <c r="B792" s="117">
        <f t="shared" si="43"/>
        <v>12491</v>
      </c>
      <c r="C792" s="117">
        <v>1</v>
      </c>
      <c r="D792" s="117">
        <v>1294</v>
      </c>
      <c r="E792" s="117">
        <v>4192</v>
      </c>
      <c r="F792" s="117">
        <v>3368</v>
      </c>
      <c r="G792" s="117">
        <v>1669</v>
      </c>
      <c r="H792" s="117">
        <v>755</v>
      </c>
      <c r="I792" s="117">
        <v>421</v>
      </c>
      <c r="J792" s="117">
        <v>261</v>
      </c>
      <c r="K792" s="117">
        <v>484</v>
      </c>
      <c r="L792" s="117">
        <v>46</v>
      </c>
      <c r="O792" s="167"/>
    </row>
    <row r="793" spans="1:15" ht="9" customHeight="1">
      <c r="A793" s="89" t="s">
        <v>102</v>
      </c>
      <c r="B793" s="116">
        <f t="shared" si="43"/>
        <v>16814</v>
      </c>
      <c r="C793" s="116">
        <v>22</v>
      </c>
      <c r="D793" s="116">
        <v>2003</v>
      </c>
      <c r="E793" s="116">
        <v>5070</v>
      </c>
      <c r="F793" s="116">
        <v>4419</v>
      </c>
      <c r="G793" s="116">
        <v>1937</v>
      </c>
      <c r="H793" s="116">
        <v>1058</v>
      </c>
      <c r="I793" s="116">
        <v>744</v>
      </c>
      <c r="J793" s="116">
        <v>527</v>
      </c>
      <c r="K793" s="116">
        <v>1034</v>
      </c>
      <c r="L793" s="116">
        <v>0</v>
      </c>
      <c r="O793" s="167"/>
    </row>
    <row r="794" spans="1:15" ht="9" customHeight="1">
      <c r="A794" s="89" t="s">
        <v>103</v>
      </c>
      <c r="B794" s="116">
        <f t="shared" si="43"/>
        <v>15313</v>
      </c>
      <c r="C794" s="116">
        <v>2</v>
      </c>
      <c r="D794" s="116">
        <v>1494</v>
      </c>
      <c r="E794" s="116">
        <v>3904</v>
      </c>
      <c r="F794" s="116">
        <v>3968</v>
      </c>
      <c r="G794" s="116">
        <v>2113</v>
      </c>
      <c r="H794" s="116">
        <v>1167</v>
      </c>
      <c r="I794" s="116">
        <v>887</v>
      </c>
      <c r="J794" s="116">
        <v>696</v>
      </c>
      <c r="K794" s="116">
        <v>1067</v>
      </c>
      <c r="L794" s="116">
        <v>15</v>
      </c>
      <c r="O794" s="167"/>
    </row>
    <row r="795" spans="1:15" ht="9" customHeight="1">
      <c r="A795" s="89" t="s">
        <v>104</v>
      </c>
      <c r="B795" s="116">
        <f t="shared" si="43"/>
        <v>10260</v>
      </c>
      <c r="C795" s="116">
        <v>20</v>
      </c>
      <c r="D795" s="116">
        <v>1522</v>
      </c>
      <c r="E795" s="116">
        <v>2975</v>
      </c>
      <c r="F795" s="116">
        <v>2474</v>
      </c>
      <c r="G795" s="116">
        <v>1364</v>
      </c>
      <c r="H795" s="116">
        <v>770</v>
      </c>
      <c r="I795" s="116">
        <v>425</v>
      </c>
      <c r="J795" s="116">
        <v>300</v>
      </c>
      <c r="K795" s="116">
        <v>408</v>
      </c>
      <c r="L795" s="116">
        <v>2</v>
      </c>
      <c r="O795" s="167"/>
    </row>
    <row r="796" spans="1:15" ht="9" customHeight="1">
      <c r="A796" s="100" t="s">
        <v>105</v>
      </c>
      <c r="B796" s="117">
        <f t="shared" si="43"/>
        <v>16097</v>
      </c>
      <c r="C796" s="117">
        <v>3</v>
      </c>
      <c r="D796" s="117">
        <v>1885</v>
      </c>
      <c r="E796" s="117">
        <v>4709</v>
      </c>
      <c r="F796" s="117">
        <v>3932</v>
      </c>
      <c r="G796" s="117">
        <v>1977</v>
      </c>
      <c r="H796" s="117">
        <v>1298</v>
      </c>
      <c r="I796" s="117">
        <v>841</v>
      </c>
      <c r="J796" s="117">
        <v>581</v>
      </c>
      <c r="K796" s="117">
        <v>854</v>
      </c>
      <c r="L796" s="117">
        <v>17</v>
      </c>
      <c r="O796" s="167"/>
    </row>
    <row r="797" spans="1:15" ht="9" customHeight="1">
      <c r="A797" s="89" t="s">
        <v>106</v>
      </c>
      <c r="B797" s="116">
        <f t="shared" si="43"/>
        <v>4901</v>
      </c>
      <c r="C797" s="116">
        <v>6</v>
      </c>
      <c r="D797" s="116">
        <v>690</v>
      </c>
      <c r="E797" s="116">
        <v>1519</v>
      </c>
      <c r="F797" s="116">
        <v>1268</v>
      </c>
      <c r="G797" s="116">
        <v>636</v>
      </c>
      <c r="H797" s="116">
        <v>330</v>
      </c>
      <c r="I797" s="116">
        <v>157</v>
      </c>
      <c r="J797" s="116">
        <v>98</v>
      </c>
      <c r="K797" s="116">
        <v>194</v>
      </c>
      <c r="L797" s="116">
        <v>3</v>
      </c>
      <c r="O797" s="167"/>
    </row>
    <row r="798" spans="1:15" ht="9" customHeight="1">
      <c r="A798" s="89" t="s">
        <v>107</v>
      </c>
      <c r="B798" s="116">
        <f t="shared" si="43"/>
        <v>31393</v>
      </c>
      <c r="C798" s="116">
        <v>0</v>
      </c>
      <c r="D798" s="116">
        <v>3200</v>
      </c>
      <c r="E798" s="116">
        <v>8881</v>
      </c>
      <c r="F798" s="116">
        <v>7457</v>
      </c>
      <c r="G798" s="116">
        <v>4308</v>
      </c>
      <c r="H798" s="116">
        <v>2365</v>
      </c>
      <c r="I798" s="116">
        <v>1601</v>
      </c>
      <c r="J798" s="116">
        <v>1151</v>
      </c>
      <c r="K798" s="116">
        <v>2417</v>
      </c>
      <c r="L798" s="116">
        <v>13</v>
      </c>
      <c r="O798" s="167"/>
    </row>
    <row r="799" spans="1:15" ht="9" customHeight="1">
      <c r="A799" s="89" t="s">
        <v>108</v>
      </c>
      <c r="B799" s="116">
        <f t="shared" si="43"/>
        <v>10802</v>
      </c>
      <c r="C799" s="116">
        <v>0</v>
      </c>
      <c r="D799" s="116">
        <v>1625</v>
      </c>
      <c r="E799" s="116">
        <v>3759</v>
      </c>
      <c r="F799" s="116">
        <v>2689</v>
      </c>
      <c r="G799" s="116">
        <v>1200</v>
      </c>
      <c r="H799" s="116">
        <v>585</v>
      </c>
      <c r="I799" s="116">
        <v>365</v>
      </c>
      <c r="J799" s="116">
        <v>195</v>
      </c>
      <c r="K799" s="116">
        <v>368</v>
      </c>
      <c r="L799" s="116">
        <v>16</v>
      </c>
      <c r="O799" s="167"/>
    </row>
    <row r="800" spans="1:15" ht="9" customHeight="1">
      <c r="A800" s="100" t="s">
        <v>109</v>
      </c>
      <c r="B800" s="117">
        <f t="shared" si="43"/>
        <v>8469</v>
      </c>
      <c r="C800" s="117">
        <v>3</v>
      </c>
      <c r="D800" s="117">
        <v>1593</v>
      </c>
      <c r="E800" s="117">
        <v>3052</v>
      </c>
      <c r="F800" s="117">
        <v>1925</v>
      </c>
      <c r="G800" s="117">
        <v>840</v>
      </c>
      <c r="H800" s="117">
        <v>383</v>
      </c>
      <c r="I800" s="117">
        <v>242</v>
      </c>
      <c r="J800" s="117">
        <v>164</v>
      </c>
      <c r="K800" s="117">
        <v>250</v>
      </c>
      <c r="L800" s="117">
        <v>17</v>
      </c>
      <c r="O800" s="167"/>
    </row>
    <row r="801" spans="1:15" ht="8.65" customHeight="1">
      <c r="A801" s="89"/>
      <c r="B801" s="116"/>
      <c r="C801" s="116"/>
      <c r="D801" s="116"/>
      <c r="E801" s="116"/>
      <c r="F801" s="116"/>
      <c r="G801" s="116"/>
      <c r="H801" s="116"/>
      <c r="I801" s="116"/>
      <c r="J801" s="116"/>
      <c r="K801" s="116"/>
      <c r="L801" s="116"/>
    </row>
    <row r="802" spans="1:15" ht="9" customHeight="1">
      <c r="A802" s="162" t="s">
        <v>123</v>
      </c>
      <c r="B802" s="116"/>
      <c r="C802" s="116"/>
      <c r="D802" s="116"/>
      <c r="E802" s="116"/>
      <c r="F802" s="116"/>
      <c r="G802" s="116"/>
      <c r="H802" s="116"/>
      <c r="I802" s="116"/>
      <c r="J802" s="116"/>
      <c r="K802" s="116"/>
      <c r="L802" s="116"/>
    </row>
    <row r="803" spans="1:15" s="164" customFormat="1" ht="9" customHeight="1">
      <c r="A803" s="96" t="s">
        <v>181</v>
      </c>
      <c r="B803" s="115">
        <f>SUM(B805:B836)</f>
        <v>528678</v>
      </c>
      <c r="C803" s="115">
        <f t="shared" ref="C803:L803" si="44">SUM(C805:C836)</f>
        <v>33</v>
      </c>
      <c r="D803" s="115">
        <f t="shared" si="44"/>
        <v>58114</v>
      </c>
      <c r="E803" s="115">
        <f t="shared" si="44"/>
        <v>150151</v>
      </c>
      <c r="F803" s="115">
        <f t="shared" si="44"/>
        <v>135036</v>
      </c>
      <c r="G803" s="115">
        <f t="shared" si="44"/>
        <v>74135</v>
      </c>
      <c r="H803" s="115">
        <f t="shared" si="44"/>
        <v>39835</v>
      </c>
      <c r="I803" s="115">
        <f t="shared" si="44"/>
        <v>25206</v>
      </c>
      <c r="J803" s="115">
        <f t="shared" si="44"/>
        <v>17281</v>
      </c>
      <c r="K803" s="115">
        <f t="shared" si="44"/>
        <v>28161</v>
      </c>
      <c r="L803" s="115">
        <f t="shared" si="44"/>
        <v>726</v>
      </c>
      <c r="O803" s="167"/>
    </row>
    <row r="804" spans="1:15" ht="3.95" customHeight="1">
      <c r="A804" s="89" t="s">
        <v>182</v>
      </c>
      <c r="B804" s="116"/>
      <c r="C804" s="116"/>
      <c r="D804" s="116"/>
      <c r="E804" s="116"/>
      <c r="F804" s="116"/>
      <c r="G804" s="116"/>
      <c r="H804" s="116"/>
      <c r="I804" s="116"/>
      <c r="J804" s="116"/>
      <c r="K804" s="116"/>
      <c r="L804" s="116"/>
      <c r="O804" s="167"/>
    </row>
    <row r="805" spans="1:15" ht="9" customHeight="1">
      <c r="A805" s="89" t="s">
        <v>79</v>
      </c>
      <c r="B805" s="116">
        <f t="shared" ref="B805:B836" si="45">SUM(C805:L805)</f>
        <v>6618</v>
      </c>
      <c r="C805" s="116">
        <v>0</v>
      </c>
      <c r="D805" s="116">
        <v>785</v>
      </c>
      <c r="E805" s="116">
        <v>2266</v>
      </c>
      <c r="F805" s="116">
        <v>1809</v>
      </c>
      <c r="G805" s="116">
        <v>790</v>
      </c>
      <c r="H805" s="116">
        <v>388</v>
      </c>
      <c r="I805" s="116">
        <v>235</v>
      </c>
      <c r="J805" s="116">
        <v>146</v>
      </c>
      <c r="K805" s="116">
        <v>188</v>
      </c>
      <c r="L805" s="116">
        <v>11</v>
      </c>
      <c r="O805" s="167"/>
    </row>
    <row r="806" spans="1:15" ht="9" customHeight="1">
      <c r="A806" s="89" t="s">
        <v>80</v>
      </c>
      <c r="B806" s="116">
        <f t="shared" si="45"/>
        <v>16129</v>
      </c>
      <c r="C806" s="116">
        <v>0</v>
      </c>
      <c r="D806" s="116">
        <v>1081</v>
      </c>
      <c r="E806" s="116">
        <v>3969</v>
      </c>
      <c r="F806" s="116">
        <v>4122</v>
      </c>
      <c r="G806" s="116">
        <v>2491</v>
      </c>
      <c r="H806" s="116">
        <v>1531</v>
      </c>
      <c r="I806" s="116">
        <v>1018</v>
      </c>
      <c r="J806" s="116">
        <v>775</v>
      </c>
      <c r="K806" s="116">
        <v>1091</v>
      </c>
      <c r="L806" s="116">
        <v>51</v>
      </c>
      <c r="O806" s="167"/>
    </row>
    <row r="807" spans="1:15" ht="9" customHeight="1">
      <c r="A807" s="89" t="s">
        <v>81</v>
      </c>
      <c r="B807" s="116">
        <f t="shared" si="45"/>
        <v>2500</v>
      </c>
      <c r="C807" s="116">
        <v>0</v>
      </c>
      <c r="D807" s="116">
        <v>137</v>
      </c>
      <c r="E807" s="116">
        <v>563</v>
      </c>
      <c r="F807" s="116">
        <v>675</v>
      </c>
      <c r="G807" s="116">
        <v>432</v>
      </c>
      <c r="H807" s="116">
        <v>233</v>
      </c>
      <c r="I807" s="116">
        <v>157</v>
      </c>
      <c r="J807" s="116">
        <v>118</v>
      </c>
      <c r="K807" s="116">
        <v>185</v>
      </c>
      <c r="L807" s="116">
        <v>0</v>
      </c>
      <c r="O807" s="167"/>
    </row>
    <row r="808" spans="1:15" ht="9" customHeight="1">
      <c r="A808" s="100" t="s">
        <v>82</v>
      </c>
      <c r="B808" s="117">
        <f t="shared" si="45"/>
        <v>4335</v>
      </c>
      <c r="C808" s="117">
        <v>0</v>
      </c>
      <c r="D808" s="117">
        <v>551</v>
      </c>
      <c r="E808" s="117">
        <v>1286</v>
      </c>
      <c r="F808" s="117">
        <v>975</v>
      </c>
      <c r="G808" s="117">
        <v>579</v>
      </c>
      <c r="H808" s="117">
        <v>328</v>
      </c>
      <c r="I808" s="117">
        <v>209</v>
      </c>
      <c r="J808" s="117">
        <v>143</v>
      </c>
      <c r="K808" s="117">
        <v>223</v>
      </c>
      <c r="L808" s="117">
        <v>41</v>
      </c>
      <c r="O808" s="167"/>
    </row>
    <row r="809" spans="1:15" ht="9" customHeight="1">
      <c r="A809" s="89" t="s">
        <v>83</v>
      </c>
      <c r="B809" s="116">
        <f t="shared" si="45"/>
        <v>15082</v>
      </c>
      <c r="C809" s="116">
        <v>0</v>
      </c>
      <c r="D809" s="116">
        <v>2143</v>
      </c>
      <c r="E809" s="116">
        <v>4472</v>
      </c>
      <c r="F809" s="116">
        <v>3610</v>
      </c>
      <c r="G809" s="116">
        <v>1710</v>
      </c>
      <c r="H809" s="116">
        <v>982</v>
      </c>
      <c r="I809" s="116">
        <v>817</v>
      </c>
      <c r="J809" s="116">
        <v>508</v>
      </c>
      <c r="K809" s="116">
        <v>802</v>
      </c>
      <c r="L809" s="116">
        <v>38</v>
      </c>
      <c r="O809" s="167"/>
    </row>
    <row r="810" spans="1:15" ht="9" customHeight="1">
      <c r="A810" s="89" t="s">
        <v>84</v>
      </c>
      <c r="B810" s="116">
        <f t="shared" si="45"/>
        <v>3146</v>
      </c>
      <c r="C810" s="116">
        <v>0</v>
      </c>
      <c r="D810" s="116">
        <v>238</v>
      </c>
      <c r="E810" s="116">
        <v>787</v>
      </c>
      <c r="F810" s="116">
        <v>873</v>
      </c>
      <c r="G810" s="116">
        <v>444</v>
      </c>
      <c r="H810" s="116">
        <v>270</v>
      </c>
      <c r="I810" s="116">
        <v>181</v>
      </c>
      <c r="J810" s="116">
        <v>149</v>
      </c>
      <c r="K810" s="116">
        <v>196</v>
      </c>
      <c r="L810" s="116">
        <v>8</v>
      </c>
      <c r="O810" s="167"/>
    </row>
    <row r="811" spans="1:15" ht="9" customHeight="1">
      <c r="A811" s="89" t="s">
        <v>85</v>
      </c>
      <c r="B811" s="116">
        <f t="shared" si="45"/>
        <v>23137</v>
      </c>
      <c r="C811" s="116">
        <v>0</v>
      </c>
      <c r="D811" s="116">
        <v>3510</v>
      </c>
      <c r="E811" s="116">
        <v>7063</v>
      </c>
      <c r="F811" s="116">
        <v>5021</v>
      </c>
      <c r="G811" s="116">
        <v>2866</v>
      </c>
      <c r="H811" s="116">
        <v>1677</v>
      </c>
      <c r="I811" s="116">
        <v>1037</v>
      </c>
      <c r="J811" s="116">
        <v>694</v>
      </c>
      <c r="K811" s="116">
        <v>1263</v>
      </c>
      <c r="L811" s="116">
        <v>6</v>
      </c>
      <c r="O811" s="167"/>
    </row>
    <row r="812" spans="1:15" ht="9" customHeight="1">
      <c r="A812" s="100" t="s">
        <v>86</v>
      </c>
      <c r="B812" s="117">
        <f t="shared" si="45"/>
        <v>15989</v>
      </c>
      <c r="C812" s="117">
        <v>14</v>
      </c>
      <c r="D812" s="117">
        <v>1893</v>
      </c>
      <c r="E812" s="117">
        <v>4272</v>
      </c>
      <c r="F812" s="117">
        <v>4168</v>
      </c>
      <c r="G812" s="117">
        <v>2057</v>
      </c>
      <c r="H812" s="117">
        <v>1177</v>
      </c>
      <c r="I812" s="117">
        <v>877</v>
      </c>
      <c r="J812" s="117">
        <v>655</v>
      </c>
      <c r="K812" s="117">
        <v>844</v>
      </c>
      <c r="L812" s="117">
        <v>32</v>
      </c>
      <c r="O812" s="167"/>
    </row>
    <row r="813" spans="1:15" ht="9" customHeight="1">
      <c r="A813" s="161" t="s">
        <v>24</v>
      </c>
      <c r="B813" s="116">
        <f t="shared" si="45"/>
        <v>30868</v>
      </c>
      <c r="C813" s="116">
        <v>0</v>
      </c>
      <c r="D813" s="116">
        <v>1091</v>
      </c>
      <c r="E813" s="116">
        <v>5152</v>
      </c>
      <c r="F813" s="116">
        <v>8096</v>
      </c>
      <c r="G813" s="116">
        <v>6592</v>
      </c>
      <c r="H813" s="116">
        <v>3675</v>
      </c>
      <c r="I813" s="116">
        <v>2158</v>
      </c>
      <c r="J813" s="116">
        <v>1491</v>
      </c>
      <c r="K813" s="116">
        <v>2610</v>
      </c>
      <c r="L813" s="116">
        <v>3</v>
      </c>
      <c r="O813" s="167"/>
    </row>
    <row r="814" spans="1:15" ht="9" customHeight="1">
      <c r="A814" s="89" t="s">
        <v>87</v>
      </c>
      <c r="B814" s="116">
        <f t="shared" si="45"/>
        <v>7269</v>
      </c>
      <c r="C814" s="116">
        <v>0</v>
      </c>
      <c r="D814" s="116">
        <v>948</v>
      </c>
      <c r="E814" s="116">
        <v>2186</v>
      </c>
      <c r="F814" s="116">
        <v>1719</v>
      </c>
      <c r="G814" s="116">
        <v>883</v>
      </c>
      <c r="H814" s="116">
        <v>459</v>
      </c>
      <c r="I814" s="116">
        <v>359</v>
      </c>
      <c r="J814" s="116">
        <v>251</v>
      </c>
      <c r="K814" s="116">
        <v>453</v>
      </c>
      <c r="L814" s="116">
        <v>11</v>
      </c>
      <c r="O814" s="167"/>
    </row>
    <row r="815" spans="1:15" ht="9" customHeight="1">
      <c r="A815" s="89" t="s">
        <v>88</v>
      </c>
      <c r="B815" s="116">
        <f t="shared" si="45"/>
        <v>32458</v>
      </c>
      <c r="C815" s="116">
        <v>0</v>
      </c>
      <c r="D815" s="116">
        <v>5276</v>
      </c>
      <c r="E815" s="116">
        <v>11756</v>
      </c>
      <c r="F815" s="116">
        <v>7896</v>
      </c>
      <c r="G815" s="116">
        <v>3535</v>
      </c>
      <c r="H815" s="116">
        <v>1683</v>
      </c>
      <c r="I815" s="116">
        <v>954</v>
      </c>
      <c r="J815" s="116">
        <v>555</v>
      </c>
      <c r="K815" s="116">
        <v>684</v>
      </c>
      <c r="L815" s="116">
        <v>119</v>
      </c>
      <c r="O815" s="167"/>
    </row>
    <row r="816" spans="1:15" ht="9" customHeight="1">
      <c r="A816" s="100" t="s">
        <v>89</v>
      </c>
      <c r="B816" s="117">
        <f t="shared" si="45"/>
        <v>17314</v>
      </c>
      <c r="C816" s="117">
        <v>6</v>
      </c>
      <c r="D816" s="117">
        <v>4117</v>
      </c>
      <c r="E816" s="117">
        <v>5532</v>
      </c>
      <c r="F816" s="117">
        <v>3480</v>
      </c>
      <c r="G816" s="117">
        <v>1660</v>
      </c>
      <c r="H816" s="117">
        <v>872</v>
      </c>
      <c r="I816" s="117">
        <v>578</v>
      </c>
      <c r="J816" s="117">
        <v>369</v>
      </c>
      <c r="K816" s="117">
        <v>691</v>
      </c>
      <c r="L816" s="117">
        <v>9</v>
      </c>
      <c r="O816" s="167"/>
    </row>
    <row r="817" spans="1:15" ht="9" customHeight="1">
      <c r="A817" s="89" t="s">
        <v>90</v>
      </c>
      <c r="B817" s="116">
        <f t="shared" si="45"/>
        <v>9402</v>
      </c>
      <c r="C817" s="116">
        <v>0</v>
      </c>
      <c r="D817" s="116">
        <v>641</v>
      </c>
      <c r="E817" s="116">
        <v>2464</v>
      </c>
      <c r="F817" s="116">
        <v>2446</v>
      </c>
      <c r="G817" s="116">
        <v>1522</v>
      </c>
      <c r="H817" s="116">
        <v>776</v>
      </c>
      <c r="I817" s="116">
        <v>508</v>
      </c>
      <c r="J817" s="116">
        <v>367</v>
      </c>
      <c r="K817" s="116">
        <v>663</v>
      </c>
      <c r="L817" s="116">
        <v>15</v>
      </c>
      <c r="O817" s="167"/>
    </row>
    <row r="818" spans="1:15" ht="9" customHeight="1">
      <c r="A818" s="89" t="s">
        <v>91</v>
      </c>
      <c r="B818" s="116">
        <f t="shared" si="45"/>
        <v>37756</v>
      </c>
      <c r="C818" s="116">
        <v>0</v>
      </c>
      <c r="D818" s="116">
        <v>4021</v>
      </c>
      <c r="E818" s="116">
        <v>11942</v>
      </c>
      <c r="F818" s="116">
        <v>10612</v>
      </c>
      <c r="G818" s="116">
        <v>5263</v>
      </c>
      <c r="H818" s="116">
        <v>2445</v>
      </c>
      <c r="I818" s="116">
        <v>1305</v>
      </c>
      <c r="J818" s="116">
        <v>858</v>
      </c>
      <c r="K818" s="116">
        <v>1305</v>
      </c>
      <c r="L818" s="116">
        <v>5</v>
      </c>
      <c r="O818" s="167"/>
    </row>
    <row r="819" spans="1:15" ht="9" customHeight="1">
      <c r="A819" s="89" t="s">
        <v>92</v>
      </c>
      <c r="B819" s="116">
        <f t="shared" si="45"/>
        <v>66914</v>
      </c>
      <c r="C819" s="116">
        <v>0</v>
      </c>
      <c r="D819" s="116">
        <v>5308</v>
      </c>
      <c r="E819" s="116">
        <v>17833</v>
      </c>
      <c r="F819" s="116">
        <v>17594</v>
      </c>
      <c r="G819" s="116">
        <v>10336</v>
      </c>
      <c r="H819" s="116">
        <v>5825</v>
      </c>
      <c r="I819" s="116">
        <v>3605</v>
      </c>
      <c r="J819" s="116">
        <v>2427</v>
      </c>
      <c r="K819" s="116">
        <v>3809</v>
      </c>
      <c r="L819" s="116">
        <v>177</v>
      </c>
      <c r="O819" s="167"/>
    </row>
    <row r="820" spans="1:15" ht="9" customHeight="1">
      <c r="A820" s="100" t="s">
        <v>93</v>
      </c>
      <c r="B820" s="117">
        <f t="shared" si="45"/>
        <v>22617</v>
      </c>
      <c r="C820" s="117">
        <v>0</v>
      </c>
      <c r="D820" s="117">
        <v>3454</v>
      </c>
      <c r="E820" s="117">
        <v>7557</v>
      </c>
      <c r="F820" s="117">
        <v>5260</v>
      </c>
      <c r="G820" s="117">
        <v>2722</v>
      </c>
      <c r="H820" s="117">
        <v>1336</v>
      </c>
      <c r="I820" s="117">
        <v>836</v>
      </c>
      <c r="J820" s="117">
        <v>540</v>
      </c>
      <c r="K820" s="117">
        <v>903</v>
      </c>
      <c r="L820" s="117">
        <v>9</v>
      </c>
      <c r="O820" s="167"/>
    </row>
    <row r="821" spans="1:15" ht="9" customHeight="1">
      <c r="A821" s="89" t="s">
        <v>94</v>
      </c>
      <c r="B821" s="116">
        <f t="shared" si="45"/>
        <v>8205</v>
      </c>
      <c r="C821" s="116">
        <v>0</v>
      </c>
      <c r="D821" s="116">
        <v>588</v>
      </c>
      <c r="E821" s="116">
        <v>1869</v>
      </c>
      <c r="F821" s="116">
        <v>2194</v>
      </c>
      <c r="G821" s="116">
        <v>1407</v>
      </c>
      <c r="H821" s="116">
        <v>724</v>
      </c>
      <c r="I821" s="116">
        <v>456</v>
      </c>
      <c r="J821" s="116">
        <v>321</v>
      </c>
      <c r="K821" s="116">
        <v>615</v>
      </c>
      <c r="L821" s="116">
        <v>31</v>
      </c>
      <c r="O821" s="167"/>
    </row>
    <row r="822" spans="1:15" ht="9" customHeight="1">
      <c r="A822" s="89" t="s">
        <v>95</v>
      </c>
      <c r="B822" s="116">
        <f t="shared" si="45"/>
        <v>5363</v>
      </c>
      <c r="C822" s="116">
        <v>0</v>
      </c>
      <c r="D822" s="116">
        <v>438</v>
      </c>
      <c r="E822" s="116">
        <v>1340</v>
      </c>
      <c r="F822" s="116">
        <v>1396</v>
      </c>
      <c r="G822" s="116">
        <v>760</v>
      </c>
      <c r="H822" s="116">
        <v>448</v>
      </c>
      <c r="I822" s="116">
        <v>305</v>
      </c>
      <c r="J822" s="116">
        <v>220</v>
      </c>
      <c r="K822" s="116">
        <v>456</v>
      </c>
      <c r="L822" s="116">
        <v>0</v>
      </c>
      <c r="O822" s="167"/>
    </row>
    <row r="823" spans="1:15" ht="9" customHeight="1">
      <c r="A823" s="89" t="s">
        <v>96</v>
      </c>
      <c r="B823" s="116">
        <f t="shared" si="45"/>
        <v>25594</v>
      </c>
      <c r="C823" s="116">
        <v>0</v>
      </c>
      <c r="D823" s="116">
        <v>2681</v>
      </c>
      <c r="E823" s="116">
        <v>7280</v>
      </c>
      <c r="F823" s="116">
        <v>7289</v>
      </c>
      <c r="G823" s="116">
        <v>3444</v>
      </c>
      <c r="H823" s="116">
        <v>1824</v>
      </c>
      <c r="I823" s="116">
        <v>1137</v>
      </c>
      <c r="J823" s="116">
        <v>818</v>
      </c>
      <c r="K823" s="116">
        <v>1118</v>
      </c>
      <c r="L823" s="116">
        <v>3</v>
      </c>
      <c r="O823" s="167"/>
    </row>
    <row r="824" spans="1:15" ht="9" customHeight="1">
      <c r="A824" s="100" t="s">
        <v>97</v>
      </c>
      <c r="B824" s="117">
        <f t="shared" si="45"/>
        <v>16131</v>
      </c>
      <c r="C824" s="117">
        <v>0</v>
      </c>
      <c r="D824" s="117">
        <v>2668</v>
      </c>
      <c r="E824" s="117">
        <v>5325</v>
      </c>
      <c r="F824" s="117">
        <v>3805</v>
      </c>
      <c r="G824" s="117">
        <v>1940</v>
      </c>
      <c r="H824" s="117">
        <v>932</v>
      </c>
      <c r="I824" s="117">
        <v>530</v>
      </c>
      <c r="J824" s="117">
        <v>315</v>
      </c>
      <c r="K824" s="117">
        <v>605</v>
      </c>
      <c r="L824" s="117">
        <v>11</v>
      </c>
      <c r="O824" s="167"/>
    </row>
    <row r="825" spans="1:15" ht="9" customHeight="1">
      <c r="A825" s="89" t="s">
        <v>98</v>
      </c>
      <c r="B825" s="116">
        <f t="shared" si="45"/>
        <v>18776</v>
      </c>
      <c r="C825" s="116">
        <v>0</v>
      </c>
      <c r="D825" s="116">
        <v>1591</v>
      </c>
      <c r="E825" s="116">
        <v>5148</v>
      </c>
      <c r="F825" s="116">
        <v>5040</v>
      </c>
      <c r="G825" s="116">
        <v>2901</v>
      </c>
      <c r="H825" s="116">
        <v>1484</v>
      </c>
      <c r="I825" s="116">
        <v>897</v>
      </c>
      <c r="J825" s="116">
        <v>588</v>
      </c>
      <c r="K825" s="116">
        <v>1126</v>
      </c>
      <c r="L825" s="116">
        <v>1</v>
      </c>
      <c r="O825" s="167"/>
    </row>
    <row r="826" spans="1:15" ht="9" customHeight="1">
      <c r="A826" s="89" t="s">
        <v>99</v>
      </c>
      <c r="B826" s="116">
        <f t="shared" si="45"/>
        <v>9587</v>
      </c>
      <c r="C826" s="116">
        <v>0</v>
      </c>
      <c r="D826" s="116">
        <v>652</v>
      </c>
      <c r="E826" s="116">
        <v>2627</v>
      </c>
      <c r="F826" s="116">
        <v>2961</v>
      </c>
      <c r="G826" s="116">
        <v>1638</v>
      </c>
      <c r="H826" s="116">
        <v>785</v>
      </c>
      <c r="I826" s="116">
        <v>406</v>
      </c>
      <c r="J826" s="116">
        <v>198</v>
      </c>
      <c r="K826" s="116">
        <v>317</v>
      </c>
      <c r="L826" s="116">
        <v>3</v>
      </c>
      <c r="O826" s="167"/>
    </row>
    <row r="827" spans="1:15" ht="9" customHeight="1">
      <c r="A827" s="89" t="s">
        <v>100</v>
      </c>
      <c r="B827" s="116">
        <f t="shared" si="45"/>
        <v>10724</v>
      </c>
      <c r="C827" s="116">
        <v>0</v>
      </c>
      <c r="D827" s="116">
        <v>714</v>
      </c>
      <c r="E827" s="116">
        <v>2229</v>
      </c>
      <c r="F827" s="116">
        <v>2787</v>
      </c>
      <c r="G827" s="116">
        <v>2056</v>
      </c>
      <c r="H827" s="116">
        <v>1152</v>
      </c>
      <c r="I827" s="116">
        <v>680</v>
      </c>
      <c r="J827" s="116">
        <v>474</v>
      </c>
      <c r="K827" s="116">
        <v>571</v>
      </c>
      <c r="L827" s="116">
        <v>61</v>
      </c>
      <c r="O827" s="167"/>
    </row>
    <row r="828" spans="1:15" ht="9" customHeight="1">
      <c r="A828" s="100" t="s">
        <v>101</v>
      </c>
      <c r="B828" s="117">
        <f t="shared" si="45"/>
        <v>11745</v>
      </c>
      <c r="C828" s="117">
        <v>0</v>
      </c>
      <c r="D828" s="117">
        <v>1270</v>
      </c>
      <c r="E828" s="117">
        <v>3724</v>
      </c>
      <c r="F828" s="117">
        <v>3122</v>
      </c>
      <c r="G828" s="117">
        <v>1710</v>
      </c>
      <c r="H828" s="117">
        <v>757</v>
      </c>
      <c r="I828" s="117">
        <v>438</v>
      </c>
      <c r="J828" s="117">
        <v>280</v>
      </c>
      <c r="K828" s="117">
        <v>439</v>
      </c>
      <c r="L828" s="117">
        <v>5</v>
      </c>
      <c r="O828" s="167"/>
    </row>
    <row r="829" spans="1:15" ht="9" customHeight="1">
      <c r="A829" s="89" t="s">
        <v>102</v>
      </c>
      <c r="B829" s="116">
        <f t="shared" si="45"/>
        <v>16242</v>
      </c>
      <c r="C829" s="116">
        <v>0</v>
      </c>
      <c r="D829" s="116">
        <v>1626</v>
      </c>
      <c r="E829" s="116">
        <v>4714</v>
      </c>
      <c r="F829" s="116">
        <v>4544</v>
      </c>
      <c r="G829" s="116">
        <v>1920</v>
      </c>
      <c r="H829" s="116">
        <v>998</v>
      </c>
      <c r="I829" s="116">
        <v>766</v>
      </c>
      <c r="J829" s="116">
        <v>596</v>
      </c>
      <c r="K829" s="116">
        <v>1078</v>
      </c>
      <c r="L829" s="116">
        <v>0</v>
      </c>
      <c r="O829" s="167"/>
    </row>
    <row r="830" spans="1:15" ht="9" customHeight="1">
      <c r="A830" s="89" t="s">
        <v>103</v>
      </c>
      <c r="B830" s="116">
        <f t="shared" si="45"/>
        <v>15192</v>
      </c>
      <c r="C830" s="116">
        <v>0</v>
      </c>
      <c r="D830" s="116">
        <v>1299</v>
      </c>
      <c r="E830" s="116">
        <v>3766</v>
      </c>
      <c r="F830" s="116">
        <v>3953</v>
      </c>
      <c r="G830" s="116">
        <v>2143</v>
      </c>
      <c r="H830" s="116">
        <v>1219</v>
      </c>
      <c r="I830" s="116">
        <v>915</v>
      </c>
      <c r="J830" s="116">
        <v>710</v>
      </c>
      <c r="K830" s="116">
        <v>1171</v>
      </c>
      <c r="L830" s="116">
        <v>16</v>
      </c>
      <c r="O830" s="167"/>
    </row>
    <row r="831" spans="1:15" ht="9" customHeight="1">
      <c r="A831" s="89" t="s">
        <v>104</v>
      </c>
      <c r="B831" s="116">
        <f t="shared" si="45"/>
        <v>10604</v>
      </c>
      <c r="C831" s="116">
        <v>12</v>
      </c>
      <c r="D831" s="116">
        <v>1349</v>
      </c>
      <c r="E831" s="116">
        <v>3073</v>
      </c>
      <c r="F831" s="116">
        <v>2587</v>
      </c>
      <c r="G831" s="116">
        <v>1425</v>
      </c>
      <c r="H831" s="116">
        <v>852</v>
      </c>
      <c r="I831" s="116">
        <v>545</v>
      </c>
      <c r="J831" s="116">
        <v>323</v>
      </c>
      <c r="K831" s="116">
        <v>435</v>
      </c>
      <c r="L831" s="116">
        <v>3</v>
      </c>
      <c r="O831" s="167"/>
    </row>
    <row r="832" spans="1:15" ht="9" customHeight="1">
      <c r="A832" s="100" t="s">
        <v>105</v>
      </c>
      <c r="B832" s="117">
        <f t="shared" si="45"/>
        <v>14372</v>
      </c>
      <c r="C832" s="117">
        <v>1</v>
      </c>
      <c r="D832" s="117">
        <v>1436</v>
      </c>
      <c r="E832" s="117">
        <v>4092</v>
      </c>
      <c r="F832" s="117">
        <v>3582</v>
      </c>
      <c r="G832" s="117">
        <v>1878</v>
      </c>
      <c r="H832" s="117">
        <v>1122</v>
      </c>
      <c r="I832" s="117">
        <v>777</v>
      </c>
      <c r="J832" s="117">
        <v>556</v>
      </c>
      <c r="K832" s="117">
        <v>911</v>
      </c>
      <c r="L832" s="117">
        <v>17</v>
      </c>
      <c r="O832" s="167"/>
    </row>
    <row r="833" spans="1:15" ht="9" customHeight="1">
      <c r="A833" s="89" t="s">
        <v>106</v>
      </c>
      <c r="B833" s="116">
        <f t="shared" si="45"/>
        <v>4355</v>
      </c>
      <c r="C833" s="116">
        <v>0</v>
      </c>
      <c r="D833" s="116">
        <v>460</v>
      </c>
      <c r="E833" s="116">
        <v>1354</v>
      </c>
      <c r="F833" s="116">
        <v>1121</v>
      </c>
      <c r="G833" s="116">
        <v>620</v>
      </c>
      <c r="H833" s="116">
        <v>318</v>
      </c>
      <c r="I833" s="116">
        <v>178</v>
      </c>
      <c r="J833" s="116">
        <v>106</v>
      </c>
      <c r="K833" s="116">
        <v>196</v>
      </c>
      <c r="L833" s="116">
        <v>2</v>
      </c>
      <c r="O833" s="167"/>
    </row>
    <row r="834" spans="1:15" ht="9" customHeight="1">
      <c r="A834" s="89" t="s">
        <v>107</v>
      </c>
      <c r="B834" s="116">
        <f t="shared" si="45"/>
        <v>32031</v>
      </c>
      <c r="C834" s="116">
        <v>0</v>
      </c>
      <c r="D834" s="116">
        <v>3306</v>
      </c>
      <c r="E834" s="116">
        <v>8344</v>
      </c>
      <c r="F834" s="116">
        <v>7762</v>
      </c>
      <c r="G834" s="116">
        <v>4373</v>
      </c>
      <c r="H834" s="116">
        <v>2616</v>
      </c>
      <c r="I834" s="116">
        <v>1729</v>
      </c>
      <c r="J834" s="116">
        <v>1350</v>
      </c>
      <c r="K834" s="116">
        <v>2545</v>
      </c>
      <c r="L834" s="116">
        <v>6</v>
      </c>
      <c r="O834" s="167"/>
    </row>
    <row r="835" spans="1:15" ht="9" customHeight="1">
      <c r="A835" s="89" t="s">
        <v>108</v>
      </c>
      <c r="B835" s="116">
        <f t="shared" si="45"/>
        <v>10177</v>
      </c>
      <c r="C835" s="116">
        <v>0</v>
      </c>
      <c r="D835" s="116">
        <v>1486</v>
      </c>
      <c r="E835" s="116">
        <v>3331</v>
      </c>
      <c r="F835" s="116">
        <v>2643</v>
      </c>
      <c r="G835" s="116">
        <v>1200</v>
      </c>
      <c r="H835" s="116">
        <v>528</v>
      </c>
      <c r="I835" s="116">
        <v>345</v>
      </c>
      <c r="J835" s="116">
        <v>218</v>
      </c>
      <c r="K835" s="116">
        <v>406</v>
      </c>
      <c r="L835" s="116">
        <v>20</v>
      </c>
      <c r="O835" s="167"/>
    </row>
    <row r="836" spans="1:15" ht="9" customHeight="1">
      <c r="A836" s="100" t="s">
        <v>109</v>
      </c>
      <c r="B836" s="117">
        <f t="shared" si="45"/>
        <v>8046</v>
      </c>
      <c r="C836" s="117">
        <v>0</v>
      </c>
      <c r="D836" s="117">
        <v>1356</v>
      </c>
      <c r="E836" s="117">
        <v>2835</v>
      </c>
      <c r="F836" s="117">
        <v>1894</v>
      </c>
      <c r="G836" s="117">
        <v>838</v>
      </c>
      <c r="H836" s="117">
        <v>419</v>
      </c>
      <c r="I836" s="117">
        <v>268</v>
      </c>
      <c r="J836" s="117">
        <v>162</v>
      </c>
      <c r="K836" s="117">
        <v>262</v>
      </c>
      <c r="L836" s="117">
        <v>12</v>
      </c>
      <c r="O836" s="167"/>
    </row>
    <row r="837" spans="1:15" ht="8.65" customHeight="1">
      <c r="A837" s="89"/>
      <c r="B837" s="116"/>
      <c r="C837" s="116"/>
      <c r="D837" s="116"/>
      <c r="E837" s="116"/>
      <c r="F837" s="116"/>
      <c r="G837" s="116"/>
      <c r="H837" s="116"/>
      <c r="I837" s="116"/>
      <c r="J837" s="116"/>
      <c r="K837" s="116"/>
      <c r="L837" s="116"/>
    </row>
    <row r="838" spans="1:15" ht="9" customHeight="1">
      <c r="A838" s="162" t="s">
        <v>124</v>
      </c>
      <c r="B838" s="116"/>
      <c r="C838" s="116"/>
      <c r="D838" s="116"/>
      <c r="E838" s="116"/>
      <c r="F838" s="116"/>
      <c r="G838" s="116"/>
      <c r="H838" s="116"/>
      <c r="I838" s="116"/>
      <c r="J838" s="116"/>
      <c r="K838" s="116"/>
      <c r="L838" s="116"/>
    </row>
    <row r="839" spans="1:15" s="164" customFormat="1" ht="9" customHeight="1">
      <c r="A839" s="96" t="s">
        <v>181</v>
      </c>
      <c r="B839" s="115">
        <f>SUM(B841:B872)</f>
        <v>501298</v>
      </c>
      <c r="C839" s="115">
        <f t="shared" ref="C839:L839" si="46">SUM(C841:C872)</f>
        <v>4</v>
      </c>
      <c r="D839" s="115">
        <f t="shared" si="46"/>
        <v>51412</v>
      </c>
      <c r="E839" s="115">
        <f t="shared" si="46"/>
        <v>134883</v>
      </c>
      <c r="F839" s="115">
        <f t="shared" si="46"/>
        <v>129675</v>
      </c>
      <c r="G839" s="115">
        <f t="shared" si="46"/>
        <v>72440</v>
      </c>
      <c r="H839" s="115">
        <f t="shared" si="46"/>
        <v>39654</v>
      </c>
      <c r="I839" s="115">
        <f t="shared" si="46"/>
        <v>25561</v>
      </c>
      <c r="J839" s="115">
        <f t="shared" si="46"/>
        <v>18062</v>
      </c>
      <c r="K839" s="115">
        <f t="shared" si="46"/>
        <v>28876</v>
      </c>
      <c r="L839" s="115">
        <f t="shared" si="46"/>
        <v>731</v>
      </c>
      <c r="O839" s="167"/>
    </row>
    <row r="840" spans="1:15" ht="3.95" customHeight="1">
      <c r="A840" s="89" t="s">
        <v>182</v>
      </c>
      <c r="B840" s="116"/>
      <c r="C840" s="116"/>
      <c r="D840" s="116"/>
      <c r="E840" s="116"/>
      <c r="F840" s="116"/>
      <c r="G840" s="116"/>
      <c r="H840" s="116"/>
      <c r="I840" s="116"/>
      <c r="J840" s="116"/>
      <c r="K840" s="116"/>
      <c r="L840" s="116"/>
      <c r="O840" s="167"/>
    </row>
    <row r="841" spans="1:15" ht="9" customHeight="1">
      <c r="A841" s="89" t="s">
        <v>79</v>
      </c>
      <c r="B841" s="116">
        <f t="shared" ref="B841:B872" si="47">SUM(C841:L841)</f>
        <v>6608</v>
      </c>
      <c r="C841" s="116">
        <v>0</v>
      </c>
      <c r="D841" s="116">
        <v>734</v>
      </c>
      <c r="E841" s="116">
        <v>2096</v>
      </c>
      <c r="F841" s="116">
        <v>1857</v>
      </c>
      <c r="G841" s="116">
        <v>868</v>
      </c>
      <c r="H841" s="116">
        <v>407</v>
      </c>
      <c r="I841" s="116">
        <v>276</v>
      </c>
      <c r="J841" s="116">
        <v>149</v>
      </c>
      <c r="K841" s="116">
        <v>215</v>
      </c>
      <c r="L841" s="116">
        <v>6</v>
      </c>
      <c r="O841" s="167"/>
    </row>
    <row r="842" spans="1:15" ht="9" customHeight="1">
      <c r="A842" s="89" t="s">
        <v>80</v>
      </c>
      <c r="B842" s="116">
        <f t="shared" si="47"/>
        <v>17157</v>
      </c>
      <c r="C842" s="116">
        <v>0</v>
      </c>
      <c r="D842" s="116">
        <v>996</v>
      </c>
      <c r="E842" s="116">
        <v>3935</v>
      </c>
      <c r="F842" s="116">
        <v>4309</v>
      </c>
      <c r="G842" s="116">
        <v>2654</v>
      </c>
      <c r="H842" s="116">
        <v>1654</v>
      </c>
      <c r="I842" s="116">
        <v>1258</v>
      </c>
      <c r="J842" s="116">
        <v>939</v>
      </c>
      <c r="K842" s="116">
        <v>1367</v>
      </c>
      <c r="L842" s="116">
        <v>45</v>
      </c>
      <c r="O842" s="167"/>
    </row>
    <row r="843" spans="1:15" ht="9" customHeight="1">
      <c r="A843" s="89" t="s">
        <v>81</v>
      </c>
      <c r="B843" s="116">
        <f t="shared" si="47"/>
        <v>2244</v>
      </c>
      <c r="C843" s="116">
        <v>0</v>
      </c>
      <c r="D843" s="116">
        <v>110</v>
      </c>
      <c r="E843" s="116">
        <v>476</v>
      </c>
      <c r="F843" s="116">
        <v>612</v>
      </c>
      <c r="G843" s="116">
        <v>416</v>
      </c>
      <c r="H843" s="116">
        <v>224</v>
      </c>
      <c r="I843" s="116">
        <v>122</v>
      </c>
      <c r="J843" s="116">
        <v>123</v>
      </c>
      <c r="K843" s="116">
        <v>161</v>
      </c>
      <c r="L843" s="116">
        <v>0</v>
      </c>
      <c r="O843" s="167"/>
    </row>
    <row r="844" spans="1:15" ht="9" customHeight="1">
      <c r="A844" s="100" t="s">
        <v>82</v>
      </c>
      <c r="B844" s="117">
        <f t="shared" si="47"/>
        <v>4398</v>
      </c>
      <c r="C844" s="117">
        <v>0</v>
      </c>
      <c r="D844" s="117">
        <v>597</v>
      </c>
      <c r="E844" s="117">
        <v>1132</v>
      </c>
      <c r="F844" s="117">
        <v>1061</v>
      </c>
      <c r="G844" s="117">
        <v>590</v>
      </c>
      <c r="H844" s="117">
        <v>351</v>
      </c>
      <c r="I844" s="117">
        <v>232</v>
      </c>
      <c r="J844" s="117">
        <v>168</v>
      </c>
      <c r="K844" s="117">
        <v>261</v>
      </c>
      <c r="L844" s="117">
        <v>6</v>
      </c>
      <c r="O844" s="167"/>
    </row>
    <row r="845" spans="1:15" ht="9" customHeight="1">
      <c r="A845" s="89" t="s">
        <v>83</v>
      </c>
      <c r="B845" s="116">
        <f t="shared" si="47"/>
        <v>14871</v>
      </c>
      <c r="C845" s="116">
        <v>0</v>
      </c>
      <c r="D845" s="116">
        <v>1921</v>
      </c>
      <c r="E845" s="116">
        <v>4253</v>
      </c>
      <c r="F845" s="116">
        <v>3700</v>
      </c>
      <c r="G845" s="116">
        <v>1685</v>
      </c>
      <c r="H845" s="116">
        <v>1022</v>
      </c>
      <c r="I845" s="116">
        <v>770</v>
      </c>
      <c r="J845" s="116">
        <v>550</v>
      </c>
      <c r="K845" s="116">
        <v>919</v>
      </c>
      <c r="L845" s="116">
        <v>51</v>
      </c>
      <c r="O845" s="167"/>
    </row>
    <row r="846" spans="1:15" ht="9" customHeight="1">
      <c r="A846" s="89" t="s">
        <v>84</v>
      </c>
      <c r="B846" s="116">
        <f t="shared" si="47"/>
        <v>3090</v>
      </c>
      <c r="C846" s="116">
        <v>0</v>
      </c>
      <c r="D846" s="116">
        <v>213</v>
      </c>
      <c r="E846" s="116">
        <v>699</v>
      </c>
      <c r="F846" s="116">
        <v>875</v>
      </c>
      <c r="G846" s="116">
        <v>482</v>
      </c>
      <c r="H846" s="116">
        <v>239</v>
      </c>
      <c r="I846" s="116">
        <v>185</v>
      </c>
      <c r="J846" s="116">
        <v>171</v>
      </c>
      <c r="K846" s="116">
        <v>216</v>
      </c>
      <c r="L846" s="116">
        <v>10</v>
      </c>
      <c r="O846" s="167"/>
    </row>
    <row r="847" spans="1:15" ht="9" customHeight="1">
      <c r="A847" s="89" t="s">
        <v>85</v>
      </c>
      <c r="B847" s="116">
        <f t="shared" si="47"/>
        <v>22412</v>
      </c>
      <c r="C847" s="116">
        <v>0</v>
      </c>
      <c r="D847" s="116">
        <v>3657</v>
      </c>
      <c r="E847" s="116">
        <v>6400</v>
      </c>
      <c r="F847" s="116">
        <v>4849</v>
      </c>
      <c r="G847" s="116">
        <v>2753</v>
      </c>
      <c r="H847" s="116">
        <v>1704</v>
      </c>
      <c r="I847" s="116">
        <v>1083</v>
      </c>
      <c r="J847" s="116">
        <v>736</v>
      </c>
      <c r="K847" s="116">
        <v>1180</v>
      </c>
      <c r="L847" s="116">
        <v>50</v>
      </c>
      <c r="O847" s="167"/>
    </row>
    <row r="848" spans="1:15" ht="9" customHeight="1">
      <c r="A848" s="100" t="s">
        <v>86</v>
      </c>
      <c r="B848" s="117">
        <f t="shared" si="47"/>
        <v>15787</v>
      </c>
      <c r="C848" s="117">
        <v>3</v>
      </c>
      <c r="D848" s="117">
        <v>1376</v>
      </c>
      <c r="E848" s="117">
        <v>4132</v>
      </c>
      <c r="F848" s="117">
        <v>4269</v>
      </c>
      <c r="G848" s="117">
        <v>2119</v>
      </c>
      <c r="H848" s="117">
        <v>1256</v>
      </c>
      <c r="I848" s="117">
        <v>931</v>
      </c>
      <c r="J848" s="117">
        <v>706</v>
      </c>
      <c r="K848" s="117">
        <v>968</v>
      </c>
      <c r="L848" s="117">
        <v>27</v>
      </c>
      <c r="O848" s="167"/>
    </row>
    <row r="849" spans="1:15" ht="9" customHeight="1">
      <c r="A849" s="161" t="s">
        <v>24</v>
      </c>
      <c r="B849" s="116">
        <f t="shared" si="47"/>
        <v>26521</v>
      </c>
      <c r="C849" s="116">
        <v>0</v>
      </c>
      <c r="D849" s="116">
        <v>847</v>
      </c>
      <c r="E849" s="116">
        <v>4031</v>
      </c>
      <c r="F849" s="116">
        <v>6911</v>
      </c>
      <c r="G849" s="116">
        <v>5829</v>
      </c>
      <c r="H849" s="116">
        <v>3246</v>
      </c>
      <c r="I849" s="116">
        <v>1972</v>
      </c>
      <c r="J849" s="116">
        <v>1338</v>
      </c>
      <c r="K849" s="116">
        <v>2342</v>
      </c>
      <c r="L849" s="116">
        <v>5</v>
      </c>
      <c r="O849" s="167"/>
    </row>
    <row r="850" spans="1:15" ht="9" customHeight="1">
      <c r="A850" s="89" t="s">
        <v>87</v>
      </c>
      <c r="B850" s="116">
        <f t="shared" si="47"/>
        <v>7193</v>
      </c>
      <c r="C850" s="116">
        <v>0</v>
      </c>
      <c r="D850" s="116">
        <v>844</v>
      </c>
      <c r="E850" s="116">
        <v>1968</v>
      </c>
      <c r="F850" s="116">
        <v>1748</v>
      </c>
      <c r="G850" s="116">
        <v>951</v>
      </c>
      <c r="H850" s="116">
        <v>499</v>
      </c>
      <c r="I850" s="116">
        <v>373</v>
      </c>
      <c r="J850" s="116">
        <v>290</v>
      </c>
      <c r="K850" s="116">
        <v>478</v>
      </c>
      <c r="L850" s="116">
        <v>42</v>
      </c>
      <c r="O850" s="167"/>
    </row>
    <row r="851" spans="1:15" ht="9" customHeight="1">
      <c r="A851" s="89" t="s">
        <v>88</v>
      </c>
      <c r="B851" s="116">
        <f t="shared" si="47"/>
        <v>31590</v>
      </c>
      <c r="C851" s="116">
        <v>0</v>
      </c>
      <c r="D851" s="116">
        <v>4662</v>
      </c>
      <c r="E851" s="116">
        <v>10790</v>
      </c>
      <c r="F851" s="116">
        <v>7925</v>
      </c>
      <c r="G851" s="116">
        <v>3819</v>
      </c>
      <c r="H851" s="116">
        <v>1802</v>
      </c>
      <c r="I851" s="116">
        <v>1030</v>
      </c>
      <c r="J851" s="116">
        <v>649</v>
      </c>
      <c r="K851" s="116">
        <v>803</v>
      </c>
      <c r="L851" s="116">
        <v>110</v>
      </c>
      <c r="O851" s="167"/>
    </row>
    <row r="852" spans="1:15" ht="9" customHeight="1">
      <c r="A852" s="100" t="s">
        <v>89</v>
      </c>
      <c r="B852" s="117">
        <f t="shared" si="47"/>
        <v>14660</v>
      </c>
      <c r="C852" s="117">
        <v>0</v>
      </c>
      <c r="D852" s="117">
        <v>2771</v>
      </c>
      <c r="E852" s="117">
        <v>4675</v>
      </c>
      <c r="F852" s="117">
        <v>3199</v>
      </c>
      <c r="G852" s="117">
        <v>1573</v>
      </c>
      <c r="H852" s="117">
        <v>890</v>
      </c>
      <c r="I852" s="117">
        <v>527</v>
      </c>
      <c r="J852" s="117">
        <v>353</v>
      </c>
      <c r="K852" s="117">
        <v>661</v>
      </c>
      <c r="L852" s="117">
        <v>11</v>
      </c>
      <c r="O852" s="167"/>
    </row>
    <row r="853" spans="1:15" ht="9" customHeight="1">
      <c r="A853" s="89" t="s">
        <v>90</v>
      </c>
      <c r="B853" s="116">
        <f t="shared" si="47"/>
        <v>9075</v>
      </c>
      <c r="C853" s="116">
        <v>0</v>
      </c>
      <c r="D853" s="116">
        <v>613</v>
      </c>
      <c r="E853" s="116">
        <v>2197</v>
      </c>
      <c r="F853" s="116">
        <v>2491</v>
      </c>
      <c r="G853" s="116">
        <v>1441</v>
      </c>
      <c r="H853" s="116">
        <v>773</v>
      </c>
      <c r="I853" s="116">
        <v>519</v>
      </c>
      <c r="J853" s="116">
        <v>368</v>
      </c>
      <c r="K853" s="116">
        <v>653</v>
      </c>
      <c r="L853" s="116">
        <v>20</v>
      </c>
      <c r="O853" s="167"/>
    </row>
    <row r="854" spans="1:15" ht="9" customHeight="1">
      <c r="A854" s="89" t="s">
        <v>91</v>
      </c>
      <c r="B854" s="116">
        <f t="shared" si="47"/>
        <v>35561</v>
      </c>
      <c r="C854" s="116">
        <v>0</v>
      </c>
      <c r="D854" s="116">
        <v>3532</v>
      </c>
      <c r="E854" s="116">
        <v>10586</v>
      </c>
      <c r="F854" s="116">
        <v>10205</v>
      </c>
      <c r="G854" s="116">
        <v>5202</v>
      </c>
      <c r="H854" s="116">
        <v>2428</v>
      </c>
      <c r="I854" s="116">
        <v>1408</v>
      </c>
      <c r="J854" s="116">
        <v>892</v>
      </c>
      <c r="K854" s="116">
        <v>1303</v>
      </c>
      <c r="L854" s="116">
        <v>5</v>
      </c>
      <c r="O854" s="167"/>
    </row>
    <row r="855" spans="1:15" ht="9" customHeight="1">
      <c r="A855" s="89" t="s">
        <v>92</v>
      </c>
      <c r="B855" s="116">
        <f t="shared" si="47"/>
        <v>61064</v>
      </c>
      <c r="C855" s="116">
        <v>0</v>
      </c>
      <c r="D855" s="116">
        <v>4626</v>
      </c>
      <c r="E855" s="116">
        <v>15280</v>
      </c>
      <c r="F855" s="116">
        <v>16073</v>
      </c>
      <c r="G855" s="116">
        <v>9741</v>
      </c>
      <c r="H855" s="116">
        <v>5522</v>
      </c>
      <c r="I855" s="116">
        <v>3478</v>
      </c>
      <c r="J855" s="116">
        <v>2405</v>
      </c>
      <c r="K855" s="116">
        <v>3779</v>
      </c>
      <c r="L855" s="116">
        <v>160</v>
      </c>
      <c r="O855" s="167"/>
    </row>
    <row r="856" spans="1:15" ht="9" customHeight="1">
      <c r="A856" s="100" t="s">
        <v>93</v>
      </c>
      <c r="B856" s="117">
        <f t="shared" si="47"/>
        <v>20635</v>
      </c>
      <c r="C856" s="117">
        <v>0</v>
      </c>
      <c r="D856" s="117">
        <v>3109</v>
      </c>
      <c r="E856" s="117">
        <v>6655</v>
      </c>
      <c r="F856" s="117">
        <v>4979</v>
      </c>
      <c r="G856" s="117">
        <v>2412</v>
      </c>
      <c r="H856" s="117">
        <v>1303</v>
      </c>
      <c r="I856" s="117">
        <v>762</v>
      </c>
      <c r="J856" s="117">
        <v>559</v>
      </c>
      <c r="K856" s="117">
        <v>849</v>
      </c>
      <c r="L856" s="117">
        <v>7</v>
      </c>
      <c r="O856" s="167"/>
    </row>
    <row r="857" spans="1:15" ht="9" customHeight="1">
      <c r="A857" s="89" t="s">
        <v>94</v>
      </c>
      <c r="B857" s="116">
        <f t="shared" si="47"/>
        <v>7835</v>
      </c>
      <c r="C857" s="116">
        <v>0</v>
      </c>
      <c r="D857" s="116">
        <v>552</v>
      </c>
      <c r="E857" s="116">
        <v>1715</v>
      </c>
      <c r="F857" s="116">
        <v>2002</v>
      </c>
      <c r="G857" s="116">
        <v>1446</v>
      </c>
      <c r="H857" s="116">
        <v>757</v>
      </c>
      <c r="I857" s="116">
        <v>424</v>
      </c>
      <c r="J857" s="116">
        <v>315</v>
      </c>
      <c r="K857" s="116">
        <v>594</v>
      </c>
      <c r="L857" s="116">
        <v>30</v>
      </c>
      <c r="O857" s="167"/>
    </row>
    <row r="858" spans="1:15" ht="9" customHeight="1">
      <c r="A858" s="89" t="s">
        <v>95</v>
      </c>
      <c r="B858" s="116">
        <f t="shared" si="47"/>
        <v>5465</v>
      </c>
      <c r="C858" s="116">
        <v>0</v>
      </c>
      <c r="D858" s="116">
        <v>413</v>
      </c>
      <c r="E858" s="116">
        <v>1351</v>
      </c>
      <c r="F858" s="116">
        <v>1413</v>
      </c>
      <c r="G858" s="116">
        <v>802</v>
      </c>
      <c r="H858" s="116">
        <v>441</v>
      </c>
      <c r="I858" s="116">
        <v>344</v>
      </c>
      <c r="J858" s="116">
        <v>243</v>
      </c>
      <c r="K858" s="116">
        <v>452</v>
      </c>
      <c r="L858" s="116">
        <v>6</v>
      </c>
      <c r="O858" s="167"/>
    </row>
    <row r="859" spans="1:15" ht="9" customHeight="1">
      <c r="A859" s="89" t="s">
        <v>96</v>
      </c>
      <c r="B859" s="116">
        <f t="shared" si="47"/>
        <v>25663</v>
      </c>
      <c r="C859" s="116">
        <v>0</v>
      </c>
      <c r="D859" s="116">
        <v>2454</v>
      </c>
      <c r="E859" s="116">
        <v>6940</v>
      </c>
      <c r="F859" s="116">
        <v>7307</v>
      </c>
      <c r="G859" s="116">
        <v>3586</v>
      </c>
      <c r="H859" s="116">
        <v>1853</v>
      </c>
      <c r="I859" s="116">
        <v>1328</v>
      </c>
      <c r="J859" s="116">
        <v>917</v>
      </c>
      <c r="K859" s="116">
        <v>1278</v>
      </c>
      <c r="L859" s="116">
        <v>0</v>
      </c>
      <c r="O859" s="167"/>
    </row>
    <row r="860" spans="1:15" ht="9" customHeight="1">
      <c r="A860" s="100" t="s">
        <v>97</v>
      </c>
      <c r="B860" s="117">
        <f t="shared" si="47"/>
        <v>15822</v>
      </c>
      <c r="C860" s="117">
        <v>0</v>
      </c>
      <c r="D860" s="117">
        <v>2517</v>
      </c>
      <c r="E860" s="117">
        <v>4931</v>
      </c>
      <c r="F860" s="117">
        <v>3821</v>
      </c>
      <c r="G860" s="117">
        <v>1941</v>
      </c>
      <c r="H860" s="117">
        <v>984</v>
      </c>
      <c r="I860" s="117">
        <v>551</v>
      </c>
      <c r="J860" s="117">
        <v>350</v>
      </c>
      <c r="K860" s="117">
        <v>727</v>
      </c>
      <c r="L860" s="117">
        <v>0</v>
      </c>
      <c r="O860" s="167"/>
    </row>
    <row r="861" spans="1:15" ht="9" customHeight="1">
      <c r="A861" s="89" t="s">
        <v>98</v>
      </c>
      <c r="B861" s="116">
        <f t="shared" si="47"/>
        <v>17711</v>
      </c>
      <c r="C861" s="116">
        <v>0</v>
      </c>
      <c r="D861" s="116">
        <v>1426</v>
      </c>
      <c r="E861" s="116">
        <v>4473</v>
      </c>
      <c r="F861" s="116">
        <v>4730</v>
      </c>
      <c r="G861" s="116">
        <v>2825</v>
      </c>
      <c r="H861" s="116">
        <v>1604</v>
      </c>
      <c r="I861" s="116">
        <v>899</v>
      </c>
      <c r="J861" s="116">
        <v>604</v>
      </c>
      <c r="K861" s="116">
        <v>1150</v>
      </c>
      <c r="L861" s="116">
        <v>0</v>
      </c>
      <c r="O861" s="167"/>
    </row>
    <row r="862" spans="1:15" ht="9" customHeight="1">
      <c r="A862" s="89" t="s">
        <v>99</v>
      </c>
      <c r="B862" s="116">
        <f t="shared" si="47"/>
        <v>8686</v>
      </c>
      <c r="C862" s="116">
        <v>0</v>
      </c>
      <c r="D862" s="116">
        <v>507</v>
      </c>
      <c r="E862" s="116">
        <v>2359</v>
      </c>
      <c r="F862" s="116">
        <v>2649</v>
      </c>
      <c r="G862" s="116">
        <v>1518</v>
      </c>
      <c r="H862" s="116">
        <v>747</v>
      </c>
      <c r="I862" s="116">
        <v>382</v>
      </c>
      <c r="J862" s="116">
        <v>227</v>
      </c>
      <c r="K862" s="116">
        <v>297</v>
      </c>
      <c r="L862" s="116">
        <v>0</v>
      </c>
      <c r="O862" s="167"/>
    </row>
    <row r="863" spans="1:15" ht="9" customHeight="1">
      <c r="A863" s="89" t="s">
        <v>100</v>
      </c>
      <c r="B863" s="116">
        <f t="shared" si="47"/>
        <v>10681</v>
      </c>
      <c r="C863" s="116">
        <v>0</v>
      </c>
      <c r="D863" s="116">
        <v>703</v>
      </c>
      <c r="E863" s="116">
        <v>2174</v>
      </c>
      <c r="F863" s="116">
        <v>2799</v>
      </c>
      <c r="G863" s="116">
        <v>2047</v>
      </c>
      <c r="H863" s="116">
        <v>1109</v>
      </c>
      <c r="I863" s="116">
        <v>750</v>
      </c>
      <c r="J863" s="116">
        <v>486</v>
      </c>
      <c r="K863" s="116">
        <v>560</v>
      </c>
      <c r="L863" s="116">
        <v>53</v>
      </c>
      <c r="O863" s="167"/>
    </row>
    <row r="864" spans="1:15" ht="9" customHeight="1">
      <c r="A864" s="100" t="s">
        <v>101</v>
      </c>
      <c r="B864" s="117">
        <f t="shared" si="47"/>
        <v>11565</v>
      </c>
      <c r="C864" s="117">
        <v>0</v>
      </c>
      <c r="D864" s="117">
        <v>1148</v>
      </c>
      <c r="E864" s="117">
        <v>3442</v>
      </c>
      <c r="F864" s="117">
        <v>3308</v>
      </c>
      <c r="G864" s="117">
        <v>1649</v>
      </c>
      <c r="H864" s="117">
        <v>782</v>
      </c>
      <c r="I864" s="117">
        <v>478</v>
      </c>
      <c r="J864" s="117">
        <v>332</v>
      </c>
      <c r="K864" s="117">
        <v>420</v>
      </c>
      <c r="L864" s="117">
        <v>6</v>
      </c>
      <c r="O864" s="167"/>
    </row>
    <row r="865" spans="1:15" ht="9" customHeight="1">
      <c r="A865" s="89" t="s">
        <v>102</v>
      </c>
      <c r="B865" s="116">
        <f t="shared" si="47"/>
        <v>16021</v>
      </c>
      <c r="C865" s="116">
        <v>0</v>
      </c>
      <c r="D865" s="116">
        <v>1407</v>
      </c>
      <c r="E865" s="116">
        <v>4511</v>
      </c>
      <c r="F865" s="116">
        <v>4462</v>
      </c>
      <c r="G865" s="116">
        <v>1971</v>
      </c>
      <c r="H865" s="116">
        <v>1064</v>
      </c>
      <c r="I865" s="116">
        <v>771</v>
      </c>
      <c r="J865" s="116">
        <v>653</v>
      </c>
      <c r="K865" s="116">
        <v>1181</v>
      </c>
      <c r="L865" s="116">
        <v>1</v>
      </c>
      <c r="O865" s="167"/>
    </row>
    <row r="866" spans="1:15" ht="9" customHeight="1">
      <c r="A866" s="89" t="s">
        <v>103</v>
      </c>
      <c r="B866" s="116">
        <f t="shared" si="47"/>
        <v>15213</v>
      </c>
      <c r="C866" s="116">
        <v>1</v>
      </c>
      <c r="D866" s="116">
        <v>1307</v>
      </c>
      <c r="E866" s="116">
        <v>3489</v>
      </c>
      <c r="F866" s="116">
        <v>3954</v>
      </c>
      <c r="G866" s="116">
        <v>2125</v>
      </c>
      <c r="H866" s="116">
        <v>1346</v>
      </c>
      <c r="I866" s="116">
        <v>984</v>
      </c>
      <c r="J866" s="116">
        <v>726</v>
      </c>
      <c r="K866" s="116">
        <v>1268</v>
      </c>
      <c r="L866" s="116">
        <v>13</v>
      </c>
      <c r="O866" s="167"/>
    </row>
    <row r="867" spans="1:15" ht="9" customHeight="1">
      <c r="A867" s="89" t="s">
        <v>104</v>
      </c>
      <c r="B867" s="116">
        <f t="shared" si="47"/>
        <v>8984</v>
      </c>
      <c r="C867" s="116">
        <v>0</v>
      </c>
      <c r="D867" s="116">
        <v>1021</v>
      </c>
      <c r="E867" s="116">
        <v>2486</v>
      </c>
      <c r="F867" s="116">
        <v>2218</v>
      </c>
      <c r="G867" s="116">
        <v>1327</v>
      </c>
      <c r="H867" s="116">
        <v>746</v>
      </c>
      <c r="I867" s="116">
        <v>454</v>
      </c>
      <c r="J867" s="116">
        <v>309</v>
      </c>
      <c r="K867" s="116">
        <v>423</v>
      </c>
      <c r="L867" s="116">
        <v>0</v>
      </c>
      <c r="O867" s="167"/>
    </row>
    <row r="868" spans="1:15" ht="9" customHeight="1">
      <c r="A868" s="100" t="s">
        <v>105</v>
      </c>
      <c r="B868" s="117">
        <f t="shared" si="47"/>
        <v>13749</v>
      </c>
      <c r="C868" s="117">
        <v>0</v>
      </c>
      <c r="D868" s="117">
        <v>1216</v>
      </c>
      <c r="E868" s="117">
        <v>3717</v>
      </c>
      <c r="F868" s="117">
        <v>3622</v>
      </c>
      <c r="G868" s="117">
        <v>1778</v>
      </c>
      <c r="H868" s="117">
        <v>1114</v>
      </c>
      <c r="I868" s="117">
        <v>776</v>
      </c>
      <c r="J868" s="117">
        <v>620</v>
      </c>
      <c r="K868" s="117">
        <v>903</v>
      </c>
      <c r="L868" s="117">
        <v>3</v>
      </c>
      <c r="O868" s="167"/>
    </row>
    <row r="869" spans="1:15" ht="9" customHeight="1">
      <c r="A869" s="89" t="s">
        <v>106</v>
      </c>
      <c r="B869" s="116">
        <f t="shared" si="47"/>
        <v>3936</v>
      </c>
      <c r="C869" s="116">
        <v>0</v>
      </c>
      <c r="D869" s="116">
        <v>403</v>
      </c>
      <c r="E869" s="116">
        <v>1127</v>
      </c>
      <c r="F869" s="116">
        <v>1057</v>
      </c>
      <c r="G869" s="116">
        <v>576</v>
      </c>
      <c r="H869" s="116">
        <v>308</v>
      </c>
      <c r="I869" s="116">
        <v>182</v>
      </c>
      <c r="J869" s="116">
        <v>102</v>
      </c>
      <c r="K869" s="116">
        <v>179</v>
      </c>
      <c r="L869" s="116">
        <v>2</v>
      </c>
      <c r="O869" s="167"/>
    </row>
    <row r="870" spans="1:15" ht="9" customHeight="1">
      <c r="A870" s="89" t="s">
        <v>107</v>
      </c>
      <c r="B870" s="116">
        <f t="shared" si="47"/>
        <v>29143</v>
      </c>
      <c r="C870" s="116">
        <v>0</v>
      </c>
      <c r="D870" s="116">
        <v>2922</v>
      </c>
      <c r="E870" s="116">
        <v>7173</v>
      </c>
      <c r="F870" s="116">
        <v>6902</v>
      </c>
      <c r="G870" s="116">
        <v>4188</v>
      </c>
      <c r="H870" s="116">
        <v>2415</v>
      </c>
      <c r="I870" s="116">
        <v>1684</v>
      </c>
      <c r="J870" s="116">
        <v>1277</v>
      </c>
      <c r="K870" s="116">
        <v>2575</v>
      </c>
      <c r="L870" s="116">
        <v>7</v>
      </c>
      <c r="O870" s="167"/>
    </row>
    <row r="871" spans="1:15" ht="9" customHeight="1">
      <c r="A871" s="89" t="s">
        <v>108</v>
      </c>
      <c r="B871" s="116">
        <f t="shared" si="47"/>
        <v>10168</v>
      </c>
      <c r="C871" s="116">
        <v>0</v>
      </c>
      <c r="D871" s="116">
        <v>1518</v>
      </c>
      <c r="E871" s="116">
        <v>3072</v>
      </c>
      <c r="F871" s="116">
        <v>2551</v>
      </c>
      <c r="G871" s="116">
        <v>1236</v>
      </c>
      <c r="H871" s="116">
        <v>631</v>
      </c>
      <c r="I871" s="116">
        <v>369</v>
      </c>
      <c r="J871" s="116">
        <v>306</v>
      </c>
      <c r="K871" s="116">
        <v>456</v>
      </c>
      <c r="L871" s="116">
        <v>29</v>
      </c>
      <c r="O871" s="167"/>
    </row>
    <row r="872" spans="1:15" ht="9" customHeight="1">
      <c r="A872" s="100" t="s">
        <v>109</v>
      </c>
      <c r="B872" s="117">
        <f t="shared" si="47"/>
        <v>7790</v>
      </c>
      <c r="C872" s="117">
        <v>0</v>
      </c>
      <c r="D872" s="117">
        <v>1290</v>
      </c>
      <c r="E872" s="117">
        <v>2618</v>
      </c>
      <c r="F872" s="117">
        <v>1817</v>
      </c>
      <c r="G872" s="117">
        <v>890</v>
      </c>
      <c r="H872" s="117">
        <v>433</v>
      </c>
      <c r="I872" s="117">
        <v>259</v>
      </c>
      <c r="J872" s="117">
        <v>199</v>
      </c>
      <c r="K872" s="117">
        <v>258</v>
      </c>
      <c r="L872" s="117">
        <v>26</v>
      </c>
      <c r="O872" s="167"/>
    </row>
    <row r="873" spans="1:15" ht="3" customHeight="1">
      <c r="A873" s="76"/>
      <c r="B873" s="150"/>
      <c r="C873" s="137"/>
      <c r="D873" s="137"/>
      <c r="E873" s="137"/>
      <c r="F873" s="137"/>
      <c r="G873" s="137"/>
      <c r="H873" s="137"/>
      <c r="I873" s="137"/>
      <c r="J873" s="137"/>
      <c r="K873" s="137"/>
      <c r="L873" s="76"/>
    </row>
    <row r="874" spans="1:15" ht="3" customHeight="1">
      <c r="A874" s="78"/>
      <c r="K874" s="138"/>
    </row>
    <row r="875" spans="1:15" s="79" customFormat="1" ht="9" customHeight="1">
      <c r="A875" s="371" t="s">
        <v>184</v>
      </c>
      <c r="B875" s="168"/>
      <c r="C875" s="369"/>
      <c r="D875" s="369"/>
      <c r="E875" s="369"/>
      <c r="F875" s="369"/>
      <c r="G875" s="369"/>
      <c r="H875" s="369"/>
      <c r="I875" s="369"/>
      <c r="J875" s="369"/>
      <c r="K875" s="370"/>
    </row>
    <row r="876" spans="1:15" ht="12" hidden="1" customHeight="1">
      <c r="M876" s="77" t="s">
        <v>126</v>
      </c>
    </row>
  </sheetData>
  <sheetProtection sheet="1" objects="1" scenarios="1"/>
  <mergeCells count="12">
    <mergeCell ref="K6:K7"/>
    <mergeCell ref="L6:L7"/>
    <mergeCell ref="K1:L1"/>
    <mergeCell ref="A6:A7"/>
    <mergeCell ref="C6:C7"/>
    <mergeCell ref="D6:D7"/>
    <mergeCell ref="E6:E7"/>
    <mergeCell ref="F6:F7"/>
    <mergeCell ref="G6:G7"/>
    <mergeCell ref="H6:H7"/>
    <mergeCell ref="I6:I7"/>
    <mergeCell ref="J6:J7"/>
  </mergeCells>
  <hyperlinks>
    <hyperlink ref="K1" location="Índice!A1" display="Índice!A1"/>
    <hyperlink ref="A875:B875" r:id="rId1" display="Fuente: INEGI. Estadísticas de Nupcialidad."/>
    <hyperlink ref="K1:L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1" max="11" man="1"/>
    <brk id="153" max="11" man="1"/>
    <brk id="225" max="11" man="1"/>
    <brk id="297" max="11" man="1"/>
    <brk id="369" max="11" man="1"/>
    <brk id="441" max="11" man="1"/>
    <brk id="513" max="11" man="1"/>
    <brk id="585" max="11" man="1"/>
    <brk id="657" max="11" man="1"/>
    <brk id="729" max="11" man="1"/>
    <brk id="801" max="11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54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33203125" style="77" customWidth="1"/>
    <col min="2" max="2" width="10.1640625" style="154" customWidth="1"/>
    <col min="3" max="3" width="12.1640625" style="154" customWidth="1"/>
    <col min="4" max="4" width="11.6640625" style="154" customWidth="1"/>
    <col min="5" max="5" width="12" style="154" customWidth="1"/>
    <col min="6" max="6" width="12.6640625" style="154" customWidth="1"/>
    <col min="7" max="8" width="12.33203125" style="154" customWidth="1"/>
    <col min="9" max="9" width="1" style="77" customWidth="1"/>
    <col min="10" max="256" width="13.5" style="77" hidden="1" customWidth="1"/>
    <col min="257" max="16384" width="13.33203125" style="77" hidden="1"/>
  </cols>
  <sheetData>
    <row r="1" spans="1:10" s="72" customFormat="1" ht="12" customHeight="1">
      <c r="A1" s="133" t="s">
        <v>189</v>
      </c>
      <c r="B1" s="178"/>
      <c r="C1" s="134"/>
      <c r="D1" s="134"/>
      <c r="E1" s="134"/>
      <c r="F1" s="134"/>
      <c r="G1" s="134"/>
      <c r="H1" s="368" t="s">
        <v>190</v>
      </c>
    </row>
    <row r="2" spans="1:10" s="72" customFormat="1" ht="12" customHeight="1">
      <c r="A2" s="74" t="s">
        <v>71</v>
      </c>
      <c r="B2" s="134"/>
      <c r="C2" s="134"/>
      <c r="D2" s="134"/>
      <c r="E2" s="134"/>
      <c r="F2" s="134"/>
      <c r="G2" s="134"/>
      <c r="H2" s="134"/>
    </row>
    <row r="3" spans="1:10" ht="3" customHeight="1">
      <c r="A3" s="76"/>
      <c r="B3" s="137"/>
      <c r="C3" s="137"/>
      <c r="D3" s="137"/>
      <c r="E3" s="137"/>
      <c r="F3" s="137"/>
      <c r="G3" s="137"/>
      <c r="H3" s="137"/>
      <c r="I3" s="78"/>
      <c r="J3" s="78"/>
    </row>
    <row r="4" spans="1:10" ht="3" customHeight="1">
      <c r="A4" s="78"/>
      <c r="B4" s="138"/>
      <c r="C4" s="138"/>
      <c r="D4" s="138"/>
      <c r="E4" s="138"/>
      <c r="F4" s="138"/>
      <c r="G4" s="138"/>
      <c r="H4" s="138"/>
    </row>
    <row r="5" spans="1:10" s="79" customFormat="1" ht="9" customHeight="1">
      <c r="A5" s="442" t="s">
        <v>6</v>
      </c>
      <c r="B5" s="444" t="s">
        <v>191</v>
      </c>
      <c r="C5" s="444" t="s">
        <v>192</v>
      </c>
      <c r="D5" s="444" t="s">
        <v>193</v>
      </c>
      <c r="E5" s="444" t="s">
        <v>144</v>
      </c>
      <c r="F5" s="444" t="s">
        <v>145</v>
      </c>
      <c r="G5" s="444" t="s">
        <v>194</v>
      </c>
      <c r="H5" s="444" t="s">
        <v>129</v>
      </c>
    </row>
    <row r="6" spans="1:10" s="79" customFormat="1" ht="9" customHeight="1">
      <c r="A6" s="450"/>
      <c r="B6" s="449"/>
      <c r="C6" s="449"/>
      <c r="D6" s="449"/>
      <c r="E6" s="449"/>
      <c r="F6" s="449"/>
      <c r="G6" s="449"/>
      <c r="H6" s="449"/>
    </row>
    <row r="7" spans="1:10" ht="3" customHeight="1">
      <c r="A7" s="76"/>
      <c r="B7" s="137"/>
      <c r="C7" s="137"/>
      <c r="D7" s="137"/>
      <c r="E7" s="137"/>
      <c r="F7" s="137"/>
      <c r="G7" s="137"/>
      <c r="H7" s="137"/>
    </row>
    <row r="8" spans="1:10" ht="3" customHeight="1">
      <c r="A8" s="78"/>
      <c r="B8" s="138"/>
      <c r="C8" s="138"/>
      <c r="D8" s="138"/>
      <c r="E8" s="138"/>
      <c r="F8" s="138"/>
      <c r="G8" s="138"/>
      <c r="H8" s="138"/>
    </row>
    <row r="9" spans="1:10" s="86" customFormat="1" ht="9" customHeight="1">
      <c r="A9" s="179">
        <v>1995</v>
      </c>
      <c r="B9" s="113"/>
      <c r="C9" s="113"/>
      <c r="D9" s="113"/>
      <c r="E9" s="113"/>
      <c r="F9" s="113"/>
      <c r="G9" s="113"/>
      <c r="H9" s="113"/>
    </row>
    <row r="10" spans="1:10" s="86" customFormat="1" ht="9" customHeight="1">
      <c r="A10" s="82" t="s">
        <v>15</v>
      </c>
      <c r="B10" s="125">
        <f t="shared" ref="B10:H10" si="0">SUM(B12:B43)</f>
        <v>658114</v>
      </c>
      <c r="C10" s="125">
        <f t="shared" si="0"/>
        <v>19091</v>
      </c>
      <c r="D10" s="125">
        <f t="shared" si="0"/>
        <v>196829</v>
      </c>
      <c r="E10" s="125">
        <f t="shared" si="0"/>
        <v>213973</v>
      </c>
      <c r="F10" s="125">
        <f t="shared" si="0"/>
        <v>109840</v>
      </c>
      <c r="G10" s="125">
        <f t="shared" si="0"/>
        <v>89217</v>
      </c>
      <c r="H10" s="125">
        <f t="shared" si="0"/>
        <v>29164</v>
      </c>
    </row>
    <row r="11" spans="1:10" s="86" customFormat="1" ht="3.95" customHeight="1">
      <c r="A11" s="82"/>
      <c r="B11" s="125"/>
      <c r="C11" s="125"/>
      <c r="D11" s="125"/>
      <c r="E11" s="125"/>
      <c r="F11" s="125"/>
      <c r="G11" s="125"/>
      <c r="H11" s="125"/>
    </row>
    <row r="12" spans="1:10" s="86" customFormat="1" ht="9" customHeight="1">
      <c r="A12" s="86" t="s">
        <v>16</v>
      </c>
      <c r="B12" s="113">
        <f t="shared" ref="B12:B43" si="1">SUM(C12:H12)</f>
        <v>6450</v>
      </c>
      <c r="C12" s="113">
        <v>92</v>
      </c>
      <c r="D12" s="113">
        <v>2232</v>
      </c>
      <c r="E12" s="113">
        <v>2457</v>
      </c>
      <c r="F12" s="113">
        <v>909</v>
      </c>
      <c r="G12" s="113">
        <v>705</v>
      </c>
      <c r="H12" s="113">
        <v>55</v>
      </c>
    </row>
    <row r="13" spans="1:10" s="86" customFormat="1" ht="9" customHeight="1">
      <c r="A13" s="86" t="s">
        <v>17</v>
      </c>
      <c r="B13" s="113">
        <f t="shared" si="1"/>
        <v>16089</v>
      </c>
      <c r="C13" s="113">
        <v>197</v>
      </c>
      <c r="D13" s="113">
        <v>2918</v>
      </c>
      <c r="E13" s="113">
        <v>5158</v>
      </c>
      <c r="F13" s="113">
        <v>3131</v>
      </c>
      <c r="G13" s="113">
        <v>1735</v>
      </c>
      <c r="H13" s="113">
        <v>2950</v>
      </c>
    </row>
    <row r="14" spans="1:10" s="86" customFormat="1" ht="9" customHeight="1">
      <c r="A14" s="86" t="s">
        <v>18</v>
      </c>
      <c r="B14" s="113">
        <f t="shared" si="1"/>
        <v>3235</v>
      </c>
      <c r="C14" s="113">
        <v>49</v>
      </c>
      <c r="D14" s="113">
        <v>602</v>
      </c>
      <c r="E14" s="113">
        <v>1129</v>
      </c>
      <c r="F14" s="113">
        <v>818</v>
      </c>
      <c r="G14" s="113">
        <v>473</v>
      </c>
      <c r="H14" s="113">
        <v>164</v>
      </c>
    </row>
    <row r="15" spans="1:10" s="86" customFormat="1" ht="9" customHeight="1">
      <c r="A15" s="180" t="s">
        <v>19</v>
      </c>
      <c r="B15" s="126">
        <f t="shared" si="1"/>
        <v>4936</v>
      </c>
      <c r="C15" s="126">
        <v>155</v>
      </c>
      <c r="D15" s="126">
        <v>1788</v>
      </c>
      <c r="E15" s="126">
        <v>1288</v>
      </c>
      <c r="F15" s="126">
        <v>762</v>
      </c>
      <c r="G15" s="126">
        <v>694</v>
      </c>
      <c r="H15" s="126">
        <v>249</v>
      </c>
    </row>
    <row r="16" spans="1:10" s="86" customFormat="1" ht="9" customHeight="1">
      <c r="A16" s="86" t="s">
        <v>20</v>
      </c>
      <c r="B16" s="113">
        <f t="shared" si="1"/>
        <v>17514</v>
      </c>
      <c r="C16" s="113">
        <v>198</v>
      </c>
      <c r="D16" s="113">
        <v>4328</v>
      </c>
      <c r="E16" s="113">
        <v>5707</v>
      </c>
      <c r="F16" s="113">
        <v>3102</v>
      </c>
      <c r="G16" s="113">
        <v>2991</v>
      </c>
      <c r="H16" s="113">
        <v>1188</v>
      </c>
    </row>
    <row r="17" spans="1:8" s="86" customFormat="1" ht="9" customHeight="1">
      <c r="A17" s="86" t="s">
        <v>21</v>
      </c>
      <c r="B17" s="113">
        <f t="shared" si="1"/>
        <v>3551</v>
      </c>
      <c r="C17" s="113">
        <v>102</v>
      </c>
      <c r="D17" s="113">
        <v>1022</v>
      </c>
      <c r="E17" s="113">
        <v>1183</v>
      </c>
      <c r="F17" s="113">
        <v>659</v>
      </c>
      <c r="G17" s="113">
        <v>578</v>
      </c>
      <c r="H17" s="113">
        <v>7</v>
      </c>
    </row>
    <row r="18" spans="1:8" s="86" customFormat="1" ht="9" customHeight="1">
      <c r="A18" s="86" t="s">
        <v>22</v>
      </c>
      <c r="B18" s="113">
        <f t="shared" si="1"/>
        <v>19323</v>
      </c>
      <c r="C18" s="113">
        <v>1232</v>
      </c>
      <c r="D18" s="113">
        <v>8363</v>
      </c>
      <c r="E18" s="113">
        <v>4357</v>
      </c>
      <c r="F18" s="113">
        <v>2582</v>
      </c>
      <c r="G18" s="113">
        <v>2257</v>
      </c>
      <c r="H18" s="113">
        <v>532</v>
      </c>
    </row>
    <row r="19" spans="1:8" s="86" customFormat="1" ht="9" customHeight="1">
      <c r="A19" s="180" t="s">
        <v>23</v>
      </c>
      <c r="B19" s="126">
        <f t="shared" si="1"/>
        <v>18965</v>
      </c>
      <c r="C19" s="126">
        <v>140</v>
      </c>
      <c r="D19" s="126">
        <v>6426</v>
      </c>
      <c r="E19" s="126">
        <v>5793</v>
      </c>
      <c r="F19" s="126">
        <v>3481</v>
      </c>
      <c r="G19" s="126">
        <v>2691</v>
      </c>
      <c r="H19" s="126">
        <v>434</v>
      </c>
    </row>
    <row r="20" spans="1:8" s="86" customFormat="1" ht="9" customHeight="1">
      <c r="A20" s="161" t="s">
        <v>24</v>
      </c>
      <c r="B20" s="113">
        <f t="shared" si="1"/>
        <v>54886</v>
      </c>
      <c r="C20" s="113">
        <v>178</v>
      </c>
      <c r="D20" s="113">
        <v>5277</v>
      </c>
      <c r="E20" s="113">
        <v>20840</v>
      </c>
      <c r="F20" s="113">
        <v>14603</v>
      </c>
      <c r="G20" s="113">
        <v>13179</v>
      </c>
      <c r="H20" s="113">
        <v>809</v>
      </c>
    </row>
    <row r="21" spans="1:8" s="86" customFormat="1" ht="9" customHeight="1">
      <c r="A21" s="86" t="s">
        <v>25</v>
      </c>
      <c r="B21" s="113">
        <f t="shared" si="1"/>
        <v>12514</v>
      </c>
      <c r="C21" s="113">
        <v>242</v>
      </c>
      <c r="D21" s="113">
        <v>3715</v>
      </c>
      <c r="E21" s="113">
        <v>3617</v>
      </c>
      <c r="F21" s="113">
        <v>1420</v>
      </c>
      <c r="G21" s="113">
        <v>1225</v>
      </c>
      <c r="H21" s="113">
        <v>2295</v>
      </c>
    </row>
    <row r="22" spans="1:8" s="86" customFormat="1" ht="9" customHeight="1">
      <c r="A22" s="86" t="s">
        <v>26</v>
      </c>
      <c r="B22" s="113">
        <f t="shared" si="1"/>
        <v>36799</v>
      </c>
      <c r="C22" s="113">
        <v>1222</v>
      </c>
      <c r="D22" s="113">
        <v>17026</v>
      </c>
      <c r="E22" s="113">
        <v>10712</v>
      </c>
      <c r="F22" s="113">
        <v>4199</v>
      </c>
      <c r="G22" s="113">
        <v>2905</v>
      </c>
      <c r="H22" s="113">
        <v>735</v>
      </c>
    </row>
    <row r="23" spans="1:8" s="86" customFormat="1" ht="9" customHeight="1">
      <c r="A23" s="180" t="s">
        <v>27</v>
      </c>
      <c r="B23" s="126">
        <f t="shared" si="1"/>
        <v>26051</v>
      </c>
      <c r="C23" s="126">
        <v>1944</v>
      </c>
      <c r="D23" s="126">
        <v>9764</v>
      </c>
      <c r="E23" s="126">
        <v>7237</v>
      </c>
      <c r="F23" s="126">
        <v>3839</v>
      </c>
      <c r="G23" s="126">
        <v>2719</v>
      </c>
      <c r="H23" s="126">
        <v>548</v>
      </c>
    </row>
    <row r="24" spans="1:8" s="86" customFormat="1" ht="9" customHeight="1">
      <c r="A24" s="86" t="s">
        <v>28</v>
      </c>
      <c r="B24" s="113">
        <f t="shared" si="1"/>
        <v>12937</v>
      </c>
      <c r="C24" s="113">
        <v>415</v>
      </c>
      <c r="D24" s="113">
        <v>3976</v>
      </c>
      <c r="E24" s="113">
        <v>4709</v>
      </c>
      <c r="F24" s="113">
        <v>1952</v>
      </c>
      <c r="G24" s="113">
        <v>1723</v>
      </c>
      <c r="H24" s="113">
        <v>162</v>
      </c>
    </row>
    <row r="25" spans="1:8" s="86" customFormat="1" ht="9" customHeight="1">
      <c r="A25" s="86" t="s">
        <v>29</v>
      </c>
      <c r="B25" s="113">
        <f t="shared" si="1"/>
        <v>50091</v>
      </c>
      <c r="C25" s="113">
        <v>1244</v>
      </c>
      <c r="D25" s="113">
        <v>16343</v>
      </c>
      <c r="E25" s="113">
        <v>15966</v>
      </c>
      <c r="F25" s="113">
        <v>6711</v>
      </c>
      <c r="G25" s="113">
        <v>5796</v>
      </c>
      <c r="H25" s="113">
        <v>4031</v>
      </c>
    </row>
    <row r="26" spans="1:8" s="86" customFormat="1" ht="9" customHeight="1">
      <c r="A26" s="86" t="s">
        <v>30</v>
      </c>
      <c r="B26" s="113">
        <f t="shared" si="1"/>
        <v>82109</v>
      </c>
      <c r="C26" s="113">
        <v>1345</v>
      </c>
      <c r="D26" s="113">
        <v>17597</v>
      </c>
      <c r="E26" s="113">
        <v>35391</v>
      </c>
      <c r="F26" s="113">
        <v>16299</v>
      </c>
      <c r="G26" s="113">
        <v>10721</v>
      </c>
      <c r="H26" s="113">
        <v>756</v>
      </c>
    </row>
    <row r="27" spans="1:8" s="86" customFormat="1" ht="9" customHeight="1">
      <c r="A27" s="180" t="s">
        <v>31</v>
      </c>
      <c r="B27" s="126">
        <f t="shared" si="1"/>
        <v>35802</v>
      </c>
      <c r="C27" s="126">
        <v>2109</v>
      </c>
      <c r="D27" s="126">
        <v>16272</v>
      </c>
      <c r="E27" s="126">
        <v>9792</v>
      </c>
      <c r="F27" s="126">
        <v>4293</v>
      </c>
      <c r="G27" s="126">
        <v>3133</v>
      </c>
      <c r="H27" s="126">
        <v>203</v>
      </c>
    </row>
    <row r="28" spans="1:8" s="86" customFormat="1" ht="9" customHeight="1">
      <c r="A28" s="86" t="s">
        <v>32</v>
      </c>
      <c r="B28" s="113">
        <f t="shared" si="1"/>
        <v>8559</v>
      </c>
      <c r="C28" s="113">
        <v>154</v>
      </c>
      <c r="D28" s="113">
        <v>1509</v>
      </c>
      <c r="E28" s="113">
        <v>3423</v>
      </c>
      <c r="F28" s="113">
        <v>1680</v>
      </c>
      <c r="G28" s="113">
        <v>1477</v>
      </c>
      <c r="H28" s="113">
        <v>316</v>
      </c>
    </row>
    <row r="29" spans="1:8" s="86" customFormat="1" ht="9" customHeight="1">
      <c r="A29" s="86" t="s">
        <v>33</v>
      </c>
      <c r="B29" s="113">
        <f t="shared" si="1"/>
        <v>6271</v>
      </c>
      <c r="C29" s="113">
        <v>232</v>
      </c>
      <c r="D29" s="113">
        <v>1826</v>
      </c>
      <c r="E29" s="113">
        <v>2032</v>
      </c>
      <c r="F29" s="113">
        <v>1019</v>
      </c>
      <c r="G29" s="113">
        <v>861</v>
      </c>
      <c r="H29" s="113">
        <v>301</v>
      </c>
    </row>
    <row r="30" spans="1:8" s="86" customFormat="1" ht="9" customHeight="1">
      <c r="A30" s="86" t="s">
        <v>34</v>
      </c>
      <c r="B30" s="113">
        <f t="shared" si="1"/>
        <v>30949</v>
      </c>
      <c r="C30" s="113">
        <v>379</v>
      </c>
      <c r="D30" s="113">
        <v>5697</v>
      </c>
      <c r="E30" s="113">
        <v>11843</v>
      </c>
      <c r="F30" s="113">
        <v>4914</v>
      </c>
      <c r="G30" s="113">
        <v>5369</v>
      </c>
      <c r="H30" s="113">
        <v>2747</v>
      </c>
    </row>
    <row r="31" spans="1:8" s="86" customFormat="1" ht="9" customHeight="1">
      <c r="A31" s="180" t="s">
        <v>35</v>
      </c>
      <c r="B31" s="126">
        <f t="shared" si="1"/>
        <v>19191</v>
      </c>
      <c r="C31" s="126">
        <v>658</v>
      </c>
      <c r="D31" s="126">
        <v>9277</v>
      </c>
      <c r="E31" s="126">
        <v>4810</v>
      </c>
      <c r="F31" s="126">
        <v>2193</v>
      </c>
      <c r="G31" s="126">
        <v>1909</v>
      </c>
      <c r="H31" s="126">
        <v>344</v>
      </c>
    </row>
    <row r="32" spans="1:8" s="86" customFormat="1" ht="9" customHeight="1">
      <c r="A32" s="86" t="s">
        <v>36</v>
      </c>
      <c r="B32" s="113">
        <f t="shared" si="1"/>
        <v>20739</v>
      </c>
      <c r="C32" s="113">
        <v>698</v>
      </c>
      <c r="D32" s="113">
        <v>6233</v>
      </c>
      <c r="E32" s="113">
        <v>6187</v>
      </c>
      <c r="F32" s="113">
        <v>3472</v>
      </c>
      <c r="G32" s="113">
        <v>3491</v>
      </c>
      <c r="H32" s="113">
        <v>658</v>
      </c>
    </row>
    <row r="33" spans="1:8" s="86" customFormat="1" ht="9" customHeight="1">
      <c r="A33" s="86" t="s">
        <v>37</v>
      </c>
      <c r="B33" s="113">
        <f t="shared" si="1"/>
        <v>9977</v>
      </c>
      <c r="C33" s="113">
        <v>997</v>
      </c>
      <c r="D33" s="113">
        <v>3501</v>
      </c>
      <c r="E33" s="113">
        <v>2538</v>
      </c>
      <c r="F33" s="113">
        <v>651</v>
      </c>
      <c r="G33" s="113">
        <v>483</v>
      </c>
      <c r="H33" s="113">
        <v>1807</v>
      </c>
    </row>
    <row r="34" spans="1:8" s="86" customFormat="1" ht="9" customHeight="1">
      <c r="A34" s="86" t="s">
        <v>38</v>
      </c>
      <c r="B34" s="113">
        <f t="shared" si="1"/>
        <v>5850</v>
      </c>
      <c r="C34" s="113">
        <v>165</v>
      </c>
      <c r="D34" s="113">
        <v>1365</v>
      </c>
      <c r="E34" s="113">
        <v>1800</v>
      </c>
      <c r="F34" s="113">
        <v>1335</v>
      </c>
      <c r="G34" s="113">
        <v>976</v>
      </c>
      <c r="H34" s="113">
        <v>209</v>
      </c>
    </row>
    <row r="35" spans="1:8" s="86" customFormat="1" ht="9" customHeight="1">
      <c r="A35" s="180" t="s">
        <v>39</v>
      </c>
      <c r="B35" s="126">
        <f t="shared" si="1"/>
        <v>15543</v>
      </c>
      <c r="C35" s="126">
        <v>500</v>
      </c>
      <c r="D35" s="126">
        <v>5433</v>
      </c>
      <c r="E35" s="126">
        <v>4856</v>
      </c>
      <c r="F35" s="126">
        <v>2287</v>
      </c>
      <c r="G35" s="126">
        <v>1769</v>
      </c>
      <c r="H35" s="126">
        <v>698</v>
      </c>
    </row>
    <row r="36" spans="1:8" s="86" customFormat="1" ht="9" customHeight="1">
      <c r="A36" s="86" t="s">
        <v>40</v>
      </c>
      <c r="B36" s="113">
        <f t="shared" si="1"/>
        <v>19662</v>
      </c>
      <c r="C36" s="113">
        <v>369</v>
      </c>
      <c r="D36" s="113">
        <v>4407</v>
      </c>
      <c r="E36" s="113">
        <v>4708</v>
      </c>
      <c r="F36" s="113">
        <v>3392</v>
      </c>
      <c r="G36" s="113">
        <v>2897</v>
      </c>
      <c r="H36" s="113">
        <v>3889</v>
      </c>
    </row>
    <row r="37" spans="1:8" s="86" customFormat="1" ht="9" customHeight="1">
      <c r="A37" s="86" t="s">
        <v>41</v>
      </c>
      <c r="B37" s="113">
        <f t="shared" si="1"/>
        <v>14765</v>
      </c>
      <c r="C37" s="113">
        <v>297</v>
      </c>
      <c r="D37" s="113">
        <v>2915</v>
      </c>
      <c r="E37" s="113">
        <v>5396</v>
      </c>
      <c r="F37" s="113">
        <v>2932</v>
      </c>
      <c r="G37" s="113">
        <v>2617</v>
      </c>
      <c r="H37" s="113">
        <v>608</v>
      </c>
    </row>
    <row r="38" spans="1:8" s="86" customFormat="1" ht="9" customHeight="1">
      <c r="A38" s="86" t="s">
        <v>42</v>
      </c>
      <c r="B38" s="113">
        <f t="shared" si="1"/>
        <v>11734</v>
      </c>
      <c r="C38" s="113">
        <v>425</v>
      </c>
      <c r="D38" s="113">
        <v>4292</v>
      </c>
      <c r="E38" s="113">
        <v>3217</v>
      </c>
      <c r="F38" s="113">
        <v>1697</v>
      </c>
      <c r="G38" s="113">
        <v>1497</v>
      </c>
      <c r="H38" s="113">
        <v>606</v>
      </c>
    </row>
    <row r="39" spans="1:8" s="86" customFormat="1" ht="9" customHeight="1">
      <c r="A39" s="180" t="s">
        <v>43</v>
      </c>
      <c r="B39" s="126">
        <f t="shared" si="1"/>
        <v>21141</v>
      </c>
      <c r="C39" s="126">
        <v>323</v>
      </c>
      <c r="D39" s="126">
        <v>5453</v>
      </c>
      <c r="E39" s="126">
        <v>6634</v>
      </c>
      <c r="F39" s="126">
        <v>4554</v>
      </c>
      <c r="G39" s="126">
        <v>3478</v>
      </c>
      <c r="H39" s="126">
        <v>699</v>
      </c>
    </row>
    <row r="40" spans="1:8" s="86" customFormat="1" ht="9" customHeight="1">
      <c r="A40" s="86" t="s">
        <v>44</v>
      </c>
      <c r="B40" s="113">
        <f t="shared" si="1"/>
        <v>8151</v>
      </c>
      <c r="C40" s="113">
        <v>253</v>
      </c>
      <c r="D40" s="113">
        <v>2339</v>
      </c>
      <c r="E40" s="113">
        <v>3126</v>
      </c>
      <c r="F40" s="113">
        <v>1244</v>
      </c>
      <c r="G40" s="113">
        <v>1111</v>
      </c>
      <c r="H40" s="113">
        <v>78</v>
      </c>
    </row>
    <row r="41" spans="1:8" s="86" customFormat="1" ht="9" customHeight="1">
      <c r="A41" s="86" t="s">
        <v>45</v>
      </c>
      <c r="B41" s="113">
        <f t="shared" si="1"/>
        <v>39443</v>
      </c>
      <c r="C41" s="113">
        <v>2108</v>
      </c>
      <c r="D41" s="113">
        <v>14299</v>
      </c>
      <c r="E41" s="113">
        <v>10711</v>
      </c>
      <c r="F41" s="113">
        <v>6932</v>
      </c>
      <c r="G41" s="113">
        <v>5340</v>
      </c>
      <c r="H41" s="113">
        <v>53</v>
      </c>
    </row>
    <row r="42" spans="1:8" s="86" customFormat="1" ht="9" customHeight="1">
      <c r="A42" s="86" t="s">
        <v>46</v>
      </c>
      <c r="B42" s="113">
        <f t="shared" si="1"/>
        <v>12274</v>
      </c>
      <c r="C42" s="113">
        <v>366</v>
      </c>
      <c r="D42" s="113">
        <v>4954</v>
      </c>
      <c r="E42" s="113">
        <v>4087</v>
      </c>
      <c r="F42" s="113">
        <v>1561</v>
      </c>
      <c r="G42" s="113">
        <v>1230</v>
      </c>
      <c r="H42" s="113">
        <v>76</v>
      </c>
    </row>
    <row r="43" spans="1:8" s="86" customFormat="1" ht="9" customHeight="1">
      <c r="A43" s="180" t="s">
        <v>47</v>
      </c>
      <c r="B43" s="126">
        <f t="shared" si="1"/>
        <v>12613</v>
      </c>
      <c r="C43" s="126">
        <v>303</v>
      </c>
      <c r="D43" s="126">
        <v>5680</v>
      </c>
      <c r="E43" s="126">
        <v>3269</v>
      </c>
      <c r="F43" s="126">
        <v>1217</v>
      </c>
      <c r="G43" s="126">
        <v>1187</v>
      </c>
      <c r="H43" s="126">
        <v>957</v>
      </c>
    </row>
    <row r="44" spans="1:8" s="86" customFormat="1" ht="9" customHeight="1">
      <c r="A44" s="143"/>
      <c r="B44" s="144"/>
      <c r="C44" s="144"/>
      <c r="D44" s="144"/>
      <c r="E44" s="144"/>
      <c r="F44" s="144"/>
      <c r="G44" s="144"/>
      <c r="H44" s="144"/>
    </row>
    <row r="45" spans="1:8" s="86" customFormat="1" ht="9" customHeight="1">
      <c r="A45" s="179">
        <v>1996</v>
      </c>
      <c r="B45" s="113"/>
      <c r="C45" s="113"/>
      <c r="D45" s="113"/>
      <c r="E45" s="113"/>
      <c r="F45" s="113"/>
      <c r="G45" s="113"/>
      <c r="H45" s="113"/>
    </row>
    <row r="46" spans="1:8" s="86" customFormat="1" ht="9" customHeight="1">
      <c r="A46" s="82" t="s">
        <v>15</v>
      </c>
      <c r="B46" s="125">
        <f t="shared" ref="B46:H46" si="2">SUM(B48:B79)</f>
        <v>670523</v>
      </c>
      <c r="C46" s="125">
        <f t="shared" si="2"/>
        <v>18897</v>
      </c>
      <c r="D46" s="125">
        <f t="shared" si="2"/>
        <v>200967</v>
      </c>
      <c r="E46" s="125">
        <f t="shared" si="2"/>
        <v>218169</v>
      </c>
      <c r="F46" s="125">
        <f t="shared" si="2"/>
        <v>111988</v>
      </c>
      <c r="G46" s="125">
        <f t="shared" si="2"/>
        <v>91892</v>
      </c>
      <c r="H46" s="125">
        <f t="shared" si="2"/>
        <v>28610</v>
      </c>
    </row>
    <row r="47" spans="1:8" s="86" customFormat="1" ht="3.95" customHeight="1">
      <c r="A47" s="82"/>
      <c r="B47" s="125"/>
      <c r="C47" s="125"/>
      <c r="D47" s="125"/>
      <c r="E47" s="125"/>
      <c r="F47" s="125"/>
      <c r="G47" s="125"/>
      <c r="H47" s="125"/>
    </row>
    <row r="48" spans="1:8" s="86" customFormat="1" ht="9" customHeight="1">
      <c r="A48" s="86" t="s">
        <v>16</v>
      </c>
      <c r="B48" s="113">
        <f t="shared" ref="B48:B79" si="3">SUM(C48:H48)</f>
        <v>6638</v>
      </c>
      <c r="C48" s="113">
        <v>81</v>
      </c>
      <c r="D48" s="113">
        <v>2326</v>
      </c>
      <c r="E48" s="113">
        <v>2325</v>
      </c>
      <c r="F48" s="113">
        <v>932</v>
      </c>
      <c r="G48" s="113">
        <v>926</v>
      </c>
      <c r="H48" s="113">
        <v>48</v>
      </c>
    </row>
    <row r="49" spans="1:8" s="86" customFormat="1" ht="9" customHeight="1">
      <c r="A49" s="86" t="s">
        <v>17</v>
      </c>
      <c r="B49" s="113">
        <f t="shared" si="3"/>
        <v>15850</v>
      </c>
      <c r="C49" s="113">
        <v>247</v>
      </c>
      <c r="D49" s="113">
        <v>3121</v>
      </c>
      <c r="E49" s="113">
        <v>5381</v>
      </c>
      <c r="F49" s="113">
        <v>3046</v>
      </c>
      <c r="G49" s="113">
        <v>2036</v>
      </c>
      <c r="H49" s="113">
        <v>2019</v>
      </c>
    </row>
    <row r="50" spans="1:8" s="86" customFormat="1" ht="9" customHeight="1">
      <c r="A50" s="86" t="s">
        <v>18</v>
      </c>
      <c r="B50" s="113">
        <f t="shared" si="3"/>
        <v>3416</v>
      </c>
      <c r="C50" s="113">
        <v>43</v>
      </c>
      <c r="D50" s="113">
        <v>614</v>
      </c>
      <c r="E50" s="113">
        <v>1076</v>
      </c>
      <c r="F50" s="113">
        <v>946</v>
      </c>
      <c r="G50" s="113">
        <v>507</v>
      </c>
      <c r="H50" s="113">
        <v>230</v>
      </c>
    </row>
    <row r="51" spans="1:8" s="86" customFormat="1" ht="9" customHeight="1">
      <c r="A51" s="180" t="s">
        <v>19</v>
      </c>
      <c r="B51" s="126">
        <f t="shared" si="3"/>
        <v>5339</v>
      </c>
      <c r="C51" s="126">
        <v>179</v>
      </c>
      <c r="D51" s="126">
        <v>2158</v>
      </c>
      <c r="E51" s="126">
        <v>1509</v>
      </c>
      <c r="F51" s="126">
        <v>862</v>
      </c>
      <c r="G51" s="126">
        <v>611</v>
      </c>
      <c r="H51" s="126">
        <v>20</v>
      </c>
    </row>
    <row r="52" spans="1:8" s="86" customFormat="1" ht="9" customHeight="1">
      <c r="A52" s="86" t="s">
        <v>20</v>
      </c>
      <c r="B52" s="113">
        <f t="shared" si="3"/>
        <v>17363</v>
      </c>
      <c r="C52" s="113">
        <v>187</v>
      </c>
      <c r="D52" s="113">
        <v>4114</v>
      </c>
      <c r="E52" s="113">
        <v>6040</v>
      </c>
      <c r="F52" s="113">
        <v>3123</v>
      </c>
      <c r="G52" s="113">
        <v>3093</v>
      </c>
      <c r="H52" s="113">
        <v>806</v>
      </c>
    </row>
    <row r="53" spans="1:8" s="86" customFormat="1" ht="9" customHeight="1">
      <c r="A53" s="86" t="s">
        <v>21</v>
      </c>
      <c r="B53" s="113">
        <f t="shared" si="3"/>
        <v>3474</v>
      </c>
      <c r="C53" s="113">
        <v>158</v>
      </c>
      <c r="D53" s="113">
        <v>930</v>
      </c>
      <c r="E53" s="113">
        <v>1176</v>
      </c>
      <c r="F53" s="113">
        <v>601</v>
      </c>
      <c r="G53" s="113">
        <v>603</v>
      </c>
      <c r="H53" s="113">
        <v>6</v>
      </c>
    </row>
    <row r="54" spans="1:8" s="86" customFormat="1" ht="9" customHeight="1">
      <c r="A54" s="86" t="s">
        <v>22</v>
      </c>
      <c r="B54" s="113">
        <f t="shared" si="3"/>
        <v>18115</v>
      </c>
      <c r="C54" s="113">
        <v>901</v>
      </c>
      <c r="D54" s="113">
        <v>7668</v>
      </c>
      <c r="E54" s="113">
        <v>4362</v>
      </c>
      <c r="F54" s="113">
        <v>2377</v>
      </c>
      <c r="G54" s="113">
        <v>2309</v>
      </c>
      <c r="H54" s="113">
        <v>498</v>
      </c>
    </row>
    <row r="55" spans="1:8" s="86" customFormat="1" ht="9" customHeight="1">
      <c r="A55" s="180" t="s">
        <v>23</v>
      </c>
      <c r="B55" s="126">
        <f t="shared" si="3"/>
        <v>19204</v>
      </c>
      <c r="C55" s="126">
        <v>140</v>
      </c>
      <c r="D55" s="126">
        <v>6302</v>
      </c>
      <c r="E55" s="126">
        <v>5734</v>
      </c>
      <c r="F55" s="126">
        <v>3352</v>
      </c>
      <c r="G55" s="126">
        <v>2918</v>
      </c>
      <c r="H55" s="126">
        <v>758</v>
      </c>
    </row>
    <row r="56" spans="1:8" s="86" customFormat="1" ht="9" customHeight="1">
      <c r="A56" s="161" t="s">
        <v>24</v>
      </c>
      <c r="B56" s="113">
        <f t="shared" si="3"/>
        <v>54565</v>
      </c>
      <c r="C56" s="113">
        <v>171</v>
      </c>
      <c r="D56" s="113">
        <v>4790</v>
      </c>
      <c r="E56" s="113">
        <v>19674</v>
      </c>
      <c r="F56" s="113">
        <v>14326</v>
      </c>
      <c r="G56" s="113">
        <v>12940</v>
      </c>
      <c r="H56" s="113">
        <v>2664</v>
      </c>
    </row>
    <row r="57" spans="1:8" s="86" customFormat="1" ht="9" customHeight="1">
      <c r="A57" s="86" t="s">
        <v>25</v>
      </c>
      <c r="B57" s="113">
        <f t="shared" si="3"/>
        <v>12443</v>
      </c>
      <c r="C57" s="113">
        <v>247</v>
      </c>
      <c r="D57" s="113">
        <v>3959</v>
      </c>
      <c r="E57" s="113">
        <v>3544</v>
      </c>
      <c r="F57" s="113">
        <v>1519</v>
      </c>
      <c r="G57" s="113">
        <v>1193</v>
      </c>
      <c r="H57" s="113">
        <v>1981</v>
      </c>
    </row>
    <row r="58" spans="1:8" s="86" customFormat="1" ht="9" customHeight="1">
      <c r="A58" s="86" t="s">
        <v>26</v>
      </c>
      <c r="B58" s="113">
        <f t="shared" si="3"/>
        <v>38071</v>
      </c>
      <c r="C58" s="113">
        <v>1186</v>
      </c>
      <c r="D58" s="113">
        <v>17310</v>
      </c>
      <c r="E58" s="113">
        <v>11271</v>
      </c>
      <c r="F58" s="113">
        <v>4180</v>
      </c>
      <c r="G58" s="113">
        <v>2958</v>
      </c>
      <c r="H58" s="113">
        <v>1166</v>
      </c>
    </row>
    <row r="59" spans="1:8" s="86" customFormat="1" ht="9" customHeight="1">
      <c r="A59" s="180" t="s">
        <v>27</v>
      </c>
      <c r="B59" s="126">
        <f t="shared" si="3"/>
        <v>25216</v>
      </c>
      <c r="C59" s="126">
        <v>1659</v>
      </c>
      <c r="D59" s="126">
        <v>9178</v>
      </c>
      <c r="E59" s="126">
        <v>7508</v>
      </c>
      <c r="F59" s="126">
        <v>3579</v>
      </c>
      <c r="G59" s="126">
        <v>2568</v>
      </c>
      <c r="H59" s="126">
        <v>724</v>
      </c>
    </row>
    <row r="60" spans="1:8" s="86" customFormat="1" ht="9" customHeight="1">
      <c r="A60" s="86" t="s">
        <v>28</v>
      </c>
      <c r="B60" s="113">
        <f t="shared" si="3"/>
        <v>13798</v>
      </c>
      <c r="C60" s="113">
        <v>416</v>
      </c>
      <c r="D60" s="113">
        <v>4514</v>
      </c>
      <c r="E60" s="113">
        <v>4991</v>
      </c>
      <c r="F60" s="113">
        <v>2087</v>
      </c>
      <c r="G60" s="113">
        <v>1685</v>
      </c>
      <c r="H60" s="113">
        <v>105</v>
      </c>
    </row>
    <row r="61" spans="1:8" s="86" customFormat="1" ht="9" customHeight="1">
      <c r="A61" s="86" t="s">
        <v>29</v>
      </c>
      <c r="B61" s="113">
        <f t="shared" si="3"/>
        <v>50063</v>
      </c>
      <c r="C61" s="113">
        <v>1236</v>
      </c>
      <c r="D61" s="113">
        <v>16420</v>
      </c>
      <c r="E61" s="113">
        <v>15845</v>
      </c>
      <c r="F61" s="113">
        <v>6442</v>
      </c>
      <c r="G61" s="113">
        <v>5763</v>
      </c>
      <c r="H61" s="113">
        <v>4357</v>
      </c>
    </row>
    <row r="62" spans="1:8" s="86" customFormat="1" ht="9" customHeight="1">
      <c r="A62" s="86" t="s">
        <v>30</v>
      </c>
      <c r="B62" s="113">
        <f t="shared" si="3"/>
        <v>81716</v>
      </c>
      <c r="C62" s="113">
        <v>1261</v>
      </c>
      <c r="D62" s="113">
        <v>17165</v>
      </c>
      <c r="E62" s="113">
        <v>35023</v>
      </c>
      <c r="F62" s="113">
        <v>16517</v>
      </c>
      <c r="G62" s="113">
        <v>11001</v>
      </c>
      <c r="H62" s="113">
        <v>749</v>
      </c>
    </row>
    <row r="63" spans="1:8" s="86" customFormat="1" ht="9" customHeight="1">
      <c r="A63" s="180" t="s">
        <v>31</v>
      </c>
      <c r="B63" s="126">
        <f t="shared" si="3"/>
        <v>36180</v>
      </c>
      <c r="C63" s="126">
        <v>2296</v>
      </c>
      <c r="D63" s="126">
        <v>16340</v>
      </c>
      <c r="E63" s="126">
        <v>10008</v>
      </c>
      <c r="F63" s="126">
        <v>4064</v>
      </c>
      <c r="G63" s="126">
        <v>3241</v>
      </c>
      <c r="H63" s="126">
        <v>231</v>
      </c>
    </row>
    <row r="64" spans="1:8" s="86" customFormat="1" ht="9" customHeight="1">
      <c r="A64" s="86" t="s">
        <v>32</v>
      </c>
      <c r="B64" s="113">
        <f t="shared" si="3"/>
        <v>8274</v>
      </c>
      <c r="C64" s="113">
        <v>168</v>
      </c>
      <c r="D64" s="113">
        <v>1563</v>
      </c>
      <c r="E64" s="113">
        <v>2955</v>
      </c>
      <c r="F64" s="113">
        <v>1931</v>
      </c>
      <c r="G64" s="113">
        <v>1526</v>
      </c>
      <c r="H64" s="113">
        <v>131</v>
      </c>
    </row>
    <row r="65" spans="1:8" s="86" customFormat="1" ht="9" customHeight="1">
      <c r="A65" s="86" t="s">
        <v>33</v>
      </c>
      <c r="B65" s="113">
        <f t="shared" si="3"/>
        <v>7268</v>
      </c>
      <c r="C65" s="113">
        <v>302</v>
      </c>
      <c r="D65" s="113">
        <v>2090</v>
      </c>
      <c r="E65" s="113">
        <v>2335</v>
      </c>
      <c r="F65" s="113">
        <v>1096</v>
      </c>
      <c r="G65" s="113">
        <v>1056</v>
      </c>
      <c r="H65" s="113">
        <v>389</v>
      </c>
    </row>
    <row r="66" spans="1:8" s="86" customFormat="1" ht="9" customHeight="1">
      <c r="A66" s="86" t="s">
        <v>34</v>
      </c>
      <c r="B66" s="113">
        <f t="shared" si="3"/>
        <v>31940</v>
      </c>
      <c r="C66" s="113">
        <v>347</v>
      </c>
      <c r="D66" s="113">
        <v>5789</v>
      </c>
      <c r="E66" s="113">
        <v>12018</v>
      </c>
      <c r="F66" s="113">
        <v>6008</v>
      </c>
      <c r="G66" s="113">
        <v>5807</v>
      </c>
      <c r="H66" s="113">
        <v>1971</v>
      </c>
    </row>
    <row r="67" spans="1:8" s="86" customFormat="1" ht="9" customHeight="1">
      <c r="A67" s="180" t="s">
        <v>35</v>
      </c>
      <c r="B67" s="126">
        <f t="shared" si="3"/>
        <v>21680</v>
      </c>
      <c r="C67" s="126">
        <v>875</v>
      </c>
      <c r="D67" s="126">
        <v>11286</v>
      </c>
      <c r="E67" s="126">
        <v>4996</v>
      </c>
      <c r="F67" s="126">
        <v>2287</v>
      </c>
      <c r="G67" s="126">
        <v>1904</v>
      </c>
      <c r="H67" s="126">
        <v>332</v>
      </c>
    </row>
    <row r="68" spans="1:8" s="86" customFormat="1" ht="9" customHeight="1">
      <c r="A68" s="86" t="s">
        <v>36</v>
      </c>
      <c r="B68" s="113">
        <f t="shared" si="3"/>
        <v>21758</v>
      </c>
      <c r="C68" s="113">
        <v>691</v>
      </c>
      <c r="D68" s="113">
        <v>6347</v>
      </c>
      <c r="E68" s="113">
        <v>6408</v>
      </c>
      <c r="F68" s="113">
        <v>3676</v>
      </c>
      <c r="G68" s="113">
        <v>3503</v>
      </c>
      <c r="H68" s="113">
        <v>1133</v>
      </c>
    </row>
    <row r="69" spans="1:8" s="86" customFormat="1" ht="9" customHeight="1">
      <c r="A69" s="86" t="s">
        <v>37</v>
      </c>
      <c r="B69" s="113">
        <f t="shared" si="3"/>
        <v>9886</v>
      </c>
      <c r="C69" s="113">
        <v>997</v>
      </c>
      <c r="D69" s="113">
        <v>2825</v>
      </c>
      <c r="E69" s="113">
        <v>2604</v>
      </c>
      <c r="F69" s="113">
        <v>701</v>
      </c>
      <c r="G69" s="113">
        <v>824</v>
      </c>
      <c r="H69" s="113">
        <v>1935</v>
      </c>
    </row>
    <row r="70" spans="1:8" s="86" customFormat="1" ht="9" customHeight="1">
      <c r="A70" s="86" t="s">
        <v>38</v>
      </c>
      <c r="B70" s="113">
        <f t="shared" si="3"/>
        <v>6382</v>
      </c>
      <c r="C70" s="113">
        <v>175</v>
      </c>
      <c r="D70" s="113">
        <v>1533</v>
      </c>
      <c r="E70" s="113">
        <v>1971</v>
      </c>
      <c r="F70" s="113">
        <v>1443</v>
      </c>
      <c r="G70" s="113">
        <v>1098</v>
      </c>
      <c r="H70" s="113">
        <v>162</v>
      </c>
    </row>
    <row r="71" spans="1:8" s="86" customFormat="1" ht="9" customHeight="1">
      <c r="A71" s="180" t="s">
        <v>39</v>
      </c>
      <c r="B71" s="126">
        <f t="shared" si="3"/>
        <v>16264</v>
      </c>
      <c r="C71" s="126">
        <v>388</v>
      </c>
      <c r="D71" s="126">
        <v>5776</v>
      </c>
      <c r="E71" s="126">
        <v>5567</v>
      </c>
      <c r="F71" s="126">
        <v>2136</v>
      </c>
      <c r="G71" s="126">
        <v>1911</v>
      </c>
      <c r="H71" s="126">
        <v>486</v>
      </c>
    </row>
    <row r="72" spans="1:8" s="86" customFormat="1" ht="9" customHeight="1">
      <c r="A72" s="86" t="s">
        <v>40</v>
      </c>
      <c r="B72" s="113">
        <f t="shared" si="3"/>
        <v>21000</v>
      </c>
      <c r="C72" s="113">
        <v>432</v>
      </c>
      <c r="D72" s="113">
        <v>5138</v>
      </c>
      <c r="E72" s="113">
        <v>4822</v>
      </c>
      <c r="F72" s="113">
        <v>3671</v>
      </c>
      <c r="G72" s="113">
        <v>3069</v>
      </c>
      <c r="H72" s="113">
        <v>3868</v>
      </c>
    </row>
    <row r="73" spans="1:8" s="86" customFormat="1" ht="9" customHeight="1">
      <c r="A73" s="86" t="s">
        <v>41</v>
      </c>
      <c r="B73" s="113">
        <f t="shared" si="3"/>
        <v>16203</v>
      </c>
      <c r="C73" s="113">
        <v>305</v>
      </c>
      <c r="D73" s="113">
        <v>3208</v>
      </c>
      <c r="E73" s="113">
        <v>6148</v>
      </c>
      <c r="F73" s="113">
        <v>3233</v>
      </c>
      <c r="G73" s="113">
        <v>2795</v>
      </c>
      <c r="H73" s="113">
        <v>514</v>
      </c>
    </row>
    <row r="74" spans="1:8" s="86" customFormat="1" ht="9" customHeight="1">
      <c r="A74" s="86" t="s">
        <v>42</v>
      </c>
      <c r="B74" s="113">
        <f t="shared" si="3"/>
        <v>13466</v>
      </c>
      <c r="C74" s="113">
        <v>469</v>
      </c>
      <c r="D74" s="113">
        <v>4885</v>
      </c>
      <c r="E74" s="113">
        <v>4142</v>
      </c>
      <c r="F74" s="113">
        <v>2131</v>
      </c>
      <c r="G74" s="113">
        <v>1627</v>
      </c>
      <c r="H74" s="113">
        <v>212</v>
      </c>
    </row>
    <row r="75" spans="1:8" s="86" customFormat="1" ht="9" customHeight="1">
      <c r="A75" s="180" t="s">
        <v>43</v>
      </c>
      <c r="B75" s="126">
        <f t="shared" si="3"/>
        <v>19726</v>
      </c>
      <c r="C75" s="126">
        <v>278</v>
      </c>
      <c r="D75" s="126">
        <v>4702</v>
      </c>
      <c r="E75" s="126">
        <v>6163</v>
      </c>
      <c r="F75" s="126">
        <v>4339</v>
      </c>
      <c r="G75" s="126">
        <v>3474</v>
      </c>
      <c r="H75" s="126">
        <v>770</v>
      </c>
    </row>
    <row r="76" spans="1:8" s="86" customFormat="1" ht="9" customHeight="1">
      <c r="A76" s="86" t="s">
        <v>44</v>
      </c>
      <c r="B76" s="113">
        <f t="shared" si="3"/>
        <v>8218</v>
      </c>
      <c r="C76" s="113">
        <v>242</v>
      </c>
      <c r="D76" s="113">
        <v>2311</v>
      </c>
      <c r="E76" s="113">
        <v>3144</v>
      </c>
      <c r="F76" s="113">
        <v>1369</v>
      </c>
      <c r="G76" s="113">
        <v>1058</v>
      </c>
      <c r="H76" s="113">
        <v>94</v>
      </c>
    </row>
    <row r="77" spans="1:8" s="86" customFormat="1" ht="9" customHeight="1">
      <c r="A77" s="86" t="s">
        <v>45</v>
      </c>
      <c r="B77" s="113">
        <f t="shared" si="3"/>
        <v>41766</v>
      </c>
      <c r="C77" s="113">
        <v>2082</v>
      </c>
      <c r="D77" s="113">
        <v>14993</v>
      </c>
      <c r="E77" s="113">
        <v>11953</v>
      </c>
      <c r="F77" s="113">
        <v>7151</v>
      </c>
      <c r="G77" s="113">
        <v>5468</v>
      </c>
      <c r="H77" s="113">
        <v>119</v>
      </c>
    </row>
    <row r="78" spans="1:8" s="86" customFormat="1" ht="9" customHeight="1">
      <c r="A78" s="86" t="s">
        <v>46</v>
      </c>
      <c r="B78" s="113">
        <f t="shared" si="3"/>
        <v>12537</v>
      </c>
      <c r="C78" s="113">
        <v>386</v>
      </c>
      <c r="D78" s="113">
        <v>5090</v>
      </c>
      <c r="E78" s="113">
        <v>4145</v>
      </c>
      <c r="F78" s="113">
        <v>1537</v>
      </c>
      <c r="G78" s="113">
        <v>1321</v>
      </c>
      <c r="H78" s="113">
        <v>58</v>
      </c>
    </row>
    <row r="79" spans="1:8" s="86" customFormat="1" ht="9" customHeight="1">
      <c r="A79" s="180" t="s">
        <v>47</v>
      </c>
      <c r="B79" s="126">
        <f t="shared" si="3"/>
        <v>12704</v>
      </c>
      <c r="C79" s="126">
        <v>352</v>
      </c>
      <c r="D79" s="126">
        <v>6522</v>
      </c>
      <c r="E79" s="126">
        <v>3331</v>
      </c>
      <c r="F79" s="126">
        <v>1326</v>
      </c>
      <c r="G79" s="126">
        <v>1099</v>
      </c>
      <c r="H79" s="126">
        <v>74</v>
      </c>
    </row>
    <row r="80" spans="1:8" s="86" customFormat="1" ht="9" customHeight="1">
      <c r="B80" s="113"/>
      <c r="C80" s="113"/>
      <c r="D80" s="113"/>
      <c r="E80" s="113"/>
      <c r="F80" s="113"/>
      <c r="G80" s="113"/>
      <c r="H80" s="113"/>
    </row>
    <row r="81" spans="1:8" s="86" customFormat="1" ht="9" customHeight="1">
      <c r="A81" s="179">
        <v>1997</v>
      </c>
      <c r="B81" s="113"/>
      <c r="C81" s="113"/>
      <c r="D81" s="113"/>
      <c r="E81" s="113"/>
      <c r="F81" s="113"/>
      <c r="G81" s="113"/>
      <c r="H81" s="113"/>
    </row>
    <row r="82" spans="1:8" s="86" customFormat="1" ht="9" customHeight="1">
      <c r="A82" s="82" t="s">
        <v>15</v>
      </c>
      <c r="B82" s="125">
        <f t="shared" ref="B82:H82" si="4">SUM(B84:B115)</f>
        <v>707840</v>
      </c>
      <c r="C82" s="125">
        <f t="shared" si="4"/>
        <v>20237</v>
      </c>
      <c r="D82" s="125">
        <f t="shared" si="4"/>
        <v>216204</v>
      </c>
      <c r="E82" s="125">
        <f t="shared" si="4"/>
        <v>230472</v>
      </c>
      <c r="F82" s="125">
        <f t="shared" si="4"/>
        <v>114642</v>
      </c>
      <c r="G82" s="125">
        <f t="shared" si="4"/>
        <v>95654</v>
      </c>
      <c r="H82" s="125">
        <f t="shared" si="4"/>
        <v>30631</v>
      </c>
    </row>
    <row r="83" spans="1:8" s="86" customFormat="1" ht="3.95" customHeight="1">
      <c r="A83" s="82"/>
      <c r="B83" s="125"/>
      <c r="C83" s="125"/>
      <c r="D83" s="125"/>
      <c r="E83" s="125"/>
      <c r="F83" s="125"/>
      <c r="G83" s="125"/>
      <c r="H83" s="125"/>
    </row>
    <row r="84" spans="1:8" s="86" customFormat="1" ht="9" customHeight="1">
      <c r="A84" s="86" t="s">
        <v>16</v>
      </c>
      <c r="B84" s="113">
        <f t="shared" ref="B84:B115" si="5">SUM(C84:H84)</f>
        <v>6921</v>
      </c>
      <c r="C84" s="113">
        <v>59</v>
      </c>
      <c r="D84" s="113">
        <v>2438</v>
      </c>
      <c r="E84" s="113">
        <v>2306</v>
      </c>
      <c r="F84" s="113">
        <v>1027</v>
      </c>
      <c r="G84" s="113">
        <v>1040</v>
      </c>
      <c r="H84" s="113">
        <v>51</v>
      </c>
    </row>
    <row r="85" spans="1:8" s="86" customFormat="1" ht="9" customHeight="1">
      <c r="A85" s="86" t="s">
        <v>17</v>
      </c>
      <c r="B85" s="113">
        <f t="shared" si="5"/>
        <v>16053</v>
      </c>
      <c r="C85" s="113">
        <v>352</v>
      </c>
      <c r="D85" s="113">
        <v>3368</v>
      </c>
      <c r="E85" s="113">
        <v>5486</v>
      </c>
      <c r="F85" s="113">
        <v>3010</v>
      </c>
      <c r="G85" s="113">
        <v>2603</v>
      </c>
      <c r="H85" s="113">
        <v>1234</v>
      </c>
    </row>
    <row r="86" spans="1:8" s="86" customFormat="1" ht="9" customHeight="1">
      <c r="A86" s="86" t="s">
        <v>18</v>
      </c>
      <c r="B86" s="113">
        <f t="shared" si="5"/>
        <v>3161</v>
      </c>
      <c r="C86" s="113">
        <v>37</v>
      </c>
      <c r="D86" s="113">
        <v>638</v>
      </c>
      <c r="E86" s="113">
        <v>1064</v>
      </c>
      <c r="F86" s="113">
        <v>792</v>
      </c>
      <c r="G86" s="113">
        <v>472</v>
      </c>
      <c r="H86" s="113">
        <v>158</v>
      </c>
    </row>
    <row r="87" spans="1:8" s="86" customFormat="1" ht="9" customHeight="1">
      <c r="A87" s="180" t="s">
        <v>19</v>
      </c>
      <c r="B87" s="126">
        <f t="shared" si="5"/>
        <v>5630</v>
      </c>
      <c r="C87" s="126">
        <v>167</v>
      </c>
      <c r="D87" s="126">
        <v>2123</v>
      </c>
      <c r="E87" s="126">
        <v>1521</v>
      </c>
      <c r="F87" s="126">
        <v>932</v>
      </c>
      <c r="G87" s="126">
        <v>704</v>
      </c>
      <c r="H87" s="126">
        <v>183</v>
      </c>
    </row>
    <row r="88" spans="1:8" s="86" customFormat="1" ht="9" customHeight="1">
      <c r="A88" s="86" t="s">
        <v>20</v>
      </c>
      <c r="B88" s="113">
        <f t="shared" si="5"/>
        <v>18224</v>
      </c>
      <c r="C88" s="113">
        <v>183</v>
      </c>
      <c r="D88" s="113">
        <v>4258</v>
      </c>
      <c r="E88" s="113">
        <v>6823</v>
      </c>
      <c r="F88" s="113">
        <v>3243</v>
      </c>
      <c r="G88" s="113">
        <v>3201</v>
      </c>
      <c r="H88" s="113">
        <v>516</v>
      </c>
    </row>
    <row r="89" spans="1:8" s="86" customFormat="1" ht="9" customHeight="1">
      <c r="A89" s="86" t="s">
        <v>21</v>
      </c>
      <c r="B89" s="113">
        <f t="shared" si="5"/>
        <v>3770</v>
      </c>
      <c r="C89" s="113">
        <v>158</v>
      </c>
      <c r="D89" s="113">
        <v>1121</v>
      </c>
      <c r="E89" s="113">
        <v>1237</v>
      </c>
      <c r="F89" s="113">
        <v>653</v>
      </c>
      <c r="G89" s="113">
        <v>576</v>
      </c>
      <c r="H89" s="113">
        <v>25</v>
      </c>
    </row>
    <row r="90" spans="1:8" s="86" customFormat="1" ht="9" customHeight="1">
      <c r="A90" s="86" t="s">
        <v>22</v>
      </c>
      <c r="B90" s="113">
        <f t="shared" si="5"/>
        <v>19409</v>
      </c>
      <c r="C90" s="113">
        <v>1010</v>
      </c>
      <c r="D90" s="113">
        <v>8388</v>
      </c>
      <c r="E90" s="113">
        <v>4448</v>
      </c>
      <c r="F90" s="113">
        <v>2451</v>
      </c>
      <c r="G90" s="113">
        <v>2472</v>
      </c>
      <c r="H90" s="113">
        <v>640</v>
      </c>
    </row>
    <row r="91" spans="1:8" s="86" customFormat="1" ht="9" customHeight="1">
      <c r="A91" s="180" t="s">
        <v>23</v>
      </c>
      <c r="B91" s="126">
        <f t="shared" si="5"/>
        <v>18907</v>
      </c>
      <c r="C91" s="126">
        <v>171</v>
      </c>
      <c r="D91" s="126">
        <v>6016</v>
      </c>
      <c r="E91" s="126">
        <v>5679</v>
      </c>
      <c r="F91" s="126">
        <v>3400</v>
      </c>
      <c r="G91" s="126">
        <v>2792</v>
      </c>
      <c r="H91" s="126">
        <v>849</v>
      </c>
    </row>
    <row r="92" spans="1:8" s="86" customFormat="1" ht="9" customHeight="1">
      <c r="A92" s="161" t="s">
        <v>24</v>
      </c>
      <c r="B92" s="113">
        <f t="shared" si="5"/>
        <v>54992</v>
      </c>
      <c r="C92" s="113">
        <v>199</v>
      </c>
      <c r="D92" s="113">
        <v>4831</v>
      </c>
      <c r="E92" s="113">
        <v>20704</v>
      </c>
      <c r="F92" s="113">
        <v>15041</v>
      </c>
      <c r="G92" s="113">
        <v>13475</v>
      </c>
      <c r="H92" s="113">
        <v>742</v>
      </c>
    </row>
    <row r="93" spans="1:8" s="86" customFormat="1" ht="9" customHeight="1">
      <c r="A93" s="86" t="s">
        <v>25</v>
      </c>
      <c r="B93" s="113">
        <f t="shared" si="5"/>
        <v>13565</v>
      </c>
      <c r="C93" s="113">
        <v>252</v>
      </c>
      <c r="D93" s="113">
        <v>4114</v>
      </c>
      <c r="E93" s="113">
        <v>3857</v>
      </c>
      <c r="F93" s="113">
        <v>1522</v>
      </c>
      <c r="G93" s="113">
        <v>1297</v>
      </c>
      <c r="H93" s="113">
        <v>2523</v>
      </c>
    </row>
    <row r="94" spans="1:8" s="86" customFormat="1" ht="9" customHeight="1">
      <c r="A94" s="86" t="s">
        <v>26</v>
      </c>
      <c r="B94" s="113">
        <f t="shared" si="5"/>
        <v>39558</v>
      </c>
      <c r="C94" s="113">
        <v>1224</v>
      </c>
      <c r="D94" s="113">
        <v>17967</v>
      </c>
      <c r="E94" s="113">
        <v>11810</v>
      </c>
      <c r="F94" s="113">
        <v>4407</v>
      </c>
      <c r="G94" s="113">
        <v>2983</v>
      </c>
      <c r="H94" s="113">
        <v>1167</v>
      </c>
    </row>
    <row r="95" spans="1:8" s="86" customFormat="1" ht="9" customHeight="1">
      <c r="A95" s="180" t="s">
        <v>27</v>
      </c>
      <c r="B95" s="126">
        <f t="shared" si="5"/>
        <v>26335</v>
      </c>
      <c r="C95" s="126">
        <v>1695</v>
      </c>
      <c r="D95" s="126">
        <v>9628</v>
      </c>
      <c r="E95" s="126">
        <v>7268</v>
      </c>
      <c r="F95" s="126">
        <v>3772</v>
      </c>
      <c r="G95" s="126">
        <v>2783</v>
      </c>
      <c r="H95" s="126">
        <v>1189</v>
      </c>
    </row>
    <row r="96" spans="1:8" s="86" customFormat="1" ht="9" customHeight="1">
      <c r="A96" s="86" t="s">
        <v>28</v>
      </c>
      <c r="B96" s="113">
        <f t="shared" si="5"/>
        <v>14054</v>
      </c>
      <c r="C96" s="113">
        <v>418</v>
      </c>
      <c r="D96" s="113">
        <v>4438</v>
      </c>
      <c r="E96" s="113">
        <v>5218</v>
      </c>
      <c r="F96" s="113">
        <v>2091</v>
      </c>
      <c r="G96" s="113">
        <v>1648</v>
      </c>
      <c r="H96" s="113">
        <v>241</v>
      </c>
    </row>
    <row r="97" spans="1:8" s="86" customFormat="1" ht="9" customHeight="1">
      <c r="A97" s="86" t="s">
        <v>29</v>
      </c>
      <c r="B97" s="113">
        <f t="shared" si="5"/>
        <v>51535</v>
      </c>
      <c r="C97" s="113">
        <v>1166</v>
      </c>
      <c r="D97" s="113">
        <v>16443</v>
      </c>
      <c r="E97" s="113">
        <v>17037</v>
      </c>
      <c r="F97" s="113">
        <v>6513</v>
      </c>
      <c r="G97" s="113">
        <v>5829</v>
      </c>
      <c r="H97" s="113">
        <v>4547</v>
      </c>
    </row>
    <row r="98" spans="1:8" s="86" customFormat="1" ht="9" customHeight="1">
      <c r="A98" s="86" t="s">
        <v>30</v>
      </c>
      <c r="B98" s="113">
        <f t="shared" si="5"/>
        <v>87981</v>
      </c>
      <c r="C98" s="113">
        <v>1272</v>
      </c>
      <c r="D98" s="113">
        <v>17975</v>
      </c>
      <c r="E98" s="113">
        <v>38393</v>
      </c>
      <c r="F98" s="113">
        <v>17742</v>
      </c>
      <c r="G98" s="113">
        <v>11802</v>
      </c>
      <c r="H98" s="113">
        <v>797</v>
      </c>
    </row>
    <row r="99" spans="1:8" s="86" customFormat="1" ht="9" customHeight="1">
      <c r="A99" s="180" t="s">
        <v>31</v>
      </c>
      <c r="B99" s="126">
        <f t="shared" si="5"/>
        <v>37059</v>
      </c>
      <c r="C99" s="126">
        <v>1999</v>
      </c>
      <c r="D99" s="126">
        <v>16739</v>
      </c>
      <c r="E99" s="126">
        <v>10436</v>
      </c>
      <c r="F99" s="126">
        <v>4292</v>
      </c>
      <c r="G99" s="126">
        <v>3283</v>
      </c>
      <c r="H99" s="126">
        <v>310</v>
      </c>
    </row>
    <row r="100" spans="1:8" s="86" customFormat="1" ht="9" customHeight="1">
      <c r="A100" s="86" t="s">
        <v>32</v>
      </c>
      <c r="B100" s="113">
        <f t="shared" si="5"/>
        <v>9538</v>
      </c>
      <c r="C100" s="113">
        <v>199</v>
      </c>
      <c r="D100" s="113">
        <v>1832</v>
      </c>
      <c r="E100" s="113">
        <v>3574</v>
      </c>
      <c r="F100" s="113">
        <v>2003</v>
      </c>
      <c r="G100" s="113">
        <v>1819</v>
      </c>
      <c r="H100" s="113">
        <v>111</v>
      </c>
    </row>
    <row r="101" spans="1:8" s="86" customFormat="1" ht="9" customHeight="1">
      <c r="A101" s="86" t="s">
        <v>33</v>
      </c>
      <c r="B101" s="113">
        <f t="shared" si="5"/>
        <v>7388</v>
      </c>
      <c r="C101" s="113">
        <v>303</v>
      </c>
      <c r="D101" s="113">
        <v>2122</v>
      </c>
      <c r="E101" s="113">
        <v>2384</v>
      </c>
      <c r="F101" s="113">
        <v>1139</v>
      </c>
      <c r="G101" s="113">
        <v>1017</v>
      </c>
      <c r="H101" s="113">
        <v>423</v>
      </c>
    </row>
    <row r="102" spans="1:8" s="86" customFormat="1" ht="9" customHeight="1">
      <c r="A102" s="86" t="s">
        <v>34</v>
      </c>
      <c r="B102" s="113">
        <f t="shared" si="5"/>
        <v>33899</v>
      </c>
      <c r="C102" s="113">
        <v>280</v>
      </c>
      <c r="D102" s="113">
        <v>7908</v>
      </c>
      <c r="E102" s="113">
        <v>11946</v>
      </c>
      <c r="F102" s="113">
        <v>5403</v>
      </c>
      <c r="G102" s="113">
        <v>6118</v>
      </c>
      <c r="H102" s="113">
        <v>2244</v>
      </c>
    </row>
    <row r="103" spans="1:8" s="86" customFormat="1" ht="9" customHeight="1">
      <c r="A103" s="180" t="s">
        <v>35</v>
      </c>
      <c r="B103" s="126">
        <f t="shared" si="5"/>
        <v>27920</v>
      </c>
      <c r="C103" s="126">
        <v>2381</v>
      </c>
      <c r="D103" s="126">
        <v>15178</v>
      </c>
      <c r="E103" s="126">
        <v>5517</v>
      </c>
      <c r="F103" s="126">
        <v>2412</v>
      </c>
      <c r="G103" s="126">
        <v>2139</v>
      </c>
      <c r="H103" s="126">
        <v>293</v>
      </c>
    </row>
    <row r="104" spans="1:8" s="86" customFormat="1" ht="9" customHeight="1">
      <c r="A104" s="86" t="s">
        <v>36</v>
      </c>
      <c r="B104" s="113">
        <f t="shared" si="5"/>
        <v>24178</v>
      </c>
      <c r="C104" s="113">
        <v>922</v>
      </c>
      <c r="D104" s="113">
        <v>8118</v>
      </c>
      <c r="E104" s="113">
        <v>8128</v>
      </c>
      <c r="F104" s="113">
        <v>3122</v>
      </c>
      <c r="G104" s="113">
        <v>2621</v>
      </c>
      <c r="H104" s="113">
        <v>1267</v>
      </c>
    </row>
    <row r="105" spans="1:8" s="86" customFormat="1" ht="9" customHeight="1">
      <c r="A105" s="86" t="s">
        <v>37</v>
      </c>
      <c r="B105" s="113">
        <f t="shared" si="5"/>
        <v>10164</v>
      </c>
      <c r="C105" s="113">
        <v>439</v>
      </c>
      <c r="D105" s="113">
        <v>2751</v>
      </c>
      <c r="E105" s="113">
        <v>2812</v>
      </c>
      <c r="F105" s="113">
        <v>756</v>
      </c>
      <c r="G105" s="113">
        <v>864</v>
      </c>
      <c r="H105" s="113">
        <v>2542</v>
      </c>
    </row>
    <row r="106" spans="1:8" s="86" customFormat="1" ht="9" customHeight="1">
      <c r="A106" s="86" t="s">
        <v>38</v>
      </c>
      <c r="B106" s="113">
        <f t="shared" si="5"/>
        <v>6529</v>
      </c>
      <c r="C106" s="113">
        <v>112</v>
      </c>
      <c r="D106" s="113">
        <v>1623</v>
      </c>
      <c r="E106" s="113">
        <v>2009</v>
      </c>
      <c r="F106" s="113">
        <v>1614</v>
      </c>
      <c r="G106" s="113">
        <v>1000</v>
      </c>
      <c r="H106" s="113">
        <v>171</v>
      </c>
    </row>
    <row r="107" spans="1:8" s="86" customFormat="1" ht="9" customHeight="1">
      <c r="A107" s="180" t="s">
        <v>39</v>
      </c>
      <c r="B107" s="126">
        <f t="shared" si="5"/>
        <v>16426</v>
      </c>
      <c r="C107" s="126">
        <v>361</v>
      </c>
      <c r="D107" s="126">
        <v>5932</v>
      </c>
      <c r="E107" s="126">
        <v>5172</v>
      </c>
      <c r="F107" s="126">
        <v>2466</v>
      </c>
      <c r="G107" s="126">
        <v>2011</v>
      </c>
      <c r="H107" s="126">
        <v>484</v>
      </c>
    </row>
    <row r="108" spans="1:8" s="86" customFormat="1" ht="9" customHeight="1">
      <c r="A108" s="86" t="s">
        <v>40</v>
      </c>
      <c r="B108" s="113">
        <f t="shared" si="5"/>
        <v>21551</v>
      </c>
      <c r="C108" s="113">
        <v>590</v>
      </c>
      <c r="D108" s="113">
        <v>4902</v>
      </c>
      <c r="E108" s="113">
        <v>4336</v>
      </c>
      <c r="F108" s="113">
        <v>3508</v>
      </c>
      <c r="G108" s="113">
        <v>3117</v>
      </c>
      <c r="H108" s="113">
        <v>5098</v>
      </c>
    </row>
    <row r="109" spans="1:8" s="86" customFormat="1" ht="9" customHeight="1">
      <c r="A109" s="86" t="s">
        <v>41</v>
      </c>
      <c r="B109" s="113">
        <f t="shared" si="5"/>
        <v>17259</v>
      </c>
      <c r="C109" s="113">
        <v>438</v>
      </c>
      <c r="D109" s="113">
        <v>3413</v>
      </c>
      <c r="E109" s="113">
        <v>5942</v>
      </c>
      <c r="F109" s="113">
        <v>3543</v>
      </c>
      <c r="G109" s="113">
        <v>3306</v>
      </c>
      <c r="H109" s="113">
        <v>617</v>
      </c>
    </row>
    <row r="110" spans="1:8" s="86" customFormat="1" ht="9" customHeight="1">
      <c r="A110" s="86" t="s">
        <v>42</v>
      </c>
      <c r="B110" s="113">
        <f t="shared" si="5"/>
        <v>13790</v>
      </c>
      <c r="C110" s="113">
        <v>331</v>
      </c>
      <c r="D110" s="113">
        <v>4436</v>
      </c>
      <c r="E110" s="113">
        <v>4609</v>
      </c>
      <c r="F110" s="113">
        <v>2294</v>
      </c>
      <c r="G110" s="113">
        <v>1773</v>
      </c>
      <c r="H110" s="113">
        <v>347</v>
      </c>
    </row>
    <row r="111" spans="1:8" s="86" customFormat="1" ht="9" customHeight="1">
      <c r="A111" s="180" t="s">
        <v>43</v>
      </c>
      <c r="B111" s="126">
        <f t="shared" si="5"/>
        <v>20333</v>
      </c>
      <c r="C111" s="126">
        <v>240</v>
      </c>
      <c r="D111" s="126">
        <v>5377</v>
      </c>
      <c r="E111" s="126">
        <v>6241</v>
      </c>
      <c r="F111" s="126">
        <v>3690</v>
      </c>
      <c r="G111" s="126">
        <v>3413</v>
      </c>
      <c r="H111" s="126">
        <v>1372</v>
      </c>
    </row>
    <row r="112" spans="1:8" s="86" customFormat="1" ht="9" customHeight="1">
      <c r="A112" s="86" t="s">
        <v>44</v>
      </c>
      <c r="B112" s="113">
        <f t="shared" si="5"/>
        <v>8508</v>
      </c>
      <c r="C112" s="113">
        <v>175</v>
      </c>
      <c r="D112" s="113">
        <v>2265</v>
      </c>
      <c r="E112" s="113">
        <v>3391</v>
      </c>
      <c r="F112" s="113">
        <v>1482</v>
      </c>
      <c r="G112" s="113">
        <v>1113</v>
      </c>
      <c r="H112" s="113">
        <v>82</v>
      </c>
    </row>
    <row r="113" spans="1:8" s="86" customFormat="1" ht="9" customHeight="1">
      <c r="A113" s="86" t="s">
        <v>45</v>
      </c>
      <c r="B113" s="113">
        <f t="shared" si="5"/>
        <v>45490</v>
      </c>
      <c r="C113" s="113">
        <v>2260</v>
      </c>
      <c r="D113" s="113">
        <v>17394</v>
      </c>
      <c r="E113" s="113">
        <v>12413</v>
      </c>
      <c r="F113" s="113">
        <v>7345</v>
      </c>
      <c r="G113" s="113">
        <v>5789</v>
      </c>
      <c r="H113" s="113">
        <v>289</v>
      </c>
    </row>
    <row r="114" spans="1:8" s="86" customFormat="1" ht="9" customHeight="1">
      <c r="A114" s="86" t="s">
        <v>46</v>
      </c>
      <c r="B114" s="113">
        <f t="shared" si="5"/>
        <v>14726</v>
      </c>
      <c r="C114" s="113">
        <v>531</v>
      </c>
      <c r="D114" s="113">
        <v>6169</v>
      </c>
      <c r="E114" s="113">
        <v>4768</v>
      </c>
      <c r="F114" s="113">
        <v>1756</v>
      </c>
      <c r="G114" s="113">
        <v>1437</v>
      </c>
      <c r="H114" s="113">
        <v>65</v>
      </c>
    </row>
    <row r="115" spans="1:8" s="86" customFormat="1" ht="9" customHeight="1">
      <c r="A115" s="180" t="s">
        <v>47</v>
      </c>
      <c r="B115" s="126">
        <f t="shared" si="5"/>
        <v>12987</v>
      </c>
      <c r="C115" s="126">
        <v>313</v>
      </c>
      <c r="D115" s="126">
        <v>6299</v>
      </c>
      <c r="E115" s="126">
        <v>3943</v>
      </c>
      <c r="F115" s="126">
        <v>1221</v>
      </c>
      <c r="G115" s="126">
        <v>1157</v>
      </c>
      <c r="H115" s="126">
        <v>54</v>
      </c>
    </row>
    <row r="116" spans="1:8" s="86" customFormat="1" ht="9" customHeight="1">
      <c r="B116" s="113"/>
      <c r="C116" s="113"/>
      <c r="D116" s="113"/>
      <c r="E116" s="113"/>
      <c r="F116" s="113"/>
      <c r="G116" s="113"/>
      <c r="H116" s="113"/>
    </row>
    <row r="117" spans="1:8" s="86" customFormat="1" ht="9" customHeight="1">
      <c r="A117" s="179">
        <v>1998</v>
      </c>
      <c r="B117" s="113"/>
      <c r="C117" s="113"/>
      <c r="D117" s="113"/>
      <c r="E117" s="113"/>
      <c r="F117" s="113"/>
      <c r="G117" s="113"/>
      <c r="H117" s="113"/>
    </row>
    <row r="118" spans="1:8" s="86" customFormat="1" ht="9" customHeight="1">
      <c r="A118" s="82" t="s">
        <v>15</v>
      </c>
      <c r="B118" s="125">
        <f t="shared" ref="B118:H118" si="6">SUM(B120:B151)</f>
        <v>704456</v>
      </c>
      <c r="C118" s="125">
        <f t="shared" si="6"/>
        <v>17381</v>
      </c>
      <c r="D118" s="125">
        <f t="shared" si="6"/>
        <v>202392</v>
      </c>
      <c r="E118" s="125">
        <f t="shared" si="6"/>
        <v>236782</v>
      </c>
      <c r="F118" s="125">
        <f t="shared" si="6"/>
        <v>120600</v>
      </c>
      <c r="G118" s="125">
        <f t="shared" si="6"/>
        <v>99049</v>
      </c>
      <c r="H118" s="125">
        <f t="shared" si="6"/>
        <v>28252</v>
      </c>
    </row>
    <row r="119" spans="1:8" s="86" customFormat="1" ht="3.95" customHeight="1">
      <c r="A119" s="82"/>
      <c r="B119" s="125"/>
      <c r="C119" s="125"/>
      <c r="D119" s="125"/>
      <c r="E119" s="125"/>
      <c r="F119" s="125"/>
      <c r="G119" s="125"/>
      <c r="H119" s="125"/>
    </row>
    <row r="120" spans="1:8" s="86" customFormat="1" ht="9" customHeight="1">
      <c r="A120" s="86" t="s">
        <v>16</v>
      </c>
      <c r="B120" s="113">
        <f t="shared" ref="B120:B151" si="7">SUM(C120:H120)</f>
        <v>7413</v>
      </c>
      <c r="C120" s="113">
        <v>77</v>
      </c>
      <c r="D120" s="113">
        <v>2311</v>
      </c>
      <c r="E120" s="113">
        <v>2737</v>
      </c>
      <c r="F120" s="113">
        <v>1242</v>
      </c>
      <c r="G120" s="113">
        <v>998</v>
      </c>
      <c r="H120" s="113">
        <v>48</v>
      </c>
    </row>
    <row r="121" spans="1:8" s="86" customFormat="1" ht="9" customHeight="1">
      <c r="A121" s="86" t="s">
        <v>17</v>
      </c>
      <c r="B121" s="113">
        <f t="shared" si="7"/>
        <v>15545</v>
      </c>
      <c r="C121" s="113">
        <v>366</v>
      </c>
      <c r="D121" s="113">
        <v>3233</v>
      </c>
      <c r="E121" s="113">
        <v>5189</v>
      </c>
      <c r="F121" s="113">
        <v>3065</v>
      </c>
      <c r="G121" s="113">
        <v>2672</v>
      </c>
      <c r="H121" s="113">
        <v>1020</v>
      </c>
    </row>
    <row r="122" spans="1:8" s="86" customFormat="1" ht="9" customHeight="1">
      <c r="A122" s="86" t="s">
        <v>18</v>
      </c>
      <c r="B122" s="113">
        <f t="shared" si="7"/>
        <v>3254</v>
      </c>
      <c r="C122" s="113">
        <v>77</v>
      </c>
      <c r="D122" s="113">
        <v>600</v>
      </c>
      <c r="E122" s="113">
        <v>1100</v>
      </c>
      <c r="F122" s="113">
        <v>806</v>
      </c>
      <c r="G122" s="113">
        <v>515</v>
      </c>
      <c r="H122" s="113">
        <v>156</v>
      </c>
    </row>
    <row r="123" spans="1:8" s="86" customFormat="1" ht="9" customHeight="1">
      <c r="A123" s="180" t="s">
        <v>19</v>
      </c>
      <c r="B123" s="126">
        <f t="shared" si="7"/>
        <v>5916</v>
      </c>
      <c r="C123" s="126">
        <v>226</v>
      </c>
      <c r="D123" s="126">
        <v>2064</v>
      </c>
      <c r="E123" s="126">
        <v>1535</v>
      </c>
      <c r="F123" s="126">
        <v>932</v>
      </c>
      <c r="G123" s="126">
        <v>814</v>
      </c>
      <c r="H123" s="126">
        <v>345</v>
      </c>
    </row>
    <row r="124" spans="1:8" s="86" customFormat="1" ht="9" customHeight="1">
      <c r="A124" s="86" t="s">
        <v>20</v>
      </c>
      <c r="B124" s="113">
        <f t="shared" si="7"/>
        <v>18891</v>
      </c>
      <c r="C124" s="113">
        <v>194</v>
      </c>
      <c r="D124" s="113">
        <v>4084</v>
      </c>
      <c r="E124" s="113">
        <v>7359</v>
      </c>
      <c r="F124" s="113">
        <v>3339</v>
      </c>
      <c r="G124" s="113">
        <v>3290</v>
      </c>
      <c r="H124" s="113">
        <v>625</v>
      </c>
    </row>
    <row r="125" spans="1:8" s="86" customFormat="1" ht="9" customHeight="1">
      <c r="A125" s="86" t="s">
        <v>21</v>
      </c>
      <c r="B125" s="113">
        <f t="shared" si="7"/>
        <v>4189</v>
      </c>
      <c r="C125" s="113">
        <v>116</v>
      </c>
      <c r="D125" s="113">
        <v>1267</v>
      </c>
      <c r="E125" s="113">
        <v>1441</v>
      </c>
      <c r="F125" s="113">
        <v>734</v>
      </c>
      <c r="G125" s="113">
        <v>615</v>
      </c>
      <c r="H125" s="113">
        <v>16</v>
      </c>
    </row>
    <row r="126" spans="1:8" s="86" customFormat="1" ht="9" customHeight="1">
      <c r="A126" s="86" t="s">
        <v>22</v>
      </c>
      <c r="B126" s="113">
        <f t="shared" si="7"/>
        <v>19862</v>
      </c>
      <c r="C126" s="113">
        <v>982</v>
      </c>
      <c r="D126" s="113">
        <v>8494</v>
      </c>
      <c r="E126" s="113">
        <v>4491</v>
      </c>
      <c r="F126" s="113">
        <v>2641</v>
      </c>
      <c r="G126" s="113">
        <v>2651</v>
      </c>
      <c r="H126" s="113">
        <v>603</v>
      </c>
    </row>
    <row r="127" spans="1:8" s="86" customFormat="1" ht="9" customHeight="1">
      <c r="A127" s="180" t="s">
        <v>23</v>
      </c>
      <c r="B127" s="126">
        <f t="shared" si="7"/>
        <v>19127</v>
      </c>
      <c r="C127" s="126">
        <v>211</v>
      </c>
      <c r="D127" s="126">
        <v>6780</v>
      </c>
      <c r="E127" s="126">
        <v>5505</v>
      </c>
      <c r="F127" s="126">
        <v>3190</v>
      </c>
      <c r="G127" s="126">
        <v>2311</v>
      </c>
      <c r="H127" s="126">
        <v>1130</v>
      </c>
    </row>
    <row r="128" spans="1:8" s="86" customFormat="1" ht="9" customHeight="1">
      <c r="A128" s="161" t="s">
        <v>24</v>
      </c>
      <c r="B128" s="113">
        <f t="shared" si="7"/>
        <v>53732</v>
      </c>
      <c r="C128" s="113">
        <v>191</v>
      </c>
      <c r="D128" s="113">
        <v>4390</v>
      </c>
      <c r="E128" s="113">
        <v>20105</v>
      </c>
      <c r="F128" s="113">
        <v>14973</v>
      </c>
      <c r="G128" s="113">
        <v>13486</v>
      </c>
      <c r="H128" s="113">
        <v>587</v>
      </c>
    </row>
    <row r="129" spans="1:8" s="86" customFormat="1" ht="9" customHeight="1">
      <c r="A129" s="86" t="s">
        <v>25</v>
      </c>
      <c r="B129" s="113">
        <f t="shared" si="7"/>
        <v>14073</v>
      </c>
      <c r="C129" s="113">
        <v>298</v>
      </c>
      <c r="D129" s="113">
        <v>3950</v>
      </c>
      <c r="E129" s="113">
        <v>4105</v>
      </c>
      <c r="F129" s="113">
        <v>1760</v>
      </c>
      <c r="G129" s="113">
        <v>1491</v>
      </c>
      <c r="H129" s="113">
        <v>2469</v>
      </c>
    </row>
    <row r="130" spans="1:8" s="86" customFormat="1" ht="9" customHeight="1">
      <c r="A130" s="86" t="s">
        <v>26</v>
      </c>
      <c r="B130" s="113">
        <f t="shared" si="7"/>
        <v>40114</v>
      </c>
      <c r="C130" s="113">
        <v>1267</v>
      </c>
      <c r="D130" s="113">
        <v>18578</v>
      </c>
      <c r="E130" s="113">
        <v>11002</v>
      </c>
      <c r="F130" s="113">
        <v>3948</v>
      </c>
      <c r="G130" s="113">
        <v>3084</v>
      </c>
      <c r="H130" s="113">
        <v>2235</v>
      </c>
    </row>
    <row r="131" spans="1:8" s="86" customFormat="1" ht="9" customHeight="1">
      <c r="A131" s="180" t="s">
        <v>27</v>
      </c>
      <c r="B131" s="126">
        <f t="shared" si="7"/>
        <v>25424</v>
      </c>
      <c r="C131" s="126">
        <v>1346</v>
      </c>
      <c r="D131" s="126">
        <v>8830</v>
      </c>
      <c r="E131" s="126">
        <v>6843</v>
      </c>
      <c r="F131" s="126">
        <v>3907</v>
      </c>
      <c r="G131" s="126">
        <v>3154</v>
      </c>
      <c r="H131" s="126">
        <v>1344</v>
      </c>
    </row>
    <row r="132" spans="1:8" s="86" customFormat="1" ht="9" customHeight="1">
      <c r="A132" s="86" t="s">
        <v>28</v>
      </c>
      <c r="B132" s="113">
        <f t="shared" si="7"/>
        <v>14497</v>
      </c>
      <c r="C132" s="113">
        <v>540</v>
      </c>
      <c r="D132" s="113">
        <v>4253</v>
      </c>
      <c r="E132" s="113">
        <v>5486</v>
      </c>
      <c r="F132" s="113">
        <v>2249</v>
      </c>
      <c r="G132" s="113">
        <v>1727</v>
      </c>
      <c r="H132" s="113">
        <v>242</v>
      </c>
    </row>
    <row r="133" spans="1:8" s="86" customFormat="1" ht="9" customHeight="1">
      <c r="A133" s="86" t="s">
        <v>29</v>
      </c>
      <c r="B133" s="113">
        <f t="shared" si="7"/>
        <v>51986</v>
      </c>
      <c r="C133" s="113">
        <v>1109</v>
      </c>
      <c r="D133" s="113">
        <v>16496</v>
      </c>
      <c r="E133" s="113">
        <v>19388</v>
      </c>
      <c r="F133" s="113">
        <v>7205</v>
      </c>
      <c r="G133" s="113">
        <v>6120</v>
      </c>
      <c r="H133" s="113">
        <v>1668</v>
      </c>
    </row>
    <row r="134" spans="1:8" s="86" customFormat="1" ht="9" customHeight="1">
      <c r="A134" s="86" t="s">
        <v>30</v>
      </c>
      <c r="B134" s="113">
        <f t="shared" si="7"/>
        <v>90878</v>
      </c>
      <c r="C134" s="113">
        <v>1388</v>
      </c>
      <c r="D134" s="113">
        <v>18330</v>
      </c>
      <c r="E134" s="113">
        <v>39654</v>
      </c>
      <c r="F134" s="113">
        <v>18974</v>
      </c>
      <c r="G134" s="113">
        <v>11744</v>
      </c>
      <c r="H134" s="113">
        <v>788</v>
      </c>
    </row>
    <row r="135" spans="1:8" s="86" customFormat="1" ht="9" customHeight="1">
      <c r="A135" s="180" t="s">
        <v>31</v>
      </c>
      <c r="B135" s="126">
        <f t="shared" si="7"/>
        <v>36319</v>
      </c>
      <c r="C135" s="126">
        <v>1887</v>
      </c>
      <c r="D135" s="126">
        <v>15996</v>
      </c>
      <c r="E135" s="126">
        <v>10414</v>
      </c>
      <c r="F135" s="126">
        <v>4539</v>
      </c>
      <c r="G135" s="126">
        <v>3304</v>
      </c>
      <c r="H135" s="126">
        <v>179</v>
      </c>
    </row>
    <row r="136" spans="1:8" s="86" customFormat="1" ht="9" customHeight="1">
      <c r="A136" s="86" t="s">
        <v>32</v>
      </c>
      <c r="B136" s="113">
        <f t="shared" si="7"/>
        <v>9538</v>
      </c>
      <c r="C136" s="113">
        <v>203</v>
      </c>
      <c r="D136" s="113">
        <v>1819</v>
      </c>
      <c r="E136" s="113">
        <v>3343</v>
      </c>
      <c r="F136" s="113">
        <v>2110</v>
      </c>
      <c r="G136" s="113">
        <v>1995</v>
      </c>
      <c r="H136" s="113">
        <v>68</v>
      </c>
    </row>
    <row r="137" spans="1:8" s="86" customFormat="1" ht="9" customHeight="1">
      <c r="A137" s="86" t="s">
        <v>33</v>
      </c>
      <c r="B137" s="113">
        <f t="shared" si="7"/>
        <v>7257</v>
      </c>
      <c r="C137" s="113">
        <v>230</v>
      </c>
      <c r="D137" s="113">
        <v>1862</v>
      </c>
      <c r="E137" s="113">
        <v>2402</v>
      </c>
      <c r="F137" s="113">
        <v>1205</v>
      </c>
      <c r="G137" s="113">
        <v>1041</v>
      </c>
      <c r="H137" s="113">
        <v>517</v>
      </c>
    </row>
    <row r="138" spans="1:8" s="86" customFormat="1" ht="9" customHeight="1">
      <c r="A138" s="86" t="s">
        <v>34</v>
      </c>
      <c r="B138" s="113">
        <f t="shared" si="7"/>
        <v>35380</v>
      </c>
      <c r="C138" s="113">
        <v>308</v>
      </c>
      <c r="D138" s="113">
        <v>6708</v>
      </c>
      <c r="E138" s="113">
        <v>14515</v>
      </c>
      <c r="F138" s="113">
        <v>5891</v>
      </c>
      <c r="G138" s="113">
        <v>4929</v>
      </c>
      <c r="H138" s="113">
        <v>3029</v>
      </c>
    </row>
    <row r="139" spans="1:8" s="86" customFormat="1" ht="9" customHeight="1">
      <c r="A139" s="180" t="s">
        <v>35</v>
      </c>
      <c r="B139" s="126">
        <f t="shared" si="7"/>
        <v>20343</v>
      </c>
      <c r="C139" s="126">
        <v>850</v>
      </c>
      <c r="D139" s="126">
        <v>9506</v>
      </c>
      <c r="E139" s="126">
        <v>5171</v>
      </c>
      <c r="F139" s="126">
        <v>2458</v>
      </c>
      <c r="G139" s="126">
        <v>2228</v>
      </c>
      <c r="H139" s="126">
        <v>130</v>
      </c>
    </row>
    <row r="140" spans="1:8" s="86" customFormat="1" ht="9" customHeight="1">
      <c r="A140" s="86" t="s">
        <v>36</v>
      </c>
      <c r="B140" s="113">
        <f t="shared" si="7"/>
        <v>25030</v>
      </c>
      <c r="C140" s="113">
        <v>770</v>
      </c>
      <c r="D140" s="113">
        <v>7232</v>
      </c>
      <c r="E140" s="113">
        <v>7908</v>
      </c>
      <c r="F140" s="113">
        <v>3907</v>
      </c>
      <c r="G140" s="113">
        <v>3625</v>
      </c>
      <c r="H140" s="113">
        <v>1588</v>
      </c>
    </row>
    <row r="141" spans="1:8" s="86" customFormat="1" ht="9" customHeight="1">
      <c r="A141" s="86" t="s">
        <v>37</v>
      </c>
      <c r="B141" s="113">
        <f t="shared" si="7"/>
        <v>10054</v>
      </c>
      <c r="C141" s="113">
        <v>413</v>
      </c>
      <c r="D141" s="113">
        <v>2659</v>
      </c>
      <c r="E141" s="113">
        <v>2771</v>
      </c>
      <c r="F141" s="113">
        <v>905</v>
      </c>
      <c r="G141" s="113">
        <v>972</v>
      </c>
      <c r="H141" s="113">
        <v>2334</v>
      </c>
    </row>
    <row r="142" spans="1:8" s="86" customFormat="1" ht="9" customHeight="1">
      <c r="A142" s="86" t="s">
        <v>38</v>
      </c>
      <c r="B142" s="113">
        <f t="shared" si="7"/>
        <v>7178</v>
      </c>
      <c r="C142" s="113">
        <v>105</v>
      </c>
      <c r="D142" s="113">
        <v>1535</v>
      </c>
      <c r="E142" s="113">
        <v>2304</v>
      </c>
      <c r="F142" s="113">
        <v>1890</v>
      </c>
      <c r="G142" s="113">
        <v>1231</v>
      </c>
      <c r="H142" s="113">
        <v>113</v>
      </c>
    </row>
    <row r="143" spans="1:8" s="86" customFormat="1" ht="9" customHeight="1">
      <c r="A143" s="180" t="s">
        <v>39</v>
      </c>
      <c r="B143" s="126">
        <f t="shared" si="7"/>
        <v>16714</v>
      </c>
      <c r="C143" s="126">
        <v>340</v>
      </c>
      <c r="D143" s="126">
        <v>5860</v>
      </c>
      <c r="E143" s="126">
        <v>5414</v>
      </c>
      <c r="F143" s="126">
        <v>2623</v>
      </c>
      <c r="G143" s="126">
        <v>2067</v>
      </c>
      <c r="H143" s="126">
        <v>410</v>
      </c>
    </row>
    <row r="144" spans="1:8" s="86" customFormat="1" ht="9" customHeight="1">
      <c r="A144" s="86" t="s">
        <v>40</v>
      </c>
      <c r="B144" s="113">
        <f t="shared" si="7"/>
        <v>21436</v>
      </c>
      <c r="C144" s="113">
        <v>480</v>
      </c>
      <c r="D144" s="113">
        <v>4862</v>
      </c>
      <c r="E144" s="113">
        <v>4717</v>
      </c>
      <c r="F144" s="113">
        <v>3751</v>
      </c>
      <c r="G144" s="113">
        <v>3496</v>
      </c>
      <c r="H144" s="113">
        <v>4130</v>
      </c>
    </row>
    <row r="145" spans="1:8" s="86" customFormat="1" ht="9" customHeight="1">
      <c r="A145" s="86" t="s">
        <v>41</v>
      </c>
      <c r="B145" s="113">
        <f t="shared" si="7"/>
        <v>16463</v>
      </c>
      <c r="C145" s="113">
        <v>365</v>
      </c>
      <c r="D145" s="113">
        <v>3004</v>
      </c>
      <c r="E145" s="113">
        <v>5902</v>
      </c>
      <c r="F145" s="113">
        <v>3224</v>
      </c>
      <c r="G145" s="113">
        <v>3373</v>
      </c>
      <c r="H145" s="113">
        <v>595</v>
      </c>
    </row>
    <row r="146" spans="1:8" s="86" customFormat="1" ht="9" customHeight="1">
      <c r="A146" s="86" t="s">
        <v>42</v>
      </c>
      <c r="B146" s="113">
        <f t="shared" si="7"/>
        <v>13310</v>
      </c>
      <c r="C146" s="113">
        <v>205</v>
      </c>
      <c r="D146" s="113">
        <v>3945</v>
      </c>
      <c r="E146" s="113">
        <v>4626</v>
      </c>
      <c r="F146" s="113">
        <v>2392</v>
      </c>
      <c r="G146" s="113">
        <v>1734</v>
      </c>
      <c r="H146" s="113">
        <v>408</v>
      </c>
    </row>
    <row r="147" spans="1:8" s="86" customFormat="1" ht="9" customHeight="1">
      <c r="A147" s="180" t="s">
        <v>43</v>
      </c>
      <c r="B147" s="126">
        <f t="shared" si="7"/>
        <v>20604</v>
      </c>
      <c r="C147" s="126">
        <v>226</v>
      </c>
      <c r="D147" s="126">
        <v>4421</v>
      </c>
      <c r="E147" s="126">
        <v>6629</v>
      </c>
      <c r="F147" s="126">
        <v>4320</v>
      </c>
      <c r="G147" s="126">
        <v>3934</v>
      </c>
      <c r="H147" s="126">
        <v>1074</v>
      </c>
    </row>
    <row r="148" spans="1:8" s="86" customFormat="1" ht="9" customHeight="1">
      <c r="A148" s="86" t="s">
        <v>44</v>
      </c>
      <c r="B148" s="113">
        <f t="shared" si="7"/>
        <v>9228</v>
      </c>
      <c r="C148" s="113">
        <v>218</v>
      </c>
      <c r="D148" s="113">
        <v>2445</v>
      </c>
      <c r="E148" s="113">
        <v>3553</v>
      </c>
      <c r="F148" s="113">
        <v>1722</v>
      </c>
      <c r="G148" s="113">
        <v>1159</v>
      </c>
      <c r="H148" s="113">
        <v>131</v>
      </c>
    </row>
    <row r="149" spans="1:8" s="86" customFormat="1" ht="9" customHeight="1">
      <c r="A149" s="86" t="s">
        <v>45</v>
      </c>
      <c r="B149" s="113">
        <f t="shared" si="7"/>
        <v>44411</v>
      </c>
      <c r="C149" s="113">
        <v>1888</v>
      </c>
      <c r="D149" s="113">
        <v>16893</v>
      </c>
      <c r="E149" s="113">
        <v>12217</v>
      </c>
      <c r="F149" s="113">
        <v>7220</v>
      </c>
      <c r="G149" s="113">
        <v>6035</v>
      </c>
      <c r="H149" s="113">
        <v>158</v>
      </c>
    </row>
    <row r="150" spans="1:8" s="86" customFormat="1" ht="9" customHeight="1">
      <c r="A150" s="86" t="s">
        <v>46</v>
      </c>
      <c r="B150" s="113">
        <f t="shared" si="7"/>
        <v>13101</v>
      </c>
      <c r="C150" s="113">
        <v>320</v>
      </c>
      <c r="D150" s="113">
        <v>4826</v>
      </c>
      <c r="E150" s="113">
        <v>4487</v>
      </c>
      <c r="F150" s="113">
        <v>1863</v>
      </c>
      <c r="G150" s="113">
        <v>1579</v>
      </c>
      <c r="H150" s="113">
        <v>26</v>
      </c>
    </row>
    <row r="151" spans="1:8" s="86" customFormat="1" ht="9" customHeight="1">
      <c r="A151" s="180" t="s">
        <v>47</v>
      </c>
      <c r="B151" s="126">
        <f t="shared" si="7"/>
        <v>13189</v>
      </c>
      <c r="C151" s="126">
        <v>185</v>
      </c>
      <c r="D151" s="126">
        <v>5159</v>
      </c>
      <c r="E151" s="126">
        <v>4469</v>
      </c>
      <c r="F151" s="126">
        <v>1615</v>
      </c>
      <c r="G151" s="126">
        <v>1675</v>
      </c>
      <c r="H151" s="126">
        <v>86</v>
      </c>
    </row>
    <row r="152" spans="1:8" s="86" customFormat="1" ht="9" customHeight="1">
      <c r="B152" s="113"/>
      <c r="C152" s="113"/>
      <c r="D152" s="113"/>
      <c r="E152" s="113"/>
      <c r="F152" s="113"/>
      <c r="G152" s="113"/>
      <c r="H152" s="113"/>
    </row>
    <row r="153" spans="1:8" s="86" customFormat="1" ht="9" customHeight="1">
      <c r="A153" s="179">
        <v>1999</v>
      </c>
      <c r="B153" s="113"/>
      <c r="C153" s="113"/>
      <c r="D153" s="113"/>
      <c r="E153" s="113"/>
      <c r="F153" s="113"/>
      <c r="G153" s="113"/>
      <c r="H153" s="113"/>
    </row>
    <row r="154" spans="1:8" s="86" customFormat="1" ht="9" customHeight="1">
      <c r="A154" s="82" t="s">
        <v>15</v>
      </c>
      <c r="B154" s="125">
        <f t="shared" ref="B154:H154" si="8">SUM(B156:B187)</f>
        <v>743856</v>
      </c>
      <c r="C154" s="125">
        <f t="shared" si="8"/>
        <v>19859</v>
      </c>
      <c r="D154" s="125">
        <f t="shared" si="8"/>
        <v>215721</v>
      </c>
      <c r="E154" s="125">
        <f t="shared" si="8"/>
        <v>248326</v>
      </c>
      <c r="F154" s="125">
        <f t="shared" si="8"/>
        <v>127821</v>
      </c>
      <c r="G154" s="125">
        <f t="shared" si="8"/>
        <v>99442</v>
      </c>
      <c r="H154" s="125">
        <f t="shared" si="8"/>
        <v>32687</v>
      </c>
    </row>
    <row r="155" spans="1:8" s="86" customFormat="1" ht="3" customHeight="1">
      <c r="A155" s="82"/>
      <c r="B155" s="125"/>
      <c r="C155" s="125"/>
      <c r="D155" s="125"/>
      <c r="E155" s="125"/>
      <c r="F155" s="125"/>
      <c r="G155" s="125"/>
      <c r="H155" s="125"/>
    </row>
    <row r="156" spans="1:8" s="86" customFormat="1" ht="9" customHeight="1">
      <c r="A156" s="86" t="s">
        <v>16</v>
      </c>
      <c r="B156" s="113">
        <f t="shared" ref="B156:B187" si="9">SUM(C156:H156)</f>
        <v>7092</v>
      </c>
      <c r="C156" s="113">
        <v>59</v>
      </c>
      <c r="D156" s="113">
        <v>2105</v>
      </c>
      <c r="E156" s="113">
        <v>2693</v>
      </c>
      <c r="F156" s="113">
        <v>1263</v>
      </c>
      <c r="G156" s="113">
        <v>923</v>
      </c>
      <c r="H156" s="113">
        <v>49</v>
      </c>
    </row>
    <row r="157" spans="1:8" s="86" customFormat="1" ht="9" customHeight="1">
      <c r="A157" s="86" t="s">
        <v>17</v>
      </c>
      <c r="B157" s="113">
        <f t="shared" si="9"/>
        <v>17847</v>
      </c>
      <c r="C157" s="113">
        <v>522</v>
      </c>
      <c r="D157" s="113">
        <v>3624</v>
      </c>
      <c r="E157" s="113">
        <v>5686</v>
      </c>
      <c r="F157" s="113">
        <v>3365</v>
      </c>
      <c r="G157" s="113">
        <v>2779</v>
      </c>
      <c r="H157" s="113">
        <v>1871</v>
      </c>
    </row>
    <row r="158" spans="1:8" s="86" customFormat="1" ht="9" customHeight="1">
      <c r="A158" s="86" t="s">
        <v>18</v>
      </c>
      <c r="B158" s="113">
        <f t="shared" si="9"/>
        <v>3384</v>
      </c>
      <c r="C158" s="113">
        <v>34</v>
      </c>
      <c r="D158" s="113">
        <v>670</v>
      </c>
      <c r="E158" s="113">
        <v>1076</v>
      </c>
      <c r="F158" s="113">
        <v>860</v>
      </c>
      <c r="G158" s="113">
        <v>530</v>
      </c>
      <c r="H158" s="113">
        <v>214</v>
      </c>
    </row>
    <row r="159" spans="1:8" s="86" customFormat="1" ht="9" customHeight="1">
      <c r="A159" s="180" t="s">
        <v>19</v>
      </c>
      <c r="B159" s="126">
        <f t="shared" si="9"/>
        <v>6123</v>
      </c>
      <c r="C159" s="126">
        <v>169</v>
      </c>
      <c r="D159" s="126">
        <v>1961</v>
      </c>
      <c r="E159" s="126">
        <v>1725</v>
      </c>
      <c r="F159" s="126">
        <v>980</v>
      </c>
      <c r="G159" s="126">
        <v>888</v>
      </c>
      <c r="H159" s="126">
        <v>400</v>
      </c>
    </row>
    <row r="160" spans="1:8" s="86" customFormat="1" ht="9" customHeight="1">
      <c r="A160" s="86" t="s">
        <v>20</v>
      </c>
      <c r="B160" s="113">
        <f t="shared" si="9"/>
        <v>19453</v>
      </c>
      <c r="C160" s="113">
        <v>178</v>
      </c>
      <c r="D160" s="113">
        <v>3829</v>
      </c>
      <c r="E160" s="113">
        <v>7915</v>
      </c>
      <c r="F160" s="113">
        <v>3469</v>
      </c>
      <c r="G160" s="113">
        <v>3475</v>
      </c>
      <c r="H160" s="113">
        <v>587</v>
      </c>
    </row>
    <row r="161" spans="1:8" s="86" customFormat="1" ht="9" customHeight="1">
      <c r="A161" s="86" t="s">
        <v>21</v>
      </c>
      <c r="B161" s="113">
        <f t="shared" si="9"/>
        <v>4057</v>
      </c>
      <c r="C161" s="113">
        <v>53</v>
      </c>
      <c r="D161" s="113">
        <v>746</v>
      </c>
      <c r="E161" s="113">
        <v>1395</v>
      </c>
      <c r="F161" s="113">
        <v>973</v>
      </c>
      <c r="G161" s="113">
        <v>724</v>
      </c>
      <c r="H161" s="113">
        <v>166</v>
      </c>
    </row>
    <row r="162" spans="1:8" s="86" customFormat="1" ht="9" customHeight="1">
      <c r="A162" s="86" t="s">
        <v>22</v>
      </c>
      <c r="B162" s="113">
        <f t="shared" si="9"/>
        <v>27171</v>
      </c>
      <c r="C162" s="113">
        <v>2102</v>
      </c>
      <c r="D162" s="113">
        <v>12405</v>
      </c>
      <c r="E162" s="113">
        <v>5350</v>
      </c>
      <c r="F162" s="113">
        <v>3150</v>
      </c>
      <c r="G162" s="113">
        <v>2898</v>
      </c>
      <c r="H162" s="113">
        <v>1266</v>
      </c>
    </row>
    <row r="163" spans="1:8" s="86" customFormat="1" ht="9" customHeight="1">
      <c r="A163" s="180" t="s">
        <v>23</v>
      </c>
      <c r="B163" s="126">
        <f t="shared" si="9"/>
        <v>19831</v>
      </c>
      <c r="C163" s="126">
        <v>176</v>
      </c>
      <c r="D163" s="126">
        <v>5605</v>
      </c>
      <c r="E163" s="126">
        <v>5813</v>
      </c>
      <c r="F163" s="126">
        <v>3786</v>
      </c>
      <c r="G163" s="126">
        <v>3026</v>
      </c>
      <c r="H163" s="126">
        <v>1425</v>
      </c>
    </row>
    <row r="164" spans="1:8" s="86" customFormat="1" ht="9" customHeight="1">
      <c r="A164" s="161" t="s">
        <v>24</v>
      </c>
      <c r="B164" s="113">
        <f t="shared" si="9"/>
        <v>52707</v>
      </c>
      <c r="C164" s="113">
        <v>166</v>
      </c>
      <c r="D164" s="113">
        <v>3855</v>
      </c>
      <c r="E164" s="113">
        <v>19850</v>
      </c>
      <c r="F164" s="113">
        <v>15184</v>
      </c>
      <c r="G164" s="113">
        <v>13122</v>
      </c>
      <c r="H164" s="113">
        <v>530</v>
      </c>
    </row>
    <row r="165" spans="1:8" s="86" customFormat="1" ht="9" customHeight="1">
      <c r="A165" s="86" t="s">
        <v>25</v>
      </c>
      <c r="B165" s="113">
        <f t="shared" si="9"/>
        <v>14651</v>
      </c>
      <c r="C165" s="113">
        <v>307</v>
      </c>
      <c r="D165" s="113">
        <v>6149</v>
      </c>
      <c r="E165" s="113">
        <v>3278</v>
      </c>
      <c r="F165" s="113">
        <v>1230</v>
      </c>
      <c r="G165" s="113">
        <v>922</v>
      </c>
      <c r="H165" s="113">
        <v>2765</v>
      </c>
    </row>
    <row r="166" spans="1:8" s="86" customFormat="1" ht="9" customHeight="1">
      <c r="A166" s="86" t="s">
        <v>26</v>
      </c>
      <c r="B166" s="113">
        <f t="shared" si="9"/>
        <v>42115</v>
      </c>
      <c r="C166" s="113">
        <v>1235</v>
      </c>
      <c r="D166" s="113">
        <v>18739</v>
      </c>
      <c r="E166" s="113">
        <v>11600</v>
      </c>
      <c r="F166" s="113">
        <v>4221</v>
      </c>
      <c r="G166" s="113">
        <v>3116</v>
      </c>
      <c r="H166" s="113">
        <v>3204</v>
      </c>
    </row>
    <row r="167" spans="1:8" s="86" customFormat="1" ht="9" customHeight="1">
      <c r="A167" s="180" t="s">
        <v>27</v>
      </c>
      <c r="B167" s="126">
        <f t="shared" si="9"/>
        <v>26724</v>
      </c>
      <c r="C167" s="126">
        <v>1382</v>
      </c>
      <c r="D167" s="126">
        <v>10392</v>
      </c>
      <c r="E167" s="126">
        <v>8003</v>
      </c>
      <c r="F167" s="126">
        <v>3684</v>
      </c>
      <c r="G167" s="126">
        <v>2999</v>
      </c>
      <c r="H167" s="126">
        <v>264</v>
      </c>
    </row>
    <row r="168" spans="1:8" s="86" customFormat="1" ht="9" customHeight="1">
      <c r="A168" s="86" t="s">
        <v>28</v>
      </c>
      <c r="B168" s="113">
        <f t="shared" si="9"/>
        <v>15101</v>
      </c>
      <c r="C168" s="113">
        <v>497</v>
      </c>
      <c r="D168" s="113">
        <v>4249</v>
      </c>
      <c r="E168" s="113">
        <v>5824</v>
      </c>
      <c r="F168" s="113">
        <v>2387</v>
      </c>
      <c r="G168" s="113">
        <v>1750</v>
      </c>
      <c r="H168" s="113">
        <v>394</v>
      </c>
    </row>
    <row r="169" spans="1:8" s="86" customFormat="1" ht="9" customHeight="1">
      <c r="A169" s="86" t="s">
        <v>29</v>
      </c>
      <c r="B169" s="113">
        <f t="shared" si="9"/>
        <v>53507</v>
      </c>
      <c r="C169" s="113">
        <v>1163</v>
      </c>
      <c r="D169" s="113">
        <v>16640</v>
      </c>
      <c r="E169" s="113">
        <v>20242</v>
      </c>
      <c r="F169" s="113">
        <v>7653</v>
      </c>
      <c r="G169" s="113">
        <v>6479</v>
      </c>
      <c r="H169" s="113">
        <v>1330</v>
      </c>
    </row>
    <row r="170" spans="1:8" s="86" customFormat="1" ht="9" customHeight="1">
      <c r="A170" s="86" t="s">
        <v>30</v>
      </c>
      <c r="B170" s="113">
        <f t="shared" si="9"/>
        <v>92864</v>
      </c>
      <c r="C170" s="113">
        <v>1496</v>
      </c>
      <c r="D170" s="113">
        <v>18901</v>
      </c>
      <c r="E170" s="113">
        <v>40978</v>
      </c>
      <c r="F170" s="113">
        <v>19175</v>
      </c>
      <c r="G170" s="113">
        <v>11739</v>
      </c>
      <c r="H170" s="113">
        <v>575</v>
      </c>
    </row>
    <row r="171" spans="1:8" s="86" customFormat="1" ht="9" customHeight="1">
      <c r="A171" s="180" t="s">
        <v>31</v>
      </c>
      <c r="B171" s="126">
        <f t="shared" si="9"/>
        <v>38020</v>
      </c>
      <c r="C171" s="126">
        <v>2070</v>
      </c>
      <c r="D171" s="126">
        <v>17036</v>
      </c>
      <c r="E171" s="126">
        <v>10552</v>
      </c>
      <c r="F171" s="126">
        <v>4665</v>
      </c>
      <c r="G171" s="126">
        <v>3406</v>
      </c>
      <c r="H171" s="126">
        <v>291</v>
      </c>
    </row>
    <row r="172" spans="1:8" s="86" customFormat="1" ht="9" customHeight="1">
      <c r="A172" s="86" t="s">
        <v>32</v>
      </c>
      <c r="B172" s="113">
        <f t="shared" si="9"/>
        <v>10136</v>
      </c>
      <c r="C172" s="113">
        <v>241</v>
      </c>
      <c r="D172" s="113">
        <v>1838</v>
      </c>
      <c r="E172" s="113">
        <v>3706</v>
      </c>
      <c r="F172" s="113">
        <v>2273</v>
      </c>
      <c r="G172" s="113">
        <v>2024</v>
      </c>
      <c r="H172" s="113">
        <v>54</v>
      </c>
    </row>
    <row r="173" spans="1:8" s="86" customFormat="1" ht="9" customHeight="1">
      <c r="A173" s="86" t="s">
        <v>33</v>
      </c>
      <c r="B173" s="113">
        <f t="shared" si="9"/>
        <v>7648</v>
      </c>
      <c r="C173" s="113">
        <v>207</v>
      </c>
      <c r="D173" s="113">
        <v>1942</v>
      </c>
      <c r="E173" s="113">
        <v>2580</v>
      </c>
      <c r="F173" s="113">
        <v>1304</v>
      </c>
      <c r="G173" s="113">
        <v>1081</v>
      </c>
      <c r="H173" s="113">
        <v>534</v>
      </c>
    </row>
    <row r="174" spans="1:8" s="86" customFormat="1" ht="9" customHeight="1">
      <c r="A174" s="86" t="s">
        <v>34</v>
      </c>
      <c r="B174" s="113">
        <f t="shared" si="9"/>
        <v>36239</v>
      </c>
      <c r="C174" s="113">
        <v>276</v>
      </c>
      <c r="D174" s="113">
        <v>5180</v>
      </c>
      <c r="E174" s="113">
        <v>15706</v>
      </c>
      <c r="F174" s="113">
        <v>7479</v>
      </c>
      <c r="G174" s="113">
        <v>3821</v>
      </c>
      <c r="H174" s="113">
        <v>3777</v>
      </c>
    </row>
    <row r="175" spans="1:8" s="86" customFormat="1" ht="9" customHeight="1">
      <c r="A175" s="180" t="s">
        <v>35</v>
      </c>
      <c r="B175" s="126">
        <f t="shared" si="9"/>
        <v>24113</v>
      </c>
      <c r="C175" s="126">
        <v>1353</v>
      </c>
      <c r="D175" s="126">
        <v>11859</v>
      </c>
      <c r="E175" s="126">
        <v>5603</v>
      </c>
      <c r="F175" s="126">
        <v>2652</v>
      </c>
      <c r="G175" s="126">
        <v>2346</v>
      </c>
      <c r="H175" s="126">
        <v>300</v>
      </c>
    </row>
    <row r="176" spans="1:8" s="86" customFormat="1" ht="9" customHeight="1">
      <c r="A176" s="86" t="s">
        <v>36</v>
      </c>
      <c r="B176" s="113">
        <f t="shared" si="9"/>
        <v>29747</v>
      </c>
      <c r="C176" s="113">
        <v>1179</v>
      </c>
      <c r="D176" s="113">
        <v>9087</v>
      </c>
      <c r="E176" s="113">
        <v>8676</v>
      </c>
      <c r="F176" s="113">
        <v>4330</v>
      </c>
      <c r="G176" s="113">
        <v>3833</v>
      </c>
      <c r="H176" s="113">
        <v>2642</v>
      </c>
    </row>
    <row r="177" spans="1:8" s="86" customFormat="1" ht="9" customHeight="1">
      <c r="A177" s="86" t="s">
        <v>37</v>
      </c>
      <c r="B177" s="113">
        <f t="shared" si="9"/>
        <v>10525</v>
      </c>
      <c r="C177" s="113">
        <v>367</v>
      </c>
      <c r="D177" s="113">
        <v>2787</v>
      </c>
      <c r="E177" s="113">
        <v>3289</v>
      </c>
      <c r="F177" s="113">
        <v>1112</v>
      </c>
      <c r="G177" s="113">
        <v>1063</v>
      </c>
      <c r="H177" s="113">
        <v>1907</v>
      </c>
    </row>
    <row r="178" spans="1:8" s="86" customFormat="1" ht="9" customHeight="1">
      <c r="A178" s="86" t="s">
        <v>38</v>
      </c>
      <c r="B178" s="113">
        <f t="shared" si="9"/>
        <v>7969</v>
      </c>
      <c r="C178" s="113">
        <v>124</v>
      </c>
      <c r="D178" s="113">
        <v>1594</v>
      </c>
      <c r="E178" s="113">
        <v>2630</v>
      </c>
      <c r="F178" s="113">
        <v>2126</v>
      </c>
      <c r="G178" s="113">
        <v>1464</v>
      </c>
      <c r="H178" s="113">
        <v>31</v>
      </c>
    </row>
    <row r="179" spans="1:8" s="86" customFormat="1" ht="9" customHeight="1">
      <c r="A179" s="180" t="s">
        <v>39</v>
      </c>
      <c r="B179" s="126">
        <f t="shared" si="9"/>
        <v>17500</v>
      </c>
      <c r="C179" s="126">
        <v>407</v>
      </c>
      <c r="D179" s="126">
        <v>5825</v>
      </c>
      <c r="E179" s="126">
        <v>6025</v>
      </c>
      <c r="F179" s="126">
        <v>2768</v>
      </c>
      <c r="G179" s="126">
        <v>2124</v>
      </c>
      <c r="H179" s="126">
        <v>351</v>
      </c>
    </row>
    <row r="180" spans="1:8" s="86" customFormat="1" ht="9" customHeight="1">
      <c r="A180" s="86" t="s">
        <v>40</v>
      </c>
      <c r="B180" s="113">
        <f t="shared" si="9"/>
        <v>21931</v>
      </c>
      <c r="C180" s="113">
        <v>510</v>
      </c>
      <c r="D180" s="113">
        <v>5164</v>
      </c>
      <c r="E180" s="113">
        <v>5264</v>
      </c>
      <c r="F180" s="113">
        <v>3946</v>
      </c>
      <c r="G180" s="113">
        <v>3493</v>
      </c>
      <c r="H180" s="113">
        <v>3554</v>
      </c>
    </row>
    <row r="181" spans="1:8" s="86" customFormat="1" ht="9" customHeight="1">
      <c r="A181" s="86" t="s">
        <v>41</v>
      </c>
      <c r="B181" s="113">
        <f t="shared" si="9"/>
        <v>17227</v>
      </c>
      <c r="C181" s="113">
        <v>492</v>
      </c>
      <c r="D181" s="113">
        <v>3056</v>
      </c>
      <c r="E181" s="113">
        <v>6245</v>
      </c>
      <c r="F181" s="113">
        <v>3522</v>
      </c>
      <c r="G181" s="113">
        <v>3273</v>
      </c>
      <c r="H181" s="113">
        <v>639</v>
      </c>
    </row>
    <row r="182" spans="1:8" s="86" customFormat="1" ht="9" customHeight="1">
      <c r="A182" s="86" t="s">
        <v>42</v>
      </c>
      <c r="B182" s="113">
        <f t="shared" si="9"/>
        <v>14388</v>
      </c>
      <c r="C182" s="113">
        <v>265</v>
      </c>
      <c r="D182" s="113">
        <v>4178</v>
      </c>
      <c r="E182" s="113">
        <v>4892</v>
      </c>
      <c r="F182" s="113">
        <v>2714</v>
      </c>
      <c r="G182" s="113">
        <v>1917</v>
      </c>
      <c r="H182" s="113">
        <v>422</v>
      </c>
    </row>
    <row r="183" spans="1:8" s="86" customFormat="1" ht="9" customHeight="1">
      <c r="A183" s="180" t="s">
        <v>43</v>
      </c>
      <c r="B183" s="126">
        <f t="shared" si="9"/>
        <v>24269</v>
      </c>
      <c r="C183" s="126">
        <v>243</v>
      </c>
      <c r="D183" s="126">
        <v>5752</v>
      </c>
      <c r="E183" s="126">
        <v>6420</v>
      </c>
      <c r="F183" s="126">
        <v>5189</v>
      </c>
      <c r="G183" s="126">
        <v>4008</v>
      </c>
      <c r="H183" s="126">
        <v>2657</v>
      </c>
    </row>
    <row r="184" spans="1:8" s="86" customFormat="1" ht="9" customHeight="1">
      <c r="A184" s="86" t="s">
        <v>44</v>
      </c>
      <c r="B184" s="113">
        <f t="shared" si="9"/>
        <v>8327</v>
      </c>
      <c r="C184" s="113">
        <v>197</v>
      </c>
      <c r="D184" s="113">
        <v>2021</v>
      </c>
      <c r="E184" s="113">
        <v>3282</v>
      </c>
      <c r="F184" s="113">
        <v>1562</v>
      </c>
      <c r="G184" s="113">
        <v>1191</v>
      </c>
      <c r="H184" s="113">
        <v>74</v>
      </c>
    </row>
    <row r="185" spans="1:8" s="86" customFormat="1" ht="9" customHeight="1">
      <c r="A185" s="86" t="s">
        <v>45</v>
      </c>
      <c r="B185" s="113">
        <f t="shared" si="9"/>
        <v>46064</v>
      </c>
      <c r="C185" s="113">
        <v>1924</v>
      </c>
      <c r="D185" s="113">
        <v>18022</v>
      </c>
      <c r="E185" s="113">
        <v>12551</v>
      </c>
      <c r="F185" s="113">
        <v>7309</v>
      </c>
      <c r="G185" s="113">
        <v>6126</v>
      </c>
      <c r="H185" s="113">
        <v>132</v>
      </c>
    </row>
    <row r="186" spans="1:8" s="86" customFormat="1" ht="9" customHeight="1">
      <c r="A186" s="86" t="s">
        <v>46</v>
      </c>
      <c r="B186" s="113">
        <f t="shared" si="9"/>
        <v>13840</v>
      </c>
      <c r="C186" s="113">
        <v>309</v>
      </c>
      <c r="D186" s="113">
        <v>4948</v>
      </c>
      <c r="E186" s="113">
        <v>4800</v>
      </c>
      <c r="F186" s="113">
        <v>2044</v>
      </c>
      <c r="G186" s="113">
        <v>1691</v>
      </c>
      <c r="H186" s="113">
        <v>48</v>
      </c>
    </row>
    <row r="187" spans="1:8" s="86" customFormat="1" ht="9" customHeight="1">
      <c r="A187" s="180" t="s">
        <v>47</v>
      </c>
      <c r="B187" s="126">
        <f t="shared" si="9"/>
        <v>13286</v>
      </c>
      <c r="C187" s="126">
        <v>156</v>
      </c>
      <c r="D187" s="126">
        <v>5562</v>
      </c>
      <c r="E187" s="126">
        <v>4677</v>
      </c>
      <c r="F187" s="126">
        <v>1446</v>
      </c>
      <c r="G187" s="126">
        <v>1211</v>
      </c>
      <c r="H187" s="126">
        <v>234</v>
      </c>
    </row>
    <row r="188" spans="1:8" s="86" customFormat="1" ht="9" customHeight="1">
      <c r="B188" s="113"/>
      <c r="C188" s="113"/>
      <c r="D188" s="113"/>
      <c r="E188" s="113"/>
      <c r="F188" s="113"/>
      <c r="G188" s="113"/>
      <c r="H188" s="113"/>
    </row>
    <row r="189" spans="1:8" s="86" customFormat="1" ht="9" customHeight="1">
      <c r="A189" s="179">
        <v>2000</v>
      </c>
      <c r="B189" s="113"/>
      <c r="C189" s="113"/>
      <c r="D189" s="113"/>
      <c r="E189" s="113"/>
      <c r="F189" s="113"/>
      <c r="G189" s="113"/>
      <c r="H189" s="113"/>
    </row>
    <row r="190" spans="1:8" s="86" customFormat="1" ht="9" customHeight="1">
      <c r="A190" s="82" t="s">
        <v>15</v>
      </c>
      <c r="B190" s="125">
        <f t="shared" ref="B190:H190" si="10">SUM(B192:B223)</f>
        <v>707422</v>
      </c>
      <c r="C190" s="125">
        <f t="shared" si="10"/>
        <v>18784</v>
      </c>
      <c r="D190" s="125">
        <f t="shared" si="10"/>
        <v>191498</v>
      </c>
      <c r="E190" s="125">
        <f t="shared" si="10"/>
        <v>235144</v>
      </c>
      <c r="F190" s="125">
        <f t="shared" si="10"/>
        <v>124898</v>
      </c>
      <c r="G190" s="125">
        <f t="shared" si="10"/>
        <v>102356</v>
      </c>
      <c r="H190" s="125">
        <f t="shared" si="10"/>
        <v>34742</v>
      </c>
    </row>
    <row r="191" spans="1:8" s="86" customFormat="1" ht="3" customHeight="1">
      <c r="A191" s="82"/>
      <c r="B191" s="125"/>
      <c r="C191" s="125"/>
      <c r="D191" s="125"/>
      <c r="E191" s="125"/>
      <c r="F191" s="125"/>
      <c r="G191" s="125"/>
      <c r="H191" s="125"/>
    </row>
    <row r="192" spans="1:8" s="86" customFormat="1" ht="9" customHeight="1">
      <c r="A192" s="86" t="s">
        <v>16</v>
      </c>
      <c r="B192" s="113">
        <f t="shared" ref="B192:B223" si="11">SUM(C192:H192)</f>
        <v>7088</v>
      </c>
      <c r="C192" s="113">
        <v>64</v>
      </c>
      <c r="D192" s="113">
        <v>2068</v>
      </c>
      <c r="E192" s="113">
        <v>2523</v>
      </c>
      <c r="F192" s="113">
        <v>1310</v>
      </c>
      <c r="G192" s="113">
        <v>1012</v>
      </c>
      <c r="H192" s="113">
        <v>111</v>
      </c>
    </row>
    <row r="193" spans="1:8" s="86" customFormat="1" ht="9" customHeight="1">
      <c r="A193" s="86" t="s">
        <v>17</v>
      </c>
      <c r="B193" s="113">
        <f t="shared" si="11"/>
        <v>16907</v>
      </c>
      <c r="C193" s="113">
        <v>592</v>
      </c>
      <c r="D193" s="113">
        <v>3251</v>
      </c>
      <c r="E193" s="113">
        <v>5708</v>
      </c>
      <c r="F193" s="113">
        <v>3299</v>
      </c>
      <c r="G193" s="113">
        <v>2473</v>
      </c>
      <c r="H193" s="113">
        <v>1584</v>
      </c>
    </row>
    <row r="194" spans="1:8" s="86" customFormat="1" ht="9" customHeight="1">
      <c r="A194" s="86" t="s">
        <v>18</v>
      </c>
      <c r="B194" s="113">
        <f t="shared" si="11"/>
        <v>3174</v>
      </c>
      <c r="C194" s="113">
        <v>58</v>
      </c>
      <c r="D194" s="113">
        <v>560</v>
      </c>
      <c r="E194" s="113">
        <v>966</v>
      </c>
      <c r="F194" s="113">
        <v>810</v>
      </c>
      <c r="G194" s="113">
        <v>500</v>
      </c>
      <c r="H194" s="113">
        <v>280</v>
      </c>
    </row>
    <row r="195" spans="1:8" s="86" customFormat="1" ht="9" customHeight="1">
      <c r="A195" s="180" t="s">
        <v>19</v>
      </c>
      <c r="B195" s="126">
        <f t="shared" si="11"/>
        <v>6000</v>
      </c>
      <c r="C195" s="126">
        <v>138</v>
      </c>
      <c r="D195" s="126">
        <v>1859</v>
      </c>
      <c r="E195" s="126">
        <v>1643</v>
      </c>
      <c r="F195" s="126">
        <v>1022</v>
      </c>
      <c r="G195" s="126">
        <v>961</v>
      </c>
      <c r="H195" s="126">
        <v>377</v>
      </c>
    </row>
    <row r="196" spans="1:8" s="86" customFormat="1" ht="9" customHeight="1">
      <c r="A196" s="86" t="s">
        <v>20</v>
      </c>
      <c r="B196" s="113">
        <f t="shared" si="11"/>
        <v>18565</v>
      </c>
      <c r="C196" s="113">
        <v>154</v>
      </c>
      <c r="D196" s="113">
        <v>3292</v>
      </c>
      <c r="E196" s="113">
        <v>7806</v>
      </c>
      <c r="F196" s="113">
        <v>3438</v>
      </c>
      <c r="G196" s="113">
        <v>3352</v>
      </c>
      <c r="H196" s="113">
        <v>523</v>
      </c>
    </row>
    <row r="197" spans="1:8" s="86" customFormat="1" ht="9" customHeight="1">
      <c r="A197" s="86" t="s">
        <v>21</v>
      </c>
      <c r="B197" s="113">
        <f t="shared" si="11"/>
        <v>3673</v>
      </c>
      <c r="C197" s="113">
        <v>47</v>
      </c>
      <c r="D197" s="113">
        <v>663</v>
      </c>
      <c r="E197" s="113">
        <v>928</v>
      </c>
      <c r="F197" s="113">
        <v>610</v>
      </c>
      <c r="G197" s="113">
        <v>439</v>
      </c>
      <c r="H197" s="113">
        <v>986</v>
      </c>
    </row>
    <row r="198" spans="1:8" s="86" customFormat="1" ht="9" customHeight="1">
      <c r="A198" s="86" t="s">
        <v>22</v>
      </c>
      <c r="B198" s="113">
        <f t="shared" si="11"/>
        <v>20263</v>
      </c>
      <c r="C198" s="113">
        <v>1086</v>
      </c>
      <c r="D198" s="113">
        <v>8008</v>
      </c>
      <c r="E198" s="113">
        <v>4701</v>
      </c>
      <c r="F198" s="113">
        <v>2865</v>
      </c>
      <c r="G198" s="113">
        <v>2981</v>
      </c>
      <c r="H198" s="113">
        <v>622</v>
      </c>
    </row>
    <row r="199" spans="1:8" s="86" customFormat="1" ht="9" customHeight="1">
      <c r="A199" s="180" t="s">
        <v>23</v>
      </c>
      <c r="B199" s="126">
        <f t="shared" si="11"/>
        <v>19804</v>
      </c>
      <c r="C199" s="126">
        <v>179</v>
      </c>
      <c r="D199" s="126">
        <v>5460</v>
      </c>
      <c r="E199" s="126">
        <v>5848</v>
      </c>
      <c r="F199" s="126">
        <v>3765</v>
      </c>
      <c r="G199" s="126">
        <v>3162</v>
      </c>
      <c r="H199" s="126">
        <v>1390</v>
      </c>
    </row>
    <row r="200" spans="1:8" s="86" customFormat="1" ht="9" customHeight="1">
      <c r="A200" s="161" t="s">
        <v>24</v>
      </c>
      <c r="B200" s="113">
        <f t="shared" si="11"/>
        <v>51617</v>
      </c>
      <c r="C200" s="113">
        <v>157</v>
      </c>
      <c r="D200" s="113">
        <v>3530</v>
      </c>
      <c r="E200" s="113">
        <v>19188</v>
      </c>
      <c r="F200" s="113">
        <v>14690</v>
      </c>
      <c r="G200" s="113">
        <v>13150</v>
      </c>
      <c r="H200" s="113">
        <v>902</v>
      </c>
    </row>
    <row r="201" spans="1:8" s="86" customFormat="1" ht="9" customHeight="1">
      <c r="A201" s="86" t="s">
        <v>25</v>
      </c>
      <c r="B201" s="113">
        <f t="shared" si="11"/>
        <v>13822</v>
      </c>
      <c r="C201" s="113">
        <v>259</v>
      </c>
      <c r="D201" s="113">
        <v>3559</v>
      </c>
      <c r="E201" s="113">
        <v>4135</v>
      </c>
      <c r="F201" s="113">
        <v>1823</v>
      </c>
      <c r="G201" s="113">
        <v>1665</v>
      </c>
      <c r="H201" s="113">
        <v>2381</v>
      </c>
    </row>
    <row r="202" spans="1:8" s="86" customFormat="1" ht="9" customHeight="1">
      <c r="A202" s="86" t="s">
        <v>26</v>
      </c>
      <c r="B202" s="113">
        <f t="shared" si="11"/>
        <v>39613</v>
      </c>
      <c r="C202" s="113">
        <v>1117</v>
      </c>
      <c r="D202" s="113">
        <v>16572</v>
      </c>
      <c r="E202" s="113">
        <v>10762</v>
      </c>
      <c r="F202" s="113">
        <v>4044</v>
      </c>
      <c r="G202" s="113">
        <v>3171</v>
      </c>
      <c r="H202" s="113">
        <v>3947</v>
      </c>
    </row>
    <row r="203" spans="1:8" s="86" customFormat="1" ht="9" customHeight="1">
      <c r="A203" s="180" t="s">
        <v>27</v>
      </c>
      <c r="B203" s="126">
        <f t="shared" si="11"/>
        <v>27710</v>
      </c>
      <c r="C203" s="126">
        <v>1281</v>
      </c>
      <c r="D203" s="126">
        <v>10156</v>
      </c>
      <c r="E203" s="126">
        <v>7949</v>
      </c>
      <c r="F203" s="126">
        <v>4013</v>
      </c>
      <c r="G203" s="126">
        <v>3210</v>
      </c>
      <c r="H203" s="126">
        <v>1101</v>
      </c>
    </row>
    <row r="204" spans="1:8" s="86" customFormat="1" ht="9" customHeight="1">
      <c r="A204" s="86" t="s">
        <v>28</v>
      </c>
      <c r="B204" s="113">
        <f t="shared" si="11"/>
        <v>15207</v>
      </c>
      <c r="C204" s="113">
        <v>662</v>
      </c>
      <c r="D204" s="113">
        <v>4202</v>
      </c>
      <c r="E204" s="113">
        <v>5578</v>
      </c>
      <c r="F204" s="113">
        <v>2487</v>
      </c>
      <c r="G204" s="113">
        <v>1947</v>
      </c>
      <c r="H204" s="113">
        <v>331</v>
      </c>
    </row>
    <row r="205" spans="1:8" s="86" customFormat="1" ht="9" customHeight="1">
      <c r="A205" s="86" t="s">
        <v>29</v>
      </c>
      <c r="B205" s="113">
        <f t="shared" si="11"/>
        <v>51760</v>
      </c>
      <c r="C205" s="113">
        <v>1228</v>
      </c>
      <c r="D205" s="113">
        <v>16179</v>
      </c>
      <c r="E205" s="113">
        <v>18322</v>
      </c>
      <c r="F205" s="113">
        <v>8135</v>
      </c>
      <c r="G205" s="113">
        <v>6923</v>
      </c>
      <c r="H205" s="113">
        <v>973</v>
      </c>
    </row>
    <row r="206" spans="1:8" s="86" customFormat="1" ht="9" customHeight="1">
      <c r="A206" s="86" t="s">
        <v>30</v>
      </c>
      <c r="B206" s="113">
        <f t="shared" si="11"/>
        <v>83607</v>
      </c>
      <c r="C206" s="113">
        <v>1521</v>
      </c>
      <c r="D206" s="113">
        <v>15787</v>
      </c>
      <c r="E206" s="113">
        <v>37548</v>
      </c>
      <c r="F206" s="113">
        <v>17124</v>
      </c>
      <c r="G206" s="113">
        <v>11285</v>
      </c>
      <c r="H206" s="113">
        <v>342</v>
      </c>
    </row>
    <row r="207" spans="1:8" s="86" customFormat="1" ht="9" customHeight="1">
      <c r="A207" s="180" t="s">
        <v>31</v>
      </c>
      <c r="B207" s="126">
        <f t="shared" si="11"/>
        <v>34545</v>
      </c>
      <c r="C207" s="126">
        <v>1766</v>
      </c>
      <c r="D207" s="126">
        <v>14765</v>
      </c>
      <c r="E207" s="126">
        <v>9859</v>
      </c>
      <c r="F207" s="126">
        <v>4466</v>
      </c>
      <c r="G207" s="126">
        <v>3396</v>
      </c>
      <c r="H207" s="126">
        <v>293</v>
      </c>
    </row>
    <row r="208" spans="1:8" s="86" customFormat="1" ht="9" customHeight="1">
      <c r="A208" s="86" t="s">
        <v>32</v>
      </c>
      <c r="B208" s="113">
        <f t="shared" si="11"/>
        <v>9808</v>
      </c>
      <c r="C208" s="113">
        <v>223</v>
      </c>
      <c r="D208" s="113">
        <v>1725</v>
      </c>
      <c r="E208" s="113">
        <v>3601</v>
      </c>
      <c r="F208" s="113">
        <v>2115</v>
      </c>
      <c r="G208" s="113">
        <v>2039</v>
      </c>
      <c r="H208" s="113">
        <v>105</v>
      </c>
    </row>
    <row r="209" spans="1:8" s="86" customFormat="1" ht="9" customHeight="1">
      <c r="A209" s="86" t="s">
        <v>33</v>
      </c>
      <c r="B209" s="113">
        <f t="shared" si="11"/>
        <v>7006</v>
      </c>
      <c r="C209" s="113">
        <v>203</v>
      </c>
      <c r="D209" s="113">
        <v>1640</v>
      </c>
      <c r="E209" s="113">
        <v>2430</v>
      </c>
      <c r="F209" s="113">
        <v>1230</v>
      </c>
      <c r="G209" s="113">
        <v>1186</v>
      </c>
      <c r="H209" s="113">
        <v>317</v>
      </c>
    </row>
    <row r="210" spans="1:8" s="86" customFormat="1" ht="9" customHeight="1">
      <c r="A210" s="86" t="s">
        <v>34</v>
      </c>
      <c r="B210" s="113">
        <f t="shared" si="11"/>
        <v>34398</v>
      </c>
      <c r="C210" s="113">
        <v>252</v>
      </c>
      <c r="D210" s="113">
        <v>4382</v>
      </c>
      <c r="E210" s="113">
        <v>16359</v>
      </c>
      <c r="F210" s="113">
        <v>6269</v>
      </c>
      <c r="G210" s="113">
        <v>3444</v>
      </c>
      <c r="H210" s="113">
        <v>3692</v>
      </c>
    </row>
    <row r="211" spans="1:8" s="86" customFormat="1" ht="9" customHeight="1">
      <c r="A211" s="180" t="s">
        <v>35</v>
      </c>
      <c r="B211" s="126">
        <f t="shared" si="11"/>
        <v>23897</v>
      </c>
      <c r="C211" s="126">
        <v>1308</v>
      </c>
      <c r="D211" s="126">
        <v>11292</v>
      </c>
      <c r="E211" s="126">
        <v>5819</v>
      </c>
      <c r="F211" s="126">
        <v>2845</v>
      </c>
      <c r="G211" s="126">
        <v>2539</v>
      </c>
      <c r="H211" s="126">
        <v>94</v>
      </c>
    </row>
    <row r="212" spans="1:8" s="86" customFormat="1" ht="9" customHeight="1">
      <c r="A212" s="86" t="s">
        <v>36</v>
      </c>
      <c r="B212" s="113">
        <f t="shared" si="11"/>
        <v>28906</v>
      </c>
      <c r="C212" s="113">
        <v>1387</v>
      </c>
      <c r="D212" s="113">
        <v>8001</v>
      </c>
      <c r="E212" s="113">
        <v>8409</v>
      </c>
      <c r="F212" s="113">
        <v>4210</v>
      </c>
      <c r="G212" s="113">
        <v>4025</v>
      </c>
      <c r="H212" s="113">
        <v>2874</v>
      </c>
    </row>
    <row r="213" spans="1:8" s="86" customFormat="1" ht="9" customHeight="1">
      <c r="A213" s="86" t="s">
        <v>37</v>
      </c>
      <c r="B213" s="113">
        <f t="shared" si="11"/>
        <v>10459</v>
      </c>
      <c r="C213" s="113">
        <v>823</v>
      </c>
      <c r="D213" s="113">
        <v>2462</v>
      </c>
      <c r="E213" s="113">
        <v>3280</v>
      </c>
      <c r="F213" s="113">
        <v>1192</v>
      </c>
      <c r="G213" s="113">
        <v>1211</v>
      </c>
      <c r="H213" s="113">
        <v>1491</v>
      </c>
    </row>
    <row r="214" spans="1:8" s="86" customFormat="1" ht="9" customHeight="1">
      <c r="A214" s="86" t="s">
        <v>38</v>
      </c>
      <c r="B214" s="113">
        <f t="shared" si="11"/>
        <v>8908</v>
      </c>
      <c r="C214" s="113">
        <v>98</v>
      </c>
      <c r="D214" s="113">
        <v>1615</v>
      </c>
      <c r="E214" s="113">
        <v>2810</v>
      </c>
      <c r="F214" s="113">
        <v>2366</v>
      </c>
      <c r="G214" s="113">
        <v>1964</v>
      </c>
      <c r="H214" s="113">
        <v>55</v>
      </c>
    </row>
    <row r="215" spans="1:8" s="86" customFormat="1" ht="9" customHeight="1">
      <c r="A215" s="180" t="s">
        <v>39</v>
      </c>
      <c r="B215" s="126">
        <f t="shared" si="11"/>
        <v>16796</v>
      </c>
      <c r="C215" s="126">
        <v>365</v>
      </c>
      <c r="D215" s="126">
        <v>5262</v>
      </c>
      <c r="E215" s="126">
        <v>5953</v>
      </c>
      <c r="F215" s="126">
        <v>2758</v>
      </c>
      <c r="G215" s="126">
        <v>2144</v>
      </c>
      <c r="H215" s="126">
        <v>314</v>
      </c>
    </row>
    <row r="216" spans="1:8" s="86" customFormat="1" ht="9" customHeight="1">
      <c r="A216" s="86" t="s">
        <v>40</v>
      </c>
      <c r="B216" s="113">
        <f t="shared" si="11"/>
        <v>20423</v>
      </c>
      <c r="C216" s="113">
        <v>522</v>
      </c>
      <c r="D216" s="113">
        <v>4472</v>
      </c>
      <c r="E216" s="113">
        <v>4588</v>
      </c>
      <c r="F216" s="113">
        <v>3783</v>
      </c>
      <c r="G216" s="113">
        <v>3682</v>
      </c>
      <c r="H216" s="113">
        <v>3376</v>
      </c>
    </row>
    <row r="217" spans="1:8" s="86" customFormat="1" ht="9" customHeight="1">
      <c r="A217" s="86" t="s">
        <v>41</v>
      </c>
      <c r="B217" s="113">
        <f t="shared" si="11"/>
        <v>17214</v>
      </c>
      <c r="C217" s="113">
        <v>606</v>
      </c>
      <c r="D217" s="113">
        <v>2937</v>
      </c>
      <c r="E217" s="113">
        <v>5836</v>
      </c>
      <c r="F217" s="113">
        <v>3467</v>
      </c>
      <c r="G217" s="113">
        <v>3341</v>
      </c>
      <c r="H217" s="113">
        <v>1027</v>
      </c>
    </row>
    <row r="218" spans="1:8" s="86" customFormat="1" ht="9" customHeight="1">
      <c r="A218" s="86" t="s">
        <v>42</v>
      </c>
      <c r="B218" s="113">
        <f t="shared" si="11"/>
        <v>13421</v>
      </c>
      <c r="C218" s="113">
        <v>131</v>
      </c>
      <c r="D218" s="113">
        <v>3403</v>
      </c>
      <c r="E218" s="113">
        <v>4461</v>
      </c>
      <c r="F218" s="113">
        <v>2976</v>
      </c>
      <c r="G218" s="113">
        <v>1913</v>
      </c>
      <c r="H218" s="113">
        <v>537</v>
      </c>
    </row>
    <row r="219" spans="1:8" s="86" customFormat="1" ht="9" customHeight="1">
      <c r="A219" s="180" t="s">
        <v>43</v>
      </c>
      <c r="B219" s="126">
        <f t="shared" si="11"/>
        <v>21564</v>
      </c>
      <c r="C219" s="126">
        <v>154</v>
      </c>
      <c r="D219" s="126">
        <v>4505</v>
      </c>
      <c r="E219" s="126">
        <v>3659</v>
      </c>
      <c r="F219" s="126">
        <v>4839</v>
      </c>
      <c r="G219" s="126">
        <v>4234</v>
      </c>
      <c r="H219" s="126">
        <v>4173</v>
      </c>
    </row>
    <row r="220" spans="1:8" s="86" customFormat="1" ht="9" customHeight="1">
      <c r="A220" s="86" t="s">
        <v>44</v>
      </c>
      <c r="B220" s="113">
        <f t="shared" si="11"/>
        <v>8627</v>
      </c>
      <c r="C220" s="113">
        <v>184</v>
      </c>
      <c r="D220" s="113">
        <v>2037</v>
      </c>
      <c r="E220" s="113">
        <v>3455</v>
      </c>
      <c r="F220" s="113">
        <v>1665</v>
      </c>
      <c r="G220" s="113">
        <v>1242</v>
      </c>
      <c r="H220" s="113">
        <v>44</v>
      </c>
    </row>
    <row r="221" spans="1:8" s="86" customFormat="1" ht="9" customHeight="1">
      <c r="A221" s="86" t="s">
        <v>45</v>
      </c>
      <c r="B221" s="113">
        <f t="shared" si="11"/>
        <v>46963</v>
      </c>
      <c r="C221" s="113">
        <v>1790</v>
      </c>
      <c r="D221" s="113">
        <v>17492</v>
      </c>
      <c r="E221" s="113">
        <v>12920</v>
      </c>
      <c r="F221" s="113">
        <v>7768</v>
      </c>
      <c r="G221" s="113">
        <v>6817</v>
      </c>
      <c r="H221" s="113">
        <v>176</v>
      </c>
    </row>
    <row r="222" spans="1:8" s="86" customFormat="1" ht="9" customHeight="1">
      <c r="A222" s="86" t="s">
        <v>46</v>
      </c>
      <c r="B222" s="113">
        <f t="shared" si="11"/>
        <v>13659</v>
      </c>
      <c r="C222" s="113">
        <v>258</v>
      </c>
      <c r="D222" s="113">
        <v>4607</v>
      </c>
      <c r="E222" s="113">
        <v>4596</v>
      </c>
      <c r="F222" s="113">
        <v>2240</v>
      </c>
      <c r="G222" s="113">
        <v>1870</v>
      </c>
      <c r="H222" s="113">
        <v>88</v>
      </c>
    </row>
    <row r="223" spans="1:8" s="86" customFormat="1" ht="9" customHeight="1">
      <c r="A223" s="180" t="s">
        <v>47</v>
      </c>
      <c r="B223" s="126">
        <f t="shared" si="11"/>
        <v>12018</v>
      </c>
      <c r="C223" s="126">
        <v>171</v>
      </c>
      <c r="D223" s="126">
        <v>5755</v>
      </c>
      <c r="E223" s="126">
        <v>3504</v>
      </c>
      <c r="F223" s="126">
        <v>1274</v>
      </c>
      <c r="G223" s="126">
        <v>1078</v>
      </c>
      <c r="H223" s="126">
        <v>236</v>
      </c>
    </row>
    <row r="224" spans="1:8" s="86" customFormat="1" ht="9" customHeight="1">
      <c r="B224" s="113"/>
      <c r="C224" s="113"/>
      <c r="D224" s="113"/>
      <c r="E224" s="113"/>
      <c r="F224" s="113"/>
      <c r="G224" s="113"/>
      <c r="H224" s="113"/>
    </row>
    <row r="225" spans="1:8" s="86" customFormat="1" ht="9" customHeight="1">
      <c r="A225" s="179">
        <v>2001</v>
      </c>
      <c r="B225" s="113"/>
      <c r="C225" s="113"/>
      <c r="D225" s="113"/>
      <c r="E225" s="113"/>
      <c r="F225" s="113"/>
      <c r="G225" s="113"/>
      <c r="H225" s="113"/>
    </row>
    <row r="226" spans="1:8" s="86" customFormat="1" ht="9" customHeight="1">
      <c r="A226" s="82" t="s">
        <v>15</v>
      </c>
      <c r="B226" s="91">
        <f t="shared" ref="B226:H226" si="12">SUM(B228:B259)</f>
        <v>665434</v>
      </c>
      <c r="C226" s="91">
        <f t="shared" si="12"/>
        <v>16759</v>
      </c>
      <c r="D226" s="91">
        <f t="shared" si="12"/>
        <v>168755</v>
      </c>
      <c r="E226" s="91">
        <f t="shared" si="12"/>
        <v>216727</v>
      </c>
      <c r="F226" s="91">
        <f t="shared" si="12"/>
        <v>120067</v>
      </c>
      <c r="G226" s="91">
        <f t="shared" si="12"/>
        <v>101455</v>
      </c>
      <c r="H226" s="91">
        <f t="shared" si="12"/>
        <v>41671</v>
      </c>
    </row>
    <row r="227" spans="1:8" s="86" customFormat="1" ht="3.95" customHeight="1">
      <c r="A227" s="82"/>
      <c r="B227" s="91"/>
      <c r="C227" s="125"/>
      <c r="D227" s="125"/>
      <c r="E227" s="125"/>
      <c r="F227" s="125"/>
      <c r="G227" s="125"/>
      <c r="H227" s="125"/>
    </row>
    <row r="228" spans="1:8" s="86" customFormat="1" ht="9" customHeight="1">
      <c r="A228" s="86" t="s">
        <v>16</v>
      </c>
      <c r="B228" s="90">
        <f t="shared" ref="B228:B259" si="13">SUM(C228:H228)</f>
        <v>6610</v>
      </c>
      <c r="C228" s="113">
        <v>71</v>
      </c>
      <c r="D228" s="113">
        <v>1872</v>
      </c>
      <c r="E228" s="113">
        <v>2344</v>
      </c>
      <c r="F228" s="113">
        <v>1321</v>
      </c>
      <c r="G228" s="113">
        <v>909</v>
      </c>
      <c r="H228" s="113">
        <v>93</v>
      </c>
    </row>
    <row r="229" spans="1:8" s="86" customFormat="1" ht="9" customHeight="1">
      <c r="A229" s="86" t="s">
        <v>17</v>
      </c>
      <c r="B229" s="90">
        <f t="shared" si="13"/>
        <v>16242</v>
      </c>
      <c r="C229" s="113">
        <v>639</v>
      </c>
      <c r="D229" s="113">
        <v>2705</v>
      </c>
      <c r="E229" s="113">
        <v>4652</v>
      </c>
      <c r="F229" s="113">
        <v>2906</v>
      </c>
      <c r="G229" s="113">
        <v>2213</v>
      </c>
      <c r="H229" s="113">
        <v>3127</v>
      </c>
    </row>
    <row r="230" spans="1:8" s="86" customFormat="1" ht="9" customHeight="1">
      <c r="A230" s="86" t="s">
        <v>18</v>
      </c>
      <c r="B230" s="90">
        <f t="shared" si="13"/>
        <v>3178</v>
      </c>
      <c r="C230" s="113">
        <v>63</v>
      </c>
      <c r="D230" s="113">
        <v>586</v>
      </c>
      <c r="E230" s="113">
        <v>929</v>
      </c>
      <c r="F230" s="113">
        <v>815</v>
      </c>
      <c r="G230" s="113">
        <v>545</v>
      </c>
      <c r="H230" s="113">
        <v>240</v>
      </c>
    </row>
    <row r="231" spans="1:8" s="86" customFormat="1" ht="9" customHeight="1">
      <c r="A231" s="180" t="s">
        <v>19</v>
      </c>
      <c r="B231" s="92">
        <f t="shared" si="13"/>
        <v>5618</v>
      </c>
      <c r="C231" s="126">
        <v>127</v>
      </c>
      <c r="D231" s="126">
        <v>1436</v>
      </c>
      <c r="E231" s="126">
        <v>1655</v>
      </c>
      <c r="F231" s="126">
        <v>1060</v>
      </c>
      <c r="G231" s="126">
        <v>972</v>
      </c>
      <c r="H231" s="126">
        <v>368</v>
      </c>
    </row>
    <row r="232" spans="1:8" s="86" customFormat="1" ht="9" customHeight="1">
      <c r="A232" s="86" t="s">
        <v>20</v>
      </c>
      <c r="B232" s="90">
        <f t="shared" si="13"/>
        <v>17502</v>
      </c>
      <c r="C232" s="113">
        <v>136</v>
      </c>
      <c r="D232" s="113">
        <v>2991</v>
      </c>
      <c r="E232" s="113">
        <v>6656</v>
      </c>
      <c r="F232" s="113">
        <v>3086</v>
      </c>
      <c r="G232" s="113">
        <v>3106</v>
      </c>
      <c r="H232" s="113">
        <v>1527</v>
      </c>
    </row>
    <row r="233" spans="1:8" s="86" customFormat="1" ht="9" customHeight="1">
      <c r="A233" s="86" t="s">
        <v>21</v>
      </c>
      <c r="B233" s="90">
        <f t="shared" si="13"/>
        <v>3706</v>
      </c>
      <c r="C233" s="113">
        <v>72</v>
      </c>
      <c r="D233" s="113">
        <v>937</v>
      </c>
      <c r="E233" s="113">
        <v>1174</v>
      </c>
      <c r="F233" s="113">
        <v>742</v>
      </c>
      <c r="G233" s="113">
        <v>674</v>
      </c>
      <c r="H233" s="113">
        <v>107</v>
      </c>
    </row>
    <row r="234" spans="1:8" s="86" customFormat="1" ht="9" customHeight="1">
      <c r="A234" s="86" t="s">
        <v>22</v>
      </c>
      <c r="B234" s="90">
        <f t="shared" si="13"/>
        <v>17990</v>
      </c>
      <c r="C234" s="113">
        <v>675</v>
      </c>
      <c r="D234" s="113">
        <v>6459</v>
      </c>
      <c r="E234" s="113">
        <v>4462</v>
      </c>
      <c r="F234" s="113">
        <v>2756</v>
      </c>
      <c r="G234" s="113">
        <v>2919</v>
      </c>
      <c r="H234" s="113">
        <v>719</v>
      </c>
    </row>
    <row r="235" spans="1:8" s="86" customFormat="1" ht="9" customHeight="1">
      <c r="A235" s="180" t="s">
        <v>23</v>
      </c>
      <c r="B235" s="92">
        <f t="shared" si="13"/>
        <v>20054</v>
      </c>
      <c r="C235" s="126">
        <v>223</v>
      </c>
      <c r="D235" s="126">
        <v>5826</v>
      </c>
      <c r="E235" s="126">
        <v>6160</v>
      </c>
      <c r="F235" s="126">
        <v>3719</v>
      </c>
      <c r="G235" s="126">
        <v>3100</v>
      </c>
      <c r="H235" s="126">
        <v>1026</v>
      </c>
    </row>
    <row r="236" spans="1:8" s="86" customFormat="1" ht="9" customHeight="1">
      <c r="A236" s="161" t="s">
        <v>24</v>
      </c>
      <c r="B236" s="90">
        <f t="shared" si="13"/>
        <v>47918</v>
      </c>
      <c r="C236" s="113">
        <v>143</v>
      </c>
      <c r="D236" s="113">
        <v>3063</v>
      </c>
      <c r="E236" s="113">
        <v>17426</v>
      </c>
      <c r="F236" s="113">
        <v>13943</v>
      </c>
      <c r="G236" s="113">
        <v>12256</v>
      </c>
      <c r="H236" s="113">
        <v>1087</v>
      </c>
    </row>
    <row r="237" spans="1:8" s="86" customFormat="1" ht="9" customHeight="1">
      <c r="A237" s="86" t="s">
        <v>25</v>
      </c>
      <c r="B237" s="90">
        <f t="shared" si="13"/>
        <v>12671</v>
      </c>
      <c r="C237" s="113">
        <v>206</v>
      </c>
      <c r="D237" s="113">
        <v>3008</v>
      </c>
      <c r="E237" s="113">
        <v>3763</v>
      </c>
      <c r="F237" s="113">
        <v>1724</v>
      </c>
      <c r="G237" s="113">
        <v>1731</v>
      </c>
      <c r="H237" s="113">
        <v>2239</v>
      </c>
    </row>
    <row r="238" spans="1:8" s="86" customFormat="1" ht="9" customHeight="1">
      <c r="A238" s="86" t="s">
        <v>26</v>
      </c>
      <c r="B238" s="90">
        <f t="shared" si="13"/>
        <v>37758</v>
      </c>
      <c r="C238" s="113">
        <v>1250</v>
      </c>
      <c r="D238" s="113">
        <v>15595</v>
      </c>
      <c r="E238" s="113">
        <v>10065</v>
      </c>
      <c r="F238" s="113">
        <v>3872</v>
      </c>
      <c r="G238" s="113">
        <v>3162</v>
      </c>
      <c r="H238" s="113">
        <v>3814</v>
      </c>
    </row>
    <row r="239" spans="1:8" s="86" customFormat="1" ht="9" customHeight="1">
      <c r="A239" s="180" t="s">
        <v>27</v>
      </c>
      <c r="B239" s="92">
        <f t="shared" si="13"/>
        <v>23644</v>
      </c>
      <c r="C239" s="126">
        <v>1054</v>
      </c>
      <c r="D239" s="126">
        <v>8216</v>
      </c>
      <c r="E239" s="126">
        <v>6936</v>
      </c>
      <c r="F239" s="126">
        <v>3583</v>
      </c>
      <c r="G239" s="126">
        <v>3070</v>
      </c>
      <c r="H239" s="126">
        <v>785</v>
      </c>
    </row>
    <row r="240" spans="1:8" s="86" customFormat="1" ht="9" customHeight="1">
      <c r="A240" s="86" t="s">
        <v>28</v>
      </c>
      <c r="B240" s="90">
        <f t="shared" si="13"/>
        <v>14104</v>
      </c>
      <c r="C240" s="113">
        <v>511</v>
      </c>
      <c r="D240" s="113">
        <v>3769</v>
      </c>
      <c r="E240" s="113">
        <v>5115</v>
      </c>
      <c r="F240" s="113">
        <v>2322</v>
      </c>
      <c r="G240" s="113">
        <v>2008</v>
      </c>
      <c r="H240" s="113">
        <v>379</v>
      </c>
    </row>
    <row r="241" spans="1:8" s="86" customFormat="1" ht="9" customHeight="1">
      <c r="A241" s="86" t="s">
        <v>29</v>
      </c>
      <c r="B241" s="90">
        <f t="shared" si="13"/>
        <v>47383</v>
      </c>
      <c r="C241" s="113">
        <v>888</v>
      </c>
      <c r="D241" s="113">
        <v>11189</v>
      </c>
      <c r="E241" s="113">
        <v>13407</v>
      </c>
      <c r="F241" s="113">
        <v>7315</v>
      </c>
      <c r="G241" s="113">
        <v>6913</v>
      </c>
      <c r="H241" s="113">
        <v>7671</v>
      </c>
    </row>
    <row r="242" spans="1:8" s="86" customFormat="1" ht="9" customHeight="1">
      <c r="A242" s="86" t="s">
        <v>30</v>
      </c>
      <c r="B242" s="90">
        <f t="shared" si="13"/>
        <v>80864</v>
      </c>
      <c r="C242" s="113">
        <v>1817</v>
      </c>
      <c r="D242" s="113">
        <v>14820</v>
      </c>
      <c r="E242" s="113">
        <v>36194</v>
      </c>
      <c r="F242" s="113">
        <v>16595</v>
      </c>
      <c r="G242" s="113">
        <v>11157</v>
      </c>
      <c r="H242" s="113">
        <v>281</v>
      </c>
    </row>
    <row r="243" spans="1:8" s="86" customFormat="1" ht="9" customHeight="1">
      <c r="A243" s="180" t="s">
        <v>31</v>
      </c>
      <c r="B243" s="92">
        <f t="shared" si="13"/>
        <v>33359</v>
      </c>
      <c r="C243" s="126">
        <v>1676</v>
      </c>
      <c r="D243" s="126">
        <v>13536</v>
      </c>
      <c r="E243" s="126">
        <v>9727</v>
      </c>
      <c r="F243" s="126">
        <v>4724</v>
      </c>
      <c r="G243" s="126">
        <v>3404</v>
      </c>
      <c r="H243" s="126">
        <v>292</v>
      </c>
    </row>
    <row r="244" spans="1:8" s="86" customFormat="1" ht="9" customHeight="1">
      <c r="A244" s="86" t="s">
        <v>32</v>
      </c>
      <c r="B244" s="90">
        <f t="shared" si="13"/>
        <v>9589</v>
      </c>
      <c r="C244" s="113">
        <v>213</v>
      </c>
      <c r="D244" s="113">
        <v>1625</v>
      </c>
      <c r="E244" s="113">
        <v>3424</v>
      </c>
      <c r="F244" s="113">
        <v>2233</v>
      </c>
      <c r="G244" s="113">
        <v>2043</v>
      </c>
      <c r="H244" s="113">
        <v>51</v>
      </c>
    </row>
    <row r="245" spans="1:8" s="86" customFormat="1" ht="9" customHeight="1">
      <c r="A245" s="86" t="s">
        <v>33</v>
      </c>
      <c r="B245" s="90">
        <f t="shared" si="13"/>
        <v>6818</v>
      </c>
      <c r="C245" s="113">
        <v>222</v>
      </c>
      <c r="D245" s="113">
        <v>1600</v>
      </c>
      <c r="E245" s="113">
        <v>2181</v>
      </c>
      <c r="F245" s="113">
        <v>1148</v>
      </c>
      <c r="G245" s="113">
        <v>1199</v>
      </c>
      <c r="H245" s="113">
        <v>468</v>
      </c>
    </row>
    <row r="246" spans="1:8" s="86" customFormat="1" ht="9" customHeight="1">
      <c r="A246" s="86" t="s">
        <v>34</v>
      </c>
      <c r="B246" s="90">
        <f t="shared" si="13"/>
        <v>32029</v>
      </c>
      <c r="C246" s="113">
        <v>213</v>
      </c>
      <c r="D246" s="113">
        <v>3702</v>
      </c>
      <c r="E246" s="113">
        <v>14010</v>
      </c>
      <c r="F246" s="113">
        <v>6065</v>
      </c>
      <c r="G246" s="113">
        <v>4088</v>
      </c>
      <c r="H246" s="113">
        <v>3951</v>
      </c>
    </row>
    <row r="247" spans="1:8" s="86" customFormat="1" ht="9" customHeight="1">
      <c r="A247" s="180" t="s">
        <v>35</v>
      </c>
      <c r="B247" s="92">
        <f t="shared" si="13"/>
        <v>20301</v>
      </c>
      <c r="C247" s="126">
        <v>817</v>
      </c>
      <c r="D247" s="126">
        <v>8563</v>
      </c>
      <c r="E247" s="126">
        <v>5398</v>
      </c>
      <c r="F247" s="126">
        <v>2762</v>
      </c>
      <c r="G247" s="126">
        <v>2628</v>
      </c>
      <c r="H247" s="126">
        <v>133</v>
      </c>
    </row>
    <row r="248" spans="1:8" s="86" customFormat="1" ht="9" customHeight="1">
      <c r="A248" s="86" t="s">
        <v>36</v>
      </c>
      <c r="B248" s="90">
        <f t="shared" si="13"/>
        <v>25811</v>
      </c>
      <c r="C248" s="113">
        <v>791</v>
      </c>
      <c r="D248" s="113">
        <v>6713</v>
      </c>
      <c r="E248" s="113">
        <v>7657</v>
      </c>
      <c r="F248" s="113">
        <v>4133</v>
      </c>
      <c r="G248" s="113">
        <v>3887</v>
      </c>
      <c r="H248" s="113">
        <v>2630</v>
      </c>
    </row>
    <row r="249" spans="1:8" s="86" customFormat="1" ht="9" customHeight="1">
      <c r="A249" s="86" t="s">
        <v>37</v>
      </c>
      <c r="B249" s="90">
        <f t="shared" si="13"/>
        <v>9858</v>
      </c>
      <c r="C249" s="113">
        <v>759</v>
      </c>
      <c r="D249" s="113">
        <v>2422</v>
      </c>
      <c r="E249" s="113">
        <v>3407</v>
      </c>
      <c r="F249" s="113">
        <v>1186</v>
      </c>
      <c r="G249" s="113">
        <v>1116</v>
      </c>
      <c r="H249" s="113">
        <v>968</v>
      </c>
    </row>
    <row r="250" spans="1:8" s="86" customFormat="1" ht="9" customHeight="1">
      <c r="A250" s="86" t="s">
        <v>38</v>
      </c>
      <c r="B250" s="90">
        <f t="shared" si="13"/>
        <v>8467</v>
      </c>
      <c r="C250" s="113">
        <v>75</v>
      </c>
      <c r="D250" s="113">
        <v>1358</v>
      </c>
      <c r="E250" s="113">
        <v>2602</v>
      </c>
      <c r="F250" s="113">
        <v>2473</v>
      </c>
      <c r="G250" s="113">
        <v>1941</v>
      </c>
      <c r="H250" s="113">
        <v>18</v>
      </c>
    </row>
    <row r="251" spans="1:8" s="86" customFormat="1" ht="9" customHeight="1">
      <c r="A251" s="180" t="s">
        <v>39</v>
      </c>
      <c r="B251" s="92">
        <f t="shared" si="13"/>
        <v>15568</v>
      </c>
      <c r="C251" s="126">
        <v>294</v>
      </c>
      <c r="D251" s="126">
        <v>4634</v>
      </c>
      <c r="E251" s="126">
        <v>5536</v>
      </c>
      <c r="F251" s="126">
        <v>2581</v>
      </c>
      <c r="G251" s="126">
        <v>2159</v>
      </c>
      <c r="H251" s="126">
        <v>364</v>
      </c>
    </row>
    <row r="252" spans="1:8" s="86" customFormat="1" ht="9" customHeight="1">
      <c r="A252" s="86" t="s">
        <v>40</v>
      </c>
      <c r="B252" s="90">
        <f t="shared" si="13"/>
        <v>20054</v>
      </c>
      <c r="C252" s="113">
        <v>454</v>
      </c>
      <c r="D252" s="113">
        <v>4463</v>
      </c>
      <c r="E252" s="113">
        <v>4361</v>
      </c>
      <c r="F252" s="113">
        <v>3803</v>
      </c>
      <c r="G252" s="113">
        <v>3811</v>
      </c>
      <c r="H252" s="113">
        <v>3162</v>
      </c>
    </row>
    <row r="253" spans="1:8" s="86" customFormat="1" ht="9" customHeight="1">
      <c r="A253" s="86" t="s">
        <v>41</v>
      </c>
      <c r="B253" s="90">
        <f t="shared" si="13"/>
        <v>17366</v>
      </c>
      <c r="C253" s="113">
        <v>628</v>
      </c>
      <c r="D253" s="113">
        <v>3018</v>
      </c>
      <c r="E253" s="113">
        <v>6082</v>
      </c>
      <c r="F253" s="113">
        <v>3584</v>
      </c>
      <c r="G253" s="113">
        <v>3391</v>
      </c>
      <c r="H253" s="113">
        <v>663</v>
      </c>
    </row>
    <row r="254" spans="1:8" s="86" customFormat="1" ht="9" customHeight="1">
      <c r="A254" s="86" t="s">
        <v>42</v>
      </c>
      <c r="B254" s="90">
        <f t="shared" si="13"/>
        <v>13213</v>
      </c>
      <c r="C254" s="113">
        <v>214</v>
      </c>
      <c r="D254" s="113">
        <v>3262</v>
      </c>
      <c r="E254" s="113">
        <v>4003</v>
      </c>
      <c r="F254" s="113">
        <v>2804</v>
      </c>
      <c r="G254" s="113">
        <v>1962</v>
      </c>
      <c r="H254" s="113">
        <v>968</v>
      </c>
    </row>
    <row r="255" spans="1:8" s="86" customFormat="1" ht="9" customHeight="1">
      <c r="A255" s="180" t="s">
        <v>43</v>
      </c>
      <c r="B255" s="92">
        <f t="shared" si="13"/>
        <v>20726</v>
      </c>
      <c r="C255" s="126">
        <v>158</v>
      </c>
      <c r="D255" s="126">
        <v>4245</v>
      </c>
      <c r="E255" s="126">
        <v>4007</v>
      </c>
      <c r="F255" s="126">
        <v>4504</v>
      </c>
      <c r="G255" s="126">
        <v>4034</v>
      </c>
      <c r="H255" s="126">
        <v>3778</v>
      </c>
    </row>
    <row r="256" spans="1:8" s="86" customFormat="1" ht="9" customHeight="1">
      <c r="A256" s="86" t="s">
        <v>44</v>
      </c>
      <c r="B256" s="90">
        <f t="shared" si="13"/>
        <v>7472</v>
      </c>
      <c r="C256" s="113">
        <v>119</v>
      </c>
      <c r="D256" s="113">
        <v>1648</v>
      </c>
      <c r="E256" s="113">
        <v>3016</v>
      </c>
      <c r="F256" s="113">
        <v>1462</v>
      </c>
      <c r="G256" s="113">
        <v>1168</v>
      </c>
      <c r="H256" s="113">
        <v>59</v>
      </c>
    </row>
    <row r="257" spans="1:8" s="86" customFormat="1" ht="9" customHeight="1">
      <c r="A257" s="86" t="s">
        <v>45</v>
      </c>
      <c r="B257" s="90">
        <f t="shared" si="13"/>
        <v>45651</v>
      </c>
      <c r="C257" s="113">
        <v>1829</v>
      </c>
      <c r="D257" s="113">
        <v>16646</v>
      </c>
      <c r="E257" s="113">
        <v>12843</v>
      </c>
      <c r="F257" s="113">
        <v>7543</v>
      </c>
      <c r="G257" s="113">
        <v>6742</v>
      </c>
      <c r="H257" s="113">
        <v>48</v>
      </c>
    </row>
    <row r="258" spans="1:8" s="86" customFormat="1" ht="9" customHeight="1">
      <c r="A258" s="86" t="s">
        <v>46</v>
      </c>
      <c r="B258" s="90">
        <f t="shared" si="13"/>
        <v>12736</v>
      </c>
      <c r="C258" s="113">
        <v>248</v>
      </c>
      <c r="D258" s="113">
        <v>3817</v>
      </c>
      <c r="E258" s="113">
        <v>4474</v>
      </c>
      <c r="F258" s="113">
        <v>2103</v>
      </c>
      <c r="G258" s="113">
        <v>1954</v>
      </c>
      <c r="H258" s="113">
        <v>140</v>
      </c>
    </row>
    <row r="259" spans="1:8" s="86" customFormat="1" ht="9" customHeight="1">
      <c r="A259" s="180" t="s">
        <v>47</v>
      </c>
      <c r="B259" s="92">
        <f t="shared" si="13"/>
        <v>11174</v>
      </c>
      <c r="C259" s="126">
        <v>174</v>
      </c>
      <c r="D259" s="126">
        <v>5031</v>
      </c>
      <c r="E259" s="126">
        <v>3061</v>
      </c>
      <c r="F259" s="126">
        <v>1200</v>
      </c>
      <c r="G259" s="126">
        <v>1193</v>
      </c>
      <c r="H259" s="126">
        <v>515</v>
      </c>
    </row>
    <row r="260" spans="1:8" s="86" customFormat="1" ht="9" customHeight="1">
      <c r="B260" s="90"/>
      <c r="C260" s="113"/>
      <c r="D260" s="113"/>
      <c r="E260" s="113"/>
      <c r="F260" s="113"/>
      <c r="G260" s="113"/>
      <c r="H260" s="113"/>
    </row>
    <row r="261" spans="1:8" s="86" customFormat="1" ht="9" customHeight="1">
      <c r="A261" s="179">
        <v>2002</v>
      </c>
      <c r="B261" s="113"/>
      <c r="C261" s="113"/>
      <c r="D261" s="113"/>
      <c r="E261" s="113"/>
      <c r="F261" s="113"/>
      <c r="G261" s="113"/>
      <c r="H261" s="113"/>
    </row>
    <row r="262" spans="1:8" s="86" customFormat="1" ht="9" customHeight="1">
      <c r="A262" s="82" t="s">
        <v>15</v>
      </c>
      <c r="B262" s="91">
        <f t="shared" ref="B262:H262" si="14">SUM(B264:B295)</f>
        <v>616654</v>
      </c>
      <c r="C262" s="91">
        <f t="shared" si="14"/>
        <v>13243</v>
      </c>
      <c r="D262" s="91">
        <f t="shared" si="14"/>
        <v>147524</v>
      </c>
      <c r="E262" s="91">
        <f t="shared" si="14"/>
        <v>195711</v>
      </c>
      <c r="F262" s="91">
        <f t="shared" si="14"/>
        <v>111848</v>
      </c>
      <c r="G262" s="91">
        <f t="shared" si="14"/>
        <v>96999</v>
      </c>
      <c r="H262" s="91">
        <f t="shared" si="14"/>
        <v>51329</v>
      </c>
    </row>
    <row r="263" spans="1:8" s="86" customFormat="1" ht="3.95" customHeight="1">
      <c r="A263" s="82"/>
      <c r="B263" s="91"/>
      <c r="C263" s="125"/>
      <c r="D263" s="125"/>
      <c r="E263" s="125"/>
      <c r="F263" s="125"/>
      <c r="G263" s="125"/>
      <c r="H263" s="125"/>
    </row>
    <row r="264" spans="1:8" s="86" customFormat="1" ht="9" customHeight="1">
      <c r="A264" s="86" t="s">
        <v>16</v>
      </c>
      <c r="B264" s="90">
        <f t="shared" ref="B264:B295" si="15">SUM(C264:H264)</f>
        <v>6472</v>
      </c>
      <c r="C264" s="113">
        <v>71</v>
      </c>
      <c r="D264" s="113">
        <v>1609</v>
      </c>
      <c r="E264" s="113">
        <v>2097</v>
      </c>
      <c r="F264" s="113">
        <v>1223</v>
      </c>
      <c r="G264" s="113">
        <v>1049</v>
      </c>
      <c r="H264" s="113">
        <v>423</v>
      </c>
    </row>
    <row r="265" spans="1:8" s="86" customFormat="1" ht="9" customHeight="1">
      <c r="A265" s="86" t="s">
        <v>17</v>
      </c>
      <c r="B265" s="90">
        <f t="shared" si="15"/>
        <v>15028</v>
      </c>
      <c r="C265" s="113">
        <v>524</v>
      </c>
      <c r="D265" s="113">
        <v>2419</v>
      </c>
      <c r="E265" s="113">
        <v>4576</v>
      </c>
      <c r="F265" s="113">
        <v>2509</v>
      </c>
      <c r="G265" s="113">
        <v>1937</v>
      </c>
      <c r="H265" s="113">
        <v>3063</v>
      </c>
    </row>
    <row r="266" spans="1:8" s="86" customFormat="1" ht="9" customHeight="1">
      <c r="A266" s="86" t="s">
        <v>18</v>
      </c>
      <c r="B266" s="90">
        <f t="shared" si="15"/>
        <v>3062</v>
      </c>
      <c r="C266" s="113">
        <v>47</v>
      </c>
      <c r="D266" s="113">
        <v>470</v>
      </c>
      <c r="E266" s="113">
        <v>973</v>
      </c>
      <c r="F266" s="113">
        <v>716</v>
      </c>
      <c r="G266" s="113">
        <v>574</v>
      </c>
      <c r="H266" s="113">
        <v>282</v>
      </c>
    </row>
    <row r="267" spans="1:8" s="86" customFormat="1" ht="9" customHeight="1">
      <c r="A267" s="180" t="s">
        <v>19</v>
      </c>
      <c r="B267" s="92">
        <f t="shared" si="15"/>
        <v>4911</v>
      </c>
      <c r="C267" s="126">
        <v>65</v>
      </c>
      <c r="D267" s="126">
        <v>1026</v>
      </c>
      <c r="E267" s="126">
        <v>1364</v>
      </c>
      <c r="F267" s="126">
        <v>1014</v>
      </c>
      <c r="G267" s="126">
        <v>986</v>
      </c>
      <c r="H267" s="126">
        <v>456</v>
      </c>
    </row>
    <row r="268" spans="1:8" s="86" customFormat="1" ht="9" customHeight="1">
      <c r="A268" s="86" t="s">
        <v>20</v>
      </c>
      <c r="B268" s="90">
        <f t="shared" si="15"/>
        <v>15462</v>
      </c>
      <c r="C268" s="113">
        <v>90</v>
      </c>
      <c r="D268" s="113">
        <v>2261</v>
      </c>
      <c r="E268" s="113">
        <v>5354</v>
      </c>
      <c r="F268" s="113">
        <v>2826</v>
      </c>
      <c r="G268" s="113">
        <v>2558</v>
      </c>
      <c r="H268" s="113">
        <v>2373</v>
      </c>
    </row>
    <row r="269" spans="1:8" s="86" customFormat="1" ht="9" customHeight="1">
      <c r="A269" s="86" t="s">
        <v>21</v>
      </c>
      <c r="B269" s="90">
        <f t="shared" si="15"/>
        <v>3492</v>
      </c>
      <c r="C269" s="113">
        <v>65</v>
      </c>
      <c r="D269" s="113">
        <v>815</v>
      </c>
      <c r="E269" s="113">
        <v>1168</v>
      </c>
      <c r="F269" s="113">
        <v>717</v>
      </c>
      <c r="G269" s="113">
        <v>696</v>
      </c>
      <c r="H269" s="113">
        <v>31</v>
      </c>
    </row>
    <row r="270" spans="1:8" s="86" customFormat="1" ht="9" customHeight="1">
      <c r="A270" s="86" t="s">
        <v>22</v>
      </c>
      <c r="B270" s="90">
        <f t="shared" si="15"/>
        <v>18042</v>
      </c>
      <c r="C270" s="113">
        <v>638</v>
      </c>
      <c r="D270" s="113">
        <v>6137</v>
      </c>
      <c r="E270" s="113">
        <v>4424</v>
      </c>
      <c r="F270" s="113">
        <v>2547</v>
      </c>
      <c r="G270" s="113">
        <v>2915</v>
      </c>
      <c r="H270" s="113">
        <v>1381</v>
      </c>
    </row>
    <row r="271" spans="1:8" s="86" customFormat="1" ht="9" customHeight="1">
      <c r="A271" s="180" t="s">
        <v>23</v>
      </c>
      <c r="B271" s="92">
        <f t="shared" si="15"/>
        <v>18242</v>
      </c>
      <c r="C271" s="126">
        <v>341</v>
      </c>
      <c r="D271" s="126">
        <v>4467</v>
      </c>
      <c r="E271" s="126">
        <v>5072</v>
      </c>
      <c r="F271" s="126">
        <v>3411</v>
      </c>
      <c r="G271" s="126">
        <v>2964</v>
      </c>
      <c r="H271" s="126">
        <v>1987</v>
      </c>
    </row>
    <row r="272" spans="1:8" s="86" customFormat="1" ht="9" customHeight="1">
      <c r="A272" s="161" t="s">
        <v>24</v>
      </c>
      <c r="B272" s="90">
        <f t="shared" si="15"/>
        <v>42695</v>
      </c>
      <c r="C272" s="113">
        <v>125</v>
      </c>
      <c r="D272" s="113">
        <v>2345</v>
      </c>
      <c r="E272" s="113">
        <v>14829</v>
      </c>
      <c r="F272" s="113">
        <v>12811</v>
      </c>
      <c r="G272" s="113">
        <v>10847</v>
      </c>
      <c r="H272" s="113">
        <v>1738</v>
      </c>
    </row>
    <row r="273" spans="1:8" s="86" customFormat="1" ht="9" customHeight="1">
      <c r="A273" s="86" t="s">
        <v>25</v>
      </c>
      <c r="B273" s="90">
        <f t="shared" si="15"/>
        <v>11568</v>
      </c>
      <c r="C273" s="113">
        <v>191</v>
      </c>
      <c r="D273" s="113">
        <v>2748</v>
      </c>
      <c r="E273" s="113">
        <v>3415</v>
      </c>
      <c r="F273" s="113">
        <v>1646</v>
      </c>
      <c r="G273" s="113">
        <v>1679</v>
      </c>
      <c r="H273" s="113">
        <v>1889</v>
      </c>
    </row>
    <row r="274" spans="1:8" s="86" customFormat="1" ht="9" customHeight="1">
      <c r="A274" s="86" t="s">
        <v>26</v>
      </c>
      <c r="B274" s="90">
        <f t="shared" si="15"/>
        <v>33888</v>
      </c>
      <c r="C274" s="113">
        <v>873</v>
      </c>
      <c r="D274" s="113">
        <v>13303</v>
      </c>
      <c r="E274" s="113">
        <v>9062</v>
      </c>
      <c r="F274" s="113">
        <v>3655</v>
      </c>
      <c r="G274" s="113">
        <v>3243</v>
      </c>
      <c r="H274" s="113">
        <v>3752</v>
      </c>
    </row>
    <row r="275" spans="1:8" s="86" customFormat="1" ht="9" customHeight="1">
      <c r="A275" s="180" t="s">
        <v>27</v>
      </c>
      <c r="B275" s="92">
        <f t="shared" si="15"/>
        <v>23580</v>
      </c>
      <c r="C275" s="126">
        <v>1082</v>
      </c>
      <c r="D275" s="126">
        <v>7828</v>
      </c>
      <c r="E275" s="126">
        <v>6735</v>
      </c>
      <c r="F275" s="126">
        <v>3564</v>
      </c>
      <c r="G275" s="126">
        <v>3163</v>
      </c>
      <c r="H275" s="126">
        <v>1208</v>
      </c>
    </row>
    <row r="276" spans="1:8" s="86" customFormat="1" ht="9" customHeight="1">
      <c r="A276" s="86" t="s">
        <v>28</v>
      </c>
      <c r="B276" s="90">
        <f t="shared" si="15"/>
        <v>13017</v>
      </c>
      <c r="C276" s="113">
        <v>380</v>
      </c>
      <c r="D276" s="113">
        <v>3153</v>
      </c>
      <c r="E276" s="113">
        <v>5108</v>
      </c>
      <c r="F276" s="113">
        <v>2247</v>
      </c>
      <c r="G276" s="113">
        <v>1971</v>
      </c>
      <c r="H276" s="113">
        <v>158</v>
      </c>
    </row>
    <row r="277" spans="1:8" s="86" customFormat="1" ht="9" customHeight="1">
      <c r="A277" s="86" t="s">
        <v>29</v>
      </c>
      <c r="B277" s="90">
        <f t="shared" si="15"/>
        <v>43286</v>
      </c>
      <c r="C277" s="113">
        <v>621</v>
      </c>
      <c r="D277" s="113">
        <v>9231</v>
      </c>
      <c r="E277" s="113">
        <v>10284</v>
      </c>
      <c r="F277" s="113">
        <v>4957</v>
      </c>
      <c r="G277" s="113">
        <v>4959</v>
      </c>
      <c r="H277" s="113">
        <v>13234</v>
      </c>
    </row>
    <row r="278" spans="1:8" s="86" customFormat="1" ht="9" customHeight="1">
      <c r="A278" s="86" t="s">
        <v>30</v>
      </c>
      <c r="B278" s="90">
        <f t="shared" si="15"/>
        <v>74151</v>
      </c>
      <c r="C278" s="113">
        <v>1448</v>
      </c>
      <c r="D278" s="113">
        <v>12654</v>
      </c>
      <c r="E278" s="113">
        <v>32597</v>
      </c>
      <c r="F278" s="113">
        <v>16279</v>
      </c>
      <c r="G278" s="113">
        <v>10801</v>
      </c>
      <c r="H278" s="113">
        <v>372</v>
      </c>
    </row>
    <row r="279" spans="1:8" s="86" customFormat="1" ht="9" customHeight="1">
      <c r="A279" s="180" t="s">
        <v>31</v>
      </c>
      <c r="B279" s="92">
        <f t="shared" si="15"/>
        <v>31644</v>
      </c>
      <c r="C279" s="126">
        <v>1442</v>
      </c>
      <c r="D279" s="126">
        <v>12364</v>
      </c>
      <c r="E279" s="126">
        <v>9419</v>
      </c>
      <c r="F279" s="126">
        <v>4714</v>
      </c>
      <c r="G279" s="126">
        <v>3510</v>
      </c>
      <c r="H279" s="126">
        <v>195</v>
      </c>
    </row>
    <row r="280" spans="1:8" s="86" customFormat="1" ht="9" customHeight="1">
      <c r="A280" s="86" t="s">
        <v>32</v>
      </c>
      <c r="B280" s="90">
        <f t="shared" si="15"/>
        <v>9005</v>
      </c>
      <c r="C280" s="113">
        <v>207</v>
      </c>
      <c r="D280" s="113">
        <v>1479</v>
      </c>
      <c r="E280" s="113">
        <v>3145</v>
      </c>
      <c r="F280" s="113">
        <v>1959</v>
      </c>
      <c r="G280" s="113">
        <v>2107</v>
      </c>
      <c r="H280" s="113">
        <v>108</v>
      </c>
    </row>
    <row r="281" spans="1:8" s="86" customFormat="1" ht="9" customHeight="1">
      <c r="A281" s="86" t="s">
        <v>33</v>
      </c>
      <c r="B281" s="90">
        <f t="shared" si="15"/>
        <v>6422</v>
      </c>
      <c r="C281" s="113">
        <v>174</v>
      </c>
      <c r="D281" s="113">
        <v>1345</v>
      </c>
      <c r="E281" s="113">
        <v>2261</v>
      </c>
      <c r="F281" s="113">
        <v>1195</v>
      </c>
      <c r="G281" s="113">
        <v>1087</v>
      </c>
      <c r="H281" s="113">
        <v>360</v>
      </c>
    </row>
    <row r="282" spans="1:8" s="86" customFormat="1" ht="9" customHeight="1">
      <c r="A282" s="86" t="s">
        <v>34</v>
      </c>
      <c r="B282" s="90">
        <f t="shared" si="15"/>
        <v>30655</v>
      </c>
      <c r="C282" s="113">
        <v>127</v>
      </c>
      <c r="D282" s="113">
        <v>3450</v>
      </c>
      <c r="E282" s="113">
        <v>10606</v>
      </c>
      <c r="F282" s="113">
        <v>4912</v>
      </c>
      <c r="G282" s="113">
        <v>4935</v>
      </c>
      <c r="H282" s="113">
        <v>6625</v>
      </c>
    </row>
    <row r="283" spans="1:8" s="86" customFormat="1" ht="9" customHeight="1">
      <c r="A283" s="180" t="s">
        <v>35</v>
      </c>
      <c r="B283" s="92">
        <f t="shared" si="15"/>
        <v>18420</v>
      </c>
      <c r="C283" s="126">
        <v>555</v>
      </c>
      <c r="D283" s="126">
        <v>7140</v>
      </c>
      <c r="E283" s="126">
        <v>5058</v>
      </c>
      <c r="F283" s="126">
        <v>2841</v>
      </c>
      <c r="G283" s="126">
        <v>2568</v>
      </c>
      <c r="H283" s="126">
        <v>258</v>
      </c>
    </row>
    <row r="284" spans="1:8" s="86" customFormat="1" ht="9" customHeight="1">
      <c r="A284" s="86" t="s">
        <v>36</v>
      </c>
      <c r="B284" s="90">
        <f t="shared" si="15"/>
        <v>23066</v>
      </c>
      <c r="C284" s="113">
        <v>609</v>
      </c>
      <c r="D284" s="113">
        <v>5382</v>
      </c>
      <c r="E284" s="113">
        <v>6959</v>
      </c>
      <c r="F284" s="113">
        <v>3744</v>
      </c>
      <c r="G284" s="113">
        <v>3626</v>
      </c>
      <c r="H284" s="113">
        <v>2746</v>
      </c>
    </row>
    <row r="285" spans="1:8" s="86" customFormat="1" ht="9" customHeight="1">
      <c r="A285" s="86" t="s">
        <v>37</v>
      </c>
      <c r="B285" s="90">
        <f t="shared" si="15"/>
        <v>9462</v>
      </c>
      <c r="C285" s="113">
        <v>218</v>
      </c>
      <c r="D285" s="113">
        <v>4967</v>
      </c>
      <c r="E285" s="113">
        <v>2420</v>
      </c>
      <c r="F285" s="113">
        <v>585</v>
      </c>
      <c r="G285" s="113">
        <v>434</v>
      </c>
      <c r="H285" s="113">
        <v>838</v>
      </c>
    </row>
    <row r="286" spans="1:8" s="86" customFormat="1" ht="9" customHeight="1">
      <c r="A286" s="86" t="s">
        <v>38</v>
      </c>
      <c r="B286" s="90">
        <f t="shared" si="15"/>
        <v>8009</v>
      </c>
      <c r="C286" s="113">
        <v>75</v>
      </c>
      <c r="D286" s="113">
        <v>1186</v>
      </c>
      <c r="E286" s="113">
        <v>2460</v>
      </c>
      <c r="F286" s="113">
        <v>2423</v>
      </c>
      <c r="G286" s="113">
        <v>1799</v>
      </c>
      <c r="H286" s="113">
        <v>66</v>
      </c>
    </row>
    <row r="287" spans="1:8" s="86" customFormat="1" ht="9" customHeight="1">
      <c r="A287" s="180" t="s">
        <v>39</v>
      </c>
      <c r="B287" s="92">
        <f t="shared" si="15"/>
        <v>14744</v>
      </c>
      <c r="C287" s="126">
        <v>287</v>
      </c>
      <c r="D287" s="126">
        <v>3894</v>
      </c>
      <c r="E287" s="126">
        <v>5454</v>
      </c>
      <c r="F287" s="126">
        <v>2586</v>
      </c>
      <c r="G287" s="126">
        <v>2136</v>
      </c>
      <c r="H287" s="126">
        <v>387</v>
      </c>
    </row>
    <row r="288" spans="1:8" s="86" customFormat="1" ht="9" customHeight="1">
      <c r="A288" s="86" t="s">
        <v>40</v>
      </c>
      <c r="B288" s="90">
        <f t="shared" si="15"/>
        <v>19638</v>
      </c>
      <c r="C288" s="113">
        <v>418</v>
      </c>
      <c r="D288" s="113">
        <v>4201</v>
      </c>
      <c r="E288" s="113">
        <v>4337</v>
      </c>
      <c r="F288" s="113">
        <v>3841</v>
      </c>
      <c r="G288" s="113">
        <v>3943</v>
      </c>
      <c r="H288" s="113">
        <v>2898</v>
      </c>
    </row>
    <row r="289" spans="1:8" s="86" customFormat="1" ht="9" customHeight="1">
      <c r="A289" s="86" t="s">
        <v>41</v>
      </c>
      <c r="B289" s="90">
        <f t="shared" si="15"/>
        <v>16467</v>
      </c>
      <c r="C289" s="113">
        <v>364</v>
      </c>
      <c r="D289" s="113">
        <v>2739</v>
      </c>
      <c r="E289" s="113">
        <v>5632</v>
      </c>
      <c r="F289" s="113">
        <v>3535</v>
      </c>
      <c r="G289" s="113">
        <v>3266</v>
      </c>
      <c r="H289" s="113">
        <v>931</v>
      </c>
    </row>
    <row r="290" spans="1:8" s="86" customFormat="1" ht="9" customHeight="1">
      <c r="A290" s="86" t="s">
        <v>42</v>
      </c>
      <c r="B290" s="90">
        <f t="shared" si="15"/>
        <v>12873</v>
      </c>
      <c r="C290" s="113">
        <v>241</v>
      </c>
      <c r="D290" s="113">
        <v>2926</v>
      </c>
      <c r="E290" s="113">
        <v>3898</v>
      </c>
      <c r="F290" s="113">
        <v>2851</v>
      </c>
      <c r="G290" s="113">
        <v>1983</v>
      </c>
      <c r="H290" s="113">
        <v>974</v>
      </c>
    </row>
    <row r="291" spans="1:8" s="86" customFormat="1" ht="9" customHeight="1">
      <c r="A291" s="180" t="s">
        <v>43</v>
      </c>
      <c r="B291" s="92">
        <f t="shared" si="15"/>
        <v>19497</v>
      </c>
      <c r="C291" s="126">
        <v>192</v>
      </c>
      <c r="D291" s="126">
        <v>3975</v>
      </c>
      <c r="E291" s="126">
        <v>5957</v>
      </c>
      <c r="F291" s="126">
        <v>4441</v>
      </c>
      <c r="G291" s="126">
        <v>4024</v>
      </c>
      <c r="H291" s="126">
        <v>908</v>
      </c>
    </row>
    <row r="292" spans="1:8" s="86" customFormat="1" ht="9" customHeight="1">
      <c r="A292" s="86" t="s">
        <v>44</v>
      </c>
      <c r="B292" s="90">
        <f t="shared" si="15"/>
        <v>7256</v>
      </c>
      <c r="C292" s="113">
        <v>150</v>
      </c>
      <c r="D292" s="113">
        <v>1593</v>
      </c>
      <c r="E292" s="113">
        <v>2725</v>
      </c>
      <c r="F292" s="113">
        <v>1468</v>
      </c>
      <c r="G292" s="113">
        <v>1266</v>
      </c>
      <c r="H292" s="113">
        <v>54</v>
      </c>
    </row>
    <row r="293" spans="1:8" s="86" customFormat="1" ht="9" customHeight="1">
      <c r="A293" s="86" t="s">
        <v>45</v>
      </c>
      <c r="B293" s="90">
        <f t="shared" si="15"/>
        <v>39453</v>
      </c>
      <c r="C293" s="113">
        <v>1240</v>
      </c>
      <c r="D293" s="113">
        <v>12648</v>
      </c>
      <c r="E293" s="113">
        <v>11261</v>
      </c>
      <c r="F293" s="113">
        <v>7366</v>
      </c>
      <c r="G293" s="113">
        <v>6832</v>
      </c>
      <c r="H293" s="113">
        <v>106</v>
      </c>
    </row>
    <row r="294" spans="1:8" s="86" customFormat="1" ht="9" customHeight="1">
      <c r="A294" s="86" t="s">
        <v>46</v>
      </c>
      <c r="B294" s="90">
        <f t="shared" si="15"/>
        <v>12358</v>
      </c>
      <c r="C294" s="113">
        <v>217</v>
      </c>
      <c r="D294" s="113">
        <v>3616</v>
      </c>
      <c r="E294" s="113">
        <v>4370</v>
      </c>
      <c r="F294" s="113">
        <v>2068</v>
      </c>
      <c r="G294" s="113">
        <v>1986</v>
      </c>
      <c r="H294" s="113">
        <v>101</v>
      </c>
    </row>
    <row r="295" spans="1:8" s="86" customFormat="1" ht="9" customHeight="1">
      <c r="A295" s="180" t="s">
        <v>47</v>
      </c>
      <c r="B295" s="92">
        <f t="shared" si="15"/>
        <v>10789</v>
      </c>
      <c r="C295" s="126">
        <v>166</v>
      </c>
      <c r="D295" s="126">
        <v>4153</v>
      </c>
      <c r="E295" s="126">
        <v>2691</v>
      </c>
      <c r="F295" s="126">
        <v>1197</v>
      </c>
      <c r="G295" s="126">
        <v>1155</v>
      </c>
      <c r="H295" s="126">
        <v>1427</v>
      </c>
    </row>
    <row r="296" spans="1:8" s="86" customFormat="1" ht="9" customHeight="1">
      <c r="B296" s="90"/>
      <c r="C296" s="113"/>
      <c r="D296" s="113"/>
      <c r="E296" s="113"/>
      <c r="F296" s="113"/>
      <c r="G296" s="113"/>
      <c r="H296" s="113"/>
    </row>
    <row r="297" spans="1:8" s="86" customFormat="1" ht="9" customHeight="1">
      <c r="A297" s="179">
        <v>2003</v>
      </c>
      <c r="B297" s="113"/>
      <c r="C297" s="113"/>
      <c r="D297" s="113"/>
      <c r="E297" s="113"/>
      <c r="F297" s="113"/>
      <c r="G297" s="113"/>
      <c r="H297" s="113"/>
    </row>
    <row r="298" spans="1:8" s="86" customFormat="1" ht="9" customHeight="1">
      <c r="A298" s="82" t="s">
        <v>15</v>
      </c>
      <c r="B298" s="91">
        <f t="shared" ref="B298:H298" si="16">SUM(B300:B331)</f>
        <v>584142</v>
      </c>
      <c r="C298" s="91">
        <f t="shared" si="16"/>
        <v>11698</v>
      </c>
      <c r="D298" s="91">
        <f t="shared" si="16"/>
        <v>136278</v>
      </c>
      <c r="E298" s="91">
        <f t="shared" si="16"/>
        <v>187697</v>
      </c>
      <c r="F298" s="91">
        <f t="shared" si="16"/>
        <v>110582</v>
      </c>
      <c r="G298" s="91">
        <f t="shared" si="16"/>
        <v>97315</v>
      </c>
      <c r="H298" s="91">
        <f t="shared" si="16"/>
        <v>40572</v>
      </c>
    </row>
    <row r="299" spans="1:8" s="86" customFormat="1" ht="3.95" customHeight="1">
      <c r="A299" s="82"/>
      <c r="B299" s="91"/>
      <c r="C299" s="125"/>
      <c r="D299" s="125"/>
      <c r="E299" s="125"/>
      <c r="F299" s="125"/>
      <c r="G299" s="125"/>
      <c r="H299" s="125"/>
    </row>
    <row r="300" spans="1:8" s="86" customFormat="1" ht="9" customHeight="1">
      <c r="A300" s="86" t="s">
        <v>16</v>
      </c>
      <c r="B300" s="90">
        <f t="shared" ref="B300:B331" si="17">SUM(C300:H300)</f>
        <v>5972</v>
      </c>
      <c r="C300" s="113">
        <v>68</v>
      </c>
      <c r="D300" s="113">
        <v>1410</v>
      </c>
      <c r="E300" s="113">
        <v>2196</v>
      </c>
      <c r="F300" s="113">
        <v>1181</v>
      </c>
      <c r="G300" s="113">
        <v>985</v>
      </c>
      <c r="H300" s="113">
        <v>132</v>
      </c>
    </row>
    <row r="301" spans="1:8" s="86" customFormat="1" ht="9" customHeight="1">
      <c r="A301" s="86" t="s">
        <v>17</v>
      </c>
      <c r="B301" s="90">
        <f t="shared" si="17"/>
        <v>13712</v>
      </c>
      <c r="C301" s="113">
        <v>313</v>
      </c>
      <c r="D301" s="113">
        <v>2339</v>
      </c>
      <c r="E301" s="113">
        <v>3769</v>
      </c>
      <c r="F301" s="113">
        <v>2148</v>
      </c>
      <c r="G301" s="113">
        <v>1474</v>
      </c>
      <c r="H301" s="113">
        <v>3669</v>
      </c>
    </row>
    <row r="302" spans="1:8" s="86" customFormat="1" ht="9" customHeight="1">
      <c r="A302" s="86" t="s">
        <v>18</v>
      </c>
      <c r="B302" s="90">
        <f t="shared" si="17"/>
        <v>2919</v>
      </c>
      <c r="C302" s="113">
        <v>52</v>
      </c>
      <c r="D302" s="113">
        <v>464</v>
      </c>
      <c r="E302" s="113">
        <v>927</v>
      </c>
      <c r="F302" s="113">
        <v>674</v>
      </c>
      <c r="G302" s="113">
        <v>616</v>
      </c>
      <c r="H302" s="113">
        <v>186</v>
      </c>
    </row>
    <row r="303" spans="1:8" s="86" customFormat="1" ht="9" customHeight="1">
      <c r="A303" s="180" t="s">
        <v>19</v>
      </c>
      <c r="B303" s="92">
        <f t="shared" si="17"/>
        <v>4849</v>
      </c>
      <c r="C303" s="126">
        <v>57</v>
      </c>
      <c r="D303" s="126">
        <v>1099</v>
      </c>
      <c r="E303" s="126">
        <v>1452</v>
      </c>
      <c r="F303" s="126">
        <v>1077</v>
      </c>
      <c r="G303" s="126">
        <v>966</v>
      </c>
      <c r="H303" s="126">
        <v>198</v>
      </c>
    </row>
    <row r="304" spans="1:8" s="86" customFormat="1" ht="9" customHeight="1">
      <c r="A304" s="86" t="s">
        <v>20</v>
      </c>
      <c r="B304" s="90">
        <f t="shared" si="17"/>
        <v>15158</v>
      </c>
      <c r="C304" s="113">
        <v>80</v>
      </c>
      <c r="D304" s="113">
        <v>2015</v>
      </c>
      <c r="E304" s="113">
        <v>5199</v>
      </c>
      <c r="F304" s="113">
        <v>2923</v>
      </c>
      <c r="G304" s="113">
        <v>2940</v>
      </c>
      <c r="H304" s="113">
        <v>2001</v>
      </c>
    </row>
    <row r="305" spans="1:8" s="86" customFormat="1" ht="9" customHeight="1">
      <c r="A305" s="86" t="s">
        <v>21</v>
      </c>
      <c r="B305" s="90">
        <f t="shared" si="17"/>
        <v>3214</v>
      </c>
      <c r="C305" s="113">
        <v>68</v>
      </c>
      <c r="D305" s="113">
        <v>765</v>
      </c>
      <c r="E305" s="113">
        <v>1031</v>
      </c>
      <c r="F305" s="113">
        <v>649</v>
      </c>
      <c r="G305" s="113">
        <v>648</v>
      </c>
      <c r="H305" s="113">
        <v>53</v>
      </c>
    </row>
    <row r="306" spans="1:8" s="86" customFormat="1" ht="9" customHeight="1">
      <c r="A306" s="86" t="s">
        <v>22</v>
      </c>
      <c r="B306" s="90">
        <f t="shared" si="17"/>
        <v>17894</v>
      </c>
      <c r="C306" s="113">
        <v>700</v>
      </c>
      <c r="D306" s="113">
        <v>5836</v>
      </c>
      <c r="E306" s="113">
        <v>3992</v>
      </c>
      <c r="F306" s="113">
        <v>2461</v>
      </c>
      <c r="G306" s="113">
        <v>2892</v>
      </c>
      <c r="H306" s="113">
        <v>2013</v>
      </c>
    </row>
    <row r="307" spans="1:8" s="86" customFormat="1" ht="9" customHeight="1">
      <c r="A307" s="180" t="s">
        <v>23</v>
      </c>
      <c r="B307" s="92">
        <f t="shared" si="17"/>
        <v>16954</v>
      </c>
      <c r="C307" s="126">
        <v>496</v>
      </c>
      <c r="D307" s="126">
        <v>3856</v>
      </c>
      <c r="E307" s="126">
        <v>4919</v>
      </c>
      <c r="F307" s="126">
        <v>3157</v>
      </c>
      <c r="G307" s="126">
        <v>2918</v>
      </c>
      <c r="H307" s="126">
        <v>1608</v>
      </c>
    </row>
    <row r="308" spans="1:8" s="86" customFormat="1" ht="9" customHeight="1">
      <c r="A308" s="161" t="s">
        <v>24</v>
      </c>
      <c r="B308" s="90">
        <f t="shared" si="17"/>
        <v>37152</v>
      </c>
      <c r="C308" s="113">
        <v>87</v>
      </c>
      <c r="D308" s="113">
        <v>1723</v>
      </c>
      <c r="E308" s="113">
        <v>12508</v>
      </c>
      <c r="F308" s="113">
        <v>11688</v>
      </c>
      <c r="G308" s="113">
        <v>9863</v>
      </c>
      <c r="H308" s="113">
        <v>1283</v>
      </c>
    </row>
    <row r="309" spans="1:8" s="86" customFormat="1" ht="9" customHeight="1">
      <c r="A309" s="86" t="s">
        <v>25</v>
      </c>
      <c r="B309" s="90">
        <f t="shared" si="17"/>
        <v>10588</v>
      </c>
      <c r="C309" s="113">
        <v>119</v>
      </c>
      <c r="D309" s="113">
        <v>2326</v>
      </c>
      <c r="E309" s="113">
        <v>2943</v>
      </c>
      <c r="F309" s="113">
        <v>1388</v>
      </c>
      <c r="G309" s="113">
        <v>1322</v>
      </c>
      <c r="H309" s="113">
        <v>2490</v>
      </c>
    </row>
    <row r="310" spans="1:8" s="86" customFormat="1" ht="9" customHeight="1">
      <c r="A310" s="86" t="s">
        <v>26</v>
      </c>
      <c r="B310" s="90">
        <f t="shared" si="17"/>
        <v>33860</v>
      </c>
      <c r="C310" s="113">
        <v>641</v>
      </c>
      <c r="D310" s="113">
        <v>11700</v>
      </c>
      <c r="E310" s="113">
        <v>9371</v>
      </c>
      <c r="F310" s="113">
        <v>3979</v>
      </c>
      <c r="G310" s="113">
        <v>2906</v>
      </c>
      <c r="H310" s="113">
        <v>5263</v>
      </c>
    </row>
    <row r="311" spans="1:8" s="86" customFormat="1" ht="9" customHeight="1">
      <c r="A311" s="180" t="s">
        <v>27</v>
      </c>
      <c r="B311" s="92">
        <f t="shared" si="17"/>
        <v>23319</v>
      </c>
      <c r="C311" s="126">
        <v>804</v>
      </c>
      <c r="D311" s="126">
        <v>7198</v>
      </c>
      <c r="E311" s="126">
        <v>6782</v>
      </c>
      <c r="F311" s="126">
        <v>3715</v>
      </c>
      <c r="G311" s="126">
        <v>3208</v>
      </c>
      <c r="H311" s="126">
        <v>1612</v>
      </c>
    </row>
    <row r="312" spans="1:8" s="86" customFormat="1" ht="9" customHeight="1">
      <c r="A312" s="86" t="s">
        <v>28</v>
      </c>
      <c r="B312" s="90">
        <f t="shared" si="17"/>
        <v>11134</v>
      </c>
      <c r="C312" s="113">
        <v>275</v>
      </c>
      <c r="D312" s="113">
        <v>2427</v>
      </c>
      <c r="E312" s="113">
        <v>4731</v>
      </c>
      <c r="F312" s="113">
        <v>1832</v>
      </c>
      <c r="G312" s="113">
        <v>1865</v>
      </c>
      <c r="H312" s="113">
        <v>4</v>
      </c>
    </row>
    <row r="313" spans="1:8" s="86" customFormat="1" ht="9" customHeight="1">
      <c r="A313" s="86" t="s">
        <v>29</v>
      </c>
      <c r="B313" s="90">
        <f t="shared" si="17"/>
        <v>41218</v>
      </c>
      <c r="C313" s="113">
        <v>654</v>
      </c>
      <c r="D313" s="113">
        <v>10896</v>
      </c>
      <c r="E313" s="113">
        <v>12757</v>
      </c>
      <c r="F313" s="113">
        <v>6768</v>
      </c>
      <c r="G313" s="113">
        <v>6586</v>
      </c>
      <c r="H313" s="113">
        <v>3557</v>
      </c>
    </row>
    <row r="314" spans="1:8" s="86" customFormat="1" ht="9" customHeight="1">
      <c r="A314" s="86" t="s">
        <v>30</v>
      </c>
      <c r="B314" s="90">
        <f t="shared" si="17"/>
        <v>70496</v>
      </c>
      <c r="C314" s="113">
        <v>1348</v>
      </c>
      <c r="D314" s="113">
        <v>10687</v>
      </c>
      <c r="E314" s="113">
        <v>30304</v>
      </c>
      <c r="F314" s="113">
        <v>16341</v>
      </c>
      <c r="G314" s="113">
        <v>11331</v>
      </c>
      <c r="H314" s="113">
        <v>485</v>
      </c>
    </row>
    <row r="315" spans="1:8" s="86" customFormat="1" ht="9" customHeight="1">
      <c r="A315" s="180" t="s">
        <v>31</v>
      </c>
      <c r="B315" s="92">
        <f t="shared" si="17"/>
        <v>30915</v>
      </c>
      <c r="C315" s="126">
        <v>1431</v>
      </c>
      <c r="D315" s="126">
        <v>11889</v>
      </c>
      <c r="E315" s="126">
        <v>9269</v>
      </c>
      <c r="F315" s="126">
        <v>4618</v>
      </c>
      <c r="G315" s="126">
        <v>3447</v>
      </c>
      <c r="H315" s="126">
        <v>261</v>
      </c>
    </row>
    <row r="316" spans="1:8" s="86" customFormat="1" ht="9" customHeight="1">
      <c r="A316" s="86" t="s">
        <v>32</v>
      </c>
      <c r="B316" s="90">
        <f t="shared" si="17"/>
        <v>8295</v>
      </c>
      <c r="C316" s="113">
        <v>169</v>
      </c>
      <c r="D316" s="113">
        <v>1206</v>
      </c>
      <c r="E316" s="113">
        <v>2755</v>
      </c>
      <c r="F316" s="113">
        <v>1906</v>
      </c>
      <c r="G316" s="113">
        <v>2161</v>
      </c>
      <c r="H316" s="113">
        <v>98</v>
      </c>
    </row>
    <row r="317" spans="1:8" s="86" customFormat="1" ht="9" customHeight="1">
      <c r="A317" s="86" t="s">
        <v>33</v>
      </c>
      <c r="B317" s="90">
        <f t="shared" si="17"/>
        <v>6388</v>
      </c>
      <c r="C317" s="113">
        <v>238</v>
      </c>
      <c r="D317" s="113">
        <v>1306</v>
      </c>
      <c r="E317" s="113">
        <v>2169</v>
      </c>
      <c r="F317" s="113">
        <v>1090</v>
      </c>
      <c r="G317" s="113">
        <v>1159</v>
      </c>
      <c r="H317" s="113">
        <v>426</v>
      </c>
    </row>
    <row r="318" spans="1:8" s="86" customFormat="1" ht="9" customHeight="1">
      <c r="A318" s="86" t="s">
        <v>34</v>
      </c>
      <c r="B318" s="90">
        <f t="shared" si="17"/>
        <v>29607</v>
      </c>
      <c r="C318" s="113">
        <v>111</v>
      </c>
      <c r="D318" s="113">
        <v>3259</v>
      </c>
      <c r="E318" s="113">
        <v>10121</v>
      </c>
      <c r="F318" s="113">
        <v>5217</v>
      </c>
      <c r="G318" s="113">
        <v>5787</v>
      </c>
      <c r="H318" s="113">
        <v>5112</v>
      </c>
    </row>
    <row r="319" spans="1:8" s="86" customFormat="1" ht="9" customHeight="1">
      <c r="A319" s="180" t="s">
        <v>35</v>
      </c>
      <c r="B319" s="92">
        <f t="shared" si="17"/>
        <v>17416</v>
      </c>
      <c r="C319" s="126">
        <v>417</v>
      </c>
      <c r="D319" s="126">
        <v>6468</v>
      </c>
      <c r="E319" s="126">
        <v>5113</v>
      </c>
      <c r="F319" s="126">
        <v>2657</v>
      </c>
      <c r="G319" s="126">
        <v>2539</v>
      </c>
      <c r="H319" s="126">
        <v>222</v>
      </c>
    </row>
    <row r="320" spans="1:8" s="86" customFormat="1" ht="9" customHeight="1">
      <c r="A320" s="86" t="s">
        <v>36</v>
      </c>
      <c r="B320" s="90">
        <f t="shared" si="17"/>
        <v>22130</v>
      </c>
      <c r="C320" s="113">
        <v>516</v>
      </c>
      <c r="D320" s="113">
        <v>4997</v>
      </c>
      <c r="E320" s="113">
        <v>6671</v>
      </c>
      <c r="F320" s="113">
        <v>3605</v>
      </c>
      <c r="G320" s="113">
        <v>3693</v>
      </c>
      <c r="H320" s="113">
        <v>2648</v>
      </c>
    </row>
    <row r="321" spans="1:8" s="86" customFormat="1" ht="9" customHeight="1">
      <c r="A321" s="86" t="s">
        <v>37</v>
      </c>
      <c r="B321" s="90">
        <f t="shared" si="17"/>
        <v>9654</v>
      </c>
      <c r="C321" s="113">
        <v>284</v>
      </c>
      <c r="D321" s="113">
        <v>6553</v>
      </c>
      <c r="E321" s="113">
        <v>1741</v>
      </c>
      <c r="F321" s="113">
        <v>117</v>
      </c>
      <c r="G321" s="113">
        <v>53</v>
      </c>
      <c r="H321" s="113">
        <v>906</v>
      </c>
    </row>
    <row r="322" spans="1:8" s="86" customFormat="1" ht="9" customHeight="1">
      <c r="A322" s="86" t="s">
        <v>38</v>
      </c>
      <c r="B322" s="90">
        <f t="shared" si="17"/>
        <v>8928</v>
      </c>
      <c r="C322" s="113">
        <v>49</v>
      </c>
      <c r="D322" s="113">
        <v>999</v>
      </c>
      <c r="E322" s="113">
        <v>2635</v>
      </c>
      <c r="F322" s="113">
        <v>2682</v>
      </c>
      <c r="G322" s="113">
        <v>2460</v>
      </c>
      <c r="H322" s="113">
        <v>103</v>
      </c>
    </row>
    <row r="323" spans="1:8" s="86" customFormat="1" ht="9" customHeight="1">
      <c r="A323" s="180" t="s">
        <v>39</v>
      </c>
      <c r="B323" s="92">
        <f t="shared" si="17"/>
        <v>13926</v>
      </c>
      <c r="C323" s="126">
        <v>242</v>
      </c>
      <c r="D323" s="126">
        <v>3597</v>
      </c>
      <c r="E323" s="126">
        <v>5020</v>
      </c>
      <c r="F323" s="126">
        <v>2579</v>
      </c>
      <c r="G323" s="126">
        <v>2064</v>
      </c>
      <c r="H323" s="126">
        <v>424</v>
      </c>
    </row>
    <row r="324" spans="1:8" s="86" customFormat="1" ht="9" customHeight="1">
      <c r="A324" s="86" t="s">
        <v>40</v>
      </c>
      <c r="B324" s="90">
        <f t="shared" si="17"/>
        <v>17567</v>
      </c>
      <c r="C324" s="113">
        <v>362</v>
      </c>
      <c r="D324" s="113">
        <v>3335</v>
      </c>
      <c r="E324" s="113">
        <v>3883</v>
      </c>
      <c r="F324" s="113">
        <v>3612</v>
      </c>
      <c r="G324" s="113">
        <v>4007</v>
      </c>
      <c r="H324" s="113">
        <v>2368</v>
      </c>
    </row>
    <row r="325" spans="1:8" s="86" customFormat="1" ht="9" customHeight="1">
      <c r="A325" s="86" t="s">
        <v>41</v>
      </c>
      <c r="B325" s="90">
        <f t="shared" si="17"/>
        <v>15020</v>
      </c>
      <c r="C325" s="113">
        <v>303</v>
      </c>
      <c r="D325" s="113">
        <v>2467</v>
      </c>
      <c r="E325" s="113">
        <v>5156</v>
      </c>
      <c r="F325" s="113">
        <v>3416</v>
      </c>
      <c r="G325" s="113">
        <v>3005</v>
      </c>
      <c r="H325" s="113">
        <v>673</v>
      </c>
    </row>
    <row r="326" spans="1:8" s="86" customFormat="1" ht="9" customHeight="1">
      <c r="A326" s="86" t="s">
        <v>42</v>
      </c>
      <c r="B326" s="90">
        <f t="shared" si="17"/>
        <v>12204</v>
      </c>
      <c r="C326" s="113">
        <v>156</v>
      </c>
      <c r="D326" s="113">
        <v>2506</v>
      </c>
      <c r="E326" s="113">
        <v>3981</v>
      </c>
      <c r="F326" s="113">
        <v>2904</v>
      </c>
      <c r="G326" s="113">
        <v>1969</v>
      </c>
      <c r="H326" s="113">
        <v>688</v>
      </c>
    </row>
    <row r="327" spans="1:8" s="86" customFormat="1" ht="9" customHeight="1">
      <c r="A327" s="180" t="s">
        <v>43</v>
      </c>
      <c r="B327" s="92">
        <f t="shared" si="17"/>
        <v>17338</v>
      </c>
      <c r="C327" s="126">
        <v>166</v>
      </c>
      <c r="D327" s="126">
        <v>3346</v>
      </c>
      <c r="E327" s="126">
        <v>5666</v>
      </c>
      <c r="F327" s="126">
        <v>4352</v>
      </c>
      <c r="G327" s="126">
        <v>3630</v>
      </c>
      <c r="H327" s="126">
        <v>178</v>
      </c>
    </row>
    <row r="328" spans="1:8" s="86" customFormat="1" ht="9" customHeight="1">
      <c r="A328" s="86" t="s">
        <v>44</v>
      </c>
      <c r="B328" s="90">
        <f t="shared" si="17"/>
        <v>6476</v>
      </c>
      <c r="C328" s="113">
        <v>77</v>
      </c>
      <c r="D328" s="113">
        <v>1292</v>
      </c>
      <c r="E328" s="113">
        <v>2512</v>
      </c>
      <c r="F328" s="113">
        <v>1380</v>
      </c>
      <c r="G328" s="113">
        <v>1201</v>
      </c>
      <c r="H328" s="113">
        <v>14</v>
      </c>
    </row>
    <row r="329" spans="1:8" s="86" customFormat="1" ht="9" customHeight="1">
      <c r="A329" s="86" t="s">
        <v>45</v>
      </c>
      <c r="B329" s="90">
        <f t="shared" si="17"/>
        <v>36830</v>
      </c>
      <c r="C329" s="113">
        <v>1068</v>
      </c>
      <c r="D329" s="113">
        <v>11298</v>
      </c>
      <c r="E329" s="113">
        <v>10705</v>
      </c>
      <c r="F329" s="113">
        <v>7054</v>
      </c>
      <c r="G329" s="113">
        <v>6583</v>
      </c>
      <c r="H329" s="113">
        <v>122</v>
      </c>
    </row>
    <row r="330" spans="1:8" s="86" customFormat="1" ht="9" customHeight="1">
      <c r="A330" s="86" t="s">
        <v>46</v>
      </c>
      <c r="B330" s="90">
        <f t="shared" si="17"/>
        <v>12224</v>
      </c>
      <c r="C330" s="113">
        <v>177</v>
      </c>
      <c r="D330" s="113">
        <v>3278</v>
      </c>
      <c r="E330" s="113">
        <v>4466</v>
      </c>
      <c r="F330" s="113">
        <v>2231</v>
      </c>
      <c r="G330" s="113">
        <v>1887</v>
      </c>
      <c r="H330" s="113">
        <v>185</v>
      </c>
    </row>
    <row r="331" spans="1:8" s="86" customFormat="1" ht="9" customHeight="1">
      <c r="A331" s="180" t="s">
        <v>47</v>
      </c>
      <c r="B331" s="92">
        <f t="shared" si="17"/>
        <v>10785</v>
      </c>
      <c r="C331" s="126">
        <v>170</v>
      </c>
      <c r="D331" s="126">
        <v>3741</v>
      </c>
      <c r="E331" s="126">
        <v>2953</v>
      </c>
      <c r="F331" s="126">
        <v>1181</v>
      </c>
      <c r="G331" s="126">
        <v>1150</v>
      </c>
      <c r="H331" s="126">
        <v>1590</v>
      </c>
    </row>
    <row r="332" spans="1:8" s="86" customFormat="1" ht="9" customHeight="1">
      <c r="B332" s="90"/>
      <c r="C332" s="113"/>
      <c r="D332" s="113"/>
      <c r="E332" s="113"/>
      <c r="F332" s="113"/>
      <c r="G332" s="113"/>
      <c r="H332" s="113"/>
    </row>
    <row r="333" spans="1:8" s="86" customFormat="1" ht="9" customHeight="1">
      <c r="A333" s="179">
        <v>2004</v>
      </c>
      <c r="B333" s="113"/>
      <c r="C333" s="113"/>
      <c r="D333" s="113"/>
      <c r="E333" s="113"/>
      <c r="F333" s="113"/>
      <c r="G333" s="113"/>
      <c r="H333" s="113"/>
    </row>
    <row r="334" spans="1:8" s="86" customFormat="1" ht="9" customHeight="1">
      <c r="A334" s="82" t="s">
        <v>15</v>
      </c>
      <c r="B334" s="91">
        <f t="shared" ref="B334:H334" si="18">SUM(B336:B367)</f>
        <v>600563</v>
      </c>
      <c r="C334" s="91">
        <f t="shared" si="18"/>
        <v>11969</v>
      </c>
      <c r="D334" s="91">
        <f t="shared" si="18"/>
        <v>133989</v>
      </c>
      <c r="E334" s="91">
        <f t="shared" si="18"/>
        <v>191406</v>
      </c>
      <c r="F334" s="91">
        <f t="shared" si="18"/>
        <v>115726</v>
      </c>
      <c r="G334" s="91">
        <f t="shared" si="18"/>
        <v>99820</v>
      </c>
      <c r="H334" s="91">
        <f t="shared" si="18"/>
        <v>47653</v>
      </c>
    </row>
    <row r="335" spans="1:8" s="86" customFormat="1" ht="3.95" customHeight="1">
      <c r="A335" s="82"/>
      <c r="B335" s="91"/>
      <c r="C335" s="125"/>
      <c r="D335" s="125"/>
      <c r="E335" s="125"/>
      <c r="F335" s="125"/>
      <c r="G335" s="125"/>
      <c r="H335" s="125"/>
    </row>
    <row r="336" spans="1:8" s="86" customFormat="1" ht="9" customHeight="1">
      <c r="A336" s="86" t="s">
        <v>16</v>
      </c>
      <c r="B336" s="90">
        <f t="shared" ref="B336:B367" si="19">SUM(C336:H336)</f>
        <v>5925</v>
      </c>
      <c r="C336" s="113">
        <v>42</v>
      </c>
      <c r="D336" s="113">
        <v>1491</v>
      </c>
      <c r="E336" s="113">
        <v>2094</v>
      </c>
      <c r="F336" s="113">
        <v>1271</v>
      </c>
      <c r="G336" s="113">
        <v>974</v>
      </c>
      <c r="H336" s="113">
        <v>53</v>
      </c>
    </row>
    <row r="337" spans="1:8" s="86" customFormat="1" ht="9" customHeight="1">
      <c r="A337" s="86" t="s">
        <v>17</v>
      </c>
      <c r="B337" s="90">
        <f t="shared" si="19"/>
        <v>14513</v>
      </c>
      <c r="C337" s="113">
        <v>121</v>
      </c>
      <c r="D337" s="113">
        <v>2220</v>
      </c>
      <c r="E337" s="113">
        <v>3590</v>
      </c>
      <c r="F337" s="113">
        <v>1996</v>
      </c>
      <c r="G337" s="113">
        <v>1308</v>
      </c>
      <c r="H337" s="113">
        <v>5278</v>
      </c>
    </row>
    <row r="338" spans="1:8" s="86" customFormat="1" ht="9" customHeight="1">
      <c r="A338" s="86" t="s">
        <v>18</v>
      </c>
      <c r="B338" s="90">
        <f t="shared" si="19"/>
        <v>3303</v>
      </c>
      <c r="C338" s="113">
        <v>45</v>
      </c>
      <c r="D338" s="113">
        <v>446</v>
      </c>
      <c r="E338" s="113">
        <v>903</v>
      </c>
      <c r="F338" s="113">
        <v>863</v>
      </c>
      <c r="G338" s="113">
        <v>876</v>
      </c>
      <c r="H338" s="113">
        <v>170</v>
      </c>
    </row>
    <row r="339" spans="1:8" s="86" customFormat="1" ht="9" customHeight="1">
      <c r="A339" s="180" t="s">
        <v>19</v>
      </c>
      <c r="B339" s="92">
        <f t="shared" si="19"/>
        <v>5125</v>
      </c>
      <c r="C339" s="126">
        <v>74</v>
      </c>
      <c r="D339" s="126">
        <v>1196</v>
      </c>
      <c r="E339" s="126">
        <v>1462</v>
      </c>
      <c r="F339" s="126">
        <v>1274</v>
      </c>
      <c r="G339" s="126">
        <v>1040</v>
      </c>
      <c r="H339" s="126">
        <v>79</v>
      </c>
    </row>
    <row r="340" spans="1:8" s="86" customFormat="1" ht="9" customHeight="1">
      <c r="A340" s="86" t="s">
        <v>20</v>
      </c>
      <c r="B340" s="90">
        <f t="shared" si="19"/>
        <v>15386</v>
      </c>
      <c r="C340" s="113">
        <v>105</v>
      </c>
      <c r="D340" s="113">
        <v>2050</v>
      </c>
      <c r="E340" s="113">
        <v>4977</v>
      </c>
      <c r="F340" s="113">
        <v>2794</v>
      </c>
      <c r="G340" s="113">
        <v>2802</v>
      </c>
      <c r="H340" s="113">
        <v>2658</v>
      </c>
    </row>
    <row r="341" spans="1:8" s="86" customFormat="1" ht="9" customHeight="1">
      <c r="A341" s="86" t="s">
        <v>21</v>
      </c>
      <c r="B341" s="90">
        <f t="shared" si="19"/>
        <v>3412</v>
      </c>
      <c r="C341" s="113">
        <v>62</v>
      </c>
      <c r="D341" s="113">
        <v>818</v>
      </c>
      <c r="E341" s="113">
        <v>1133</v>
      </c>
      <c r="F341" s="113">
        <v>682</v>
      </c>
      <c r="G341" s="113">
        <v>689</v>
      </c>
      <c r="H341" s="113">
        <v>28</v>
      </c>
    </row>
    <row r="342" spans="1:8" s="86" customFormat="1" ht="9" customHeight="1">
      <c r="A342" s="86" t="s">
        <v>22</v>
      </c>
      <c r="B342" s="90">
        <f t="shared" si="19"/>
        <v>19093</v>
      </c>
      <c r="C342" s="113">
        <v>684</v>
      </c>
      <c r="D342" s="113">
        <v>6186</v>
      </c>
      <c r="E342" s="113">
        <v>4669</v>
      </c>
      <c r="F342" s="113">
        <v>2927</v>
      </c>
      <c r="G342" s="113">
        <v>3123</v>
      </c>
      <c r="H342" s="113">
        <v>1504</v>
      </c>
    </row>
    <row r="343" spans="1:8" s="86" customFormat="1" ht="9" customHeight="1">
      <c r="A343" s="180" t="s">
        <v>23</v>
      </c>
      <c r="B343" s="92">
        <f t="shared" si="19"/>
        <v>16147</v>
      </c>
      <c r="C343" s="126">
        <v>183</v>
      </c>
      <c r="D343" s="126">
        <v>3892</v>
      </c>
      <c r="E343" s="126">
        <v>4565</v>
      </c>
      <c r="F343" s="126">
        <v>3250</v>
      </c>
      <c r="G343" s="126">
        <v>2850</v>
      </c>
      <c r="H343" s="126">
        <v>1407</v>
      </c>
    </row>
    <row r="344" spans="1:8" s="86" customFormat="1" ht="9" customHeight="1">
      <c r="A344" s="161" t="s">
        <v>24</v>
      </c>
      <c r="B344" s="90">
        <f t="shared" si="19"/>
        <v>42326</v>
      </c>
      <c r="C344" s="113">
        <v>81</v>
      </c>
      <c r="D344" s="113">
        <v>3022</v>
      </c>
      <c r="E344" s="113">
        <v>14490</v>
      </c>
      <c r="F344" s="113">
        <v>12717</v>
      </c>
      <c r="G344" s="113">
        <v>10570</v>
      </c>
      <c r="H344" s="113">
        <v>1446</v>
      </c>
    </row>
    <row r="345" spans="1:8" s="86" customFormat="1" ht="9" customHeight="1">
      <c r="A345" s="86" t="s">
        <v>25</v>
      </c>
      <c r="B345" s="90">
        <f t="shared" si="19"/>
        <v>10631</v>
      </c>
      <c r="C345" s="113">
        <v>124</v>
      </c>
      <c r="D345" s="113">
        <v>2330</v>
      </c>
      <c r="E345" s="113">
        <v>2973</v>
      </c>
      <c r="F345" s="113">
        <v>1701</v>
      </c>
      <c r="G345" s="113">
        <v>1540</v>
      </c>
      <c r="H345" s="113">
        <v>1963</v>
      </c>
    </row>
    <row r="346" spans="1:8" s="86" customFormat="1" ht="9" customHeight="1">
      <c r="A346" s="86" t="s">
        <v>26</v>
      </c>
      <c r="B346" s="90">
        <f t="shared" si="19"/>
        <v>35268</v>
      </c>
      <c r="C346" s="113">
        <v>566</v>
      </c>
      <c r="D346" s="113">
        <v>11306</v>
      </c>
      <c r="E346" s="113">
        <v>9350</v>
      </c>
      <c r="F346" s="113">
        <v>3930</v>
      </c>
      <c r="G346" s="113">
        <v>2405</v>
      </c>
      <c r="H346" s="113">
        <v>7711</v>
      </c>
    </row>
    <row r="347" spans="1:8" s="86" customFormat="1" ht="9" customHeight="1">
      <c r="A347" s="180" t="s">
        <v>27</v>
      </c>
      <c r="B347" s="92">
        <f t="shared" si="19"/>
        <v>24704</v>
      </c>
      <c r="C347" s="126">
        <v>904</v>
      </c>
      <c r="D347" s="126">
        <v>7483</v>
      </c>
      <c r="E347" s="126">
        <v>7135</v>
      </c>
      <c r="F347" s="126">
        <v>4199</v>
      </c>
      <c r="G347" s="126">
        <v>3517</v>
      </c>
      <c r="H347" s="126">
        <v>1466</v>
      </c>
    </row>
    <row r="348" spans="1:8" s="86" customFormat="1" ht="9" customHeight="1">
      <c r="A348" s="86" t="s">
        <v>28</v>
      </c>
      <c r="B348" s="90">
        <f t="shared" si="19"/>
        <v>11029</v>
      </c>
      <c r="C348" s="113">
        <v>285</v>
      </c>
      <c r="D348" s="113">
        <v>2816</v>
      </c>
      <c r="E348" s="113">
        <v>3654</v>
      </c>
      <c r="F348" s="113">
        <v>1808</v>
      </c>
      <c r="G348" s="113">
        <v>1581</v>
      </c>
      <c r="H348" s="113">
        <v>885</v>
      </c>
    </row>
    <row r="349" spans="1:8" s="86" customFormat="1" ht="9" customHeight="1">
      <c r="A349" s="86" t="s">
        <v>29</v>
      </c>
      <c r="B349" s="90">
        <f t="shared" si="19"/>
        <v>41813</v>
      </c>
      <c r="C349" s="113">
        <v>531</v>
      </c>
      <c r="D349" s="113">
        <v>9378</v>
      </c>
      <c r="E349" s="113">
        <v>10537</v>
      </c>
      <c r="F349" s="113">
        <v>5505</v>
      </c>
      <c r="G349" s="113">
        <v>6175</v>
      </c>
      <c r="H349" s="113">
        <v>9687</v>
      </c>
    </row>
    <row r="350" spans="1:8" s="86" customFormat="1" ht="9" customHeight="1">
      <c r="A350" s="86" t="s">
        <v>30</v>
      </c>
      <c r="B350" s="90">
        <f t="shared" si="19"/>
        <v>72247</v>
      </c>
      <c r="C350" s="113">
        <v>1596</v>
      </c>
      <c r="D350" s="113">
        <v>11272</v>
      </c>
      <c r="E350" s="113">
        <v>31472</v>
      </c>
      <c r="F350" s="113">
        <v>16845</v>
      </c>
      <c r="G350" s="113">
        <v>10584</v>
      </c>
      <c r="H350" s="113">
        <v>478</v>
      </c>
    </row>
    <row r="351" spans="1:8" s="86" customFormat="1" ht="9" customHeight="1">
      <c r="A351" s="180" t="s">
        <v>31</v>
      </c>
      <c r="B351" s="92">
        <f t="shared" si="19"/>
        <v>31259</v>
      </c>
      <c r="C351" s="126">
        <v>1440</v>
      </c>
      <c r="D351" s="126">
        <v>11625</v>
      </c>
      <c r="E351" s="126">
        <v>9531</v>
      </c>
      <c r="F351" s="126">
        <v>4823</v>
      </c>
      <c r="G351" s="126">
        <v>3610</v>
      </c>
      <c r="H351" s="126">
        <v>230</v>
      </c>
    </row>
    <row r="352" spans="1:8" s="86" customFormat="1" ht="9" customHeight="1">
      <c r="A352" s="86" t="s">
        <v>32</v>
      </c>
      <c r="B352" s="90">
        <f t="shared" si="19"/>
        <v>7685</v>
      </c>
      <c r="C352" s="113">
        <v>142</v>
      </c>
      <c r="D352" s="113">
        <v>1148</v>
      </c>
      <c r="E352" s="113">
        <v>2502</v>
      </c>
      <c r="F352" s="113">
        <v>1748</v>
      </c>
      <c r="G352" s="113">
        <v>2093</v>
      </c>
      <c r="H352" s="113">
        <v>52</v>
      </c>
    </row>
    <row r="353" spans="1:8" s="86" customFormat="1" ht="9" customHeight="1">
      <c r="A353" s="86" t="s">
        <v>33</v>
      </c>
      <c r="B353" s="90">
        <f t="shared" si="19"/>
        <v>6475</v>
      </c>
      <c r="C353" s="113">
        <v>212</v>
      </c>
      <c r="D353" s="113">
        <v>1333</v>
      </c>
      <c r="E353" s="113">
        <v>2138</v>
      </c>
      <c r="F353" s="113">
        <v>1204</v>
      </c>
      <c r="G353" s="113">
        <v>1136</v>
      </c>
      <c r="H353" s="113">
        <v>452</v>
      </c>
    </row>
    <row r="354" spans="1:8" s="86" customFormat="1" ht="9" customHeight="1">
      <c r="A354" s="86" t="s">
        <v>34</v>
      </c>
      <c r="B354" s="90">
        <f t="shared" si="19"/>
        <v>29086</v>
      </c>
      <c r="C354" s="113">
        <v>120</v>
      </c>
      <c r="D354" s="113">
        <v>3276</v>
      </c>
      <c r="E354" s="113">
        <v>10578</v>
      </c>
      <c r="F354" s="113">
        <v>5731</v>
      </c>
      <c r="G354" s="113">
        <v>6355</v>
      </c>
      <c r="H354" s="113">
        <v>3026</v>
      </c>
    </row>
    <row r="355" spans="1:8" s="86" customFormat="1" ht="9" customHeight="1">
      <c r="A355" s="180" t="s">
        <v>35</v>
      </c>
      <c r="B355" s="92">
        <f t="shared" si="19"/>
        <v>20505</v>
      </c>
      <c r="C355" s="126">
        <v>776</v>
      </c>
      <c r="D355" s="126">
        <v>7931</v>
      </c>
      <c r="E355" s="126">
        <v>5981</v>
      </c>
      <c r="F355" s="126">
        <v>2911</v>
      </c>
      <c r="G355" s="126">
        <v>2784</v>
      </c>
      <c r="H355" s="126">
        <v>122</v>
      </c>
    </row>
    <row r="356" spans="1:8" s="86" customFormat="1" ht="9" customHeight="1">
      <c r="A356" s="86" t="s">
        <v>36</v>
      </c>
      <c r="B356" s="90">
        <f t="shared" si="19"/>
        <v>21158</v>
      </c>
      <c r="C356" s="113">
        <v>520</v>
      </c>
      <c r="D356" s="113">
        <v>4538</v>
      </c>
      <c r="E356" s="113">
        <v>6388</v>
      </c>
      <c r="F356" s="113">
        <v>3575</v>
      </c>
      <c r="G356" s="113">
        <v>3457</v>
      </c>
      <c r="H356" s="113">
        <v>2680</v>
      </c>
    </row>
    <row r="357" spans="1:8" s="86" customFormat="1" ht="9" customHeight="1">
      <c r="A357" s="86" t="s">
        <v>37</v>
      </c>
      <c r="B357" s="90">
        <f t="shared" si="19"/>
        <v>9079</v>
      </c>
      <c r="C357" s="113">
        <v>258</v>
      </c>
      <c r="D357" s="113">
        <v>2126</v>
      </c>
      <c r="E357" s="113">
        <v>3132</v>
      </c>
      <c r="F357" s="113">
        <v>1345</v>
      </c>
      <c r="G357" s="113">
        <v>1304</v>
      </c>
      <c r="H357" s="113">
        <v>914</v>
      </c>
    </row>
    <row r="358" spans="1:8" s="86" customFormat="1" ht="9" customHeight="1">
      <c r="A358" s="86" t="s">
        <v>38</v>
      </c>
      <c r="B358" s="90">
        <f t="shared" si="19"/>
        <v>10566</v>
      </c>
      <c r="C358" s="113">
        <v>86</v>
      </c>
      <c r="D358" s="113">
        <v>1015</v>
      </c>
      <c r="E358" s="113">
        <v>2943</v>
      </c>
      <c r="F358" s="113">
        <v>3347</v>
      </c>
      <c r="G358" s="113">
        <v>3085</v>
      </c>
      <c r="H358" s="113">
        <v>90</v>
      </c>
    </row>
    <row r="359" spans="1:8" s="86" customFormat="1" ht="9" customHeight="1">
      <c r="A359" s="180" t="s">
        <v>39</v>
      </c>
      <c r="B359" s="92">
        <f t="shared" si="19"/>
        <v>14775</v>
      </c>
      <c r="C359" s="126">
        <v>309</v>
      </c>
      <c r="D359" s="126">
        <v>4073</v>
      </c>
      <c r="E359" s="126">
        <v>5141</v>
      </c>
      <c r="F359" s="126">
        <v>2672</v>
      </c>
      <c r="G359" s="126">
        <v>2165</v>
      </c>
      <c r="H359" s="126">
        <v>415</v>
      </c>
    </row>
    <row r="360" spans="1:8" s="86" customFormat="1" ht="9" customHeight="1">
      <c r="A360" s="86" t="s">
        <v>40</v>
      </c>
      <c r="B360" s="90">
        <f t="shared" si="19"/>
        <v>18288</v>
      </c>
      <c r="C360" s="113">
        <v>402</v>
      </c>
      <c r="D360" s="113">
        <v>3601</v>
      </c>
      <c r="E360" s="113">
        <v>4221</v>
      </c>
      <c r="F360" s="113">
        <v>3984</v>
      </c>
      <c r="G360" s="113">
        <v>4267</v>
      </c>
      <c r="H360" s="113">
        <v>1813</v>
      </c>
    </row>
    <row r="361" spans="1:8" s="86" customFormat="1" ht="9" customHeight="1">
      <c r="A361" s="86" t="s">
        <v>41</v>
      </c>
      <c r="B361" s="90">
        <f t="shared" si="19"/>
        <v>14874</v>
      </c>
      <c r="C361" s="113">
        <v>263</v>
      </c>
      <c r="D361" s="113">
        <v>2410</v>
      </c>
      <c r="E361" s="113">
        <v>4976</v>
      </c>
      <c r="F361" s="113">
        <v>3499</v>
      </c>
      <c r="G361" s="113">
        <v>3229</v>
      </c>
      <c r="H361" s="113">
        <v>497</v>
      </c>
    </row>
    <row r="362" spans="1:8" s="86" customFormat="1" ht="9" customHeight="1">
      <c r="A362" s="86" t="s">
        <v>42</v>
      </c>
      <c r="B362" s="90">
        <f t="shared" si="19"/>
        <v>12824</v>
      </c>
      <c r="C362" s="113">
        <v>245</v>
      </c>
      <c r="D362" s="113">
        <v>2345</v>
      </c>
      <c r="E362" s="113">
        <v>4575</v>
      </c>
      <c r="F362" s="113">
        <v>2911</v>
      </c>
      <c r="G362" s="113">
        <v>2060</v>
      </c>
      <c r="H362" s="113">
        <v>688</v>
      </c>
    </row>
    <row r="363" spans="1:8" s="86" customFormat="1" ht="9" customHeight="1">
      <c r="A363" s="180" t="s">
        <v>43</v>
      </c>
      <c r="B363" s="92">
        <f t="shared" si="19"/>
        <v>17399</v>
      </c>
      <c r="C363" s="126">
        <v>155</v>
      </c>
      <c r="D363" s="126">
        <v>3398</v>
      </c>
      <c r="E363" s="126">
        <v>5597</v>
      </c>
      <c r="F363" s="126">
        <v>4307</v>
      </c>
      <c r="G363" s="126">
        <v>3678</v>
      </c>
      <c r="H363" s="126">
        <v>264</v>
      </c>
    </row>
    <row r="364" spans="1:8" s="86" customFormat="1" ht="9" customHeight="1">
      <c r="A364" s="86" t="s">
        <v>44</v>
      </c>
      <c r="B364" s="90">
        <f t="shared" si="19"/>
        <v>6611</v>
      </c>
      <c r="C364" s="113">
        <v>88</v>
      </c>
      <c r="D364" s="113">
        <v>1393</v>
      </c>
      <c r="E364" s="113">
        <v>2453</v>
      </c>
      <c r="F364" s="113">
        <v>1420</v>
      </c>
      <c r="G364" s="113">
        <v>1245</v>
      </c>
      <c r="H364" s="113">
        <v>12</v>
      </c>
    </row>
    <row r="365" spans="1:8" s="86" customFormat="1" ht="9" customHeight="1">
      <c r="A365" s="86" t="s">
        <v>45</v>
      </c>
      <c r="B365" s="90">
        <f t="shared" si="19"/>
        <v>37348</v>
      </c>
      <c r="C365" s="113">
        <v>1250</v>
      </c>
      <c r="D365" s="113">
        <v>11349</v>
      </c>
      <c r="E365" s="113">
        <v>10675</v>
      </c>
      <c r="F365" s="113">
        <v>7194</v>
      </c>
      <c r="G365" s="113">
        <v>6631</v>
      </c>
      <c r="H365" s="113">
        <v>249</v>
      </c>
    </row>
    <row r="366" spans="1:8" s="86" customFormat="1" ht="9" customHeight="1">
      <c r="A366" s="86" t="s">
        <v>46</v>
      </c>
      <c r="B366" s="90">
        <f t="shared" si="19"/>
        <v>10872</v>
      </c>
      <c r="C366" s="113">
        <v>145</v>
      </c>
      <c r="D366" s="113">
        <v>3003</v>
      </c>
      <c r="E366" s="113">
        <v>4277</v>
      </c>
      <c r="F366" s="113">
        <v>1956</v>
      </c>
      <c r="G366" s="113">
        <v>1480</v>
      </c>
      <c r="H366" s="113">
        <v>11</v>
      </c>
    </row>
    <row r="367" spans="1:8" s="86" customFormat="1" ht="9" customHeight="1">
      <c r="A367" s="180" t="s">
        <v>47</v>
      </c>
      <c r="B367" s="92">
        <f t="shared" si="19"/>
        <v>10837</v>
      </c>
      <c r="C367" s="126">
        <v>155</v>
      </c>
      <c r="D367" s="126">
        <v>3519</v>
      </c>
      <c r="E367" s="126">
        <v>3294</v>
      </c>
      <c r="F367" s="126">
        <v>1337</v>
      </c>
      <c r="G367" s="126">
        <v>1207</v>
      </c>
      <c r="H367" s="126">
        <v>1325</v>
      </c>
    </row>
    <row r="368" spans="1:8" ht="9" customHeight="1"/>
    <row r="369" spans="1:8" ht="9" customHeight="1">
      <c r="A369" s="162">
        <v>2005</v>
      </c>
      <c r="B369" s="163"/>
      <c r="C369" s="163"/>
      <c r="D369" s="163"/>
      <c r="E369" s="163"/>
      <c r="F369" s="163"/>
      <c r="G369" s="163"/>
      <c r="H369" s="163"/>
    </row>
    <row r="370" spans="1:8" s="165" customFormat="1" ht="9" customHeight="1">
      <c r="A370" s="96" t="s">
        <v>181</v>
      </c>
      <c r="B370" s="115">
        <f t="shared" ref="B370:H370" si="20">SUM(B372:B403)</f>
        <v>595713</v>
      </c>
      <c r="C370" s="115">
        <f t="shared" si="20"/>
        <v>11554</v>
      </c>
      <c r="D370" s="115">
        <f t="shared" si="20"/>
        <v>130602</v>
      </c>
      <c r="E370" s="115">
        <f t="shared" si="20"/>
        <v>192079</v>
      </c>
      <c r="F370" s="115">
        <f t="shared" si="20"/>
        <v>123045</v>
      </c>
      <c r="G370" s="115">
        <f t="shared" si="20"/>
        <v>103099</v>
      </c>
      <c r="H370" s="115">
        <f t="shared" si="20"/>
        <v>35334</v>
      </c>
    </row>
    <row r="371" spans="1:8" ht="3.95" customHeight="1">
      <c r="A371" s="89" t="s">
        <v>195</v>
      </c>
      <c r="B371" s="116"/>
      <c r="C371" s="116"/>
      <c r="D371" s="116"/>
      <c r="E371" s="116"/>
      <c r="F371" s="116"/>
      <c r="G371" s="116"/>
      <c r="H371" s="116"/>
    </row>
    <row r="372" spans="1:8" ht="9" customHeight="1">
      <c r="A372" s="89" t="s">
        <v>79</v>
      </c>
      <c r="B372" s="116">
        <f t="shared" ref="B372:B403" si="21">SUM(C372:H372)</f>
        <v>6016</v>
      </c>
      <c r="C372" s="116">
        <v>46</v>
      </c>
      <c r="D372" s="116">
        <v>1453</v>
      </c>
      <c r="E372" s="116">
        <v>2091</v>
      </c>
      <c r="F372" s="116">
        <v>1289</v>
      </c>
      <c r="G372" s="116">
        <v>1098</v>
      </c>
      <c r="H372" s="116">
        <v>39</v>
      </c>
    </row>
    <row r="373" spans="1:8" ht="9" customHeight="1">
      <c r="A373" s="89" t="s">
        <v>80</v>
      </c>
      <c r="B373" s="116">
        <f t="shared" si="21"/>
        <v>14247</v>
      </c>
      <c r="C373" s="116">
        <v>166</v>
      </c>
      <c r="D373" s="116">
        <v>2210</v>
      </c>
      <c r="E373" s="116">
        <v>3921</v>
      </c>
      <c r="F373" s="116">
        <v>5058</v>
      </c>
      <c r="G373" s="116">
        <v>1319</v>
      </c>
      <c r="H373" s="116">
        <v>1573</v>
      </c>
    </row>
    <row r="374" spans="1:8" ht="9" customHeight="1">
      <c r="A374" s="89" t="s">
        <v>81</v>
      </c>
      <c r="B374" s="116">
        <f t="shared" si="21"/>
        <v>3634</v>
      </c>
      <c r="C374" s="116">
        <v>47</v>
      </c>
      <c r="D374" s="116">
        <v>413</v>
      </c>
      <c r="E374" s="116">
        <v>897</v>
      </c>
      <c r="F374" s="116">
        <v>1021</v>
      </c>
      <c r="G374" s="116">
        <v>1199</v>
      </c>
      <c r="H374" s="116">
        <v>57</v>
      </c>
    </row>
    <row r="375" spans="1:8" ht="9" customHeight="1">
      <c r="A375" s="100" t="s">
        <v>82</v>
      </c>
      <c r="B375" s="117">
        <f t="shared" si="21"/>
        <v>4617</v>
      </c>
      <c r="C375" s="117">
        <v>61</v>
      </c>
      <c r="D375" s="117">
        <v>953</v>
      </c>
      <c r="E375" s="117">
        <v>1309</v>
      </c>
      <c r="F375" s="117">
        <v>1250</v>
      </c>
      <c r="G375" s="117">
        <v>1012</v>
      </c>
      <c r="H375" s="117">
        <v>32</v>
      </c>
    </row>
    <row r="376" spans="1:8" ht="9" customHeight="1">
      <c r="A376" s="89" t="s">
        <v>83</v>
      </c>
      <c r="B376" s="116">
        <f t="shared" si="21"/>
        <v>15065</v>
      </c>
      <c r="C376" s="116">
        <v>82</v>
      </c>
      <c r="D376" s="116">
        <v>1777</v>
      </c>
      <c r="E376" s="116">
        <v>5076</v>
      </c>
      <c r="F376" s="116">
        <v>2870</v>
      </c>
      <c r="G376" s="116">
        <v>2900</v>
      </c>
      <c r="H376" s="116">
        <v>2360</v>
      </c>
    </row>
    <row r="377" spans="1:8" ht="9" customHeight="1">
      <c r="A377" s="89" t="s">
        <v>84</v>
      </c>
      <c r="B377" s="116">
        <f t="shared" si="21"/>
        <v>3430</v>
      </c>
      <c r="C377" s="116">
        <v>55</v>
      </c>
      <c r="D377" s="116">
        <v>811</v>
      </c>
      <c r="E377" s="116">
        <v>1032</v>
      </c>
      <c r="F377" s="116">
        <v>769</v>
      </c>
      <c r="G377" s="116">
        <v>759</v>
      </c>
      <c r="H377" s="116">
        <v>4</v>
      </c>
    </row>
    <row r="378" spans="1:8" ht="9" customHeight="1">
      <c r="A378" s="89" t="s">
        <v>85</v>
      </c>
      <c r="B378" s="116">
        <f t="shared" si="21"/>
        <v>18612</v>
      </c>
      <c r="C378" s="116">
        <v>694</v>
      </c>
      <c r="D378" s="116">
        <v>5543</v>
      </c>
      <c r="E378" s="116">
        <v>4559</v>
      </c>
      <c r="F378" s="116">
        <v>3339</v>
      </c>
      <c r="G378" s="116">
        <v>3500</v>
      </c>
      <c r="H378" s="116">
        <v>977</v>
      </c>
    </row>
    <row r="379" spans="1:8" ht="9" customHeight="1">
      <c r="A379" s="100" t="s">
        <v>86</v>
      </c>
      <c r="B379" s="117">
        <f t="shared" si="21"/>
        <v>16364</v>
      </c>
      <c r="C379" s="117">
        <v>141</v>
      </c>
      <c r="D379" s="117">
        <v>3911</v>
      </c>
      <c r="E379" s="117">
        <v>4578</v>
      </c>
      <c r="F379" s="117">
        <v>3248</v>
      </c>
      <c r="G379" s="117">
        <v>3004</v>
      </c>
      <c r="H379" s="117">
        <v>1482</v>
      </c>
    </row>
    <row r="380" spans="1:8" ht="9" customHeight="1">
      <c r="A380" s="161" t="s">
        <v>24</v>
      </c>
      <c r="B380" s="116">
        <f t="shared" si="21"/>
        <v>44658</v>
      </c>
      <c r="C380" s="116">
        <v>105</v>
      </c>
      <c r="D380" s="116">
        <v>3650</v>
      </c>
      <c r="E380" s="116">
        <v>16843</v>
      </c>
      <c r="F380" s="116">
        <v>12860</v>
      </c>
      <c r="G380" s="116">
        <v>11128</v>
      </c>
      <c r="H380" s="116">
        <v>72</v>
      </c>
    </row>
    <row r="381" spans="1:8" ht="9" customHeight="1">
      <c r="A381" s="89" t="s">
        <v>87</v>
      </c>
      <c r="B381" s="116">
        <f t="shared" si="21"/>
        <v>11451</v>
      </c>
      <c r="C381" s="116">
        <v>156</v>
      </c>
      <c r="D381" s="116">
        <v>2726</v>
      </c>
      <c r="E381" s="116">
        <v>3410</v>
      </c>
      <c r="F381" s="116">
        <v>1850</v>
      </c>
      <c r="G381" s="116">
        <v>1616</v>
      </c>
      <c r="H381" s="116">
        <v>1693</v>
      </c>
    </row>
    <row r="382" spans="1:8" ht="9" customHeight="1">
      <c r="A382" s="89" t="s">
        <v>88</v>
      </c>
      <c r="B382" s="116">
        <f t="shared" si="21"/>
        <v>36067</v>
      </c>
      <c r="C382" s="116">
        <v>550</v>
      </c>
      <c r="D382" s="116">
        <v>10892</v>
      </c>
      <c r="E382" s="116">
        <v>9678</v>
      </c>
      <c r="F382" s="116">
        <v>4164</v>
      </c>
      <c r="G382" s="116">
        <v>2521</v>
      </c>
      <c r="H382" s="116">
        <v>8262</v>
      </c>
    </row>
    <row r="383" spans="1:8" ht="9" customHeight="1">
      <c r="A383" s="100" t="s">
        <v>89</v>
      </c>
      <c r="B383" s="117">
        <f t="shared" si="21"/>
        <v>23999</v>
      </c>
      <c r="C383" s="117">
        <v>815</v>
      </c>
      <c r="D383" s="117">
        <v>6949</v>
      </c>
      <c r="E383" s="117">
        <v>6816</v>
      </c>
      <c r="F383" s="117">
        <v>4038</v>
      </c>
      <c r="G383" s="117">
        <v>3385</v>
      </c>
      <c r="H383" s="117">
        <v>1996</v>
      </c>
    </row>
    <row r="384" spans="1:8" ht="9" customHeight="1">
      <c r="A384" s="89" t="s">
        <v>90</v>
      </c>
      <c r="B384" s="116">
        <f t="shared" si="21"/>
        <v>10208</v>
      </c>
      <c r="C384" s="116">
        <v>245</v>
      </c>
      <c r="D384" s="116">
        <v>2192</v>
      </c>
      <c r="E384" s="116">
        <v>3371</v>
      </c>
      <c r="F384" s="116">
        <v>1695</v>
      </c>
      <c r="G384" s="116">
        <v>1410</v>
      </c>
      <c r="H384" s="116">
        <v>1295</v>
      </c>
    </row>
    <row r="385" spans="1:8" ht="9" customHeight="1">
      <c r="A385" s="89" t="s">
        <v>91</v>
      </c>
      <c r="B385" s="116">
        <f t="shared" si="21"/>
        <v>41165</v>
      </c>
      <c r="C385" s="116">
        <v>546</v>
      </c>
      <c r="D385" s="116">
        <v>10354</v>
      </c>
      <c r="E385" s="116">
        <v>12614</v>
      </c>
      <c r="F385" s="116">
        <v>7084</v>
      </c>
      <c r="G385" s="116">
        <v>6897</v>
      </c>
      <c r="H385" s="116">
        <v>3670</v>
      </c>
    </row>
    <row r="386" spans="1:8" ht="9" customHeight="1">
      <c r="A386" s="89" t="s">
        <v>92</v>
      </c>
      <c r="B386" s="116">
        <f t="shared" si="21"/>
        <v>68747</v>
      </c>
      <c r="C386" s="116">
        <v>1410</v>
      </c>
      <c r="D386" s="116">
        <v>11205</v>
      </c>
      <c r="E386" s="116">
        <v>29060</v>
      </c>
      <c r="F386" s="116">
        <v>16350</v>
      </c>
      <c r="G386" s="116">
        <v>10164</v>
      </c>
      <c r="H386" s="116">
        <v>558</v>
      </c>
    </row>
    <row r="387" spans="1:8" ht="9" customHeight="1">
      <c r="A387" s="100" t="s">
        <v>93</v>
      </c>
      <c r="B387" s="117">
        <f t="shared" si="21"/>
        <v>29272</v>
      </c>
      <c r="C387" s="117">
        <v>1112</v>
      </c>
      <c r="D387" s="117">
        <v>10235</v>
      </c>
      <c r="E387" s="117">
        <v>9404</v>
      </c>
      <c r="F387" s="117">
        <v>4716</v>
      </c>
      <c r="G387" s="117">
        <v>3574</v>
      </c>
      <c r="H387" s="117">
        <v>231</v>
      </c>
    </row>
    <row r="388" spans="1:8" ht="9" customHeight="1">
      <c r="A388" s="89" t="s">
        <v>94</v>
      </c>
      <c r="B388" s="116">
        <f t="shared" si="21"/>
        <v>7517</v>
      </c>
      <c r="C388" s="116">
        <v>135</v>
      </c>
      <c r="D388" s="116">
        <v>1042</v>
      </c>
      <c r="E388" s="116">
        <v>2378</v>
      </c>
      <c r="F388" s="116">
        <v>1727</v>
      </c>
      <c r="G388" s="116">
        <v>2160</v>
      </c>
      <c r="H388" s="116">
        <v>75</v>
      </c>
    </row>
    <row r="389" spans="1:8" ht="9" customHeight="1">
      <c r="A389" s="89" t="s">
        <v>95</v>
      </c>
      <c r="B389" s="116">
        <f t="shared" si="21"/>
        <v>6509</v>
      </c>
      <c r="C389" s="116">
        <v>184</v>
      </c>
      <c r="D389" s="116">
        <v>1226</v>
      </c>
      <c r="E389" s="116">
        <v>2051</v>
      </c>
      <c r="F389" s="116">
        <v>1290</v>
      </c>
      <c r="G389" s="116">
        <v>1283</v>
      </c>
      <c r="H389" s="116">
        <v>475</v>
      </c>
    </row>
    <row r="390" spans="1:8" ht="9" customHeight="1">
      <c r="A390" s="89" t="s">
        <v>96</v>
      </c>
      <c r="B390" s="116">
        <f t="shared" si="21"/>
        <v>28364</v>
      </c>
      <c r="C390" s="116">
        <v>121</v>
      </c>
      <c r="D390" s="116">
        <v>3030</v>
      </c>
      <c r="E390" s="116">
        <v>10572</v>
      </c>
      <c r="F390" s="116">
        <v>5839</v>
      </c>
      <c r="G390" s="116">
        <v>6389</v>
      </c>
      <c r="H390" s="116">
        <v>2413</v>
      </c>
    </row>
    <row r="391" spans="1:8" ht="9" customHeight="1">
      <c r="A391" s="100" t="s">
        <v>97</v>
      </c>
      <c r="B391" s="117">
        <f t="shared" si="21"/>
        <v>22828</v>
      </c>
      <c r="C391" s="117">
        <v>1128</v>
      </c>
      <c r="D391" s="117">
        <v>9078</v>
      </c>
      <c r="E391" s="117">
        <v>6377</v>
      </c>
      <c r="F391" s="117">
        <v>3266</v>
      </c>
      <c r="G391" s="117">
        <v>2861</v>
      </c>
      <c r="H391" s="117">
        <v>118</v>
      </c>
    </row>
    <row r="392" spans="1:8" ht="9" customHeight="1">
      <c r="A392" s="89" t="s">
        <v>98</v>
      </c>
      <c r="B392" s="116">
        <f t="shared" si="21"/>
        <v>20922</v>
      </c>
      <c r="C392" s="116">
        <v>479</v>
      </c>
      <c r="D392" s="116">
        <v>4383</v>
      </c>
      <c r="E392" s="116">
        <v>5728</v>
      </c>
      <c r="F392" s="116">
        <v>3625</v>
      </c>
      <c r="G392" s="116">
        <v>3711</v>
      </c>
      <c r="H392" s="116">
        <v>2996</v>
      </c>
    </row>
    <row r="393" spans="1:8" ht="9" customHeight="1">
      <c r="A393" s="89" t="s">
        <v>99</v>
      </c>
      <c r="B393" s="116">
        <f t="shared" si="21"/>
        <v>8802</v>
      </c>
      <c r="C393" s="116">
        <v>245</v>
      </c>
      <c r="D393" s="116">
        <v>1825</v>
      </c>
      <c r="E393" s="116">
        <v>3231</v>
      </c>
      <c r="F393" s="116">
        <v>1611</v>
      </c>
      <c r="G393" s="116">
        <v>1617</v>
      </c>
      <c r="H393" s="116">
        <v>273</v>
      </c>
    </row>
    <row r="394" spans="1:8" ht="9" customHeight="1">
      <c r="A394" s="89" t="s">
        <v>100</v>
      </c>
      <c r="B394" s="116">
        <f t="shared" si="21"/>
        <v>10295</v>
      </c>
      <c r="C394" s="116">
        <v>83</v>
      </c>
      <c r="D394" s="116">
        <v>968</v>
      </c>
      <c r="E394" s="116">
        <v>2643</v>
      </c>
      <c r="F394" s="116">
        <v>3634</v>
      </c>
      <c r="G394" s="116">
        <v>2733</v>
      </c>
      <c r="H394" s="116">
        <v>234</v>
      </c>
    </row>
    <row r="395" spans="1:8" ht="9" customHeight="1">
      <c r="A395" s="100" t="s">
        <v>101</v>
      </c>
      <c r="B395" s="117">
        <f t="shared" si="21"/>
        <v>13909</v>
      </c>
      <c r="C395" s="117">
        <v>214</v>
      </c>
      <c r="D395" s="117">
        <v>3284</v>
      </c>
      <c r="E395" s="117">
        <v>5003</v>
      </c>
      <c r="F395" s="117">
        <v>2737</v>
      </c>
      <c r="G395" s="117">
        <v>2111</v>
      </c>
      <c r="H395" s="117">
        <v>560</v>
      </c>
    </row>
    <row r="396" spans="1:8" ht="9" customHeight="1">
      <c r="A396" s="89" t="s">
        <v>102</v>
      </c>
      <c r="B396" s="116">
        <f t="shared" si="21"/>
        <v>18047</v>
      </c>
      <c r="C396" s="116">
        <v>306</v>
      </c>
      <c r="D396" s="116">
        <v>3600</v>
      </c>
      <c r="E396" s="116">
        <v>4295</v>
      </c>
      <c r="F396" s="116">
        <v>4285</v>
      </c>
      <c r="G396" s="116">
        <v>4563</v>
      </c>
      <c r="H396" s="116">
        <v>998</v>
      </c>
    </row>
    <row r="397" spans="1:8" ht="9" customHeight="1">
      <c r="A397" s="89" t="s">
        <v>103</v>
      </c>
      <c r="B397" s="116">
        <f t="shared" si="21"/>
        <v>14511</v>
      </c>
      <c r="C397" s="116">
        <v>265</v>
      </c>
      <c r="D397" s="116">
        <v>2246</v>
      </c>
      <c r="E397" s="116">
        <v>4732</v>
      </c>
      <c r="F397" s="116">
        <v>3562</v>
      </c>
      <c r="G397" s="116">
        <v>3338</v>
      </c>
      <c r="H397" s="116">
        <v>368</v>
      </c>
    </row>
    <row r="398" spans="1:8" ht="9" customHeight="1">
      <c r="A398" s="89" t="s">
        <v>104</v>
      </c>
      <c r="B398" s="116">
        <f t="shared" si="21"/>
        <v>12645</v>
      </c>
      <c r="C398" s="116">
        <v>254</v>
      </c>
      <c r="D398" s="116">
        <v>2153</v>
      </c>
      <c r="E398" s="116">
        <v>4341</v>
      </c>
      <c r="F398" s="116">
        <v>3139</v>
      </c>
      <c r="G398" s="116">
        <v>2135</v>
      </c>
      <c r="H398" s="116">
        <v>623</v>
      </c>
    </row>
    <row r="399" spans="1:8" ht="9" customHeight="1">
      <c r="A399" s="100" t="s">
        <v>105</v>
      </c>
      <c r="B399" s="117">
        <f t="shared" si="21"/>
        <v>17615</v>
      </c>
      <c r="C399" s="117">
        <v>142</v>
      </c>
      <c r="D399" s="117">
        <v>3315</v>
      </c>
      <c r="E399" s="117">
        <v>5630</v>
      </c>
      <c r="F399" s="117">
        <v>4501</v>
      </c>
      <c r="G399" s="117">
        <v>3757</v>
      </c>
      <c r="H399" s="117">
        <v>270</v>
      </c>
    </row>
    <row r="400" spans="1:8" ht="9" customHeight="1">
      <c r="A400" s="89" t="s">
        <v>106</v>
      </c>
      <c r="B400" s="116">
        <f t="shared" si="21"/>
        <v>6251</v>
      </c>
      <c r="C400" s="116">
        <v>94</v>
      </c>
      <c r="D400" s="116">
        <v>1208</v>
      </c>
      <c r="E400" s="116">
        <v>2352</v>
      </c>
      <c r="F400" s="116">
        <v>1427</v>
      </c>
      <c r="G400" s="116">
        <v>1159</v>
      </c>
      <c r="H400" s="116">
        <v>11</v>
      </c>
    </row>
    <row r="401" spans="1:8" ht="9" customHeight="1">
      <c r="A401" s="89" t="s">
        <v>107</v>
      </c>
      <c r="B401" s="116">
        <f t="shared" si="21"/>
        <v>37816</v>
      </c>
      <c r="C401" s="116">
        <v>1347</v>
      </c>
      <c r="D401" s="116">
        <v>11477</v>
      </c>
      <c r="E401" s="116">
        <v>10560</v>
      </c>
      <c r="F401" s="116">
        <v>7296</v>
      </c>
      <c r="G401" s="116">
        <v>6895</v>
      </c>
      <c r="H401" s="116">
        <v>241</v>
      </c>
    </row>
    <row r="402" spans="1:8" ht="9" customHeight="1">
      <c r="A402" s="89" t="s">
        <v>108</v>
      </c>
      <c r="B402" s="116">
        <f t="shared" si="21"/>
        <v>11933</v>
      </c>
      <c r="C402" s="116">
        <v>187</v>
      </c>
      <c r="D402" s="116">
        <v>3162</v>
      </c>
      <c r="E402" s="116">
        <v>4235</v>
      </c>
      <c r="F402" s="116">
        <v>2127</v>
      </c>
      <c r="G402" s="116">
        <v>1692</v>
      </c>
      <c r="H402" s="116">
        <v>530</v>
      </c>
    </row>
    <row r="403" spans="1:8" ht="9" customHeight="1">
      <c r="A403" s="100" t="s">
        <v>109</v>
      </c>
      <c r="B403" s="117">
        <f t="shared" si="21"/>
        <v>10197</v>
      </c>
      <c r="C403" s="117">
        <v>139</v>
      </c>
      <c r="D403" s="117">
        <v>3331</v>
      </c>
      <c r="E403" s="117">
        <v>3292</v>
      </c>
      <c r="F403" s="117">
        <v>1378</v>
      </c>
      <c r="G403" s="117">
        <v>1209</v>
      </c>
      <c r="H403" s="117">
        <v>848</v>
      </c>
    </row>
    <row r="404" spans="1:8" ht="9" customHeight="1"/>
    <row r="405" spans="1:8" ht="9" customHeight="1">
      <c r="A405" s="162" t="s">
        <v>111</v>
      </c>
      <c r="B405" s="163"/>
      <c r="C405" s="163"/>
      <c r="D405" s="163"/>
      <c r="E405" s="163"/>
      <c r="F405" s="163"/>
      <c r="G405" s="163"/>
      <c r="H405" s="163"/>
    </row>
    <row r="406" spans="1:8" s="165" customFormat="1" ht="9" customHeight="1">
      <c r="A406" s="96" t="s">
        <v>181</v>
      </c>
      <c r="B406" s="115">
        <f t="shared" ref="B406:H406" si="22">SUM(B408:B439)</f>
        <v>586978</v>
      </c>
      <c r="C406" s="115">
        <f t="shared" si="22"/>
        <v>10223</v>
      </c>
      <c r="D406" s="115">
        <f t="shared" si="22"/>
        <v>118721</v>
      </c>
      <c r="E406" s="115">
        <f t="shared" si="22"/>
        <v>188981</v>
      </c>
      <c r="F406" s="115">
        <f t="shared" si="22"/>
        <v>123457</v>
      </c>
      <c r="G406" s="115">
        <f t="shared" si="22"/>
        <v>105663</v>
      </c>
      <c r="H406" s="115">
        <f t="shared" si="22"/>
        <v>39933</v>
      </c>
    </row>
    <row r="407" spans="1:8" ht="3.95" customHeight="1">
      <c r="A407" s="89" t="s">
        <v>195</v>
      </c>
      <c r="B407" s="116"/>
      <c r="C407" s="116"/>
      <c r="D407" s="116"/>
      <c r="E407" s="116"/>
      <c r="F407" s="116"/>
      <c r="G407" s="116"/>
      <c r="H407" s="116"/>
    </row>
    <row r="408" spans="1:8" ht="9" customHeight="1">
      <c r="A408" s="89" t="s">
        <v>79</v>
      </c>
      <c r="B408" s="116">
        <f t="shared" ref="B408:B439" si="23">SUM(C408:H408)</f>
        <v>6018</v>
      </c>
      <c r="C408" s="116">
        <v>44</v>
      </c>
      <c r="D408" s="116">
        <v>1370</v>
      </c>
      <c r="E408" s="116">
        <v>2165</v>
      </c>
      <c r="F408" s="116">
        <v>1300</v>
      </c>
      <c r="G408" s="116">
        <v>1093</v>
      </c>
      <c r="H408" s="116">
        <v>46</v>
      </c>
    </row>
    <row r="409" spans="1:8" ht="9" customHeight="1">
      <c r="A409" s="89" t="s">
        <v>80</v>
      </c>
      <c r="B409" s="116">
        <f t="shared" si="23"/>
        <v>14450</v>
      </c>
      <c r="C409" s="116">
        <v>141</v>
      </c>
      <c r="D409" s="116">
        <v>2336</v>
      </c>
      <c r="E409" s="116">
        <v>3706</v>
      </c>
      <c r="F409" s="116">
        <v>2677</v>
      </c>
      <c r="G409" s="116">
        <v>1747</v>
      </c>
      <c r="H409" s="116">
        <v>3843</v>
      </c>
    </row>
    <row r="410" spans="1:8" ht="9" customHeight="1">
      <c r="A410" s="89" t="s">
        <v>81</v>
      </c>
      <c r="B410" s="116">
        <f t="shared" si="23"/>
        <v>3739</v>
      </c>
      <c r="C410" s="116">
        <v>55</v>
      </c>
      <c r="D410" s="116">
        <v>391</v>
      </c>
      <c r="E410" s="116">
        <v>947</v>
      </c>
      <c r="F410" s="116">
        <v>1137</v>
      </c>
      <c r="G410" s="116">
        <v>1116</v>
      </c>
      <c r="H410" s="116">
        <v>93</v>
      </c>
    </row>
    <row r="411" spans="1:8" ht="9" customHeight="1">
      <c r="A411" s="100" t="s">
        <v>82</v>
      </c>
      <c r="B411" s="117">
        <f t="shared" si="23"/>
        <v>4686</v>
      </c>
      <c r="C411" s="117">
        <v>59</v>
      </c>
      <c r="D411" s="117">
        <v>974</v>
      </c>
      <c r="E411" s="117">
        <v>1401</v>
      </c>
      <c r="F411" s="117">
        <v>1138</v>
      </c>
      <c r="G411" s="117">
        <v>1095</v>
      </c>
      <c r="H411" s="117">
        <v>19</v>
      </c>
    </row>
    <row r="412" spans="1:8" ht="9" customHeight="1">
      <c r="A412" s="89" t="s">
        <v>83</v>
      </c>
      <c r="B412" s="116">
        <f t="shared" si="23"/>
        <v>15992</v>
      </c>
      <c r="C412" s="116">
        <v>83</v>
      </c>
      <c r="D412" s="116">
        <v>1699</v>
      </c>
      <c r="E412" s="116">
        <v>5410</v>
      </c>
      <c r="F412" s="116">
        <v>3194</v>
      </c>
      <c r="G412" s="116">
        <v>3235</v>
      </c>
      <c r="H412" s="116">
        <v>2371</v>
      </c>
    </row>
    <row r="413" spans="1:8" ht="9" customHeight="1">
      <c r="A413" s="89" t="s">
        <v>84</v>
      </c>
      <c r="B413" s="116">
        <f t="shared" si="23"/>
        <v>3136</v>
      </c>
      <c r="C413" s="116">
        <v>42</v>
      </c>
      <c r="D413" s="116">
        <v>662</v>
      </c>
      <c r="E413" s="116">
        <v>1038</v>
      </c>
      <c r="F413" s="116">
        <v>724</v>
      </c>
      <c r="G413" s="116">
        <v>660</v>
      </c>
      <c r="H413" s="116">
        <v>10</v>
      </c>
    </row>
    <row r="414" spans="1:8" ht="9" customHeight="1">
      <c r="A414" s="89" t="s">
        <v>85</v>
      </c>
      <c r="B414" s="116">
        <f t="shared" si="23"/>
        <v>19863</v>
      </c>
      <c r="C414" s="116">
        <v>638</v>
      </c>
      <c r="D414" s="116">
        <v>5835</v>
      </c>
      <c r="E414" s="116">
        <v>4895</v>
      </c>
      <c r="F414" s="116">
        <v>3921</v>
      </c>
      <c r="G414" s="116">
        <v>3728</v>
      </c>
      <c r="H414" s="116">
        <v>846</v>
      </c>
    </row>
    <row r="415" spans="1:8" ht="9" customHeight="1">
      <c r="A415" s="100" t="s">
        <v>86</v>
      </c>
      <c r="B415" s="117">
        <f t="shared" si="23"/>
        <v>15443</v>
      </c>
      <c r="C415" s="117">
        <v>99</v>
      </c>
      <c r="D415" s="117">
        <v>3044</v>
      </c>
      <c r="E415" s="117">
        <v>4093</v>
      </c>
      <c r="F415" s="117">
        <v>3101</v>
      </c>
      <c r="G415" s="117">
        <v>2750</v>
      </c>
      <c r="H415" s="117">
        <v>2356</v>
      </c>
    </row>
    <row r="416" spans="1:8" ht="9" customHeight="1">
      <c r="A416" s="161" t="s">
        <v>24</v>
      </c>
      <c r="B416" s="116">
        <f t="shared" si="23"/>
        <v>42446</v>
      </c>
      <c r="C416" s="116">
        <v>74</v>
      </c>
      <c r="D416" s="116">
        <v>2957</v>
      </c>
      <c r="E416" s="116">
        <v>16161</v>
      </c>
      <c r="F416" s="116">
        <v>12428</v>
      </c>
      <c r="G416" s="116">
        <v>10762</v>
      </c>
      <c r="H416" s="116">
        <v>64</v>
      </c>
    </row>
    <row r="417" spans="1:8" ht="9" customHeight="1">
      <c r="A417" s="89" t="s">
        <v>87</v>
      </c>
      <c r="B417" s="116">
        <f t="shared" si="23"/>
        <v>9793</v>
      </c>
      <c r="C417" s="116">
        <v>100</v>
      </c>
      <c r="D417" s="116">
        <v>2078</v>
      </c>
      <c r="E417" s="116">
        <v>2937</v>
      </c>
      <c r="F417" s="116">
        <v>1675</v>
      </c>
      <c r="G417" s="116">
        <v>1636</v>
      </c>
      <c r="H417" s="116">
        <v>1367</v>
      </c>
    </row>
    <row r="418" spans="1:8" ht="9" customHeight="1">
      <c r="A418" s="89" t="s">
        <v>88</v>
      </c>
      <c r="B418" s="116">
        <f t="shared" si="23"/>
        <v>33944</v>
      </c>
      <c r="C418" s="116">
        <v>466</v>
      </c>
      <c r="D418" s="116">
        <v>9482</v>
      </c>
      <c r="E418" s="116">
        <v>8949</v>
      </c>
      <c r="F418" s="116">
        <v>4078</v>
      </c>
      <c r="G418" s="116">
        <v>2579</v>
      </c>
      <c r="H418" s="116">
        <v>8390</v>
      </c>
    </row>
    <row r="419" spans="1:8" ht="9" customHeight="1">
      <c r="A419" s="100" t="s">
        <v>89</v>
      </c>
      <c r="B419" s="117">
        <f t="shared" si="23"/>
        <v>23045</v>
      </c>
      <c r="C419" s="117">
        <v>836</v>
      </c>
      <c r="D419" s="117">
        <v>6538</v>
      </c>
      <c r="E419" s="117">
        <v>6560</v>
      </c>
      <c r="F419" s="117">
        <v>4197</v>
      </c>
      <c r="G419" s="117">
        <v>3483</v>
      </c>
      <c r="H419" s="117">
        <v>1431</v>
      </c>
    </row>
    <row r="420" spans="1:8" ht="9" customHeight="1">
      <c r="A420" s="89" t="s">
        <v>90</v>
      </c>
      <c r="B420" s="116">
        <f t="shared" si="23"/>
        <v>10000</v>
      </c>
      <c r="C420" s="116">
        <v>193</v>
      </c>
      <c r="D420" s="116">
        <v>1776</v>
      </c>
      <c r="E420" s="116">
        <v>3246</v>
      </c>
      <c r="F420" s="116">
        <v>1766</v>
      </c>
      <c r="G420" s="116">
        <v>1573</v>
      </c>
      <c r="H420" s="116">
        <v>1446</v>
      </c>
    </row>
    <row r="421" spans="1:8" ht="9" customHeight="1">
      <c r="A421" s="89" t="s">
        <v>91</v>
      </c>
      <c r="B421" s="116">
        <f t="shared" si="23"/>
        <v>40694</v>
      </c>
      <c r="C421" s="116">
        <v>508</v>
      </c>
      <c r="D421" s="116">
        <v>8799</v>
      </c>
      <c r="E421" s="116">
        <v>11746</v>
      </c>
      <c r="F421" s="116">
        <v>6931</v>
      </c>
      <c r="G421" s="116">
        <v>6769</v>
      </c>
      <c r="H421" s="116">
        <v>5941</v>
      </c>
    </row>
    <row r="422" spans="1:8" ht="9" customHeight="1">
      <c r="A422" s="89" t="s">
        <v>92</v>
      </c>
      <c r="B422" s="116">
        <f t="shared" si="23"/>
        <v>66506</v>
      </c>
      <c r="C422" s="116">
        <v>1384</v>
      </c>
      <c r="D422" s="116">
        <v>9873</v>
      </c>
      <c r="E422" s="116">
        <v>28036</v>
      </c>
      <c r="F422" s="116">
        <v>16434</v>
      </c>
      <c r="G422" s="116">
        <v>10321</v>
      </c>
      <c r="H422" s="116">
        <v>458</v>
      </c>
    </row>
    <row r="423" spans="1:8" ht="9" customHeight="1">
      <c r="A423" s="100" t="s">
        <v>93</v>
      </c>
      <c r="B423" s="117">
        <f t="shared" si="23"/>
        <v>28998</v>
      </c>
      <c r="C423" s="117">
        <v>1026</v>
      </c>
      <c r="D423" s="117">
        <v>9540</v>
      </c>
      <c r="E423" s="117">
        <v>9525</v>
      </c>
      <c r="F423" s="117">
        <v>4916</v>
      </c>
      <c r="G423" s="117">
        <v>3711</v>
      </c>
      <c r="H423" s="117">
        <v>280</v>
      </c>
    </row>
    <row r="424" spans="1:8" ht="9" customHeight="1">
      <c r="A424" s="89" t="s">
        <v>94</v>
      </c>
      <c r="B424" s="116">
        <f t="shared" si="23"/>
        <v>7430</v>
      </c>
      <c r="C424" s="116">
        <v>114</v>
      </c>
      <c r="D424" s="116">
        <v>916</v>
      </c>
      <c r="E424" s="116">
        <v>2321</v>
      </c>
      <c r="F424" s="116">
        <v>1685</v>
      </c>
      <c r="G424" s="116">
        <v>2298</v>
      </c>
      <c r="H424" s="116">
        <v>96</v>
      </c>
    </row>
    <row r="425" spans="1:8" ht="9" customHeight="1">
      <c r="A425" s="89" t="s">
        <v>95</v>
      </c>
      <c r="B425" s="116">
        <f t="shared" si="23"/>
        <v>6478</v>
      </c>
      <c r="C425" s="116">
        <v>151</v>
      </c>
      <c r="D425" s="116">
        <v>1145</v>
      </c>
      <c r="E425" s="116">
        <v>2011</v>
      </c>
      <c r="F425" s="116">
        <v>1397</v>
      </c>
      <c r="G425" s="116">
        <v>1422</v>
      </c>
      <c r="H425" s="116">
        <v>352</v>
      </c>
    </row>
    <row r="426" spans="1:8" ht="9" customHeight="1">
      <c r="A426" s="89" t="s">
        <v>96</v>
      </c>
      <c r="B426" s="116">
        <f t="shared" si="23"/>
        <v>28448</v>
      </c>
      <c r="C426" s="116">
        <v>107</v>
      </c>
      <c r="D426" s="116">
        <v>2788</v>
      </c>
      <c r="E426" s="116">
        <v>10501</v>
      </c>
      <c r="F426" s="116">
        <v>5810</v>
      </c>
      <c r="G426" s="116">
        <v>6688</v>
      </c>
      <c r="H426" s="116">
        <v>2554</v>
      </c>
    </row>
    <row r="427" spans="1:8" ht="9" customHeight="1">
      <c r="A427" s="100" t="s">
        <v>97</v>
      </c>
      <c r="B427" s="117">
        <f t="shared" si="23"/>
        <v>19734</v>
      </c>
      <c r="C427" s="117">
        <v>674</v>
      </c>
      <c r="D427" s="117">
        <v>6991</v>
      </c>
      <c r="E427" s="117">
        <v>5804</v>
      </c>
      <c r="F427" s="117">
        <v>3288</v>
      </c>
      <c r="G427" s="117">
        <v>2845</v>
      </c>
      <c r="H427" s="117">
        <v>132</v>
      </c>
    </row>
    <row r="428" spans="1:8" ht="9" customHeight="1">
      <c r="A428" s="89" t="s">
        <v>98</v>
      </c>
      <c r="B428" s="116">
        <f t="shared" si="23"/>
        <v>22024</v>
      </c>
      <c r="C428" s="116">
        <v>613</v>
      </c>
      <c r="D428" s="116">
        <v>4533</v>
      </c>
      <c r="E428" s="116">
        <v>5958</v>
      </c>
      <c r="F428" s="116">
        <v>3914</v>
      </c>
      <c r="G428" s="116">
        <v>3682</v>
      </c>
      <c r="H428" s="116">
        <v>3324</v>
      </c>
    </row>
    <row r="429" spans="1:8" ht="9" customHeight="1">
      <c r="A429" s="89" t="s">
        <v>99</v>
      </c>
      <c r="B429" s="116">
        <f t="shared" si="23"/>
        <v>8932</v>
      </c>
      <c r="C429" s="116">
        <v>165</v>
      </c>
      <c r="D429" s="116">
        <v>2002</v>
      </c>
      <c r="E429" s="116">
        <v>3469</v>
      </c>
      <c r="F429" s="116">
        <v>1546</v>
      </c>
      <c r="G429" s="116">
        <v>1551</v>
      </c>
      <c r="H429" s="116">
        <v>199</v>
      </c>
    </row>
    <row r="430" spans="1:8" ht="9" customHeight="1">
      <c r="A430" s="89" t="s">
        <v>100</v>
      </c>
      <c r="B430" s="116">
        <f t="shared" si="23"/>
        <v>11025</v>
      </c>
      <c r="C430" s="116">
        <v>97</v>
      </c>
      <c r="D430" s="116">
        <v>1067</v>
      </c>
      <c r="E430" s="116">
        <v>2954</v>
      </c>
      <c r="F430" s="116">
        <v>4040</v>
      </c>
      <c r="G430" s="116">
        <v>2845</v>
      </c>
      <c r="H430" s="116">
        <v>22</v>
      </c>
    </row>
    <row r="431" spans="1:8" ht="9" customHeight="1">
      <c r="A431" s="100" t="s">
        <v>101</v>
      </c>
      <c r="B431" s="117">
        <f t="shared" si="23"/>
        <v>13649</v>
      </c>
      <c r="C431" s="117">
        <v>159</v>
      </c>
      <c r="D431" s="117">
        <v>3000</v>
      </c>
      <c r="E431" s="117">
        <v>4845</v>
      </c>
      <c r="F431" s="117">
        <v>2802</v>
      </c>
      <c r="G431" s="117">
        <v>2324</v>
      </c>
      <c r="H431" s="117">
        <v>519</v>
      </c>
    </row>
    <row r="432" spans="1:8" ht="9" customHeight="1">
      <c r="A432" s="89" t="s">
        <v>102</v>
      </c>
      <c r="B432" s="116">
        <f t="shared" si="23"/>
        <v>18299</v>
      </c>
      <c r="C432" s="116">
        <v>243</v>
      </c>
      <c r="D432" s="116">
        <v>3525</v>
      </c>
      <c r="E432" s="116">
        <v>4291</v>
      </c>
      <c r="F432" s="116">
        <v>4886</v>
      </c>
      <c r="G432" s="116">
        <v>4588</v>
      </c>
      <c r="H432" s="116">
        <v>766</v>
      </c>
    </row>
    <row r="433" spans="1:8" ht="9" customHeight="1">
      <c r="A433" s="89" t="s">
        <v>103</v>
      </c>
      <c r="B433" s="116">
        <f t="shared" si="23"/>
        <v>15079</v>
      </c>
      <c r="C433" s="116">
        <v>253</v>
      </c>
      <c r="D433" s="116">
        <v>2180</v>
      </c>
      <c r="E433" s="116">
        <v>5011</v>
      </c>
      <c r="F433" s="116">
        <v>3624</v>
      </c>
      <c r="G433" s="116">
        <v>3469</v>
      </c>
      <c r="H433" s="116">
        <v>542</v>
      </c>
    </row>
    <row r="434" spans="1:8" ht="9" customHeight="1">
      <c r="A434" s="89" t="s">
        <v>104</v>
      </c>
      <c r="B434" s="116">
        <f t="shared" si="23"/>
        <v>12505</v>
      </c>
      <c r="C434" s="116">
        <v>157</v>
      </c>
      <c r="D434" s="116">
        <v>1807</v>
      </c>
      <c r="E434" s="116">
        <v>4422</v>
      </c>
      <c r="F434" s="116">
        <v>3054</v>
      </c>
      <c r="G434" s="116">
        <v>2328</v>
      </c>
      <c r="H434" s="116">
        <v>737</v>
      </c>
    </row>
    <row r="435" spans="1:8" ht="9" customHeight="1">
      <c r="A435" s="100" t="s">
        <v>105</v>
      </c>
      <c r="B435" s="117">
        <f t="shared" si="23"/>
        <v>18681</v>
      </c>
      <c r="C435" s="117">
        <v>173</v>
      </c>
      <c r="D435" s="117">
        <v>3453</v>
      </c>
      <c r="E435" s="117">
        <v>6185</v>
      </c>
      <c r="F435" s="117">
        <v>4848</v>
      </c>
      <c r="G435" s="117">
        <v>3763</v>
      </c>
      <c r="H435" s="117">
        <v>259</v>
      </c>
    </row>
    <row r="436" spans="1:8" ht="9" customHeight="1">
      <c r="A436" s="89" t="s">
        <v>106</v>
      </c>
      <c r="B436" s="116">
        <f t="shared" si="23"/>
        <v>6240</v>
      </c>
      <c r="C436" s="116">
        <v>87</v>
      </c>
      <c r="D436" s="116">
        <v>1176</v>
      </c>
      <c r="E436" s="116">
        <v>2252</v>
      </c>
      <c r="F436" s="116">
        <v>1449</v>
      </c>
      <c r="G436" s="116">
        <v>1254</v>
      </c>
      <c r="H436" s="116">
        <v>22</v>
      </c>
    </row>
    <row r="437" spans="1:8" ht="9" customHeight="1">
      <c r="A437" s="89" t="s">
        <v>107</v>
      </c>
      <c r="B437" s="116">
        <f t="shared" si="23"/>
        <v>37256</v>
      </c>
      <c r="C437" s="116">
        <v>1189</v>
      </c>
      <c r="D437" s="116">
        <v>10548</v>
      </c>
      <c r="E437" s="116">
        <v>10156</v>
      </c>
      <c r="F437" s="116">
        <v>7837</v>
      </c>
      <c r="G437" s="116">
        <v>7387</v>
      </c>
      <c r="H437" s="116">
        <v>139</v>
      </c>
    </row>
    <row r="438" spans="1:8" ht="9" customHeight="1">
      <c r="A438" s="89" t="s">
        <v>108</v>
      </c>
      <c r="B438" s="116">
        <f t="shared" si="23"/>
        <v>12802</v>
      </c>
      <c r="C438" s="116">
        <v>180</v>
      </c>
      <c r="D438" s="116">
        <v>3202</v>
      </c>
      <c r="E438" s="116">
        <v>4683</v>
      </c>
      <c r="F438" s="116">
        <v>2266</v>
      </c>
      <c r="G438" s="116">
        <v>1692</v>
      </c>
      <c r="H438" s="116">
        <v>779</v>
      </c>
    </row>
    <row r="439" spans="1:8" ht="9" customHeight="1">
      <c r="A439" s="100" t="s">
        <v>109</v>
      </c>
      <c r="B439" s="117">
        <f t="shared" si="23"/>
        <v>9643</v>
      </c>
      <c r="C439" s="117">
        <v>113</v>
      </c>
      <c r="D439" s="117">
        <v>3034</v>
      </c>
      <c r="E439" s="117">
        <v>3303</v>
      </c>
      <c r="F439" s="117">
        <v>1394</v>
      </c>
      <c r="G439" s="117">
        <v>1269</v>
      </c>
      <c r="H439" s="117">
        <v>530</v>
      </c>
    </row>
    <row r="440" spans="1:8" ht="8.65" customHeight="1"/>
    <row r="441" spans="1:8" ht="9" customHeight="1">
      <c r="A441" s="162">
        <v>2007</v>
      </c>
      <c r="B441" s="166"/>
      <c r="C441" s="166"/>
      <c r="D441" s="166"/>
      <c r="E441" s="166"/>
      <c r="F441" s="166"/>
      <c r="G441" s="166"/>
      <c r="H441" s="166"/>
    </row>
    <row r="442" spans="1:8" s="164" customFormat="1" ht="9" customHeight="1">
      <c r="A442" s="96" t="s">
        <v>181</v>
      </c>
      <c r="B442" s="115">
        <f t="shared" ref="B442:H442" si="24">SUM(B444:B475)</f>
        <v>595209</v>
      </c>
      <c r="C442" s="115">
        <f t="shared" si="24"/>
        <v>9917</v>
      </c>
      <c r="D442" s="115">
        <f t="shared" si="24"/>
        <v>117573</v>
      </c>
      <c r="E442" s="115">
        <f t="shared" si="24"/>
        <v>186786</v>
      </c>
      <c r="F442" s="115">
        <f t="shared" si="24"/>
        <v>126458</v>
      </c>
      <c r="G442" s="115">
        <f t="shared" si="24"/>
        <v>107840</v>
      </c>
      <c r="H442" s="115">
        <f t="shared" si="24"/>
        <v>46635</v>
      </c>
    </row>
    <row r="443" spans="1:8" ht="3.95" customHeight="1">
      <c r="A443" s="89" t="s">
        <v>195</v>
      </c>
      <c r="B443" s="116"/>
      <c r="C443" s="116"/>
      <c r="D443" s="116"/>
      <c r="E443" s="116"/>
      <c r="F443" s="116"/>
      <c r="G443" s="116"/>
      <c r="H443" s="116"/>
    </row>
    <row r="444" spans="1:8" ht="9" customHeight="1">
      <c r="A444" s="89" t="s">
        <v>79</v>
      </c>
      <c r="B444" s="116">
        <f t="shared" ref="B444:B475" si="25">SUM(C444:H444)</f>
        <v>6390</v>
      </c>
      <c r="C444" s="116">
        <v>37</v>
      </c>
      <c r="D444" s="116">
        <v>1196</v>
      </c>
      <c r="E444" s="116">
        <v>2326</v>
      </c>
      <c r="F444" s="116">
        <v>1473</v>
      </c>
      <c r="G444" s="116">
        <v>1304</v>
      </c>
      <c r="H444" s="116">
        <v>54</v>
      </c>
    </row>
    <row r="445" spans="1:8" ht="9" customHeight="1">
      <c r="A445" s="89" t="s">
        <v>80</v>
      </c>
      <c r="B445" s="116">
        <f t="shared" si="25"/>
        <v>14442</v>
      </c>
      <c r="C445" s="116">
        <v>173</v>
      </c>
      <c r="D445" s="116">
        <v>2394</v>
      </c>
      <c r="E445" s="116">
        <v>3768</v>
      </c>
      <c r="F445" s="116">
        <v>2565</v>
      </c>
      <c r="G445" s="116">
        <v>1832</v>
      </c>
      <c r="H445" s="116">
        <v>3710</v>
      </c>
    </row>
    <row r="446" spans="1:8" ht="9" customHeight="1">
      <c r="A446" s="89" t="s">
        <v>81</v>
      </c>
      <c r="B446" s="116">
        <f t="shared" si="25"/>
        <v>3739</v>
      </c>
      <c r="C446" s="116">
        <v>33</v>
      </c>
      <c r="D446" s="116">
        <v>452</v>
      </c>
      <c r="E446" s="116">
        <v>927</v>
      </c>
      <c r="F446" s="116">
        <v>1132</v>
      </c>
      <c r="G446" s="116">
        <v>1115</v>
      </c>
      <c r="H446" s="116">
        <v>80</v>
      </c>
    </row>
    <row r="447" spans="1:8" ht="9" customHeight="1">
      <c r="A447" s="100" t="s">
        <v>82</v>
      </c>
      <c r="B447" s="117">
        <f t="shared" si="25"/>
        <v>4749</v>
      </c>
      <c r="C447" s="117">
        <v>56</v>
      </c>
      <c r="D447" s="117">
        <v>870</v>
      </c>
      <c r="E447" s="117">
        <v>1396</v>
      </c>
      <c r="F447" s="117">
        <v>1335</v>
      </c>
      <c r="G447" s="117">
        <v>1082</v>
      </c>
      <c r="H447" s="117">
        <v>10</v>
      </c>
    </row>
    <row r="448" spans="1:8" ht="9" customHeight="1">
      <c r="A448" s="89" t="s">
        <v>83</v>
      </c>
      <c r="B448" s="116">
        <f t="shared" si="25"/>
        <v>16143</v>
      </c>
      <c r="C448" s="116">
        <v>93</v>
      </c>
      <c r="D448" s="116">
        <v>1679</v>
      </c>
      <c r="E448" s="116">
        <v>5578</v>
      </c>
      <c r="F448" s="116">
        <v>3138</v>
      </c>
      <c r="G448" s="116">
        <v>3282</v>
      </c>
      <c r="H448" s="116">
        <v>2373</v>
      </c>
    </row>
    <row r="449" spans="1:8" ht="9" customHeight="1">
      <c r="A449" s="89" t="s">
        <v>84</v>
      </c>
      <c r="B449" s="116">
        <f t="shared" si="25"/>
        <v>3219</v>
      </c>
      <c r="C449" s="116">
        <v>47</v>
      </c>
      <c r="D449" s="116">
        <v>682</v>
      </c>
      <c r="E449" s="116">
        <v>996</v>
      </c>
      <c r="F449" s="116">
        <v>763</v>
      </c>
      <c r="G449" s="116">
        <v>730</v>
      </c>
      <c r="H449" s="116">
        <v>1</v>
      </c>
    </row>
    <row r="450" spans="1:8" ht="9" customHeight="1">
      <c r="A450" s="89" t="s">
        <v>85</v>
      </c>
      <c r="B450" s="116">
        <f t="shared" si="25"/>
        <v>20145</v>
      </c>
      <c r="C450" s="116">
        <v>661</v>
      </c>
      <c r="D450" s="116">
        <v>5856</v>
      </c>
      <c r="E450" s="116">
        <v>5248</v>
      </c>
      <c r="F450" s="116">
        <v>4095</v>
      </c>
      <c r="G450" s="116">
        <v>3878</v>
      </c>
      <c r="H450" s="116">
        <v>407</v>
      </c>
    </row>
    <row r="451" spans="1:8" ht="9" customHeight="1">
      <c r="A451" s="100" t="s">
        <v>86</v>
      </c>
      <c r="B451" s="117">
        <f t="shared" si="25"/>
        <v>16887</v>
      </c>
      <c r="C451" s="117">
        <v>104</v>
      </c>
      <c r="D451" s="117">
        <v>3387</v>
      </c>
      <c r="E451" s="117">
        <v>4331</v>
      </c>
      <c r="F451" s="117">
        <v>3100</v>
      </c>
      <c r="G451" s="117">
        <v>2981</v>
      </c>
      <c r="H451" s="117">
        <v>2984</v>
      </c>
    </row>
    <row r="452" spans="1:8" ht="9" customHeight="1">
      <c r="A452" s="161" t="s">
        <v>24</v>
      </c>
      <c r="B452" s="116">
        <f t="shared" si="25"/>
        <v>41427</v>
      </c>
      <c r="C452" s="116">
        <v>19</v>
      </c>
      <c r="D452" s="116">
        <v>2485</v>
      </c>
      <c r="E452" s="116">
        <v>14264</v>
      </c>
      <c r="F452" s="116">
        <v>13455</v>
      </c>
      <c r="G452" s="116">
        <v>11174</v>
      </c>
      <c r="H452" s="116">
        <v>30</v>
      </c>
    </row>
    <row r="453" spans="1:8" ht="9" customHeight="1">
      <c r="A453" s="89" t="s">
        <v>87</v>
      </c>
      <c r="B453" s="116">
        <f t="shared" si="25"/>
        <v>11506</v>
      </c>
      <c r="C453" s="116">
        <v>131</v>
      </c>
      <c r="D453" s="116">
        <v>2506</v>
      </c>
      <c r="E453" s="116">
        <v>3469</v>
      </c>
      <c r="F453" s="116">
        <v>1896</v>
      </c>
      <c r="G453" s="116">
        <v>1761</v>
      </c>
      <c r="H453" s="116">
        <v>1743</v>
      </c>
    </row>
    <row r="454" spans="1:8" ht="9" customHeight="1">
      <c r="A454" s="89" t="s">
        <v>88</v>
      </c>
      <c r="B454" s="116">
        <f t="shared" si="25"/>
        <v>35420</v>
      </c>
      <c r="C454" s="116">
        <v>451</v>
      </c>
      <c r="D454" s="116">
        <v>9769</v>
      </c>
      <c r="E454" s="116">
        <v>10234</v>
      </c>
      <c r="F454" s="116">
        <v>4645</v>
      </c>
      <c r="G454" s="116">
        <v>2830</v>
      </c>
      <c r="H454" s="116">
        <v>7491</v>
      </c>
    </row>
    <row r="455" spans="1:8" ht="9" customHeight="1">
      <c r="A455" s="100" t="s">
        <v>89</v>
      </c>
      <c r="B455" s="117">
        <f t="shared" si="25"/>
        <v>23966</v>
      </c>
      <c r="C455" s="117">
        <v>795</v>
      </c>
      <c r="D455" s="117">
        <v>6758</v>
      </c>
      <c r="E455" s="117">
        <v>6892</v>
      </c>
      <c r="F455" s="117">
        <v>4130</v>
      </c>
      <c r="G455" s="117">
        <v>3538</v>
      </c>
      <c r="H455" s="117">
        <v>1853</v>
      </c>
    </row>
    <row r="456" spans="1:8" ht="9" customHeight="1">
      <c r="A456" s="89" t="s">
        <v>90</v>
      </c>
      <c r="B456" s="116">
        <f t="shared" si="25"/>
        <v>10106</v>
      </c>
      <c r="C456" s="116">
        <v>154</v>
      </c>
      <c r="D456" s="116">
        <v>1576</v>
      </c>
      <c r="E456" s="116">
        <v>3215</v>
      </c>
      <c r="F456" s="116">
        <v>1893</v>
      </c>
      <c r="G456" s="116">
        <v>1554</v>
      </c>
      <c r="H456" s="116">
        <v>1714</v>
      </c>
    </row>
    <row r="457" spans="1:8" ht="9" customHeight="1">
      <c r="A457" s="89" t="s">
        <v>91</v>
      </c>
      <c r="B457" s="116">
        <f t="shared" si="25"/>
        <v>40712</v>
      </c>
      <c r="C457" s="116">
        <v>466</v>
      </c>
      <c r="D457" s="116">
        <v>8956</v>
      </c>
      <c r="E457" s="116">
        <v>11754</v>
      </c>
      <c r="F457" s="116">
        <v>7236</v>
      </c>
      <c r="G457" s="116">
        <v>7329</v>
      </c>
      <c r="H457" s="116">
        <v>4971</v>
      </c>
    </row>
    <row r="458" spans="1:8" ht="9" customHeight="1">
      <c r="A458" s="89" t="s">
        <v>92</v>
      </c>
      <c r="B458" s="116">
        <f t="shared" si="25"/>
        <v>65849</v>
      </c>
      <c r="C458" s="116">
        <v>1245</v>
      </c>
      <c r="D458" s="116">
        <v>10081</v>
      </c>
      <c r="E458" s="116">
        <v>26524</v>
      </c>
      <c r="F458" s="116">
        <v>16808</v>
      </c>
      <c r="G458" s="116">
        <v>10756</v>
      </c>
      <c r="H458" s="116">
        <v>435</v>
      </c>
    </row>
    <row r="459" spans="1:8" ht="9" customHeight="1">
      <c r="A459" s="100" t="s">
        <v>93</v>
      </c>
      <c r="B459" s="117">
        <f t="shared" si="25"/>
        <v>28521</v>
      </c>
      <c r="C459" s="117">
        <v>897</v>
      </c>
      <c r="D459" s="117">
        <v>9014</v>
      </c>
      <c r="E459" s="117">
        <v>9774</v>
      </c>
      <c r="F459" s="117">
        <v>4805</v>
      </c>
      <c r="G459" s="117">
        <v>3763</v>
      </c>
      <c r="H459" s="117">
        <v>268</v>
      </c>
    </row>
    <row r="460" spans="1:8" ht="9" customHeight="1">
      <c r="A460" s="89" t="s">
        <v>94</v>
      </c>
      <c r="B460" s="116">
        <f t="shared" si="25"/>
        <v>7460</v>
      </c>
      <c r="C460" s="116">
        <v>106</v>
      </c>
      <c r="D460" s="116">
        <v>882</v>
      </c>
      <c r="E460" s="116">
        <v>2122</v>
      </c>
      <c r="F460" s="116">
        <v>1725</v>
      </c>
      <c r="G460" s="116">
        <v>2194</v>
      </c>
      <c r="H460" s="116">
        <v>431</v>
      </c>
    </row>
    <row r="461" spans="1:8" ht="9" customHeight="1">
      <c r="A461" s="89" t="s">
        <v>95</v>
      </c>
      <c r="B461" s="116">
        <f t="shared" si="25"/>
        <v>6035</v>
      </c>
      <c r="C461" s="116">
        <v>189</v>
      </c>
      <c r="D461" s="116">
        <v>995</v>
      </c>
      <c r="E461" s="116">
        <v>1733</v>
      </c>
      <c r="F461" s="116">
        <v>1329</v>
      </c>
      <c r="G461" s="116">
        <v>1419</v>
      </c>
      <c r="H461" s="116">
        <v>370</v>
      </c>
    </row>
    <row r="462" spans="1:8" ht="9" customHeight="1">
      <c r="A462" s="89" t="s">
        <v>96</v>
      </c>
      <c r="B462" s="116">
        <f t="shared" si="25"/>
        <v>28929</v>
      </c>
      <c r="C462" s="116">
        <v>104</v>
      </c>
      <c r="D462" s="116">
        <v>2364</v>
      </c>
      <c r="E462" s="116">
        <v>8292</v>
      </c>
      <c r="F462" s="116">
        <v>4521</v>
      </c>
      <c r="G462" s="116">
        <v>5122</v>
      </c>
      <c r="H462" s="116">
        <v>8526</v>
      </c>
    </row>
    <row r="463" spans="1:8" ht="9" customHeight="1">
      <c r="A463" s="100" t="s">
        <v>97</v>
      </c>
      <c r="B463" s="117">
        <f t="shared" si="25"/>
        <v>22040</v>
      </c>
      <c r="C463" s="117">
        <v>840</v>
      </c>
      <c r="D463" s="117">
        <v>7844</v>
      </c>
      <c r="E463" s="117">
        <v>6342</v>
      </c>
      <c r="F463" s="117">
        <v>3680</v>
      </c>
      <c r="G463" s="117">
        <v>3135</v>
      </c>
      <c r="H463" s="117">
        <v>199</v>
      </c>
    </row>
    <row r="464" spans="1:8" ht="9" customHeight="1">
      <c r="A464" s="89" t="s">
        <v>98</v>
      </c>
      <c r="B464" s="116">
        <f t="shared" si="25"/>
        <v>21827</v>
      </c>
      <c r="C464" s="116">
        <v>616</v>
      </c>
      <c r="D464" s="116">
        <v>4402</v>
      </c>
      <c r="E464" s="116">
        <v>6108</v>
      </c>
      <c r="F464" s="116">
        <v>4201</v>
      </c>
      <c r="G464" s="116">
        <v>3910</v>
      </c>
      <c r="H464" s="116">
        <v>2590</v>
      </c>
    </row>
    <row r="465" spans="1:8" ht="9" customHeight="1">
      <c r="A465" s="89" t="s">
        <v>99</v>
      </c>
      <c r="B465" s="116">
        <f t="shared" si="25"/>
        <v>8938</v>
      </c>
      <c r="C465" s="116">
        <v>170</v>
      </c>
      <c r="D465" s="116">
        <v>1907</v>
      </c>
      <c r="E465" s="116">
        <v>3326</v>
      </c>
      <c r="F465" s="116">
        <v>1741</v>
      </c>
      <c r="G465" s="116">
        <v>1638</v>
      </c>
      <c r="H465" s="116">
        <v>156</v>
      </c>
    </row>
    <row r="466" spans="1:8" ht="9" customHeight="1">
      <c r="A466" s="89" t="s">
        <v>100</v>
      </c>
      <c r="B466" s="116">
        <f t="shared" si="25"/>
        <v>11530</v>
      </c>
      <c r="C466" s="116">
        <v>89</v>
      </c>
      <c r="D466" s="116">
        <v>1205</v>
      </c>
      <c r="E466" s="116">
        <v>2675</v>
      </c>
      <c r="F466" s="116">
        <v>4112</v>
      </c>
      <c r="G466" s="116">
        <v>3134</v>
      </c>
      <c r="H466" s="116">
        <v>315</v>
      </c>
    </row>
    <row r="467" spans="1:8" ht="9" customHeight="1">
      <c r="A467" s="100" t="s">
        <v>101</v>
      </c>
      <c r="B467" s="117">
        <f t="shared" si="25"/>
        <v>13403</v>
      </c>
      <c r="C467" s="117">
        <v>184</v>
      </c>
      <c r="D467" s="117">
        <v>2715</v>
      </c>
      <c r="E467" s="117">
        <v>4885</v>
      </c>
      <c r="F467" s="117">
        <v>2800</v>
      </c>
      <c r="G467" s="117">
        <v>2347</v>
      </c>
      <c r="H467" s="117">
        <v>472</v>
      </c>
    </row>
    <row r="468" spans="1:8" ht="9" customHeight="1">
      <c r="A468" s="89" t="s">
        <v>102</v>
      </c>
      <c r="B468" s="116">
        <f t="shared" si="25"/>
        <v>18327</v>
      </c>
      <c r="C468" s="116">
        <v>135</v>
      </c>
      <c r="D468" s="116">
        <v>3217</v>
      </c>
      <c r="E468" s="116">
        <v>4402</v>
      </c>
      <c r="F468" s="116">
        <v>4329</v>
      </c>
      <c r="G468" s="116">
        <v>4630</v>
      </c>
      <c r="H468" s="116">
        <v>1614</v>
      </c>
    </row>
    <row r="469" spans="1:8" ht="9" customHeight="1">
      <c r="A469" s="89" t="s">
        <v>103</v>
      </c>
      <c r="B469" s="116">
        <f t="shared" si="25"/>
        <v>14984</v>
      </c>
      <c r="C469" s="116">
        <v>206</v>
      </c>
      <c r="D469" s="116">
        <v>1962</v>
      </c>
      <c r="E469" s="116">
        <v>4739</v>
      </c>
      <c r="F469" s="116">
        <v>3726</v>
      </c>
      <c r="G469" s="116">
        <v>3537</v>
      </c>
      <c r="H469" s="116">
        <v>814</v>
      </c>
    </row>
    <row r="470" spans="1:8" ht="9" customHeight="1">
      <c r="A470" s="89" t="s">
        <v>104</v>
      </c>
      <c r="B470" s="116">
        <f t="shared" si="25"/>
        <v>12229</v>
      </c>
      <c r="C470" s="116">
        <v>169</v>
      </c>
      <c r="D470" s="116">
        <v>1644</v>
      </c>
      <c r="E470" s="116">
        <v>4185</v>
      </c>
      <c r="F470" s="116">
        <v>3349</v>
      </c>
      <c r="G470" s="116">
        <v>2164</v>
      </c>
      <c r="H470" s="116">
        <v>718</v>
      </c>
    </row>
    <row r="471" spans="1:8" ht="9" customHeight="1">
      <c r="A471" s="100" t="s">
        <v>105</v>
      </c>
      <c r="B471" s="117">
        <f t="shared" si="25"/>
        <v>19312</v>
      </c>
      <c r="C471" s="117">
        <v>176</v>
      </c>
      <c r="D471" s="117">
        <v>3537</v>
      </c>
      <c r="E471" s="117">
        <v>6537</v>
      </c>
      <c r="F471" s="117">
        <v>5082</v>
      </c>
      <c r="G471" s="117">
        <v>3898</v>
      </c>
      <c r="H471" s="117">
        <v>82</v>
      </c>
    </row>
    <row r="472" spans="1:8" ht="9" customHeight="1">
      <c r="A472" s="89" t="s">
        <v>106</v>
      </c>
      <c r="B472" s="116">
        <f t="shared" si="25"/>
        <v>5931</v>
      </c>
      <c r="C472" s="116">
        <v>85</v>
      </c>
      <c r="D472" s="116">
        <v>992</v>
      </c>
      <c r="E472" s="116">
        <v>2168</v>
      </c>
      <c r="F472" s="116">
        <v>1389</v>
      </c>
      <c r="G472" s="116">
        <v>1271</v>
      </c>
      <c r="H472" s="116">
        <v>26</v>
      </c>
    </row>
    <row r="473" spans="1:8" ht="9" customHeight="1">
      <c r="A473" s="89" t="s">
        <v>107</v>
      </c>
      <c r="B473" s="116">
        <f t="shared" si="25"/>
        <v>38463</v>
      </c>
      <c r="C473" s="116">
        <v>1198</v>
      </c>
      <c r="D473" s="116">
        <v>10611</v>
      </c>
      <c r="E473" s="116">
        <v>10421</v>
      </c>
      <c r="F473" s="116">
        <v>8089</v>
      </c>
      <c r="G473" s="116">
        <v>7317</v>
      </c>
      <c r="H473" s="116">
        <v>827</v>
      </c>
    </row>
    <row r="474" spans="1:8" ht="9" customHeight="1">
      <c r="A474" s="89" t="s">
        <v>108</v>
      </c>
      <c r="B474" s="116">
        <f t="shared" si="25"/>
        <v>13036</v>
      </c>
      <c r="C474" s="116">
        <v>146</v>
      </c>
      <c r="D474" s="116">
        <v>2904</v>
      </c>
      <c r="E474" s="116">
        <v>4781</v>
      </c>
      <c r="F474" s="116">
        <v>2391</v>
      </c>
      <c r="G474" s="116">
        <v>1855</v>
      </c>
      <c r="H474" s="116">
        <v>959</v>
      </c>
    </row>
    <row r="475" spans="1:8" ht="9" customHeight="1">
      <c r="A475" s="100" t="s">
        <v>109</v>
      </c>
      <c r="B475" s="117">
        <f t="shared" si="25"/>
        <v>9544</v>
      </c>
      <c r="C475" s="117">
        <v>142</v>
      </c>
      <c r="D475" s="117">
        <v>2731</v>
      </c>
      <c r="E475" s="117">
        <v>3374</v>
      </c>
      <c r="F475" s="117">
        <v>1525</v>
      </c>
      <c r="G475" s="117">
        <v>1360</v>
      </c>
      <c r="H475" s="117">
        <v>412</v>
      </c>
    </row>
    <row r="476" spans="1:8" ht="8.65" customHeight="1"/>
    <row r="477" spans="1:8" ht="9" customHeight="1">
      <c r="A477" s="162" t="s">
        <v>114</v>
      </c>
      <c r="B477" s="166"/>
      <c r="C477" s="166"/>
      <c r="D477" s="166"/>
      <c r="E477" s="166"/>
      <c r="F477" s="166"/>
      <c r="G477" s="166"/>
      <c r="H477" s="166"/>
    </row>
    <row r="478" spans="1:8" s="164" customFormat="1" ht="9" customHeight="1">
      <c r="A478" s="96" t="s">
        <v>181</v>
      </c>
      <c r="B478" s="115">
        <f t="shared" ref="B478:H478" si="26">SUM(B480:B511)</f>
        <v>589352</v>
      </c>
      <c r="C478" s="115">
        <f t="shared" si="26"/>
        <v>10755</v>
      </c>
      <c r="D478" s="115">
        <f t="shared" si="26"/>
        <v>111062</v>
      </c>
      <c r="E478" s="115">
        <f t="shared" si="26"/>
        <v>184445</v>
      </c>
      <c r="F478" s="115">
        <f t="shared" si="26"/>
        <v>127452</v>
      </c>
      <c r="G478" s="115">
        <f t="shared" si="26"/>
        <v>109457</v>
      </c>
      <c r="H478" s="115">
        <f t="shared" si="26"/>
        <v>46181</v>
      </c>
    </row>
    <row r="479" spans="1:8" ht="3.95" customHeight="1">
      <c r="A479" s="89" t="s">
        <v>195</v>
      </c>
      <c r="B479" s="116"/>
      <c r="C479" s="116"/>
      <c r="D479" s="116"/>
      <c r="E479" s="116"/>
      <c r="F479" s="116"/>
      <c r="G479" s="116"/>
      <c r="H479" s="116"/>
    </row>
    <row r="480" spans="1:8" ht="9" customHeight="1">
      <c r="A480" s="89" t="s">
        <v>79</v>
      </c>
      <c r="B480" s="116">
        <f t="shared" ref="B480:B511" si="27">SUM(C480:H480)</f>
        <v>6353</v>
      </c>
      <c r="C480" s="116">
        <v>33</v>
      </c>
      <c r="D480" s="116">
        <v>1160</v>
      </c>
      <c r="E480" s="116">
        <v>2381</v>
      </c>
      <c r="F480" s="116">
        <v>1398</v>
      </c>
      <c r="G480" s="116">
        <v>1343</v>
      </c>
      <c r="H480" s="116">
        <v>38</v>
      </c>
    </row>
    <row r="481" spans="1:8" ht="9" customHeight="1">
      <c r="A481" s="89" t="s">
        <v>80</v>
      </c>
      <c r="B481" s="116">
        <f t="shared" si="27"/>
        <v>14462</v>
      </c>
      <c r="C481" s="116">
        <v>210</v>
      </c>
      <c r="D481" s="116">
        <v>2406</v>
      </c>
      <c r="E481" s="116">
        <v>3877</v>
      </c>
      <c r="F481" s="116">
        <v>2697</v>
      </c>
      <c r="G481" s="116">
        <v>2055</v>
      </c>
      <c r="H481" s="116">
        <v>3217</v>
      </c>
    </row>
    <row r="482" spans="1:8" ht="9" customHeight="1">
      <c r="A482" s="89" t="s">
        <v>81</v>
      </c>
      <c r="B482" s="116">
        <f t="shared" si="27"/>
        <v>3670</v>
      </c>
      <c r="C482" s="116">
        <v>32</v>
      </c>
      <c r="D482" s="116">
        <v>296</v>
      </c>
      <c r="E482" s="116">
        <v>918</v>
      </c>
      <c r="F482" s="116">
        <v>1250</v>
      </c>
      <c r="G482" s="116">
        <v>1138</v>
      </c>
      <c r="H482" s="116">
        <v>36</v>
      </c>
    </row>
    <row r="483" spans="1:8" ht="9" customHeight="1">
      <c r="A483" s="100" t="s">
        <v>82</v>
      </c>
      <c r="B483" s="117">
        <f t="shared" si="27"/>
        <v>4932</v>
      </c>
      <c r="C483" s="117">
        <v>61</v>
      </c>
      <c r="D483" s="117">
        <v>841</v>
      </c>
      <c r="E483" s="117">
        <v>1500</v>
      </c>
      <c r="F483" s="117">
        <v>1280</v>
      </c>
      <c r="G483" s="117">
        <v>1228</v>
      </c>
      <c r="H483" s="117">
        <v>22</v>
      </c>
    </row>
    <row r="484" spans="1:8" ht="9" customHeight="1">
      <c r="A484" s="89" t="s">
        <v>83</v>
      </c>
      <c r="B484" s="116">
        <f t="shared" si="27"/>
        <v>15994</v>
      </c>
      <c r="C484" s="116">
        <v>74</v>
      </c>
      <c r="D484" s="116">
        <v>1814</v>
      </c>
      <c r="E484" s="116">
        <v>5266</v>
      </c>
      <c r="F484" s="116">
        <v>3100</v>
      </c>
      <c r="G484" s="116">
        <v>3411</v>
      </c>
      <c r="H484" s="116">
        <v>2329</v>
      </c>
    </row>
    <row r="485" spans="1:8" ht="9" customHeight="1">
      <c r="A485" s="89" t="s">
        <v>84</v>
      </c>
      <c r="B485" s="116">
        <f t="shared" si="27"/>
        <v>3232</v>
      </c>
      <c r="C485" s="116">
        <v>46</v>
      </c>
      <c r="D485" s="116">
        <v>670</v>
      </c>
      <c r="E485" s="116">
        <v>1030</v>
      </c>
      <c r="F485" s="116">
        <v>754</v>
      </c>
      <c r="G485" s="116">
        <v>730</v>
      </c>
      <c r="H485" s="116">
        <v>2</v>
      </c>
    </row>
    <row r="486" spans="1:8" ht="9" customHeight="1">
      <c r="A486" s="89" t="s">
        <v>85</v>
      </c>
      <c r="B486" s="116">
        <f t="shared" si="27"/>
        <v>22410</v>
      </c>
      <c r="C486" s="116">
        <v>871</v>
      </c>
      <c r="D486" s="116">
        <v>6504</v>
      </c>
      <c r="E486" s="116">
        <v>5656</v>
      </c>
      <c r="F486" s="116">
        <v>4333</v>
      </c>
      <c r="G486" s="116">
        <v>3976</v>
      </c>
      <c r="H486" s="116">
        <v>1070</v>
      </c>
    </row>
    <row r="487" spans="1:8" ht="9" customHeight="1">
      <c r="A487" s="100" t="s">
        <v>86</v>
      </c>
      <c r="B487" s="117">
        <f t="shared" si="27"/>
        <v>17852</v>
      </c>
      <c r="C487" s="117">
        <v>123</v>
      </c>
      <c r="D487" s="117">
        <v>3632</v>
      </c>
      <c r="E487" s="117">
        <v>4625</v>
      </c>
      <c r="F487" s="117">
        <v>3351</v>
      </c>
      <c r="G487" s="117">
        <v>3076</v>
      </c>
      <c r="H487" s="117">
        <v>3045</v>
      </c>
    </row>
    <row r="488" spans="1:8" ht="9" customHeight="1">
      <c r="A488" s="161" t="s">
        <v>24</v>
      </c>
      <c r="B488" s="116">
        <f t="shared" si="27"/>
        <v>33968</v>
      </c>
      <c r="C488" s="116">
        <v>206</v>
      </c>
      <c r="D488" s="116">
        <v>1848</v>
      </c>
      <c r="E488" s="116">
        <v>11019</v>
      </c>
      <c r="F488" s="116">
        <v>10998</v>
      </c>
      <c r="G488" s="116">
        <v>9895</v>
      </c>
      <c r="H488" s="116">
        <v>2</v>
      </c>
    </row>
    <row r="489" spans="1:8" ht="9" customHeight="1">
      <c r="A489" s="89" t="s">
        <v>87</v>
      </c>
      <c r="B489" s="116">
        <f t="shared" si="27"/>
        <v>10925</v>
      </c>
      <c r="C489" s="116">
        <v>89</v>
      </c>
      <c r="D489" s="116">
        <v>2121</v>
      </c>
      <c r="E489" s="116">
        <v>3391</v>
      </c>
      <c r="F489" s="116">
        <v>1898</v>
      </c>
      <c r="G489" s="116">
        <v>1823</v>
      </c>
      <c r="H489" s="116">
        <v>1603</v>
      </c>
    </row>
    <row r="490" spans="1:8" ht="9" customHeight="1">
      <c r="A490" s="89" t="s">
        <v>88</v>
      </c>
      <c r="B490" s="116">
        <f t="shared" si="27"/>
        <v>35841</v>
      </c>
      <c r="C490" s="116">
        <v>503</v>
      </c>
      <c r="D490" s="116">
        <v>9784</v>
      </c>
      <c r="E490" s="116">
        <v>11397</v>
      </c>
      <c r="F490" s="116">
        <v>5287</v>
      </c>
      <c r="G490" s="116">
        <v>3009</v>
      </c>
      <c r="H490" s="116">
        <v>5861</v>
      </c>
    </row>
    <row r="491" spans="1:8" ht="9" customHeight="1">
      <c r="A491" s="100" t="s">
        <v>89</v>
      </c>
      <c r="B491" s="117">
        <f t="shared" si="27"/>
        <v>24354</v>
      </c>
      <c r="C491" s="117">
        <v>669</v>
      </c>
      <c r="D491" s="117">
        <v>6444</v>
      </c>
      <c r="E491" s="117">
        <v>7020</v>
      </c>
      <c r="F491" s="117">
        <v>4265</v>
      </c>
      <c r="G491" s="117">
        <v>3396</v>
      </c>
      <c r="H491" s="117">
        <v>2560</v>
      </c>
    </row>
    <row r="492" spans="1:8" ht="9" customHeight="1">
      <c r="A492" s="89" t="s">
        <v>90</v>
      </c>
      <c r="B492" s="116">
        <f t="shared" si="27"/>
        <v>10199</v>
      </c>
      <c r="C492" s="116">
        <v>165</v>
      </c>
      <c r="D492" s="116">
        <v>1490</v>
      </c>
      <c r="E492" s="116">
        <v>3012</v>
      </c>
      <c r="F492" s="116">
        <v>1953</v>
      </c>
      <c r="G492" s="116">
        <v>1727</v>
      </c>
      <c r="H492" s="116">
        <v>1852</v>
      </c>
    </row>
    <row r="493" spans="1:8" ht="9" customHeight="1">
      <c r="A493" s="89" t="s">
        <v>91</v>
      </c>
      <c r="B493" s="116">
        <f t="shared" si="27"/>
        <v>39932</v>
      </c>
      <c r="C493" s="116">
        <v>503</v>
      </c>
      <c r="D493" s="116">
        <v>7466</v>
      </c>
      <c r="E493" s="116">
        <v>10015</v>
      </c>
      <c r="F493" s="116">
        <v>6517</v>
      </c>
      <c r="G493" s="116">
        <v>7121</v>
      </c>
      <c r="H493" s="116">
        <v>8310</v>
      </c>
    </row>
    <row r="494" spans="1:8" ht="9" customHeight="1">
      <c r="A494" s="89" t="s">
        <v>92</v>
      </c>
      <c r="B494" s="116">
        <f t="shared" si="27"/>
        <v>68122</v>
      </c>
      <c r="C494" s="116">
        <v>1217</v>
      </c>
      <c r="D494" s="116">
        <v>9713</v>
      </c>
      <c r="E494" s="116">
        <v>27508</v>
      </c>
      <c r="F494" s="116">
        <v>17865</v>
      </c>
      <c r="G494" s="116">
        <v>11306</v>
      </c>
      <c r="H494" s="116">
        <v>513</v>
      </c>
    </row>
    <row r="495" spans="1:8" ht="9" customHeight="1">
      <c r="A495" s="100" t="s">
        <v>93</v>
      </c>
      <c r="B495" s="117">
        <f t="shared" si="27"/>
        <v>26885</v>
      </c>
      <c r="C495" s="117">
        <v>1435</v>
      </c>
      <c r="D495" s="117">
        <v>7906</v>
      </c>
      <c r="E495" s="117">
        <v>8833</v>
      </c>
      <c r="F495" s="117">
        <v>4487</v>
      </c>
      <c r="G495" s="117">
        <v>3488</v>
      </c>
      <c r="H495" s="117">
        <v>736</v>
      </c>
    </row>
    <row r="496" spans="1:8" ht="9" customHeight="1">
      <c r="A496" s="89" t="s">
        <v>94</v>
      </c>
      <c r="B496" s="116">
        <f t="shared" si="27"/>
        <v>7705</v>
      </c>
      <c r="C496" s="116">
        <v>121</v>
      </c>
      <c r="D496" s="116">
        <v>953</v>
      </c>
      <c r="E496" s="116">
        <v>2160</v>
      </c>
      <c r="F496" s="116">
        <v>1781</v>
      </c>
      <c r="G496" s="116">
        <v>2249</v>
      </c>
      <c r="H496" s="116">
        <v>441</v>
      </c>
    </row>
    <row r="497" spans="1:8" ht="9" customHeight="1">
      <c r="A497" s="89" t="s">
        <v>95</v>
      </c>
      <c r="B497" s="116">
        <f t="shared" si="27"/>
        <v>5664</v>
      </c>
      <c r="C497" s="116">
        <v>390</v>
      </c>
      <c r="D497" s="116">
        <v>816</v>
      </c>
      <c r="E497" s="116">
        <v>1616</v>
      </c>
      <c r="F497" s="116">
        <v>1183</v>
      </c>
      <c r="G497" s="116">
        <v>1365</v>
      </c>
      <c r="H497" s="116">
        <v>294</v>
      </c>
    </row>
    <row r="498" spans="1:8" ht="9" customHeight="1">
      <c r="A498" s="89" t="s">
        <v>96</v>
      </c>
      <c r="B498" s="116">
        <f t="shared" si="27"/>
        <v>28535</v>
      </c>
      <c r="C498" s="116">
        <v>121</v>
      </c>
      <c r="D498" s="116">
        <v>2203</v>
      </c>
      <c r="E498" s="116">
        <v>9791</v>
      </c>
      <c r="F498" s="116">
        <v>5521</v>
      </c>
      <c r="G498" s="116">
        <v>6049</v>
      </c>
      <c r="H498" s="116">
        <v>4850</v>
      </c>
    </row>
    <row r="499" spans="1:8" ht="9" customHeight="1">
      <c r="A499" s="100" t="s">
        <v>97</v>
      </c>
      <c r="B499" s="117">
        <f t="shared" si="27"/>
        <v>21132</v>
      </c>
      <c r="C499" s="117">
        <v>678</v>
      </c>
      <c r="D499" s="117">
        <v>6994</v>
      </c>
      <c r="E499" s="117">
        <v>6352</v>
      </c>
      <c r="F499" s="117">
        <v>3736</v>
      </c>
      <c r="G499" s="117">
        <v>3179</v>
      </c>
      <c r="H499" s="117">
        <v>193</v>
      </c>
    </row>
    <row r="500" spans="1:8" ht="9" customHeight="1">
      <c r="A500" s="89" t="s">
        <v>98</v>
      </c>
      <c r="B500" s="116">
        <f t="shared" si="27"/>
        <v>21011</v>
      </c>
      <c r="C500" s="116">
        <v>507</v>
      </c>
      <c r="D500" s="116">
        <v>3877</v>
      </c>
      <c r="E500" s="116">
        <v>5710</v>
      </c>
      <c r="F500" s="116">
        <v>4120</v>
      </c>
      <c r="G500" s="116">
        <v>3973</v>
      </c>
      <c r="H500" s="116">
        <v>2824</v>
      </c>
    </row>
    <row r="501" spans="1:8" ht="9" customHeight="1">
      <c r="A501" s="89" t="s">
        <v>99</v>
      </c>
      <c r="B501" s="116">
        <f t="shared" si="27"/>
        <v>8879</v>
      </c>
      <c r="C501" s="116">
        <v>162</v>
      </c>
      <c r="D501" s="116">
        <v>1783</v>
      </c>
      <c r="E501" s="116">
        <v>3229</v>
      </c>
      <c r="F501" s="116">
        <v>1742</v>
      </c>
      <c r="G501" s="116">
        <v>1861</v>
      </c>
      <c r="H501" s="116">
        <v>102</v>
      </c>
    </row>
    <row r="502" spans="1:8" ht="9" customHeight="1">
      <c r="A502" s="89" t="s">
        <v>100</v>
      </c>
      <c r="B502" s="116">
        <f t="shared" si="27"/>
        <v>10914</v>
      </c>
      <c r="C502" s="116">
        <v>71</v>
      </c>
      <c r="D502" s="116">
        <v>1146</v>
      </c>
      <c r="E502" s="116">
        <v>2341</v>
      </c>
      <c r="F502" s="116">
        <v>3681</v>
      </c>
      <c r="G502" s="116">
        <v>3346</v>
      </c>
      <c r="H502" s="116">
        <v>329</v>
      </c>
    </row>
    <row r="503" spans="1:8" ht="9" customHeight="1">
      <c r="A503" s="100" t="s">
        <v>101</v>
      </c>
      <c r="B503" s="117">
        <f t="shared" si="27"/>
        <v>13500</v>
      </c>
      <c r="C503" s="117">
        <v>178</v>
      </c>
      <c r="D503" s="117">
        <v>2588</v>
      </c>
      <c r="E503" s="117">
        <v>4614</v>
      </c>
      <c r="F503" s="117">
        <v>3013</v>
      </c>
      <c r="G503" s="117">
        <v>2389</v>
      </c>
      <c r="H503" s="117">
        <v>718</v>
      </c>
    </row>
    <row r="504" spans="1:8" ht="9" customHeight="1">
      <c r="A504" s="89" t="s">
        <v>102</v>
      </c>
      <c r="B504" s="116">
        <f t="shared" si="27"/>
        <v>18519</v>
      </c>
      <c r="C504" s="116">
        <v>137</v>
      </c>
      <c r="D504" s="116">
        <v>2957</v>
      </c>
      <c r="E504" s="116">
        <v>4547</v>
      </c>
      <c r="F504" s="116">
        <v>4481</v>
      </c>
      <c r="G504" s="116">
        <v>4704</v>
      </c>
      <c r="H504" s="116">
        <v>1693</v>
      </c>
    </row>
    <row r="505" spans="1:8" ht="9" customHeight="1">
      <c r="A505" s="89" t="s">
        <v>103</v>
      </c>
      <c r="B505" s="116">
        <f t="shared" si="27"/>
        <v>15365</v>
      </c>
      <c r="C505" s="116">
        <v>192</v>
      </c>
      <c r="D505" s="116">
        <v>2165</v>
      </c>
      <c r="E505" s="116">
        <v>4939</v>
      </c>
      <c r="F505" s="116">
        <v>3778</v>
      </c>
      <c r="G505" s="116">
        <v>3686</v>
      </c>
      <c r="H505" s="116">
        <v>605</v>
      </c>
    </row>
    <row r="506" spans="1:8" ht="9" customHeight="1">
      <c r="A506" s="89" t="s">
        <v>104</v>
      </c>
      <c r="B506" s="116">
        <f t="shared" si="27"/>
        <v>12952</v>
      </c>
      <c r="C506" s="116">
        <v>162</v>
      </c>
      <c r="D506" s="116">
        <v>1722</v>
      </c>
      <c r="E506" s="116">
        <v>4269</v>
      </c>
      <c r="F506" s="116">
        <v>3761</v>
      </c>
      <c r="G506" s="116">
        <v>2123</v>
      </c>
      <c r="H506" s="116">
        <v>915</v>
      </c>
    </row>
    <row r="507" spans="1:8" ht="9" customHeight="1">
      <c r="A507" s="100" t="s">
        <v>105</v>
      </c>
      <c r="B507" s="117">
        <f t="shared" si="27"/>
        <v>18595</v>
      </c>
      <c r="C507" s="117">
        <v>167</v>
      </c>
      <c r="D507" s="117">
        <v>3125</v>
      </c>
      <c r="E507" s="117">
        <v>6251</v>
      </c>
      <c r="F507" s="117">
        <v>5081</v>
      </c>
      <c r="G507" s="117">
        <v>3823</v>
      </c>
      <c r="H507" s="117">
        <v>148</v>
      </c>
    </row>
    <row r="508" spans="1:8" ht="9" customHeight="1">
      <c r="A508" s="89" t="s">
        <v>106</v>
      </c>
      <c r="B508" s="116">
        <f t="shared" si="27"/>
        <v>5295</v>
      </c>
      <c r="C508" s="116">
        <v>82</v>
      </c>
      <c r="D508" s="116">
        <v>856</v>
      </c>
      <c r="E508" s="116">
        <v>1857</v>
      </c>
      <c r="F508" s="116">
        <v>1302</v>
      </c>
      <c r="G508" s="116">
        <v>1172</v>
      </c>
      <c r="H508" s="116">
        <v>26</v>
      </c>
    </row>
    <row r="509" spans="1:8" ht="9" customHeight="1">
      <c r="A509" s="89" t="s">
        <v>107</v>
      </c>
      <c r="B509" s="116">
        <f t="shared" si="27"/>
        <v>38731</v>
      </c>
      <c r="C509" s="116">
        <v>1185</v>
      </c>
      <c r="D509" s="116">
        <v>10080</v>
      </c>
      <c r="E509" s="116">
        <v>10774</v>
      </c>
      <c r="F509" s="116">
        <v>8568</v>
      </c>
      <c r="G509" s="116">
        <v>7621</v>
      </c>
      <c r="H509" s="116">
        <v>503</v>
      </c>
    </row>
    <row r="510" spans="1:8" ht="9" customHeight="1">
      <c r="A510" s="89" t="s">
        <v>108</v>
      </c>
      <c r="B510" s="116">
        <f t="shared" si="27"/>
        <v>14056</v>
      </c>
      <c r="C510" s="116">
        <v>189</v>
      </c>
      <c r="D510" s="116">
        <v>3293</v>
      </c>
      <c r="E510" s="116">
        <v>5043</v>
      </c>
      <c r="F510" s="116">
        <v>2736</v>
      </c>
      <c r="G510" s="116">
        <v>1782</v>
      </c>
      <c r="H510" s="116">
        <v>1013</v>
      </c>
    </row>
    <row r="511" spans="1:8" ht="9" customHeight="1">
      <c r="A511" s="100" t="s">
        <v>109</v>
      </c>
      <c r="B511" s="117">
        <f t="shared" si="27"/>
        <v>9368</v>
      </c>
      <c r="C511" s="117">
        <v>176</v>
      </c>
      <c r="D511" s="117">
        <v>2409</v>
      </c>
      <c r="E511" s="117">
        <v>3504</v>
      </c>
      <c r="F511" s="117">
        <v>1535</v>
      </c>
      <c r="G511" s="117">
        <v>1413</v>
      </c>
      <c r="H511" s="117">
        <v>331</v>
      </c>
    </row>
    <row r="512" spans="1:8" ht="8.65" customHeight="1"/>
    <row r="513" spans="1:9" ht="9" customHeight="1">
      <c r="A513" s="162" t="s">
        <v>115</v>
      </c>
      <c r="B513" s="166"/>
      <c r="C513" s="166"/>
      <c r="D513" s="166"/>
      <c r="E513" s="166"/>
      <c r="F513" s="166"/>
      <c r="G513" s="166"/>
      <c r="H513" s="166"/>
    </row>
    <row r="514" spans="1:9" s="164" customFormat="1" ht="9" customHeight="1">
      <c r="A514" s="96" t="s">
        <v>181</v>
      </c>
      <c r="B514" s="115">
        <f t="shared" ref="B514:H514" si="28">SUM(B516:B547)</f>
        <v>558913</v>
      </c>
      <c r="C514" s="115">
        <f t="shared" si="28"/>
        <v>9305</v>
      </c>
      <c r="D514" s="115">
        <f t="shared" si="28"/>
        <v>98143</v>
      </c>
      <c r="E514" s="115">
        <f t="shared" si="28"/>
        <v>156464</v>
      </c>
      <c r="F514" s="115">
        <f t="shared" si="28"/>
        <v>110769</v>
      </c>
      <c r="G514" s="115">
        <f t="shared" si="28"/>
        <v>100100</v>
      </c>
      <c r="H514" s="115">
        <f t="shared" si="28"/>
        <v>84132</v>
      </c>
    </row>
    <row r="515" spans="1:9" ht="3.95" customHeight="1">
      <c r="A515" s="89" t="s">
        <v>195</v>
      </c>
      <c r="B515" s="116"/>
      <c r="C515" s="116"/>
      <c r="D515" s="116"/>
      <c r="E515" s="116"/>
      <c r="F515" s="116"/>
      <c r="G515" s="116"/>
      <c r="H515" s="116"/>
    </row>
    <row r="516" spans="1:9" ht="9" customHeight="1">
      <c r="A516" s="89" t="s">
        <v>79</v>
      </c>
      <c r="B516" s="116">
        <f t="shared" ref="B516:B547" si="29">SUM(C516:H516)</f>
        <v>6256</v>
      </c>
      <c r="C516" s="116">
        <v>36</v>
      </c>
      <c r="D516" s="116">
        <v>1166</v>
      </c>
      <c r="E516" s="116">
        <v>2281</v>
      </c>
      <c r="F516" s="116">
        <v>1356</v>
      </c>
      <c r="G516" s="116">
        <v>1348</v>
      </c>
      <c r="H516" s="116">
        <v>69</v>
      </c>
      <c r="I516" s="181">
        <f t="shared" ref="I516:I547" si="30">SUM(H516:H516)</f>
        <v>69</v>
      </c>
    </row>
    <row r="517" spans="1:9" ht="9" customHeight="1">
      <c r="A517" s="89" t="s">
        <v>80</v>
      </c>
      <c r="B517" s="116">
        <f t="shared" si="29"/>
        <v>15953</v>
      </c>
      <c r="C517" s="116">
        <v>238</v>
      </c>
      <c r="D517" s="116">
        <v>2944</v>
      </c>
      <c r="E517" s="116">
        <v>4204</v>
      </c>
      <c r="F517" s="116">
        <v>2892</v>
      </c>
      <c r="G517" s="116">
        <v>2183</v>
      </c>
      <c r="H517" s="116">
        <v>3492</v>
      </c>
      <c r="I517" s="181">
        <f t="shared" si="30"/>
        <v>3492</v>
      </c>
    </row>
    <row r="518" spans="1:9" ht="9" customHeight="1">
      <c r="A518" s="89" t="s">
        <v>81</v>
      </c>
      <c r="B518" s="116">
        <f t="shared" si="29"/>
        <v>3216</v>
      </c>
      <c r="C518" s="116">
        <v>21</v>
      </c>
      <c r="D518" s="116">
        <v>444</v>
      </c>
      <c r="E518" s="116">
        <v>746</v>
      </c>
      <c r="F518" s="116">
        <v>907</v>
      </c>
      <c r="G518" s="116">
        <v>1058</v>
      </c>
      <c r="H518" s="116">
        <v>40</v>
      </c>
      <c r="I518" s="181">
        <f t="shared" si="30"/>
        <v>40</v>
      </c>
    </row>
    <row r="519" spans="1:9" ht="9" customHeight="1">
      <c r="A519" s="100" t="s">
        <v>82</v>
      </c>
      <c r="B519" s="117">
        <f t="shared" si="29"/>
        <v>4787</v>
      </c>
      <c r="C519" s="117">
        <v>56</v>
      </c>
      <c r="D519" s="117">
        <v>826</v>
      </c>
      <c r="E519" s="117">
        <v>1595</v>
      </c>
      <c r="F519" s="117">
        <v>1115</v>
      </c>
      <c r="G519" s="117">
        <v>1143</v>
      </c>
      <c r="H519" s="117">
        <v>52</v>
      </c>
      <c r="I519" s="181">
        <f t="shared" si="30"/>
        <v>52</v>
      </c>
    </row>
    <row r="520" spans="1:9" ht="9" customHeight="1">
      <c r="A520" s="89" t="s">
        <v>83</v>
      </c>
      <c r="B520" s="116">
        <f t="shared" si="29"/>
        <v>14370</v>
      </c>
      <c r="C520" s="116">
        <v>81</v>
      </c>
      <c r="D520" s="116">
        <v>1499</v>
      </c>
      <c r="E520" s="116">
        <v>4335</v>
      </c>
      <c r="F520" s="116">
        <v>2901</v>
      </c>
      <c r="G520" s="116">
        <v>3167</v>
      </c>
      <c r="H520" s="116">
        <v>2387</v>
      </c>
      <c r="I520" s="181">
        <f t="shared" si="30"/>
        <v>2387</v>
      </c>
    </row>
    <row r="521" spans="1:9" ht="9" customHeight="1">
      <c r="A521" s="89" t="s">
        <v>84</v>
      </c>
      <c r="B521" s="116">
        <f t="shared" si="29"/>
        <v>3172</v>
      </c>
      <c r="C521" s="116">
        <v>37</v>
      </c>
      <c r="D521" s="116">
        <v>583</v>
      </c>
      <c r="E521" s="116">
        <v>984</v>
      </c>
      <c r="F521" s="116">
        <v>775</v>
      </c>
      <c r="G521" s="116">
        <v>774</v>
      </c>
      <c r="H521" s="116">
        <v>19</v>
      </c>
      <c r="I521" s="181">
        <f t="shared" si="30"/>
        <v>19</v>
      </c>
    </row>
    <row r="522" spans="1:9" ht="9" customHeight="1">
      <c r="A522" s="89" t="s">
        <v>85</v>
      </c>
      <c r="B522" s="116">
        <f t="shared" si="29"/>
        <v>22865</v>
      </c>
      <c r="C522" s="116">
        <v>814</v>
      </c>
      <c r="D522" s="116">
        <v>6547</v>
      </c>
      <c r="E522" s="116">
        <v>6080</v>
      </c>
      <c r="F522" s="116">
        <v>4434</v>
      </c>
      <c r="G522" s="116">
        <v>4040</v>
      </c>
      <c r="H522" s="116">
        <v>950</v>
      </c>
      <c r="I522" s="181">
        <f t="shared" si="30"/>
        <v>950</v>
      </c>
    </row>
    <row r="523" spans="1:9" ht="9" customHeight="1">
      <c r="A523" s="100" t="s">
        <v>86</v>
      </c>
      <c r="B523" s="117">
        <f t="shared" si="29"/>
        <v>16430</v>
      </c>
      <c r="C523" s="117">
        <v>98</v>
      </c>
      <c r="D523" s="117">
        <v>2855</v>
      </c>
      <c r="E523" s="117">
        <v>4087</v>
      </c>
      <c r="F523" s="117">
        <v>3060</v>
      </c>
      <c r="G523" s="117">
        <v>3024</v>
      </c>
      <c r="H523" s="117">
        <v>3306</v>
      </c>
      <c r="I523" s="181">
        <f t="shared" si="30"/>
        <v>3306</v>
      </c>
    </row>
    <row r="524" spans="1:9" ht="9" customHeight="1">
      <c r="A524" s="161" t="s">
        <v>24</v>
      </c>
      <c r="B524" s="116">
        <f t="shared" si="29"/>
        <v>32083</v>
      </c>
      <c r="C524" s="116">
        <v>47</v>
      </c>
      <c r="D524" s="116">
        <v>2092</v>
      </c>
      <c r="E524" s="116">
        <v>10078</v>
      </c>
      <c r="F524" s="116">
        <v>10208</v>
      </c>
      <c r="G524" s="116">
        <v>9605</v>
      </c>
      <c r="H524" s="116">
        <v>53</v>
      </c>
      <c r="I524" s="181">
        <f t="shared" si="30"/>
        <v>53</v>
      </c>
    </row>
    <row r="525" spans="1:9" ht="9" customHeight="1">
      <c r="A525" s="89" t="s">
        <v>87</v>
      </c>
      <c r="B525" s="116">
        <f t="shared" si="29"/>
        <v>10006</v>
      </c>
      <c r="C525" s="116">
        <v>182</v>
      </c>
      <c r="D525" s="116">
        <v>1794</v>
      </c>
      <c r="E525" s="116">
        <v>3096</v>
      </c>
      <c r="F525" s="116">
        <v>1866</v>
      </c>
      <c r="G525" s="116">
        <v>1805</v>
      </c>
      <c r="H525" s="116">
        <v>1263</v>
      </c>
      <c r="I525" s="181">
        <f t="shared" si="30"/>
        <v>1263</v>
      </c>
    </row>
    <row r="526" spans="1:9" ht="9" customHeight="1">
      <c r="A526" s="89" t="s">
        <v>88</v>
      </c>
      <c r="B526" s="116">
        <f t="shared" si="29"/>
        <v>30309</v>
      </c>
      <c r="C526" s="116">
        <v>313</v>
      </c>
      <c r="D526" s="116">
        <v>7550</v>
      </c>
      <c r="E526" s="116">
        <v>9648</v>
      </c>
      <c r="F526" s="116">
        <v>4971</v>
      </c>
      <c r="G526" s="116">
        <v>3014</v>
      </c>
      <c r="H526" s="116">
        <v>4813</v>
      </c>
      <c r="I526" s="181">
        <f t="shared" si="30"/>
        <v>4813</v>
      </c>
    </row>
    <row r="527" spans="1:9" ht="9" customHeight="1">
      <c r="A527" s="100" t="s">
        <v>89</v>
      </c>
      <c r="B527" s="117">
        <f t="shared" si="29"/>
        <v>23395</v>
      </c>
      <c r="C527" s="117">
        <v>627</v>
      </c>
      <c r="D527" s="117">
        <v>5763</v>
      </c>
      <c r="E527" s="117">
        <v>6677</v>
      </c>
      <c r="F527" s="117">
        <v>3959</v>
      </c>
      <c r="G527" s="117">
        <v>3255</v>
      </c>
      <c r="H527" s="117">
        <v>3114</v>
      </c>
      <c r="I527" s="181">
        <f t="shared" si="30"/>
        <v>3114</v>
      </c>
    </row>
    <row r="528" spans="1:9" ht="9" customHeight="1">
      <c r="A528" s="89" t="s">
        <v>90</v>
      </c>
      <c r="B528" s="116">
        <f t="shared" si="29"/>
        <v>9116</v>
      </c>
      <c r="C528" s="116">
        <v>120</v>
      </c>
      <c r="D528" s="116">
        <v>1227</v>
      </c>
      <c r="E528" s="116">
        <v>2759</v>
      </c>
      <c r="F528" s="116">
        <v>1673</v>
      </c>
      <c r="G528" s="116">
        <v>1583</v>
      </c>
      <c r="H528" s="116">
        <v>1754</v>
      </c>
      <c r="I528" s="181">
        <f t="shared" si="30"/>
        <v>1754</v>
      </c>
    </row>
    <row r="529" spans="1:9" ht="9" customHeight="1">
      <c r="A529" s="89" t="s">
        <v>91</v>
      </c>
      <c r="B529" s="116">
        <f t="shared" si="29"/>
        <v>38173</v>
      </c>
      <c r="C529" s="116">
        <v>460</v>
      </c>
      <c r="D529" s="116">
        <v>8252</v>
      </c>
      <c r="E529" s="116">
        <v>11453</v>
      </c>
      <c r="F529" s="116">
        <v>7645</v>
      </c>
      <c r="G529" s="116">
        <v>7867</v>
      </c>
      <c r="H529" s="116">
        <v>2496</v>
      </c>
      <c r="I529" s="181">
        <f t="shared" si="30"/>
        <v>2496</v>
      </c>
    </row>
    <row r="530" spans="1:9" ht="9" customHeight="1">
      <c r="A530" s="89" t="s">
        <v>92</v>
      </c>
      <c r="B530" s="116">
        <f t="shared" si="29"/>
        <v>62780</v>
      </c>
      <c r="C530" s="116">
        <v>343</v>
      </c>
      <c r="D530" s="116">
        <v>2970</v>
      </c>
      <c r="E530" s="116">
        <v>8595</v>
      </c>
      <c r="F530" s="116">
        <v>5756</v>
      </c>
      <c r="G530" s="116">
        <v>3523</v>
      </c>
      <c r="H530" s="116">
        <v>41593</v>
      </c>
      <c r="I530" s="181">
        <f t="shared" si="30"/>
        <v>41593</v>
      </c>
    </row>
    <row r="531" spans="1:9" ht="9" customHeight="1">
      <c r="A531" s="100" t="s">
        <v>93</v>
      </c>
      <c r="B531" s="117">
        <f t="shared" si="29"/>
        <v>27914</v>
      </c>
      <c r="C531" s="117">
        <v>1294</v>
      </c>
      <c r="D531" s="117">
        <v>7954</v>
      </c>
      <c r="E531" s="117">
        <v>9690</v>
      </c>
      <c r="F531" s="117">
        <v>5023</v>
      </c>
      <c r="G531" s="117">
        <v>3604</v>
      </c>
      <c r="H531" s="117">
        <v>349</v>
      </c>
      <c r="I531" s="181">
        <f t="shared" si="30"/>
        <v>349</v>
      </c>
    </row>
    <row r="532" spans="1:9" ht="9" customHeight="1">
      <c r="A532" s="89" t="s">
        <v>94</v>
      </c>
      <c r="B532" s="116">
        <f t="shared" si="29"/>
        <v>6992</v>
      </c>
      <c r="C532" s="116">
        <v>85</v>
      </c>
      <c r="D532" s="116">
        <v>762</v>
      </c>
      <c r="E532" s="116">
        <v>1830</v>
      </c>
      <c r="F532" s="116">
        <v>1577</v>
      </c>
      <c r="G532" s="116">
        <v>2353</v>
      </c>
      <c r="H532" s="116">
        <v>385</v>
      </c>
      <c r="I532" s="181">
        <f t="shared" si="30"/>
        <v>385</v>
      </c>
    </row>
    <row r="533" spans="1:9" ht="9" customHeight="1">
      <c r="A533" s="89" t="s">
        <v>95</v>
      </c>
      <c r="B533" s="116">
        <f t="shared" si="29"/>
        <v>5409</v>
      </c>
      <c r="C533" s="116">
        <v>534</v>
      </c>
      <c r="D533" s="116">
        <v>1149</v>
      </c>
      <c r="E533" s="116">
        <v>1905</v>
      </c>
      <c r="F533" s="116">
        <v>668</v>
      </c>
      <c r="G533" s="116">
        <v>734</v>
      </c>
      <c r="H533" s="116">
        <v>419</v>
      </c>
      <c r="I533" s="181">
        <f t="shared" si="30"/>
        <v>419</v>
      </c>
    </row>
    <row r="534" spans="1:9" ht="9" customHeight="1">
      <c r="A534" s="89" t="s">
        <v>96</v>
      </c>
      <c r="B534" s="116">
        <f t="shared" si="29"/>
        <v>26096</v>
      </c>
      <c r="C534" s="116">
        <v>97</v>
      </c>
      <c r="D534" s="116">
        <v>1953</v>
      </c>
      <c r="E534" s="116">
        <v>8308</v>
      </c>
      <c r="F534" s="116">
        <v>5355</v>
      </c>
      <c r="G534" s="116">
        <v>5942</v>
      </c>
      <c r="H534" s="116">
        <v>4441</v>
      </c>
      <c r="I534" s="181">
        <f t="shared" si="30"/>
        <v>4441</v>
      </c>
    </row>
    <row r="535" spans="1:9" ht="9" customHeight="1">
      <c r="A535" s="100" t="s">
        <v>97</v>
      </c>
      <c r="B535" s="117">
        <f t="shared" si="29"/>
        <v>21232</v>
      </c>
      <c r="C535" s="117">
        <v>732</v>
      </c>
      <c r="D535" s="117">
        <v>6851</v>
      </c>
      <c r="E535" s="117">
        <v>6361</v>
      </c>
      <c r="F535" s="117">
        <v>3869</v>
      </c>
      <c r="G535" s="117">
        <v>3085</v>
      </c>
      <c r="H535" s="117">
        <v>334</v>
      </c>
      <c r="I535" s="181">
        <f t="shared" si="30"/>
        <v>334</v>
      </c>
    </row>
    <row r="536" spans="1:9" ht="9" customHeight="1">
      <c r="A536" s="89" t="s">
        <v>98</v>
      </c>
      <c r="B536" s="116">
        <f t="shared" si="29"/>
        <v>21378</v>
      </c>
      <c r="C536" s="116">
        <v>611</v>
      </c>
      <c r="D536" s="116">
        <v>3931</v>
      </c>
      <c r="E536" s="116">
        <v>5646</v>
      </c>
      <c r="F536" s="116">
        <v>4197</v>
      </c>
      <c r="G536" s="116">
        <v>3900</v>
      </c>
      <c r="H536" s="116">
        <v>3093</v>
      </c>
      <c r="I536" s="181">
        <f t="shared" si="30"/>
        <v>3093</v>
      </c>
    </row>
    <row r="537" spans="1:9" ht="9" customHeight="1">
      <c r="A537" s="89" t="s">
        <v>99</v>
      </c>
      <c r="B537" s="116">
        <f t="shared" si="29"/>
        <v>8265</v>
      </c>
      <c r="C537" s="116">
        <v>134</v>
      </c>
      <c r="D537" s="116">
        <v>1597</v>
      </c>
      <c r="E537" s="116">
        <v>2882</v>
      </c>
      <c r="F537" s="116">
        <v>1558</v>
      </c>
      <c r="G537" s="116">
        <v>1889</v>
      </c>
      <c r="H537" s="116">
        <v>205</v>
      </c>
      <c r="I537" s="181">
        <f t="shared" si="30"/>
        <v>205</v>
      </c>
    </row>
    <row r="538" spans="1:9" ht="9" customHeight="1">
      <c r="A538" s="89" t="s">
        <v>100</v>
      </c>
      <c r="B538" s="116">
        <f t="shared" si="29"/>
        <v>9472</v>
      </c>
      <c r="C538" s="116">
        <v>54</v>
      </c>
      <c r="D538" s="116">
        <v>822</v>
      </c>
      <c r="E538" s="116">
        <v>2231</v>
      </c>
      <c r="F538" s="116">
        <v>2883</v>
      </c>
      <c r="G538" s="116">
        <v>3066</v>
      </c>
      <c r="H538" s="116">
        <v>416</v>
      </c>
      <c r="I538" s="181">
        <f t="shared" si="30"/>
        <v>416</v>
      </c>
    </row>
    <row r="539" spans="1:9" ht="9" customHeight="1">
      <c r="A539" s="100" t="s">
        <v>101</v>
      </c>
      <c r="B539" s="117">
        <f t="shared" si="29"/>
        <v>12999</v>
      </c>
      <c r="C539" s="117">
        <v>126</v>
      </c>
      <c r="D539" s="117">
        <v>2184</v>
      </c>
      <c r="E539" s="117">
        <v>4159</v>
      </c>
      <c r="F539" s="117">
        <v>2801</v>
      </c>
      <c r="G539" s="117">
        <v>2339</v>
      </c>
      <c r="H539" s="117">
        <v>1390</v>
      </c>
      <c r="I539" s="181">
        <f t="shared" si="30"/>
        <v>1390</v>
      </c>
    </row>
    <row r="540" spans="1:9" ht="9" customHeight="1">
      <c r="A540" s="89" t="s">
        <v>102</v>
      </c>
      <c r="B540" s="116">
        <f t="shared" si="29"/>
        <v>16313</v>
      </c>
      <c r="C540" s="116">
        <v>105</v>
      </c>
      <c r="D540" s="116">
        <v>2536</v>
      </c>
      <c r="E540" s="116">
        <v>3576</v>
      </c>
      <c r="F540" s="116">
        <v>4020</v>
      </c>
      <c r="G540" s="116">
        <v>4681</v>
      </c>
      <c r="H540" s="116">
        <v>1395</v>
      </c>
      <c r="I540" s="181">
        <f t="shared" si="30"/>
        <v>1395</v>
      </c>
    </row>
    <row r="541" spans="1:9" ht="9" customHeight="1">
      <c r="A541" s="89" t="s">
        <v>103</v>
      </c>
      <c r="B541" s="116">
        <f t="shared" si="29"/>
        <v>13774</v>
      </c>
      <c r="C541" s="116">
        <v>184</v>
      </c>
      <c r="D541" s="116">
        <v>1762</v>
      </c>
      <c r="E541" s="116">
        <v>4259</v>
      </c>
      <c r="F541" s="116">
        <v>3504</v>
      </c>
      <c r="G541" s="116">
        <v>3557</v>
      </c>
      <c r="H541" s="116">
        <v>508</v>
      </c>
      <c r="I541" s="181">
        <f t="shared" si="30"/>
        <v>508</v>
      </c>
    </row>
    <row r="542" spans="1:9" ht="9" customHeight="1">
      <c r="A542" s="89" t="s">
        <v>104</v>
      </c>
      <c r="B542" s="116">
        <f t="shared" si="29"/>
        <v>13005</v>
      </c>
      <c r="C542" s="116">
        <v>143</v>
      </c>
      <c r="D542" s="116">
        <v>1585</v>
      </c>
      <c r="E542" s="116">
        <v>3564</v>
      </c>
      <c r="F542" s="116">
        <v>3534</v>
      </c>
      <c r="G542" s="116">
        <v>2129</v>
      </c>
      <c r="H542" s="116">
        <v>2050</v>
      </c>
      <c r="I542" s="181">
        <f t="shared" si="30"/>
        <v>2050</v>
      </c>
    </row>
    <row r="543" spans="1:9" ht="9" customHeight="1">
      <c r="A543" s="100" t="s">
        <v>105</v>
      </c>
      <c r="B543" s="117">
        <f t="shared" si="29"/>
        <v>17765</v>
      </c>
      <c r="C543" s="117">
        <v>147</v>
      </c>
      <c r="D543" s="117">
        <v>3044</v>
      </c>
      <c r="E543" s="117">
        <v>5843</v>
      </c>
      <c r="F543" s="117">
        <v>4654</v>
      </c>
      <c r="G543" s="117">
        <v>3510</v>
      </c>
      <c r="H543" s="117">
        <v>567</v>
      </c>
      <c r="I543" s="181">
        <f t="shared" si="30"/>
        <v>567</v>
      </c>
    </row>
    <row r="544" spans="1:9" ht="9" customHeight="1">
      <c r="A544" s="89" t="s">
        <v>106</v>
      </c>
      <c r="B544" s="116">
        <f t="shared" si="29"/>
        <v>4727</v>
      </c>
      <c r="C544" s="116">
        <v>41</v>
      </c>
      <c r="D544" s="116">
        <v>710</v>
      </c>
      <c r="E544" s="116">
        <v>1583</v>
      </c>
      <c r="F544" s="116">
        <v>1175</v>
      </c>
      <c r="G544" s="116">
        <v>1186</v>
      </c>
      <c r="H544" s="116">
        <v>32</v>
      </c>
      <c r="I544" s="181">
        <f t="shared" si="30"/>
        <v>32</v>
      </c>
    </row>
    <row r="545" spans="1:9" ht="9" customHeight="1">
      <c r="A545" s="89" t="s">
        <v>107</v>
      </c>
      <c r="B545" s="116">
        <f t="shared" si="29"/>
        <v>38149</v>
      </c>
      <c r="C545" s="116">
        <v>1091</v>
      </c>
      <c r="D545" s="116">
        <v>9809</v>
      </c>
      <c r="E545" s="116">
        <v>10276</v>
      </c>
      <c r="F545" s="116">
        <v>8687</v>
      </c>
      <c r="G545" s="116">
        <v>7760</v>
      </c>
      <c r="H545" s="116">
        <v>526</v>
      </c>
      <c r="I545" s="181">
        <f t="shared" si="30"/>
        <v>526</v>
      </c>
    </row>
    <row r="546" spans="1:9" ht="9" customHeight="1">
      <c r="A546" s="89" t="s">
        <v>108</v>
      </c>
      <c r="B546" s="116">
        <f t="shared" si="29"/>
        <v>12695</v>
      </c>
      <c r="C546" s="116">
        <v>137</v>
      </c>
      <c r="D546" s="116">
        <v>2615</v>
      </c>
      <c r="E546" s="116">
        <v>4378</v>
      </c>
      <c r="F546" s="116">
        <v>2268</v>
      </c>
      <c r="G546" s="116">
        <v>1627</v>
      </c>
      <c r="H546" s="116">
        <v>1670</v>
      </c>
      <c r="I546" s="181">
        <f t="shared" si="30"/>
        <v>1670</v>
      </c>
    </row>
    <row r="547" spans="1:9" ht="9" customHeight="1">
      <c r="A547" s="100" t="s">
        <v>109</v>
      </c>
      <c r="B547" s="117">
        <f t="shared" si="29"/>
        <v>9817</v>
      </c>
      <c r="C547" s="117">
        <v>317</v>
      </c>
      <c r="D547" s="117">
        <v>2367</v>
      </c>
      <c r="E547" s="117">
        <v>3355</v>
      </c>
      <c r="F547" s="117">
        <v>1478</v>
      </c>
      <c r="G547" s="117">
        <v>1349</v>
      </c>
      <c r="H547" s="117">
        <v>951</v>
      </c>
      <c r="I547" s="181">
        <f t="shared" si="30"/>
        <v>951</v>
      </c>
    </row>
    <row r="548" spans="1:9" ht="8.65" customHeight="1"/>
    <row r="549" spans="1:9" ht="9" customHeight="1">
      <c r="A549" s="162" t="s">
        <v>116</v>
      </c>
      <c r="B549" s="166"/>
      <c r="C549" s="166"/>
      <c r="D549" s="166"/>
      <c r="E549" s="166"/>
      <c r="F549" s="166"/>
      <c r="G549" s="166"/>
      <c r="H549" s="166"/>
    </row>
    <row r="550" spans="1:9" s="164" customFormat="1" ht="9" customHeight="1">
      <c r="A550" s="96" t="s">
        <v>181</v>
      </c>
      <c r="B550" s="115">
        <f t="shared" ref="B550:H550" si="31">SUM(B552:B583)</f>
        <v>568632</v>
      </c>
      <c r="C550" s="115">
        <f t="shared" si="31"/>
        <v>9222</v>
      </c>
      <c r="D550" s="115">
        <f t="shared" si="31"/>
        <v>96391</v>
      </c>
      <c r="E550" s="115">
        <f t="shared" si="31"/>
        <v>157958</v>
      </c>
      <c r="F550" s="115">
        <f t="shared" si="31"/>
        <v>113640</v>
      </c>
      <c r="G550" s="115">
        <f t="shared" si="31"/>
        <v>102583</v>
      </c>
      <c r="H550" s="115">
        <f t="shared" si="31"/>
        <v>88838</v>
      </c>
    </row>
    <row r="551" spans="1:9" ht="3.95" customHeight="1">
      <c r="A551" s="89" t="s">
        <v>195</v>
      </c>
      <c r="B551" s="116"/>
      <c r="C551" s="116"/>
      <c r="D551" s="116"/>
      <c r="E551" s="116"/>
      <c r="F551" s="116"/>
      <c r="G551" s="116"/>
      <c r="H551" s="116"/>
    </row>
    <row r="552" spans="1:9" ht="9" customHeight="1">
      <c r="A552" s="89" t="s">
        <v>79</v>
      </c>
      <c r="B552" s="116">
        <f t="shared" ref="B552:B583" si="32">SUM(C552:H552)</f>
        <v>6656</v>
      </c>
      <c r="C552" s="116">
        <v>49</v>
      </c>
      <c r="D552" s="116">
        <v>1144</v>
      </c>
      <c r="E552" s="116">
        <v>2583</v>
      </c>
      <c r="F552" s="116">
        <v>1428</v>
      </c>
      <c r="G552" s="116">
        <v>1394</v>
      </c>
      <c r="H552" s="116">
        <v>58</v>
      </c>
    </row>
    <row r="553" spans="1:9" ht="9" customHeight="1">
      <c r="A553" s="89" t="s">
        <v>80</v>
      </c>
      <c r="B553" s="116">
        <f t="shared" si="32"/>
        <v>16105</v>
      </c>
      <c r="C553" s="116">
        <v>203</v>
      </c>
      <c r="D553" s="116">
        <v>2826</v>
      </c>
      <c r="E553" s="116">
        <v>4267</v>
      </c>
      <c r="F553" s="116">
        <v>3165</v>
      </c>
      <c r="G553" s="116">
        <v>2225</v>
      </c>
      <c r="H553" s="116">
        <v>3419</v>
      </c>
    </row>
    <row r="554" spans="1:9" ht="9" customHeight="1">
      <c r="A554" s="89" t="s">
        <v>81</v>
      </c>
      <c r="B554" s="116">
        <f t="shared" si="32"/>
        <v>3195</v>
      </c>
      <c r="C554" s="116">
        <v>28</v>
      </c>
      <c r="D554" s="116">
        <v>354</v>
      </c>
      <c r="E554" s="116">
        <v>799</v>
      </c>
      <c r="F554" s="116">
        <v>954</v>
      </c>
      <c r="G554" s="116">
        <v>1057</v>
      </c>
      <c r="H554" s="116">
        <v>3</v>
      </c>
    </row>
    <row r="555" spans="1:9" ht="9" customHeight="1">
      <c r="A555" s="100" t="s">
        <v>82</v>
      </c>
      <c r="B555" s="117">
        <f t="shared" si="32"/>
        <v>4744</v>
      </c>
      <c r="C555" s="117">
        <v>46</v>
      </c>
      <c r="D555" s="117">
        <v>791</v>
      </c>
      <c r="E555" s="117">
        <v>1558</v>
      </c>
      <c r="F555" s="117">
        <v>1074</v>
      </c>
      <c r="G555" s="117">
        <v>1189</v>
      </c>
      <c r="H555" s="117">
        <v>86</v>
      </c>
    </row>
    <row r="556" spans="1:9" ht="9" customHeight="1">
      <c r="A556" s="89" t="s">
        <v>83</v>
      </c>
      <c r="B556" s="116">
        <f t="shared" si="32"/>
        <v>15551</v>
      </c>
      <c r="C556" s="116">
        <v>68</v>
      </c>
      <c r="D556" s="116">
        <v>1228</v>
      </c>
      <c r="E556" s="116">
        <v>4713</v>
      </c>
      <c r="F556" s="116">
        <v>3221</v>
      </c>
      <c r="G556" s="116">
        <v>3207</v>
      </c>
      <c r="H556" s="116">
        <v>3114</v>
      </c>
    </row>
    <row r="557" spans="1:9" ht="9" customHeight="1">
      <c r="A557" s="89" t="s">
        <v>84</v>
      </c>
      <c r="B557" s="116">
        <f t="shared" si="32"/>
        <v>3314</v>
      </c>
      <c r="C557" s="116">
        <v>48</v>
      </c>
      <c r="D557" s="116">
        <v>604</v>
      </c>
      <c r="E557" s="116">
        <v>1034</v>
      </c>
      <c r="F557" s="116">
        <v>749</v>
      </c>
      <c r="G557" s="116">
        <v>875</v>
      </c>
      <c r="H557" s="116">
        <v>4</v>
      </c>
    </row>
    <row r="558" spans="1:9" ht="9" customHeight="1">
      <c r="A558" s="89" t="s">
        <v>85</v>
      </c>
      <c r="B558" s="116">
        <f t="shared" si="32"/>
        <v>22974</v>
      </c>
      <c r="C558" s="116">
        <v>786</v>
      </c>
      <c r="D558" s="116">
        <v>6701</v>
      </c>
      <c r="E558" s="116">
        <v>6156</v>
      </c>
      <c r="F558" s="116">
        <v>4639</v>
      </c>
      <c r="G558" s="116">
        <v>4112</v>
      </c>
      <c r="H558" s="116">
        <v>580</v>
      </c>
    </row>
    <row r="559" spans="1:9" ht="9" customHeight="1">
      <c r="A559" s="100" t="s">
        <v>86</v>
      </c>
      <c r="B559" s="117">
        <f t="shared" si="32"/>
        <v>16984</v>
      </c>
      <c r="C559" s="117">
        <v>103</v>
      </c>
      <c r="D559" s="117">
        <v>2954</v>
      </c>
      <c r="E559" s="117">
        <v>4263</v>
      </c>
      <c r="F559" s="117">
        <v>3203</v>
      </c>
      <c r="G559" s="117">
        <v>3074</v>
      </c>
      <c r="H559" s="117">
        <v>3387</v>
      </c>
    </row>
    <row r="560" spans="1:9" ht="9" customHeight="1">
      <c r="A560" s="161" t="s">
        <v>24</v>
      </c>
      <c r="B560" s="116">
        <f t="shared" si="32"/>
        <v>34444</v>
      </c>
      <c r="C560" s="116">
        <v>48</v>
      </c>
      <c r="D560" s="116">
        <v>2260</v>
      </c>
      <c r="E560" s="116">
        <v>11136</v>
      </c>
      <c r="F560" s="116">
        <v>10709</v>
      </c>
      <c r="G560" s="116">
        <v>10288</v>
      </c>
      <c r="H560" s="116">
        <v>3</v>
      </c>
    </row>
    <row r="561" spans="1:8" ht="9" customHeight="1">
      <c r="A561" s="89" t="s">
        <v>87</v>
      </c>
      <c r="B561" s="116">
        <f t="shared" si="32"/>
        <v>10454</v>
      </c>
      <c r="C561" s="116">
        <v>76</v>
      </c>
      <c r="D561" s="116">
        <v>1913</v>
      </c>
      <c r="E561" s="116">
        <v>3848</v>
      </c>
      <c r="F561" s="116">
        <v>2390</v>
      </c>
      <c r="G561" s="116">
        <v>1947</v>
      </c>
      <c r="H561" s="116">
        <v>280</v>
      </c>
    </row>
    <row r="562" spans="1:8" ht="9" customHeight="1">
      <c r="A562" s="89" t="s">
        <v>88</v>
      </c>
      <c r="B562" s="116">
        <f t="shared" si="32"/>
        <v>28843</v>
      </c>
      <c r="C562" s="116">
        <v>318</v>
      </c>
      <c r="D562" s="116">
        <v>7261</v>
      </c>
      <c r="E562" s="116">
        <v>9984</v>
      </c>
      <c r="F562" s="116">
        <v>5118</v>
      </c>
      <c r="G562" s="116">
        <v>3386</v>
      </c>
      <c r="H562" s="116">
        <v>2776</v>
      </c>
    </row>
    <row r="563" spans="1:8" ht="9" customHeight="1">
      <c r="A563" s="100" t="s">
        <v>89</v>
      </c>
      <c r="B563" s="117">
        <f t="shared" si="32"/>
        <v>23724</v>
      </c>
      <c r="C563" s="117">
        <v>620</v>
      </c>
      <c r="D563" s="117">
        <v>5268</v>
      </c>
      <c r="E563" s="117">
        <v>6469</v>
      </c>
      <c r="F563" s="117">
        <v>3758</v>
      </c>
      <c r="G563" s="117">
        <v>3198</v>
      </c>
      <c r="H563" s="117">
        <v>4411</v>
      </c>
    </row>
    <row r="564" spans="1:8" ht="9" customHeight="1">
      <c r="A564" s="89" t="s">
        <v>90</v>
      </c>
      <c r="B564" s="116">
        <f t="shared" si="32"/>
        <v>9941</v>
      </c>
      <c r="C564" s="116">
        <v>224</v>
      </c>
      <c r="D564" s="116">
        <v>1485</v>
      </c>
      <c r="E564" s="116">
        <v>2944</v>
      </c>
      <c r="F564" s="116">
        <v>1887</v>
      </c>
      <c r="G564" s="116">
        <v>1753</v>
      </c>
      <c r="H564" s="116">
        <v>1648</v>
      </c>
    </row>
    <row r="565" spans="1:8" ht="9" customHeight="1">
      <c r="A565" s="89" t="s">
        <v>91</v>
      </c>
      <c r="B565" s="116">
        <f t="shared" si="32"/>
        <v>40055</v>
      </c>
      <c r="C565" s="116">
        <v>484</v>
      </c>
      <c r="D565" s="116">
        <v>8277</v>
      </c>
      <c r="E565" s="116">
        <v>12218</v>
      </c>
      <c r="F565" s="116">
        <v>8541</v>
      </c>
      <c r="G565" s="116">
        <v>8377</v>
      </c>
      <c r="H565" s="116">
        <v>2158</v>
      </c>
    </row>
    <row r="566" spans="1:8" ht="9" customHeight="1">
      <c r="A566" s="89" t="s">
        <v>92</v>
      </c>
      <c r="B566" s="116">
        <f t="shared" si="32"/>
        <v>68277</v>
      </c>
      <c r="C566" s="116">
        <v>399</v>
      </c>
      <c r="D566" s="116">
        <v>6035</v>
      </c>
      <c r="E566" s="116">
        <v>7322</v>
      </c>
      <c r="F566" s="116">
        <v>5047</v>
      </c>
      <c r="G566" s="116">
        <v>3088</v>
      </c>
      <c r="H566" s="116">
        <v>46386</v>
      </c>
    </row>
    <row r="567" spans="1:8" ht="9" customHeight="1">
      <c r="A567" s="100" t="s">
        <v>93</v>
      </c>
      <c r="B567" s="117">
        <f t="shared" si="32"/>
        <v>27948</v>
      </c>
      <c r="C567" s="117">
        <v>1709</v>
      </c>
      <c r="D567" s="117">
        <v>7589</v>
      </c>
      <c r="E567" s="117">
        <v>9746</v>
      </c>
      <c r="F567" s="117">
        <v>5070</v>
      </c>
      <c r="G567" s="117">
        <v>3748</v>
      </c>
      <c r="H567" s="117">
        <v>86</v>
      </c>
    </row>
    <row r="568" spans="1:8" ht="9" customHeight="1">
      <c r="A568" s="89" t="s">
        <v>94</v>
      </c>
      <c r="B568" s="116">
        <f t="shared" si="32"/>
        <v>7317</v>
      </c>
      <c r="C568" s="116">
        <v>78</v>
      </c>
      <c r="D568" s="116">
        <v>727</v>
      </c>
      <c r="E568" s="116">
        <v>1868</v>
      </c>
      <c r="F568" s="116">
        <v>1624</v>
      </c>
      <c r="G568" s="116">
        <v>2307</v>
      </c>
      <c r="H568" s="116">
        <v>713</v>
      </c>
    </row>
    <row r="569" spans="1:8" ht="9" customHeight="1">
      <c r="A569" s="89" t="s">
        <v>95</v>
      </c>
      <c r="B569" s="116">
        <f t="shared" si="32"/>
        <v>5591</v>
      </c>
      <c r="C569" s="116">
        <v>101</v>
      </c>
      <c r="D569" s="116">
        <v>647</v>
      </c>
      <c r="E569" s="116">
        <v>1352</v>
      </c>
      <c r="F569" s="116">
        <v>832</v>
      </c>
      <c r="G569" s="116">
        <v>1176</v>
      </c>
      <c r="H569" s="116">
        <v>1483</v>
      </c>
    </row>
    <row r="570" spans="1:8" ht="9" customHeight="1">
      <c r="A570" s="89" t="s">
        <v>96</v>
      </c>
      <c r="B570" s="116">
        <f t="shared" si="32"/>
        <v>27988</v>
      </c>
      <c r="C570" s="116">
        <v>99</v>
      </c>
      <c r="D570" s="116">
        <v>2147</v>
      </c>
      <c r="E570" s="116">
        <v>8845</v>
      </c>
      <c r="F570" s="116">
        <v>5269</v>
      </c>
      <c r="G570" s="116">
        <v>5880</v>
      </c>
      <c r="H570" s="116">
        <v>5748</v>
      </c>
    </row>
    <row r="571" spans="1:8" ht="9" customHeight="1">
      <c r="A571" s="100" t="s">
        <v>97</v>
      </c>
      <c r="B571" s="117">
        <f t="shared" si="32"/>
        <v>20373</v>
      </c>
      <c r="C571" s="117">
        <v>582</v>
      </c>
      <c r="D571" s="117">
        <v>6086</v>
      </c>
      <c r="E571" s="117">
        <v>6559</v>
      </c>
      <c r="F571" s="117">
        <v>3749</v>
      </c>
      <c r="G571" s="117">
        <v>3147</v>
      </c>
      <c r="H571" s="117">
        <v>250</v>
      </c>
    </row>
    <row r="572" spans="1:8" ht="9" customHeight="1">
      <c r="A572" s="89" t="s">
        <v>98</v>
      </c>
      <c r="B572" s="116">
        <f t="shared" si="32"/>
        <v>20483</v>
      </c>
      <c r="C572" s="116">
        <v>480</v>
      </c>
      <c r="D572" s="116">
        <v>3549</v>
      </c>
      <c r="E572" s="116">
        <v>5411</v>
      </c>
      <c r="F572" s="116">
        <v>4183</v>
      </c>
      <c r="G572" s="116">
        <v>4234</v>
      </c>
      <c r="H572" s="116">
        <v>2626</v>
      </c>
    </row>
    <row r="573" spans="1:8" ht="9" customHeight="1">
      <c r="A573" s="89" t="s">
        <v>99</v>
      </c>
      <c r="B573" s="116">
        <f t="shared" si="32"/>
        <v>8316</v>
      </c>
      <c r="C573" s="116">
        <v>105</v>
      </c>
      <c r="D573" s="116">
        <v>1554</v>
      </c>
      <c r="E573" s="116">
        <v>2888</v>
      </c>
      <c r="F573" s="116">
        <v>1631</v>
      </c>
      <c r="G573" s="116">
        <v>1947</v>
      </c>
      <c r="H573" s="116">
        <v>191</v>
      </c>
    </row>
    <row r="574" spans="1:8" ht="9" customHeight="1">
      <c r="A574" s="89" t="s">
        <v>100</v>
      </c>
      <c r="B574" s="116">
        <f t="shared" si="32"/>
        <v>9735</v>
      </c>
      <c r="C574" s="116">
        <v>76</v>
      </c>
      <c r="D574" s="116">
        <v>781</v>
      </c>
      <c r="E574" s="116">
        <v>2270</v>
      </c>
      <c r="F574" s="116">
        <v>3128</v>
      </c>
      <c r="G574" s="116">
        <v>2862</v>
      </c>
      <c r="H574" s="116">
        <v>618</v>
      </c>
    </row>
    <row r="575" spans="1:8" ht="9" customHeight="1">
      <c r="A575" s="100" t="s">
        <v>101</v>
      </c>
      <c r="B575" s="117">
        <f t="shared" si="32"/>
        <v>12429</v>
      </c>
      <c r="C575" s="117">
        <v>131</v>
      </c>
      <c r="D575" s="117">
        <v>1939</v>
      </c>
      <c r="E575" s="117">
        <v>4032</v>
      </c>
      <c r="F575" s="117">
        <v>2753</v>
      </c>
      <c r="G575" s="117">
        <v>2345</v>
      </c>
      <c r="H575" s="117">
        <v>1229</v>
      </c>
    </row>
    <row r="576" spans="1:8" ht="9" customHeight="1">
      <c r="A576" s="89" t="s">
        <v>102</v>
      </c>
      <c r="B576" s="116">
        <f t="shared" si="32"/>
        <v>16448</v>
      </c>
      <c r="C576" s="116">
        <v>94</v>
      </c>
      <c r="D576" s="116">
        <v>2314</v>
      </c>
      <c r="E576" s="116">
        <v>3378</v>
      </c>
      <c r="F576" s="116">
        <v>3957</v>
      </c>
      <c r="G576" s="116">
        <v>4217</v>
      </c>
      <c r="H576" s="116">
        <v>2488</v>
      </c>
    </row>
    <row r="577" spans="1:8" ht="9" customHeight="1">
      <c r="A577" s="89" t="s">
        <v>103</v>
      </c>
      <c r="B577" s="116">
        <f t="shared" si="32"/>
        <v>14247</v>
      </c>
      <c r="C577" s="116">
        <v>201</v>
      </c>
      <c r="D577" s="116">
        <v>1651</v>
      </c>
      <c r="E577" s="116">
        <v>4524</v>
      </c>
      <c r="F577" s="116">
        <v>3380</v>
      </c>
      <c r="G577" s="116">
        <v>3663</v>
      </c>
      <c r="H577" s="116">
        <v>828</v>
      </c>
    </row>
    <row r="578" spans="1:8" ht="9" customHeight="1">
      <c r="A578" s="89" t="s">
        <v>104</v>
      </c>
      <c r="B578" s="116">
        <f t="shared" si="32"/>
        <v>10706</v>
      </c>
      <c r="C578" s="116">
        <v>68</v>
      </c>
      <c r="D578" s="116">
        <v>1241</v>
      </c>
      <c r="E578" s="116">
        <v>2959</v>
      </c>
      <c r="F578" s="116">
        <v>2936</v>
      </c>
      <c r="G578" s="116">
        <v>1885</v>
      </c>
      <c r="H578" s="116">
        <v>1617</v>
      </c>
    </row>
    <row r="579" spans="1:8" ht="9" customHeight="1">
      <c r="A579" s="100" t="s">
        <v>105</v>
      </c>
      <c r="B579" s="117">
        <f t="shared" si="32"/>
        <v>18443</v>
      </c>
      <c r="C579" s="117">
        <v>194</v>
      </c>
      <c r="D579" s="117">
        <v>2961</v>
      </c>
      <c r="E579" s="117">
        <v>5592</v>
      </c>
      <c r="F579" s="117">
        <v>4892</v>
      </c>
      <c r="G579" s="117">
        <v>3706</v>
      </c>
      <c r="H579" s="117">
        <v>1098</v>
      </c>
    </row>
    <row r="580" spans="1:8" ht="9" customHeight="1">
      <c r="A580" s="89" t="s">
        <v>106</v>
      </c>
      <c r="B580" s="116">
        <f t="shared" si="32"/>
        <v>5077</v>
      </c>
      <c r="C580" s="116">
        <v>54</v>
      </c>
      <c r="D580" s="116">
        <v>651</v>
      </c>
      <c r="E580" s="116">
        <v>1762</v>
      </c>
      <c r="F580" s="116">
        <v>1328</v>
      </c>
      <c r="G580" s="116">
        <v>1258</v>
      </c>
      <c r="H580" s="116">
        <v>24</v>
      </c>
    </row>
    <row r="581" spans="1:8" ht="9" customHeight="1">
      <c r="A581" s="89" t="s">
        <v>107</v>
      </c>
      <c r="B581" s="116">
        <f t="shared" si="32"/>
        <v>36487</v>
      </c>
      <c r="C581" s="116">
        <v>937</v>
      </c>
      <c r="D581" s="116">
        <v>8915</v>
      </c>
      <c r="E581" s="116">
        <v>9815</v>
      </c>
      <c r="F581" s="116">
        <v>8995</v>
      </c>
      <c r="G581" s="116">
        <v>7634</v>
      </c>
      <c r="H581" s="116">
        <v>191</v>
      </c>
    </row>
    <row r="582" spans="1:8" ht="9" customHeight="1">
      <c r="A582" s="89" t="s">
        <v>108</v>
      </c>
      <c r="B582" s="116">
        <f t="shared" si="32"/>
        <v>12167</v>
      </c>
      <c r="C582" s="116">
        <v>123</v>
      </c>
      <c r="D582" s="116">
        <v>2364</v>
      </c>
      <c r="E582" s="116">
        <v>4265</v>
      </c>
      <c r="F582" s="116">
        <v>2420</v>
      </c>
      <c r="G582" s="116">
        <v>1952</v>
      </c>
      <c r="H582" s="116">
        <v>1043</v>
      </c>
    </row>
    <row r="583" spans="1:8" ht="9" customHeight="1">
      <c r="A583" s="100" t="s">
        <v>109</v>
      </c>
      <c r="B583" s="117">
        <f t="shared" si="32"/>
        <v>9616</v>
      </c>
      <c r="C583" s="117">
        <v>690</v>
      </c>
      <c r="D583" s="117">
        <v>2174</v>
      </c>
      <c r="E583" s="117">
        <v>3398</v>
      </c>
      <c r="F583" s="117">
        <v>1610</v>
      </c>
      <c r="G583" s="117">
        <v>1452</v>
      </c>
      <c r="H583" s="117">
        <v>292</v>
      </c>
    </row>
    <row r="584" spans="1:8" ht="8.65" customHeight="1"/>
    <row r="585" spans="1:8" ht="9" customHeight="1">
      <c r="A585" s="162" t="s">
        <v>117</v>
      </c>
      <c r="B585" s="166"/>
      <c r="C585" s="166"/>
      <c r="D585" s="166"/>
      <c r="E585" s="166"/>
      <c r="F585" s="166"/>
      <c r="G585" s="166"/>
      <c r="H585" s="166"/>
    </row>
    <row r="586" spans="1:8" s="164" customFormat="1" ht="9" customHeight="1">
      <c r="A586" s="96" t="s">
        <v>181</v>
      </c>
      <c r="B586" s="115">
        <f t="shared" ref="B586:H586" si="33">SUM(B588:B619)</f>
        <v>570954</v>
      </c>
      <c r="C586" s="115">
        <f t="shared" si="33"/>
        <v>10092</v>
      </c>
      <c r="D586" s="115">
        <f t="shared" si="33"/>
        <v>134875</v>
      </c>
      <c r="E586" s="115">
        <f t="shared" si="33"/>
        <v>161111</v>
      </c>
      <c r="F586" s="115">
        <f t="shared" si="33"/>
        <v>115009</v>
      </c>
      <c r="G586" s="115">
        <f t="shared" si="33"/>
        <v>103463</v>
      </c>
      <c r="H586" s="115">
        <f t="shared" si="33"/>
        <v>46404</v>
      </c>
    </row>
    <row r="587" spans="1:8" ht="3.95" customHeight="1">
      <c r="A587" s="89" t="s">
        <v>195</v>
      </c>
      <c r="B587" s="116"/>
      <c r="C587" s="116"/>
      <c r="D587" s="116"/>
      <c r="E587" s="116"/>
      <c r="F587" s="116"/>
      <c r="G587" s="116"/>
      <c r="H587" s="116"/>
    </row>
    <row r="588" spans="1:8" ht="9" customHeight="1">
      <c r="A588" s="89" t="s">
        <v>79</v>
      </c>
      <c r="B588" s="116">
        <f t="shared" ref="B588:B619" si="34">SUM(C588:H588)</f>
        <v>6396</v>
      </c>
      <c r="C588" s="116">
        <v>53</v>
      </c>
      <c r="D588" s="116">
        <v>1034</v>
      </c>
      <c r="E588" s="116">
        <v>2361</v>
      </c>
      <c r="F588" s="116">
        <v>1461</v>
      </c>
      <c r="G588" s="116">
        <v>1443</v>
      </c>
      <c r="H588" s="116">
        <v>44</v>
      </c>
    </row>
    <row r="589" spans="1:8" ht="9" customHeight="1">
      <c r="A589" s="89" t="s">
        <v>80</v>
      </c>
      <c r="B589" s="116">
        <f t="shared" si="34"/>
        <v>15958</v>
      </c>
      <c r="C589" s="116">
        <v>172</v>
      </c>
      <c r="D589" s="116">
        <v>2536</v>
      </c>
      <c r="E589" s="116">
        <v>4057</v>
      </c>
      <c r="F589" s="116">
        <v>3201</v>
      </c>
      <c r="G589" s="116">
        <v>2366</v>
      </c>
      <c r="H589" s="116">
        <v>3626</v>
      </c>
    </row>
    <row r="590" spans="1:8" ht="9" customHeight="1">
      <c r="A590" s="89" t="s">
        <v>81</v>
      </c>
      <c r="B590" s="116">
        <f t="shared" si="34"/>
        <v>2917</v>
      </c>
      <c r="C590" s="116">
        <v>32</v>
      </c>
      <c r="D590" s="116">
        <v>280</v>
      </c>
      <c r="E590" s="116">
        <v>733</v>
      </c>
      <c r="F590" s="116">
        <v>862</v>
      </c>
      <c r="G590" s="116">
        <v>1008</v>
      </c>
      <c r="H590" s="116">
        <v>2</v>
      </c>
    </row>
    <row r="591" spans="1:8" ht="9" customHeight="1">
      <c r="A591" s="100" t="s">
        <v>82</v>
      </c>
      <c r="B591" s="117">
        <f t="shared" si="34"/>
        <v>4967</v>
      </c>
      <c r="C591" s="117">
        <v>64</v>
      </c>
      <c r="D591" s="117">
        <v>759</v>
      </c>
      <c r="E591" s="117">
        <v>1547</v>
      </c>
      <c r="F591" s="117">
        <v>1210</v>
      </c>
      <c r="G591" s="117">
        <v>1241</v>
      </c>
      <c r="H591" s="117">
        <v>146</v>
      </c>
    </row>
    <row r="592" spans="1:8" ht="9" customHeight="1">
      <c r="A592" s="89" t="s">
        <v>83</v>
      </c>
      <c r="B592" s="116">
        <f t="shared" si="34"/>
        <v>15748</v>
      </c>
      <c r="C592" s="116">
        <v>63</v>
      </c>
      <c r="D592" s="116">
        <v>1103</v>
      </c>
      <c r="E592" s="116">
        <v>4750</v>
      </c>
      <c r="F592" s="116">
        <v>3528</v>
      </c>
      <c r="G592" s="116">
        <v>3543</v>
      </c>
      <c r="H592" s="116">
        <v>2761</v>
      </c>
    </row>
    <row r="593" spans="1:8" ht="9" customHeight="1">
      <c r="A593" s="89" t="s">
        <v>84</v>
      </c>
      <c r="B593" s="116">
        <f t="shared" si="34"/>
        <v>3375</v>
      </c>
      <c r="C593" s="116">
        <v>37</v>
      </c>
      <c r="D593" s="116">
        <v>541</v>
      </c>
      <c r="E593" s="116">
        <v>1047</v>
      </c>
      <c r="F593" s="116">
        <v>812</v>
      </c>
      <c r="G593" s="116">
        <v>914</v>
      </c>
      <c r="H593" s="116">
        <v>24</v>
      </c>
    </row>
    <row r="594" spans="1:8" ht="9" customHeight="1">
      <c r="A594" s="89" t="s">
        <v>85</v>
      </c>
      <c r="B594" s="116">
        <f t="shared" si="34"/>
        <v>24149</v>
      </c>
      <c r="C594" s="116">
        <v>838</v>
      </c>
      <c r="D594" s="116">
        <v>6811</v>
      </c>
      <c r="E594" s="116">
        <v>6481</v>
      </c>
      <c r="F594" s="116">
        <v>4984</v>
      </c>
      <c r="G594" s="116">
        <v>4306</v>
      </c>
      <c r="H594" s="116">
        <v>729</v>
      </c>
    </row>
    <row r="595" spans="1:8" ht="9" customHeight="1">
      <c r="A595" s="100" t="s">
        <v>86</v>
      </c>
      <c r="B595" s="117">
        <f t="shared" si="34"/>
        <v>16295</v>
      </c>
      <c r="C595" s="117">
        <v>127</v>
      </c>
      <c r="D595" s="117">
        <v>2709</v>
      </c>
      <c r="E595" s="117">
        <v>4336</v>
      </c>
      <c r="F595" s="117">
        <v>3421</v>
      </c>
      <c r="G595" s="117">
        <v>3534</v>
      </c>
      <c r="H595" s="117">
        <v>2168</v>
      </c>
    </row>
    <row r="596" spans="1:8" ht="9" customHeight="1">
      <c r="A596" s="161" t="s">
        <v>24</v>
      </c>
      <c r="B596" s="116">
        <f t="shared" si="34"/>
        <v>35086</v>
      </c>
      <c r="C596" s="116">
        <v>55</v>
      </c>
      <c r="D596" s="116">
        <v>2234</v>
      </c>
      <c r="E596" s="116">
        <v>10777</v>
      </c>
      <c r="F596" s="116">
        <v>11332</v>
      </c>
      <c r="G596" s="116">
        <v>10668</v>
      </c>
      <c r="H596" s="116">
        <v>20</v>
      </c>
    </row>
    <row r="597" spans="1:8" ht="9" customHeight="1">
      <c r="A597" s="89" t="s">
        <v>87</v>
      </c>
      <c r="B597" s="116">
        <f t="shared" si="34"/>
        <v>9795</v>
      </c>
      <c r="C597" s="116">
        <v>52</v>
      </c>
      <c r="D597" s="116">
        <v>1138</v>
      </c>
      <c r="E597" s="116">
        <v>3482</v>
      </c>
      <c r="F597" s="116">
        <v>2973</v>
      </c>
      <c r="G597" s="116">
        <v>2086</v>
      </c>
      <c r="H597" s="116">
        <v>64</v>
      </c>
    </row>
    <row r="598" spans="1:8" ht="9" customHeight="1">
      <c r="A598" s="89" t="s">
        <v>88</v>
      </c>
      <c r="B598" s="116">
        <f t="shared" si="34"/>
        <v>28494</v>
      </c>
      <c r="C598" s="116">
        <v>284</v>
      </c>
      <c r="D598" s="116">
        <v>6738</v>
      </c>
      <c r="E598" s="116">
        <v>10185</v>
      </c>
      <c r="F598" s="116">
        <v>5453</v>
      </c>
      <c r="G598" s="116">
        <v>3321</v>
      </c>
      <c r="H598" s="116">
        <v>2513</v>
      </c>
    </row>
    <row r="599" spans="1:8" ht="9" customHeight="1">
      <c r="A599" s="100" t="s">
        <v>89</v>
      </c>
      <c r="B599" s="117">
        <f t="shared" si="34"/>
        <v>23611</v>
      </c>
      <c r="C599" s="117">
        <v>575</v>
      </c>
      <c r="D599" s="117">
        <v>4980</v>
      </c>
      <c r="E599" s="117">
        <v>6459</v>
      </c>
      <c r="F599" s="117">
        <v>4128</v>
      </c>
      <c r="G599" s="117">
        <v>3165</v>
      </c>
      <c r="H599" s="117">
        <v>4304</v>
      </c>
    </row>
    <row r="600" spans="1:8" ht="9" customHeight="1">
      <c r="A600" s="89" t="s">
        <v>90</v>
      </c>
      <c r="B600" s="116">
        <f t="shared" si="34"/>
        <v>10447</v>
      </c>
      <c r="C600" s="116">
        <v>162</v>
      </c>
      <c r="D600" s="116">
        <v>1413</v>
      </c>
      <c r="E600" s="116">
        <v>3130</v>
      </c>
      <c r="F600" s="116">
        <v>1970</v>
      </c>
      <c r="G600" s="116">
        <v>2108</v>
      </c>
      <c r="H600" s="116">
        <v>1664</v>
      </c>
    </row>
    <row r="601" spans="1:8" ht="9" customHeight="1">
      <c r="A601" s="89" t="s">
        <v>91</v>
      </c>
      <c r="B601" s="116">
        <f t="shared" si="34"/>
        <v>39350</v>
      </c>
      <c r="C601" s="116">
        <v>392</v>
      </c>
      <c r="D601" s="116">
        <v>7278</v>
      </c>
      <c r="E601" s="116">
        <v>11951</v>
      </c>
      <c r="F601" s="116">
        <v>8745</v>
      </c>
      <c r="G601" s="116">
        <v>8751</v>
      </c>
      <c r="H601" s="116">
        <v>2233</v>
      </c>
    </row>
    <row r="602" spans="1:8" ht="9" customHeight="1">
      <c r="A602" s="89" t="s">
        <v>92</v>
      </c>
      <c r="B602" s="116">
        <f t="shared" si="34"/>
        <v>64417</v>
      </c>
      <c r="C602" s="116">
        <v>1129</v>
      </c>
      <c r="D602" s="116">
        <v>49597</v>
      </c>
      <c r="E602" s="116">
        <v>10470</v>
      </c>
      <c r="F602" s="116">
        <v>115</v>
      </c>
      <c r="G602" s="116">
        <v>0</v>
      </c>
      <c r="H602" s="116">
        <v>3106</v>
      </c>
    </row>
    <row r="603" spans="1:8" ht="9" customHeight="1">
      <c r="A603" s="100" t="s">
        <v>93</v>
      </c>
      <c r="B603" s="117">
        <f t="shared" si="34"/>
        <v>26858</v>
      </c>
      <c r="C603" s="117">
        <v>1282</v>
      </c>
      <c r="D603" s="117">
        <v>6859</v>
      </c>
      <c r="E603" s="117">
        <v>9211</v>
      </c>
      <c r="F603" s="117">
        <v>5139</v>
      </c>
      <c r="G603" s="117">
        <v>3711</v>
      </c>
      <c r="H603" s="117">
        <v>656</v>
      </c>
    </row>
    <row r="604" spans="1:8" ht="9" customHeight="1">
      <c r="A604" s="89" t="s">
        <v>94</v>
      </c>
      <c r="B604" s="116">
        <f t="shared" si="34"/>
        <v>8122</v>
      </c>
      <c r="C604" s="116">
        <v>95</v>
      </c>
      <c r="D604" s="116">
        <v>915</v>
      </c>
      <c r="E604" s="116">
        <v>2075</v>
      </c>
      <c r="F604" s="116">
        <v>1879</v>
      </c>
      <c r="G604" s="116">
        <v>2471</v>
      </c>
      <c r="H604" s="116">
        <v>687</v>
      </c>
    </row>
    <row r="605" spans="1:8" ht="9" customHeight="1">
      <c r="A605" s="89" t="s">
        <v>95</v>
      </c>
      <c r="B605" s="116">
        <f t="shared" si="34"/>
        <v>6040</v>
      </c>
      <c r="C605" s="116">
        <v>104</v>
      </c>
      <c r="D605" s="116">
        <v>654</v>
      </c>
      <c r="E605" s="116">
        <v>1424</v>
      </c>
      <c r="F605" s="116">
        <v>888</v>
      </c>
      <c r="G605" s="116">
        <v>1230</v>
      </c>
      <c r="H605" s="116">
        <v>1740</v>
      </c>
    </row>
    <row r="606" spans="1:8" ht="9" customHeight="1">
      <c r="A606" s="89" t="s">
        <v>96</v>
      </c>
      <c r="B606" s="116">
        <f t="shared" si="34"/>
        <v>27328</v>
      </c>
      <c r="C606" s="116">
        <v>65</v>
      </c>
      <c r="D606" s="116">
        <v>1715</v>
      </c>
      <c r="E606" s="116">
        <v>7699</v>
      </c>
      <c r="F606" s="116">
        <v>5046</v>
      </c>
      <c r="G606" s="116">
        <v>5514</v>
      </c>
      <c r="H606" s="116">
        <v>7289</v>
      </c>
    </row>
    <row r="607" spans="1:8" ht="9" customHeight="1">
      <c r="A607" s="100" t="s">
        <v>97</v>
      </c>
      <c r="B607" s="117">
        <f t="shared" si="34"/>
        <v>21092</v>
      </c>
      <c r="C607" s="117">
        <v>584</v>
      </c>
      <c r="D607" s="117">
        <v>6127</v>
      </c>
      <c r="E607" s="117">
        <v>6894</v>
      </c>
      <c r="F607" s="117">
        <v>4093</v>
      </c>
      <c r="G607" s="117">
        <v>3262</v>
      </c>
      <c r="H607" s="117">
        <v>132</v>
      </c>
    </row>
    <row r="608" spans="1:8" ht="9" customHeight="1">
      <c r="A608" s="89" t="s">
        <v>98</v>
      </c>
      <c r="B608" s="116">
        <f t="shared" si="34"/>
        <v>19441</v>
      </c>
      <c r="C608" s="116">
        <v>347</v>
      </c>
      <c r="D608" s="116">
        <v>2995</v>
      </c>
      <c r="E608" s="116">
        <v>4992</v>
      </c>
      <c r="F608" s="116">
        <v>4259</v>
      </c>
      <c r="G608" s="116">
        <v>4393</v>
      </c>
      <c r="H608" s="116">
        <v>2455</v>
      </c>
    </row>
    <row r="609" spans="1:9" ht="9" customHeight="1">
      <c r="A609" s="89" t="s">
        <v>99</v>
      </c>
      <c r="B609" s="116">
        <f t="shared" si="34"/>
        <v>9037</v>
      </c>
      <c r="C609" s="116">
        <v>113</v>
      </c>
      <c r="D609" s="116">
        <v>1699</v>
      </c>
      <c r="E609" s="116">
        <v>3199</v>
      </c>
      <c r="F609" s="116">
        <v>1826</v>
      </c>
      <c r="G609" s="116">
        <v>2059</v>
      </c>
      <c r="H609" s="116">
        <v>141</v>
      </c>
    </row>
    <row r="610" spans="1:9" ht="9" customHeight="1">
      <c r="A610" s="89" t="s">
        <v>100</v>
      </c>
      <c r="B610" s="116">
        <f t="shared" si="34"/>
        <v>9497</v>
      </c>
      <c r="C610" s="116">
        <v>57</v>
      </c>
      <c r="D610" s="116">
        <v>690</v>
      </c>
      <c r="E610" s="116">
        <v>1993</v>
      </c>
      <c r="F610" s="116">
        <v>3070</v>
      </c>
      <c r="G610" s="116">
        <v>2601</v>
      </c>
      <c r="H610" s="116">
        <v>1086</v>
      </c>
    </row>
    <row r="611" spans="1:9" ht="9" customHeight="1">
      <c r="A611" s="100" t="s">
        <v>101</v>
      </c>
      <c r="B611" s="117">
        <f t="shared" si="34"/>
        <v>13088</v>
      </c>
      <c r="C611" s="117">
        <v>126</v>
      </c>
      <c r="D611" s="117">
        <v>1995</v>
      </c>
      <c r="E611" s="117">
        <v>4220</v>
      </c>
      <c r="F611" s="117">
        <v>2874</v>
      </c>
      <c r="G611" s="117">
        <v>2355</v>
      </c>
      <c r="H611" s="117">
        <v>1518</v>
      </c>
    </row>
    <row r="612" spans="1:9" ht="9" customHeight="1">
      <c r="A612" s="89" t="s">
        <v>102</v>
      </c>
      <c r="B612" s="116">
        <f t="shared" si="34"/>
        <v>17253</v>
      </c>
      <c r="C612" s="116">
        <v>95</v>
      </c>
      <c r="D612" s="116">
        <v>2263</v>
      </c>
      <c r="E612" s="116">
        <v>3555</v>
      </c>
      <c r="F612" s="116">
        <v>4383</v>
      </c>
      <c r="G612" s="116">
        <v>4423</v>
      </c>
      <c r="H612" s="116">
        <v>2534</v>
      </c>
    </row>
    <row r="613" spans="1:9" ht="9" customHeight="1">
      <c r="A613" s="89" t="s">
        <v>103</v>
      </c>
      <c r="B613" s="116">
        <f t="shared" si="34"/>
        <v>14422</v>
      </c>
      <c r="C613" s="116">
        <v>957</v>
      </c>
      <c r="D613" s="116">
        <v>1410</v>
      </c>
      <c r="E613" s="116">
        <v>4492</v>
      </c>
      <c r="F613" s="116">
        <v>3365</v>
      </c>
      <c r="G613" s="116">
        <v>3736</v>
      </c>
      <c r="H613" s="116">
        <v>462</v>
      </c>
    </row>
    <row r="614" spans="1:9" ht="9" customHeight="1">
      <c r="A614" s="89" t="s">
        <v>104</v>
      </c>
      <c r="B614" s="116">
        <f t="shared" si="34"/>
        <v>11419</v>
      </c>
      <c r="C614" s="116">
        <v>73</v>
      </c>
      <c r="D614" s="116">
        <v>1119</v>
      </c>
      <c r="E614" s="116">
        <v>3040</v>
      </c>
      <c r="F614" s="116">
        <v>3044</v>
      </c>
      <c r="G614" s="116">
        <v>2072</v>
      </c>
      <c r="H614" s="116">
        <v>2071</v>
      </c>
    </row>
    <row r="615" spans="1:9" ht="9" customHeight="1">
      <c r="A615" s="100" t="s">
        <v>105</v>
      </c>
      <c r="B615" s="117">
        <f t="shared" si="34"/>
        <v>19027</v>
      </c>
      <c r="C615" s="117">
        <v>179</v>
      </c>
      <c r="D615" s="117">
        <v>3127</v>
      </c>
      <c r="E615" s="117">
        <v>6051</v>
      </c>
      <c r="F615" s="117">
        <v>5417</v>
      </c>
      <c r="G615" s="117">
        <v>4077</v>
      </c>
      <c r="H615" s="117">
        <v>176</v>
      </c>
    </row>
    <row r="616" spans="1:9" ht="9" customHeight="1">
      <c r="A616" s="89" t="s">
        <v>106</v>
      </c>
      <c r="B616" s="116">
        <f t="shared" si="34"/>
        <v>5096</v>
      </c>
      <c r="C616" s="116">
        <v>53</v>
      </c>
      <c r="D616" s="116">
        <v>717</v>
      </c>
      <c r="E616" s="116">
        <v>1649</v>
      </c>
      <c r="F616" s="116">
        <v>1329</v>
      </c>
      <c r="G616" s="116">
        <v>1292</v>
      </c>
      <c r="H616" s="116">
        <v>56</v>
      </c>
    </row>
    <row r="617" spans="1:9" ht="9" customHeight="1">
      <c r="A617" s="89" t="s">
        <v>107</v>
      </c>
      <c r="B617" s="116">
        <f t="shared" si="34"/>
        <v>40568</v>
      </c>
      <c r="C617" s="116">
        <v>1019</v>
      </c>
      <c r="D617" s="116">
        <v>9395</v>
      </c>
      <c r="E617" s="116">
        <v>11154</v>
      </c>
      <c r="F617" s="116">
        <v>10072</v>
      </c>
      <c r="G617" s="116">
        <v>8432</v>
      </c>
      <c r="H617" s="116">
        <v>496</v>
      </c>
    </row>
    <row r="618" spans="1:9" ht="9" customHeight="1">
      <c r="A618" s="89" t="s">
        <v>108</v>
      </c>
      <c r="B618" s="116">
        <f t="shared" si="34"/>
        <v>12027</v>
      </c>
      <c r="C618" s="116">
        <v>134</v>
      </c>
      <c r="D618" s="116">
        <v>2128</v>
      </c>
      <c r="E618" s="116">
        <v>4210</v>
      </c>
      <c r="F618" s="116">
        <v>2476</v>
      </c>
      <c r="G618" s="116">
        <v>1959</v>
      </c>
      <c r="H618" s="116">
        <v>1120</v>
      </c>
    </row>
    <row r="619" spans="1:9" ht="9" customHeight="1">
      <c r="A619" s="100" t="s">
        <v>109</v>
      </c>
      <c r="B619" s="117">
        <f t="shared" si="34"/>
        <v>9634</v>
      </c>
      <c r="C619" s="117">
        <v>774</v>
      </c>
      <c r="D619" s="117">
        <v>1916</v>
      </c>
      <c r="E619" s="117">
        <v>3487</v>
      </c>
      <c r="F619" s="117">
        <v>1654</v>
      </c>
      <c r="G619" s="117">
        <v>1422</v>
      </c>
      <c r="H619" s="117">
        <v>381</v>
      </c>
    </row>
    <row r="620" spans="1:9" ht="8.65" customHeight="1"/>
    <row r="621" spans="1:9" ht="8.65" customHeight="1">
      <c r="A621" s="162" t="s">
        <v>118</v>
      </c>
      <c r="B621" s="166"/>
      <c r="C621" s="166"/>
      <c r="D621" s="166"/>
      <c r="E621" s="166"/>
      <c r="F621" s="166"/>
      <c r="G621" s="166"/>
      <c r="H621" s="166"/>
    </row>
    <row r="622" spans="1:9" ht="8.65" customHeight="1">
      <c r="A622" s="96" t="s">
        <v>181</v>
      </c>
      <c r="B622" s="115">
        <f t="shared" ref="B622:H622" si="35">SUM(B624:B655)</f>
        <v>585434</v>
      </c>
      <c r="C622" s="115">
        <f t="shared" si="35"/>
        <v>9072</v>
      </c>
      <c r="D622" s="115">
        <f t="shared" si="35"/>
        <v>138789</v>
      </c>
      <c r="E622" s="115">
        <f t="shared" si="35"/>
        <v>159405</v>
      </c>
      <c r="F622" s="115">
        <f t="shared" si="35"/>
        <v>119186</v>
      </c>
      <c r="G622" s="115">
        <f t="shared" si="35"/>
        <v>107867</v>
      </c>
      <c r="H622" s="115">
        <f t="shared" si="35"/>
        <v>51115</v>
      </c>
      <c r="I622" s="164"/>
    </row>
    <row r="623" spans="1:9" ht="3.95" customHeight="1">
      <c r="A623" s="89" t="s">
        <v>195</v>
      </c>
      <c r="B623" s="116"/>
      <c r="C623" s="116"/>
      <c r="D623" s="116"/>
      <c r="E623" s="116"/>
      <c r="F623" s="116"/>
      <c r="G623" s="116"/>
      <c r="H623" s="116"/>
    </row>
    <row r="624" spans="1:9" ht="8.65" customHeight="1">
      <c r="A624" s="89" t="s">
        <v>79</v>
      </c>
      <c r="B624" s="116">
        <f t="shared" ref="B624:B655" si="36">SUM(C624:H624)</f>
        <v>6210</v>
      </c>
      <c r="C624" s="116">
        <v>22</v>
      </c>
      <c r="D624" s="116">
        <v>838</v>
      </c>
      <c r="E624" s="116">
        <v>2337</v>
      </c>
      <c r="F624" s="116">
        <v>1463</v>
      </c>
      <c r="G624" s="116">
        <v>1535</v>
      </c>
      <c r="H624" s="116">
        <v>15</v>
      </c>
    </row>
    <row r="625" spans="1:8" ht="8.65" customHeight="1">
      <c r="A625" s="89" t="s">
        <v>80</v>
      </c>
      <c r="B625" s="116">
        <f t="shared" si="36"/>
        <v>17535</v>
      </c>
      <c r="C625" s="116">
        <v>209</v>
      </c>
      <c r="D625" s="116">
        <v>2862</v>
      </c>
      <c r="E625" s="116">
        <v>4492</v>
      </c>
      <c r="F625" s="116">
        <v>3379</v>
      </c>
      <c r="G625" s="116">
        <v>2516</v>
      </c>
      <c r="H625" s="116">
        <v>4077</v>
      </c>
    </row>
    <row r="626" spans="1:8" ht="8.65" customHeight="1">
      <c r="A626" s="89" t="s">
        <v>81</v>
      </c>
      <c r="B626" s="116">
        <f t="shared" si="36"/>
        <v>2856</v>
      </c>
      <c r="C626" s="116">
        <v>27</v>
      </c>
      <c r="D626" s="116">
        <v>280</v>
      </c>
      <c r="E626" s="116">
        <v>673</v>
      </c>
      <c r="F626" s="116">
        <v>881</v>
      </c>
      <c r="G626" s="116">
        <v>994</v>
      </c>
      <c r="H626" s="116">
        <v>1</v>
      </c>
    </row>
    <row r="627" spans="1:8" ht="8.65" customHeight="1">
      <c r="A627" s="100" t="s">
        <v>82</v>
      </c>
      <c r="B627" s="117">
        <f t="shared" si="36"/>
        <v>5267</v>
      </c>
      <c r="C627" s="117">
        <v>53</v>
      </c>
      <c r="D627" s="117">
        <v>832</v>
      </c>
      <c r="E627" s="117">
        <v>1723</v>
      </c>
      <c r="F627" s="117">
        <v>1236</v>
      </c>
      <c r="G627" s="117">
        <v>1318</v>
      </c>
      <c r="H627" s="117">
        <v>105</v>
      </c>
    </row>
    <row r="628" spans="1:8" ht="8.65" customHeight="1">
      <c r="A628" s="89" t="s">
        <v>83</v>
      </c>
      <c r="B628" s="116">
        <f t="shared" si="36"/>
        <v>15384</v>
      </c>
      <c r="C628" s="116">
        <v>58</v>
      </c>
      <c r="D628" s="116">
        <v>871</v>
      </c>
      <c r="E628" s="116">
        <v>4818</v>
      </c>
      <c r="F628" s="116">
        <v>3673</v>
      </c>
      <c r="G628" s="116">
        <v>3492</v>
      </c>
      <c r="H628" s="116">
        <v>2472</v>
      </c>
    </row>
    <row r="629" spans="1:8" ht="8.65" customHeight="1">
      <c r="A629" s="89" t="s">
        <v>84</v>
      </c>
      <c r="B629" s="116">
        <f t="shared" si="36"/>
        <v>3388</v>
      </c>
      <c r="C629" s="116">
        <v>45</v>
      </c>
      <c r="D629" s="116">
        <v>506</v>
      </c>
      <c r="E629" s="116">
        <v>996</v>
      </c>
      <c r="F629" s="116">
        <v>811</v>
      </c>
      <c r="G629" s="116">
        <v>988</v>
      </c>
      <c r="H629" s="116">
        <v>42</v>
      </c>
    </row>
    <row r="630" spans="1:8" ht="8.65" customHeight="1">
      <c r="A630" s="89" t="s">
        <v>85</v>
      </c>
      <c r="B630" s="116">
        <f t="shared" si="36"/>
        <v>24054</v>
      </c>
      <c r="C630" s="116">
        <v>795</v>
      </c>
      <c r="D630" s="116">
        <v>6756</v>
      </c>
      <c r="E630" s="116">
        <v>6571</v>
      </c>
      <c r="F630" s="116">
        <v>4904</v>
      </c>
      <c r="G630" s="116">
        <v>4579</v>
      </c>
      <c r="H630" s="116">
        <v>449</v>
      </c>
    </row>
    <row r="631" spans="1:8" ht="8.65" customHeight="1">
      <c r="A631" s="100" t="s">
        <v>86</v>
      </c>
      <c r="B631" s="117">
        <f t="shared" si="36"/>
        <v>18728</v>
      </c>
      <c r="C631" s="117">
        <v>135</v>
      </c>
      <c r="D631" s="117">
        <v>3277</v>
      </c>
      <c r="E631" s="117">
        <v>5701</v>
      </c>
      <c r="F631" s="117">
        <v>4146</v>
      </c>
      <c r="G631" s="117">
        <v>3705</v>
      </c>
      <c r="H631" s="117">
        <v>1764</v>
      </c>
    </row>
    <row r="632" spans="1:8" ht="8.65" customHeight="1">
      <c r="A632" s="161" t="s">
        <v>24</v>
      </c>
      <c r="B632" s="116">
        <f t="shared" si="36"/>
        <v>35536</v>
      </c>
      <c r="C632" s="116">
        <v>37</v>
      </c>
      <c r="D632" s="116">
        <v>1977</v>
      </c>
      <c r="E632" s="116">
        <v>10627</v>
      </c>
      <c r="F632" s="116">
        <v>11563</v>
      </c>
      <c r="G632" s="116">
        <v>11332</v>
      </c>
      <c r="H632" s="116">
        <v>0</v>
      </c>
    </row>
    <row r="633" spans="1:8" ht="8.65" customHeight="1">
      <c r="A633" s="89" t="s">
        <v>87</v>
      </c>
      <c r="B633" s="116">
        <f t="shared" si="36"/>
        <v>9674</v>
      </c>
      <c r="C633" s="116">
        <v>59</v>
      </c>
      <c r="D633" s="116">
        <v>1352</v>
      </c>
      <c r="E633" s="116">
        <v>3392</v>
      </c>
      <c r="F633" s="116">
        <v>2475</v>
      </c>
      <c r="G633" s="116">
        <v>1933</v>
      </c>
      <c r="H633" s="116">
        <v>463</v>
      </c>
    </row>
    <row r="634" spans="1:8" ht="8.65" customHeight="1">
      <c r="A634" s="89" t="s">
        <v>88</v>
      </c>
      <c r="B634" s="116">
        <f t="shared" si="36"/>
        <v>31310</v>
      </c>
      <c r="C634" s="116">
        <v>250</v>
      </c>
      <c r="D634" s="116">
        <v>6258</v>
      </c>
      <c r="E634" s="116">
        <v>10875</v>
      </c>
      <c r="F634" s="116">
        <v>5903</v>
      </c>
      <c r="G634" s="116">
        <v>3699</v>
      </c>
      <c r="H634" s="116">
        <v>4325</v>
      </c>
    </row>
    <row r="635" spans="1:8" ht="8.65" customHeight="1">
      <c r="A635" s="100" t="s">
        <v>89</v>
      </c>
      <c r="B635" s="117">
        <f t="shared" si="36"/>
        <v>22595</v>
      </c>
      <c r="C635" s="117">
        <v>450</v>
      </c>
      <c r="D635" s="117">
        <v>4615</v>
      </c>
      <c r="E635" s="117">
        <v>6419</v>
      </c>
      <c r="F635" s="117">
        <v>4367</v>
      </c>
      <c r="G635" s="117">
        <v>3210</v>
      </c>
      <c r="H635" s="117">
        <v>3534</v>
      </c>
    </row>
    <row r="636" spans="1:8" ht="8.65" customHeight="1">
      <c r="A636" s="89" t="s">
        <v>90</v>
      </c>
      <c r="B636" s="116">
        <f t="shared" si="36"/>
        <v>10143</v>
      </c>
      <c r="C636" s="116">
        <v>130</v>
      </c>
      <c r="D636" s="116">
        <v>1202</v>
      </c>
      <c r="E636" s="116">
        <v>2891</v>
      </c>
      <c r="F636" s="116">
        <v>1950</v>
      </c>
      <c r="G636" s="116">
        <v>2001</v>
      </c>
      <c r="H636" s="116">
        <v>1969</v>
      </c>
    </row>
    <row r="637" spans="1:8" ht="8.65" customHeight="1">
      <c r="A637" s="89" t="s">
        <v>91</v>
      </c>
      <c r="B637" s="116">
        <f t="shared" si="36"/>
        <v>39127</v>
      </c>
      <c r="C637" s="116">
        <v>326</v>
      </c>
      <c r="D637" s="116">
        <v>6363</v>
      </c>
      <c r="E637" s="116">
        <v>11207</v>
      </c>
      <c r="F637" s="116">
        <v>8852</v>
      </c>
      <c r="G637" s="116">
        <v>9364</v>
      </c>
      <c r="H637" s="116">
        <v>3015</v>
      </c>
    </row>
    <row r="638" spans="1:8" ht="8.65" customHeight="1">
      <c r="A638" s="89" t="s">
        <v>92</v>
      </c>
      <c r="B638" s="116">
        <f t="shared" si="36"/>
        <v>72465</v>
      </c>
      <c r="C638" s="116">
        <v>1091</v>
      </c>
      <c r="D638" s="116">
        <v>59529</v>
      </c>
      <c r="E638" s="116">
        <v>11053</v>
      </c>
      <c r="F638" s="116">
        <v>103</v>
      </c>
      <c r="G638" s="116">
        <v>0</v>
      </c>
      <c r="H638" s="116">
        <v>689</v>
      </c>
    </row>
    <row r="639" spans="1:8" ht="8.65" customHeight="1">
      <c r="A639" s="100" t="s">
        <v>93</v>
      </c>
      <c r="B639" s="117">
        <f t="shared" si="36"/>
        <v>26833</v>
      </c>
      <c r="C639" s="117">
        <v>787</v>
      </c>
      <c r="D639" s="117">
        <v>4231</v>
      </c>
      <c r="E639" s="117">
        <v>6335</v>
      </c>
      <c r="F639" s="117">
        <v>5377</v>
      </c>
      <c r="G639" s="117">
        <v>5153</v>
      </c>
      <c r="H639" s="117">
        <v>4950</v>
      </c>
    </row>
    <row r="640" spans="1:8" ht="8.65" customHeight="1">
      <c r="A640" s="89" t="s">
        <v>94</v>
      </c>
      <c r="B640" s="116">
        <f t="shared" si="36"/>
        <v>7874</v>
      </c>
      <c r="C640" s="116">
        <v>534</v>
      </c>
      <c r="D640" s="116">
        <v>812</v>
      </c>
      <c r="E640" s="116">
        <v>1707</v>
      </c>
      <c r="F640" s="116">
        <v>1705</v>
      </c>
      <c r="G640" s="116">
        <v>2051</v>
      </c>
      <c r="H640" s="116">
        <v>1065</v>
      </c>
    </row>
    <row r="641" spans="1:8" ht="8.65" customHeight="1">
      <c r="A641" s="89" t="s">
        <v>95</v>
      </c>
      <c r="B641" s="116">
        <f t="shared" si="36"/>
        <v>6112</v>
      </c>
      <c r="C641" s="116">
        <v>85</v>
      </c>
      <c r="D641" s="116">
        <v>631</v>
      </c>
      <c r="E641" s="116">
        <v>1408</v>
      </c>
      <c r="F641" s="116">
        <v>1045</v>
      </c>
      <c r="G641" s="116">
        <v>1240</v>
      </c>
      <c r="H641" s="116">
        <v>1703</v>
      </c>
    </row>
    <row r="642" spans="1:8" ht="8.65" customHeight="1">
      <c r="A642" s="89" t="s">
        <v>96</v>
      </c>
      <c r="B642" s="116">
        <f t="shared" si="36"/>
        <v>26942</v>
      </c>
      <c r="C642" s="116">
        <v>39</v>
      </c>
      <c r="D642" s="116">
        <v>1604</v>
      </c>
      <c r="E642" s="116">
        <v>6985</v>
      </c>
      <c r="F642" s="116">
        <v>4963</v>
      </c>
      <c r="G642" s="116">
        <v>5293</v>
      </c>
      <c r="H642" s="116">
        <v>8058</v>
      </c>
    </row>
    <row r="643" spans="1:8" ht="8.65" customHeight="1">
      <c r="A643" s="100" t="s">
        <v>97</v>
      </c>
      <c r="B643" s="117">
        <f t="shared" si="36"/>
        <v>20922</v>
      </c>
      <c r="C643" s="117">
        <v>530</v>
      </c>
      <c r="D643" s="117">
        <v>5776</v>
      </c>
      <c r="E643" s="117">
        <v>6874</v>
      </c>
      <c r="F643" s="117">
        <v>4267</v>
      </c>
      <c r="G643" s="117">
        <v>3339</v>
      </c>
      <c r="H643" s="117">
        <v>136</v>
      </c>
    </row>
    <row r="644" spans="1:8" ht="8.65" customHeight="1">
      <c r="A644" s="89" t="s">
        <v>98</v>
      </c>
      <c r="B644" s="116">
        <f t="shared" si="36"/>
        <v>21027</v>
      </c>
      <c r="C644" s="116">
        <v>481</v>
      </c>
      <c r="D644" s="116">
        <v>3410</v>
      </c>
      <c r="E644" s="116">
        <v>5511</v>
      </c>
      <c r="F644" s="116">
        <v>4747</v>
      </c>
      <c r="G644" s="116">
        <v>4685</v>
      </c>
      <c r="H644" s="116">
        <v>2193</v>
      </c>
    </row>
    <row r="645" spans="1:8" ht="8.65" customHeight="1">
      <c r="A645" s="89" t="s">
        <v>99</v>
      </c>
      <c r="B645" s="116">
        <f t="shared" si="36"/>
        <v>9253</v>
      </c>
      <c r="C645" s="116">
        <v>111</v>
      </c>
      <c r="D645" s="116">
        <v>1549</v>
      </c>
      <c r="E645" s="116">
        <v>3391</v>
      </c>
      <c r="F645" s="116">
        <v>1792</v>
      </c>
      <c r="G645" s="116">
        <v>2205</v>
      </c>
      <c r="H645" s="116">
        <v>205</v>
      </c>
    </row>
    <row r="646" spans="1:8" ht="8.65" customHeight="1">
      <c r="A646" s="89" t="s">
        <v>100</v>
      </c>
      <c r="B646" s="116">
        <f t="shared" si="36"/>
        <v>9180</v>
      </c>
      <c r="C646" s="116">
        <v>43</v>
      </c>
      <c r="D646" s="116">
        <v>583</v>
      </c>
      <c r="E646" s="116">
        <v>1616</v>
      </c>
      <c r="F646" s="116">
        <v>3150</v>
      </c>
      <c r="G646" s="116">
        <v>2422</v>
      </c>
      <c r="H646" s="116">
        <v>1366</v>
      </c>
    </row>
    <row r="647" spans="1:8" ht="8.65" customHeight="1">
      <c r="A647" s="100" t="s">
        <v>101</v>
      </c>
      <c r="B647" s="117">
        <f t="shared" si="36"/>
        <v>13452</v>
      </c>
      <c r="C647" s="117">
        <v>122</v>
      </c>
      <c r="D647" s="117">
        <v>1921</v>
      </c>
      <c r="E647" s="117">
        <v>4232</v>
      </c>
      <c r="F647" s="117">
        <v>2964</v>
      </c>
      <c r="G647" s="117">
        <v>2368</v>
      </c>
      <c r="H647" s="117">
        <v>1845</v>
      </c>
    </row>
    <row r="648" spans="1:8" ht="8.65" customHeight="1">
      <c r="A648" s="89" t="s">
        <v>102</v>
      </c>
      <c r="B648" s="116">
        <f t="shared" si="36"/>
        <v>17088</v>
      </c>
      <c r="C648" s="116">
        <v>105</v>
      </c>
      <c r="D648" s="116">
        <v>2107</v>
      </c>
      <c r="E648" s="116">
        <v>3797</v>
      </c>
      <c r="F648" s="116">
        <v>4309</v>
      </c>
      <c r="G648" s="116">
        <v>4725</v>
      </c>
      <c r="H648" s="116">
        <v>2045</v>
      </c>
    </row>
    <row r="649" spans="1:8" ht="8.65" customHeight="1">
      <c r="A649" s="89" t="s">
        <v>103</v>
      </c>
      <c r="B649" s="116">
        <f t="shared" si="36"/>
        <v>14505</v>
      </c>
      <c r="C649" s="116">
        <v>220</v>
      </c>
      <c r="D649" s="116">
        <v>1481</v>
      </c>
      <c r="E649" s="116">
        <v>4683</v>
      </c>
      <c r="F649" s="116">
        <v>3771</v>
      </c>
      <c r="G649" s="116">
        <v>3930</v>
      </c>
      <c r="H649" s="116">
        <v>420</v>
      </c>
    </row>
    <row r="650" spans="1:8" ht="8.65" customHeight="1">
      <c r="A650" s="89" t="s">
        <v>104</v>
      </c>
      <c r="B650" s="116">
        <f t="shared" si="36"/>
        <v>11097</v>
      </c>
      <c r="C650" s="116">
        <v>62</v>
      </c>
      <c r="D650" s="116">
        <v>1005</v>
      </c>
      <c r="E650" s="116">
        <v>2934</v>
      </c>
      <c r="F650" s="116">
        <v>3228</v>
      </c>
      <c r="G650" s="116">
        <v>2238</v>
      </c>
      <c r="H650" s="116">
        <v>1630</v>
      </c>
    </row>
    <row r="651" spans="1:8" ht="8.65" customHeight="1">
      <c r="A651" s="100" t="s">
        <v>105</v>
      </c>
      <c r="B651" s="117">
        <f t="shared" si="36"/>
        <v>18248</v>
      </c>
      <c r="C651" s="117">
        <v>111</v>
      </c>
      <c r="D651" s="117">
        <v>2642</v>
      </c>
      <c r="E651" s="117">
        <v>5753</v>
      </c>
      <c r="F651" s="117">
        <v>5510</v>
      </c>
      <c r="G651" s="117">
        <v>4013</v>
      </c>
      <c r="H651" s="117">
        <v>219</v>
      </c>
    </row>
    <row r="652" spans="1:8" ht="8.65" customHeight="1">
      <c r="A652" s="89" t="s">
        <v>106</v>
      </c>
      <c r="B652" s="116">
        <f t="shared" si="36"/>
        <v>5750</v>
      </c>
      <c r="C652" s="116">
        <v>74</v>
      </c>
      <c r="D652" s="116">
        <v>778</v>
      </c>
      <c r="E652" s="116">
        <v>1966</v>
      </c>
      <c r="F652" s="116">
        <v>1463</v>
      </c>
      <c r="G652" s="116">
        <v>1357</v>
      </c>
      <c r="H652" s="116">
        <v>112</v>
      </c>
    </row>
    <row r="653" spans="1:8" ht="8.65" customHeight="1">
      <c r="A653" s="89" t="s">
        <v>107</v>
      </c>
      <c r="B653" s="116">
        <f t="shared" si="36"/>
        <v>41356</v>
      </c>
      <c r="C653" s="116">
        <v>901</v>
      </c>
      <c r="D653" s="116">
        <v>9229</v>
      </c>
      <c r="E653" s="116">
        <v>10995</v>
      </c>
      <c r="F653" s="116">
        <v>10864</v>
      </c>
      <c r="G653" s="116">
        <v>8296</v>
      </c>
      <c r="H653" s="116">
        <v>1071</v>
      </c>
    </row>
    <row r="654" spans="1:8" ht="8.65" customHeight="1">
      <c r="A654" s="89" t="s">
        <v>108</v>
      </c>
      <c r="B654" s="116">
        <f t="shared" si="36"/>
        <v>11960</v>
      </c>
      <c r="C654" s="116">
        <v>100</v>
      </c>
      <c r="D654" s="116">
        <v>1838</v>
      </c>
      <c r="E654" s="116">
        <v>4166</v>
      </c>
      <c r="F654" s="116">
        <v>2696</v>
      </c>
      <c r="G654" s="116">
        <v>2346</v>
      </c>
      <c r="H654" s="116">
        <v>814</v>
      </c>
    </row>
    <row r="655" spans="1:8" ht="8.65" customHeight="1">
      <c r="A655" s="100" t="s">
        <v>109</v>
      </c>
      <c r="B655" s="117">
        <f t="shared" si="36"/>
        <v>9563</v>
      </c>
      <c r="C655" s="117">
        <v>1080</v>
      </c>
      <c r="D655" s="117">
        <v>1674</v>
      </c>
      <c r="E655" s="117">
        <v>3277</v>
      </c>
      <c r="F655" s="117">
        <v>1629</v>
      </c>
      <c r="G655" s="117">
        <v>1540</v>
      </c>
      <c r="H655" s="117">
        <v>363</v>
      </c>
    </row>
    <row r="656" spans="1:8" ht="8.65" customHeight="1"/>
    <row r="657" spans="1:9" ht="8.65" customHeight="1">
      <c r="A657" s="162" t="s">
        <v>119</v>
      </c>
      <c r="B657" s="166"/>
      <c r="C657" s="166"/>
      <c r="D657" s="166"/>
      <c r="E657" s="166"/>
      <c r="F657" s="166"/>
      <c r="G657" s="166"/>
      <c r="H657" s="166"/>
    </row>
    <row r="658" spans="1:9" ht="8.65" customHeight="1">
      <c r="A658" s="96" t="s">
        <v>181</v>
      </c>
      <c r="B658" s="115">
        <f t="shared" ref="B658:H658" si="37">SUM(B660:B691)</f>
        <v>583264</v>
      </c>
      <c r="C658" s="115">
        <f t="shared" si="37"/>
        <v>7832</v>
      </c>
      <c r="D658" s="115">
        <f t="shared" si="37"/>
        <v>142465</v>
      </c>
      <c r="E658" s="115">
        <f t="shared" si="37"/>
        <v>151553</v>
      </c>
      <c r="F658" s="115">
        <f t="shared" si="37"/>
        <v>117518</v>
      </c>
      <c r="G658" s="115">
        <f t="shared" si="37"/>
        <v>117038</v>
      </c>
      <c r="H658" s="115">
        <f t="shared" si="37"/>
        <v>46858</v>
      </c>
      <c r="I658" s="164"/>
    </row>
    <row r="659" spans="1:9" ht="3.95" customHeight="1">
      <c r="A659" s="89" t="s">
        <v>195</v>
      </c>
      <c r="B659" s="116"/>
      <c r="C659" s="116"/>
      <c r="D659" s="116"/>
      <c r="E659" s="116"/>
      <c r="F659" s="116"/>
      <c r="G659" s="116"/>
      <c r="H659" s="116"/>
    </row>
    <row r="660" spans="1:9" ht="8.65" customHeight="1">
      <c r="A660" s="89" t="s">
        <v>79</v>
      </c>
      <c r="B660" s="116">
        <f t="shared" ref="B660:B691" si="38">SUM(C660:H660)</f>
        <v>6369</v>
      </c>
      <c r="C660" s="116">
        <v>19</v>
      </c>
      <c r="D660" s="116">
        <v>792</v>
      </c>
      <c r="E660" s="116">
        <v>2301</v>
      </c>
      <c r="F660" s="116">
        <v>1549</v>
      </c>
      <c r="G660" s="116">
        <v>1693</v>
      </c>
      <c r="H660" s="116">
        <v>15</v>
      </c>
    </row>
    <row r="661" spans="1:9" ht="8.65" customHeight="1">
      <c r="A661" s="89" t="s">
        <v>80</v>
      </c>
      <c r="B661" s="116">
        <f t="shared" si="38"/>
        <v>17353</v>
      </c>
      <c r="C661" s="116">
        <v>183</v>
      </c>
      <c r="D661" s="116">
        <v>2441</v>
      </c>
      <c r="E661" s="116">
        <v>4422</v>
      </c>
      <c r="F661" s="116">
        <v>3592</v>
      </c>
      <c r="G661" s="116">
        <v>2933</v>
      </c>
      <c r="H661" s="116">
        <v>3782</v>
      </c>
    </row>
    <row r="662" spans="1:9" ht="8.65" customHeight="1">
      <c r="A662" s="89" t="s">
        <v>81</v>
      </c>
      <c r="B662" s="116">
        <f t="shared" si="38"/>
        <v>2820</v>
      </c>
      <c r="C662" s="116">
        <v>23</v>
      </c>
      <c r="D662" s="116">
        <v>253</v>
      </c>
      <c r="E662" s="116">
        <v>638</v>
      </c>
      <c r="F662" s="116">
        <v>964</v>
      </c>
      <c r="G662" s="116">
        <v>942</v>
      </c>
      <c r="H662" s="116">
        <v>0</v>
      </c>
    </row>
    <row r="663" spans="1:9" ht="8.65" customHeight="1">
      <c r="A663" s="100" t="s">
        <v>82</v>
      </c>
      <c r="B663" s="117">
        <f t="shared" si="38"/>
        <v>4861</v>
      </c>
      <c r="C663" s="117">
        <v>43</v>
      </c>
      <c r="D663" s="117">
        <v>651</v>
      </c>
      <c r="E663" s="117">
        <v>1615</v>
      </c>
      <c r="F663" s="117">
        <v>1168</v>
      </c>
      <c r="G663" s="117">
        <v>1310</v>
      </c>
      <c r="H663" s="117">
        <v>74</v>
      </c>
    </row>
    <row r="664" spans="1:9" ht="8.65" customHeight="1">
      <c r="A664" s="89" t="s">
        <v>83</v>
      </c>
      <c r="B664" s="116">
        <f t="shared" si="38"/>
        <v>15861</v>
      </c>
      <c r="C664" s="116">
        <v>53</v>
      </c>
      <c r="D664" s="116">
        <v>817</v>
      </c>
      <c r="E664" s="116">
        <v>4655</v>
      </c>
      <c r="F664" s="116">
        <v>3493</v>
      </c>
      <c r="G664" s="116">
        <v>3948</v>
      </c>
      <c r="H664" s="116">
        <v>2895</v>
      </c>
    </row>
    <row r="665" spans="1:9" ht="8.65" customHeight="1">
      <c r="A665" s="89" t="s">
        <v>84</v>
      </c>
      <c r="B665" s="116">
        <f t="shared" si="38"/>
        <v>3359</v>
      </c>
      <c r="C665" s="116">
        <v>39</v>
      </c>
      <c r="D665" s="116">
        <v>495</v>
      </c>
      <c r="E665" s="116">
        <v>969</v>
      </c>
      <c r="F665" s="116">
        <v>805</v>
      </c>
      <c r="G665" s="116">
        <v>1000</v>
      </c>
      <c r="H665" s="116">
        <v>51</v>
      </c>
    </row>
    <row r="666" spans="1:9" ht="8.65" customHeight="1">
      <c r="A666" s="89" t="s">
        <v>85</v>
      </c>
      <c r="B666" s="116">
        <f t="shared" si="38"/>
        <v>28054</v>
      </c>
      <c r="C666" s="116">
        <v>1104</v>
      </c>
      <c r="D666" s="116">
        <v>8574</v>
      </c>
      <c r="E666" s="116">
        <v>7584</v>
      </c>
      <c r="F666" s="116">
        <v>5615</v>
      </c>
      <c r="G666" s="116">
        <v>4809</v>
      </c>
      <c r="H666" s="116">
        <v>368</v>
      </c>
    </row>
    <row r="667" spans="1:9" ht="8.65" customHeight="1">
      <c r="A667" s="100" t="s">
        <v>86</v>
      </c>
      <c r="B667" s="117">
        <f t="shared" si="38"/>
        <v>19191</v>
      </c>
      <c r="C667" s="117">
        <v>109</v>
      </c>
      <c r="D667" s="117">
        <v>3338</v>
      </c>
      <c r="E667" s="117">
        <v>5912</v>
      </c>
      <c r="F667" s="117">
        <v>4422</v>
      </c>
      <c r="G667" s="117">
        <v>4201</v>
      </c>
      <c r="H667" s="117">
        <v>1209</v>
      </c>
    </row>
    <row r="668" spans="1:9" ht="8.65" customHeight="1">
      <c r="A668" s="161" t="s">
        <v>24</v>
      </c>
      <c r="B668" s="116">
        <f t="shared" si="38"/>
        <v>37073</v>
      </c>
      <c r="C668" s="116">
        <v>44</v>
      </c>
      <c r="D668" s="116">
        <v>2458</v>
      </c>
      <c r="E668" s="116">
        <v>10491</v>
      </c>
      <c r="F668" s="116">
        <v>11992</v>
      </c>
      <c r="G668" s="116">
        <v>12082</v>
      </c>
      <c r="H668" s="116">
        <v>6</v>
      </c>
    </row>
    <row r="669" spans="1:9" ht="8.65" customHeight="1">
      <c r="A669" s="89" t="s">
        <v>87</v>
      </c>
      <c r="B669" s="116">
        <f t="shared" si="38"/>
        <v>9463</v>
      </c>
      <c r="C669" s="116">
        <v>33</v>
      </c>
      <c r="D669" s="116">
        <v>1191</v>
      </c>
      <c r="E669" s="116">
        <v>3341</v>
      </c>
      <c r="F669" s="116">
        <v>2317</v>
      </c>
      <c r="G669" s="116">
        <v>1960</v>
      </c>
      <c r="H669" s="116">
        <v>621</v>
      </c>
    </row>
    <row r="670" spans="1:9" ht="8.65" customHeight="1">
      <c r="A670" s="89" t="s">
        <v>88</v>
      </c>
      <c r="B670" s="116">
        <f t="shared" si="38"/>
        <v>31643</v>
      </c>
      <c r="C670" s="116">
        <v>240</v>
      </c>
      <c r="D670" s="116">
        <v>5753</v>
      </c>
      <c r="E670" s="116">
        <v>10530</v>
      </c>
      <c r="F670" s="116">
        <v>5866</v>
      </c>
      <c r="G670" s="116">
        <v>4612</v>
      </c>
      <c r="H670" s="116">
        <v>4642</v>
      </c>
    </row>
    <row r="671" spans="1:9" ht="8.65" customHeight="1">
      <c r="A671" s="100" t="s">
        <v>89</v>
      </c>
      <c r="B671" s="117">
        <f t="shared" si="38"/>
        <v>20565</v>
      </c>
      <c r="C671" s="117">
        <v>414</v>
      </c>
      <c r="D671" s="117">
        <v>4022</v>
      </c>
      <c r="E671" s="117">
        <v>5694</v>
      </c>
      <c r="F671" s="117">
        <v>4168</v>
      </c>
      <c r="G671" s="117">
        <v>3261</v>
      </c>
      <c r="H671" s="117">
        <v>3006</v>
      </c>
    </row>
    <row r="672" spans="1:9" ht="8.65" customHeight="1">
      <c r="A672" s="89" t="s">
        <v>90</v>
      </c>
      <c r="B672" s="116">
        <f t="shared" si="38"/>
        <v>10610</v>
      </c>
      <c r="C672" s="116">
        <v>94</v>
      </c>
      <c r="D672" s="116">
        <v>1041</v>
      </c>
      <c r="E672" s="116">
        <v>2554</v>
      </c>
      <c r="F672" s="116">
        <v>1883</v>
      </c>
      <c r="G672" s="116">
        <v>3185</v>
      </c>
      <c r="H672" s="116">
        <v>1853</v>
      </c>
    </row>
    <row r="673" spans="1:8" ht="8.65" customHeight="1">
      <c r="A673" s="89" t="s">
        <v>91</v>
      </c>
      <c r="B673" s="116">
        <f t="shared" si="38"/>
        <v>39687</v>
      </c>
      <c r="C673" s="116">
        <v>329</v>
      </c>
      <c r="D673" s="116">
        <v>6543</v>
      </c>
      <c r="E673" s="116">
        <v>11419</v>
      </c>
      <c r="F673" s="116">
        <v>8597</v>
      </c>
      <c r="G673" s="116">
        <v>9587</v>
      </c>
      <c r="H673" s="116">
        <v>3212</v>
      </c>
    </row>
    <row r="674" spans="1:8" ht="8.65" customHeight="1">
      <c r="A674" s="89" t="s">
        <v>92</v>
      </c>
      <c r="B674" s="116">
        <f t="shared" si="38"/>
        <v>70188</v>
      </c>
      <c r="C674" s="116">
        <v>1108</v>
      </c>
      <c r="D674" s="116">
        <v>56643</v>
      </c>
      <c r="E674" s="116">
        <v>7422</v>
      </c>
      <c r="F674" s="116">
        <v>85</v>
      </c>
      <c r="G674" s="116">
        <v>4503</v>
      </c>
      <c r="H674" s="116">
        <v>427</v>
      </c>
    </row>
    <row r="675" spans="1:8" ht="8.65" customHeight="1">
      <c r="A675" s="100" t="s">
        <v>93</v>
      </c>
      <c r="B675" s="117">
        <f t="shared" si="38"/>
        <v>25238</v>
      </c>
      <c r="C675" s="117">
        <v>497</v>
      </c>
      <c r="D675" s="117">
        <v>12626</v>
      </c>
      <c r="E675" s="117">
        <v>4876</v>
      </c>
      <c r="F675" s="117">
        <v>2921</v>
      </c>
      <c r="G675" s="117">
        <v>3341</v>
      </c>
      <c r="H675" s="117">
        <v>977</v>
      </c>
    </row>
    <row r="676" spans="1:8" ht="8.65" customHeight="1">
      <c r="A676" s="89" t="s">
        <v>94</v>
      </c>
      <c r="B676" s="116">
        <f t="shared" si="38"/>
        <v>7421</v>
      </c>
      <c r="C676" s="116">
        <v>58</v>
      </c>
      <c r="D676" s="116">
        <v>580</v>
      </c>
      <c r="E676" s="116">
        <v>1702</v>
      </c>
      <c r="F676" s="116">
        <v>1511</v>
      </c>
      <c r="G676" s="116">
        <v>2147</v>
      </c>
      <c r="H676" s="116">
        <v>1423</v>
      </c>
    </row>
    <row r="677" spans="1:8" ht="8.65" customHeight="1">
      <c r="A677" s="89" t="s">
        <v>95</v>
      </c>
      <c r="B677" s="116">
        <f t="shared" si="38"/>
        <v>5540</v>
      </c>
      <c r="C677" s="116">
        <v>57</v>
      </c>
      <c r="D677" s="116">
        <v>467</v>
      </c>
      <c r="E677" s="116">
        <v>1173</v>
      </c>
      <c r="F677" s="116">
        <v>819</v>
      </c>
      <c r="G677" s="116">
        <v>1270</v>
      </c>
      <c r="H677" s="116">
        <v>1754</v>
      </c>
    </row>
    <row r="678" spans="1:8" ht="8.65" customHeight="1">
      <c r="A678" s="89" t="s">
        <v>96</v>
      </c>
      <c r="B678" s="116">
        <f t="shared" si="38"/>
        <v>26152</v>
      </c>
      <c r="C678" s="116">
        <v>43</v>
      </c>
      <c r="D678" s="116">
        <v>1455</v>
      </c>
      <c r="E678" s="116">
        <v>6756</v>
      </c>
      <c r="F678" s="116">
        <v>4806</v>
      </c>
      <c r="G678" s="116">
        <v>5108</v>
      </c>
      <c r="H678" s="116">
        <v>7984</v>
      </c>
    </row>
    <row r="679" spans="1:8" ht="8.65" customHeight="1">
      <c r="A679" s="100" t="s">
        <v>97</v>
      </c>
      <c r="B679" s="117">
        <f t="shared" si="38"/>
        <v>20259</v>
      </c>
      <c r="C679" s="117">
        <v>504</v>
      </c>
      <c r="D679" s="117">
        <v>5533</v>
      </c>
      <c r="E679" s="117">
        <v>6606</v>
      </c>
      <c r="F679" s="117">
        <v>4038</v>
      </c>
      <c r="G679" s="117">
        <v>3464</v>
      </c>
      <c r="H679" s="117">
        <v>114</v>
      </c>
    </row>
    <row r="680" spans="1:8" ht="8.65" customHeight="1">
      <c r="A680" s="89" t="s">
        <v>98</v>
      </c>
      <c r="B680" s="116">
        <f t="shared" si="38"/>
        <v>19229</v>
      </c>
      <c r="C680" s="116">
        <v>351</v>
      </c>
      <c r="D680" s="116">
        <v>2744</v>
      </c>
      <c r="E680" s="116">
        <v>5027</v>
      </c>
      <c r="F680" s="116">
        <v>4683</v>
      </c>
      <c r="G680" s="116">
        <v>4895</v>
      </c>
      <c r="H680" s="116">
        <v>1529</v>
      </c>
    </row>
    <row r="681" spans="1:8" ht="8.65" customHeight="1">
      <c r="A681" s="89" t="s">
        <v>99</v>
      </c>
      <c r="B681" s="116">
        <f t="shared" si="38"/>
        <v>9734</v>
      </c>
      <c r="C681" s="116">
        <v>96</v>
      </c>
      <c r="D681" s="116">
        <v>1714</v>
      </c>
      <c r="E681" s="116">
        <v>3539</v>
      </c>
      <c r="F681" s="116">
        <v>1861</v>
      </c>
      <c r="G681" s="116">
        <v>2383</v>
      </c>
      <c r="H681" s="116">
        <v>141</v>
      </c>
    </row>
    <row r="682" spans="1:8" ht="8.65" customHeight="1">
      <c r="A682" s="89" t="s">
        <v>100</v>
      </c>
      <c r="B682" s="116">
        <f t="shared" si="38"/>
        <v>10191</v>
      </c>
      <c r="C682" s="116">
        <v>47</v>
      </c>
      <c r="D682" s="116">
        <v>747</v>
      </c>
      <c r="E682" s="116">
        <v>1743</v>
      </c>
      <c r="F682" s="116">
        <v>3570</v>
      </c>
      <c r="G682" s="116">
        <v>2594</v>
      </c>
      <c r="H682" s="116">
        <v>1490</v>
      </c>
    </row>
    <row r="683" spans="1:8" ht="8.65" customHeight="1">
      <c r="A683" s="100" t="s">
        <v>101</v>
      </c>
      <c r="B683" s="117">
        <f t="shared" si="38"/>
        <v>13478</v>
      </c>
      <c r="C683" s="117">
        <v>106</v>
      </c>
      <c r="D683" s="117">
        <v>1758</v>
      </c>
      <c r="E683" s="117">
        <v>4102</v>
      </c>
      <c r="F683" s="117">
        <v>3107</v>
      </c>
      <c r="G683" s="117">
        <v>2551</v>
      </c>
      <c r="H683" s="117">
        <v>1854</v>
      </c>
    </row>
    <row r="684" spans="1:8" ht="8.65" customHeight="1">
      <c r="A684" s="89" t="s">
        <v>102</v>
      </c>
      <c r="B684" s="116">
        <f t="shared" si="38"/>
        <v>17080</v>
      </c>
      <c r="C684" s="116">
        <v>53</v>
      </c>
      <c r="D684" s="116">
        <v>2004</v>
      </c>
      <c r="E684" s="116">
        <v>3297</v>
      </c>
      <c r="F684" s="116">
        <v>4208</v>
      </c>
      <c r="G684" s="116">
        <v>5211</v>
      </c>
      <c r="H684" s="116">
        <v>2307</v>
      </c>
    </row>
    <row r="685" spans="1:8" ht="8.65" customHeight="1">
      <c r="A685" s="89" t="s">
        <v>103</v>
      </c>
      <c r="B685" s="116">
        <f t="shared" si="38"/>
        <v>15926</v>
      </c>
      <c r="C685" s="116">
        <v>204</v>
      </c>
      <c r="D685" s="116">
        <v>1558</v>
      </c>
      <c r="E685" s="116">
        <v>5442</v>
      </c>
      <c r="F685" s="116">
        <v>3982</v>
      </c>
      <c r="G685" s="116">
        <v>4138</v>
      </c>
      <c r="H685" s="116">
        <v>602</v>
      </c>
    </row>
    <row r="686" spans="1:8" ht="8.65" customHeight="1">
      <c r="A686" s="89" t="s">
        <v>104</v>
      </c>
      <c r="B686" s="116">
        <f t="shared" si="38"/>
        <v>11628</v>
      </c>
      <c r="C686" s="116">
        <v>59</v>
      </c>
      <c r="D686" s="116">
        <v>1197</v>
      </c>
      <c r="E686" s="116">
        <v>3055</v>
      </c>
      <c r="F686" s="116">
        <v>3570</v>
      </c>
      <c r="G686" s="116">
        <v>2149</v>
      </c>
      <c r="H686" s="116">
        <v>1598</v>
      </c>
    </row>
    <row r="687" spans="1:8" ht="8.65" customHeight="1">
      <c r="A687" s="100" t="s">
        <v>105</v>
      </c>
      <c r="B687" s="117">
        <f t="shared" si="38"/>
        <v>17613</v>
      </c>
      <c r="C687" s="117">
        <v>94</v>
      </c>
      <c r="D687" s="117">
        <v>2348</v>
      </c>
      <c r="E687" s="117">
        <v>5485</v>
      </c>
      <c r="F687" s="117">
        <v>5511</v>
      </c>
      <c r="G687" s="117">
        <v>3976</v>
      </c>
      <c r="H687" s="117">
        <v>199</v>
      </c>
    </row>
    <row r="688" spans="1:8" ht="8.65" customHeight="1">
      <c r="A688" s="89" t="s">
        <v>106</v>
      </c>
      <c r="B688" s="116">
        <f t="shared" si="38"/>
        <v>5704</v>
      </c>
      <c r="C688" s="116">
        <v>39</v>
      </c>
      <c r="D688" s="116">
        <v>830</v>
      </c>
      <c r="E688" s="116">
        <v>1795</v>
      </c>
      <c r="F688" s="116">
        <v>1388</v>
      </c>
      <c r="G688" s="116">
        <v>1251</v>
      </c>
      <c r="H688" s="116">
        <v>401</v>
      </c>
    </row>
    <row r="689" spans="1:8" ht="8.65" customHeight="1">
      <c r="A689" s="89" t="s">
        <v>107</v>
      </c>
      <c r="B689" s="116">
        <f t="shared" si="38"/>
        <v>39510</v>
      </c>
      <c r="C689" s="116">
        <v>765</v>
      </c>
      <c r="D689" s="116">
        <v>8443</v>
      </c>
      <c r="E689" s="116">
        <v>10157</v>
      </c>
      <c r="F689" s="116">
        <v>10901</v>
      </c>
      <c r="G689" s="116">
        <v>8362</v>
      </c>
      <c r="H689" s="116">
        <v>882</v>
      </c>
    </row>
    <row r="690" spans="1:8" ht="8.65" customHeight="1">
      <c r="A690" s="89" t="s">
        <v>108</v>
      </c>
      <c r="B690" s="116">
        <f t="shared" si="38"/>
        <v>12469</v>
      </c>
      <c r="C690" s="116">
        <v>119</v>
      </c>
      <c r="D690" s="116">
        <v>1992</v>
      </c>
      <c r="E690" s="116">
        <v>4236</v>
      </c>
      <c r="F690" s="116">
        <v>2507</v>
      </c>
      <c r="G690" s="116">
        <v>2420</v>
      </c>
      <c r="H690" s="116">
        <v>1195</v>
      </c>
    </row>
    <row r="691" spans="1:8" ht="8.65" customHeight="1">
      <c r="A691" s="100" t="s">
        <v>109</v>
      </c>
      <c r="B691" s="117">
        <f t="shared" si="38"/>
        <v>8995</v>
      </c>
      <c r="C691" s="117">
        <v>905</v>
      </c>
      <c r="D691" s="117">
        <v>1457</v>
      </c>
      <c r="E691" s="117">
        <v>3015</v>
      </c>
      <c r="F691" s="117">
        <v>1619</v>
      </c>
      <c r="G691" s="117">
        <v>1752</v>
      </c>
      <c r="H691" s="117">
        <v>247</v>
      </c>
    </row>
    <row r="692" spans="1:8" ht="8.65" customHeight="1"/>
    <row r="693" spans="1:8" ht="9" customHeight="1">
      <c r="A693" s="162" t="s">
        <v>120</v>
      </c>
      <c r="B693" s="166"/>
      <c r="C693" s="166"/>
      <c r="D693" s="166"/>
      <c r="E693" s="166"/>
      <c r="F693" s="166"/>
      <c r="G693" s="166"/>
      <c r="H693" s="166"/>
    </row>
    <row r="694" spans="1:8" s="164" customFormat="1" ht="9" customHeight="1">
      <c r="A694" s="96" t="s">
        <v>181</v>
      </c>
      <c r="B694" s="115">
        <f t="shared" ref="B694:H694" si="39">SUM(B696:B727)</f>
        <v>577713</v>
      </c>
      <c r="C694" s="115">
        <f t="shared" si="39"/>
        <v>8418</v>
      </c>
      <c r="D694" s="115">
        <f t="shared" si="39"/>
        <v>88312</v>
      </c>
      <c r="E694" s="115">
        <f t="shared" si="39"/>
        <v>161661</v>
      </c>
      <c r="F694" s="115">
        <f t="shared" si="39"/>
        <v>131384</v>
      </c>
      <c r="G694" s="115">
        <f t="shared" si="39"/>
        <v>126054</v>
      </c>
      <c r="H694" s="115">
        <f t="shared" si="39"/>
        <v>61884</v>
      </c>
    </row>
    <row r="695" spans="1:8" ht="3.95" customHeight="1">
      <c r="A695" s="89" t="s">
        <v>195</v>
      </c>
      <c r="B695" s="116"/>
      <c r="C695" s="116"/>
      <c r="D695" s="116"/>
      <c r="E695" s="116"/>
      <c r="F695" s="116"/>
      <c r="G695" s="116"/>
      <c r="H695" s="116"/>
    </row>
    <row r="696" spans="1:8" ht="9" customHeight="1">
      <c r="A696" s="89" t="s">
        <v>79</v>
      </c>
      <c r="B696" s="116">
        <f t="shared" ref="B696:B727" si="40">SUM(C696:H696)</f>
        <v>6790</v>
      </c>
      <c r="C696" s="116">
        <v>33</v>
      </c>
      <c r="D696" s="116">
        <v>804</v>
      </c>
      <c r="E696" s="116">
        <v>2538</v>
      </c>
      <c r="F696" s="116">
        <v>1660</v>
      </c>
      <c r="G696" s="116">
        <v>1737</v>
      </c>
      <c r="H696" s="116">
        <v>18</v>
      </c>
    </row>
    <row r="697" spans="1:8" ht="9" customHeight="1">
      <c r="A697" s="89" t="s">
        <v>80</v>
      </c>
      <c r="B697" s="116">
        <f t="shared" si="40"/>
        <v>17176</v>
      </c>
      <c r="C697" s="116">
        <v>181</v>
      </c>
      <c r="D697" s="116">
        <v>2405</v>
      </c>
      <c r="E697" s="116">
        <v>4120</v>
      </c>
      <c r="F697" s="116">
        <v>3380</v>
      </c>
      <c r="G697" s="116">
        <v>3013</v>
      </c>
      <c r="H697" s="116">
        <v>4077</v>
      </c>
    </row>
    <row r="698" spans="1:8" ht="9" customHeight="1">
      <c r="A698" s="89" t="s">
        <v>81</v>
      </c>
      <c r="B698" s="116">
        <f t="shared" si="40"/>
        <v>2620</v>
      </c>
      <c r="C698" s="116">
        <v>28</v>
      </c>
      <c r="D698" s="116">
        <v>220</v>
      </c>
      <c r="E698" s="116">
        <v>530</v>
      </c>
      <c r="F698" s="116">
        <v>890</v>
      </c>
      <c r="G698" s="116">
        <v>952</v>
      </c>
      <c r="H698" s="116">
        <v>0</v>
      </c>
    </row>
    <row r="699" spans="1:8" ht="9" customHeight="1">
      <c r="A699" s="100" t="s">
        <v>82</v>
      </c>
      <c r="B699" s="117">
        <f t="shared" si="40"/>
        <v>5109</v>
      </c>
      <c r="C699" s="117">
        <v>41</v>
      </c>
      <c r="D699" s="117">
        <v>681</v>
      </c>
      <c r="E699" s="117">
        <v>1647</v>
      </c>
      <c r="F699" s="117">
        <v>1303</v>
      </c>
      <c r="G699" s="117">
        <v>1368</v>
      </c>
      <c r="H699" s="117">
        <v>69</v>
      </c>
    </row>
    <row r="700" spans="1:8" ht="9" customHeight="1">
      <c r="A700" s="89" t="s">
        <v>83</v>
      </c>
      <c r="B700" s="116">
        <f t="shared" si="40"/>
        <v>17055</v>
      </c>
      <c r="C700" s="116">
        <v>53</v>
      </c>
      <c r="D700" s="116">
        <v>902</v>
      </c>
      <c r="E700" s="116">
        <v>4975</v>
      </c>
      <c r="F700" s="116">
        <v>3930</v>
      </c>
      <c r="G700" s="116">
        <v>4113</v>
      </c>
      <c r="H700" s="116">
        <v>3082</v>
      </c>
    </row>
    <row r="701" spans="1:8" ht="9" customHeight="1">
      <c r="A701" s="89" t="s">
        <v>84</v>
      </c>
      <c r="B701" s="116">
        <f t="shared" si="40"/>
        <v>3400</v>
      </c>
      <c r="C701" s="116">
        <v>47</v>
      </c>
      <c r="D701" s="116">
        <v>486</v>
      </c>
      <c r="E701" s="116">
        <v>969</v>
      </c>
      <c r="F701" s="116">
        <v>831</v>
      </c>
      <c r="G701" s="116">
        <v>1031</v>
      </c>
      <c r="H701" s="116">
        <v>36</v>
      </c>
    </row>
    <row r="702" spans="1:8" ht="9" customHeight="1">
      <c r="A702" s="89" t="s">
        <v>85</v>
      </c>
      <c r="B702" s="116">
        <f t="shared" si="40"/>
        <v>30560</v>
      </c>
      <c r="C702" s="116">
        <v>1429</v>
      </c>
      <c r="D702" s="116">
        <v>10010</v>
      </c>
      <c r="E702" s="116">
        <v>7690</v>
      </c>
      <c r="F702" s="116">
        <v>5771</v>
      </c>
      <c r="G702" s="116">
        <v>5056</v>
      </c>
      <c r="H702" s="116">
        <v>604</v>
      </c>
    </row>
    <row r="703" spans="1:8" ht="9" customHeight="1">
      <c r="A703" s="100" t="s">
        <v>86</v>
      </c>
      <c r="B703" s="117">
        <f t="shared" si="40"/>
        <v>18789</v>
      </c>
      <c r="C703" s="117">
        <v>82</v>
      </c>
      <c r="D703" s="117">
        <v>2861</v>
      </c>
      <c r="E703" s="117">
        <v>5839</v>
      </c>
      <c r="F703" s="117">
        <v>4321</v>
      </c>
      <c r="G703" s="117">
        <v>4272</v>
      </c>
      <c r="H703" s="117">
        <v>1414</v>
      </c>
    </row>
    <row r="704" spans="1:8" ht="9" customHeight="1">
      <c r="A704" s="161" t="s">
        <v>24</v>
      </c>
      <c r="B704" s="116">
        <f t="shared" si="40"/>
        <v>36664</v>
      </c>
      <c r="C704" s="116">
        <v>35</v>
      </c>
      <c r="D704" s="116">
        <v>2133</v>
      </c>
      <c r="E704" s="116">
        <v>10940</v>
      </c>
      <c r="F704" s="116">
        <v>11519</v>
      </c>
      <c r="G704" s="116">
        <v>11991</v>
      </c>
      <c r="H704" s="116">
        <v>46</v>
      </c>
    </row>
    <row r="705" spans="1:8" ht="9" customHeight="1">
      <c r="A705" s="89" t="s">
        <v>87</v>
      </c>
      <c r="B705" s="116">
        <f t="shared" si="40"/>
        <v>8704</v>
      </c>
      <c r="C705" s="116">
        <v>38</v>
      </c>
      <c r="D705" s="116">
        <v>957</v>
      </c>
      <c r="E705" s="116">
        <v>2608</v>
      </c>
      <c r="F705" s="116">
        <v>1828</v>
      </c>
      <c r="G705" s="116">
        <v>1850</v>
      </c>
      <c r="H705" s="116">
        <v>1423</v>
      </c>
    </row>
    <row r="706" spans="1:8" ht="9" customHeight="1">
      <c r="A706" s="89" t="s">
        <v>88</v>
      </c>
      <c r="B706" s="116">
        <f t="shared" si="40"/>
        <v>32415</v>
      </c>
      <c r="C706" s="116">
        <v>223</v>
      </c>
      <c r="D706" s="116">
        <v>5347</v>
      </c>
      <c r="E706" s="116">
        <v>10479</v>
      </c>
      <c r="F706" s="116">
        <v>6086</v>
      </c>
      <c r="G706" s="116">
        <v>4838</v>
      </c>
      <c r="H706" s="116">
        <v>5442</v>
      </c>
    </row>
    <row r="707" spans="1:8" ht="9" customHeight="1">
      <c r="A707" s="100" t="s">
        <v>89</v>
      </c>
      <c r="B707" s="117">
        <f t="shared" si="40"/>
        <v>20250</v>
      </c>
      <c r="C707" s="117">
        <v>405</v>
      </c>
      <c r="D707" s="117">
        <v>3734</v>
      </c>
      <c r="E707" s="117">
        <v>5616</v>
      </c>
      <c r="F707" s="117">
        <v>4131</v>
      </c>
      <c r="G707" s="117">
        <v>3066</v>
      </c>
      <c r="H707" s="117">
        <v>3298</v>
      </c>
    </row>
    <row r="708" spans="1:8" ht="9" customHeight="1">
      <c r="A708" s="89" t="s">
        <v>90</v>
      </c>
      <c r="B708" s="116">
        <f t="shared" si="40"/>
        <v>10446</v>
      </c>
      <c r="C708" s="116">
        <v>130</v>
      </c>
      <c r="D708" s="116">
        <v>1289</v>
      </c>
      <c r="E708" s="116">
        <v>2951</v>
      </c>
      <c r="F708" s="116">
        <v>2119</v>
      </c>
      <c r="G708" s="116">
        <v>2400</v>
      </c>
      <c r="H708" s="116">
        <v>1557</v>
      </c>
    </row>
    <row r="709" spans="1:8" ht="9" customHeight="1">
      <c r="A709" s="89" t="s">
        <v>91</v>
      </c>
      <c r="B709" s="116">
        <f t="shared" si="40"/>
        <v>39821</v>
      </c>
      <c r="C709" s="116">
        <v>385</v>
      </c>
      <c r="D709" s="116">
        <v>6613</v>
      </c>
      <c r="E709" s="116">
        <v>11871</v>
      </c>
      <c r="F709" s="116">
        <v>9143</v>
      </c>
      <c r="G709" s="116">
        <v>10144</v>
      </c>
      <c r="H709" s="116">
        <v>1665</v>
      </c>
    </row>
    <row r="710" spans="1:8" ht="9" customHeight="1">
      <c r="A710" s="89" t="s">
        <v>92</v>
      </c>
      <c r="B710" s="116">
        <f t="shared" si="40"/>
        <v>68166</v>
      </c>
      <c r="C710" s="116">
        <v>1003</v>
      </c>
      <c r="D710" s="116">
        <v>6571</v>
      </c>
      <c r="E710" s="116">
        <v>20989</v>
      </c>
      <c r="F710" s="116">
        <v>14773</v>
      </c>
      <c r="G710" s="116">
        <v>11411</v>
      </c>
      <c r="H710" s="116">
        <v>13419</v>
      </c>
    </row>
    <row r="711" spans="1:8" ht="9" customHeight="1">
      <c r="A711" s="100" t="s">
        <v>93</v>
      </c>
      <c r="B711" s="117">
        <f t="shared" si="40"/>
        <v>24240</v>
      </c>
      <c r="C711" s="117">
        <v>533</v>
      </c>
      <c r="D711" s="117">
        <v>10925</v>
      </c>
      <c r="E711" s="117">
        <v>4982</v>
      </c>
      <c r="F711" s="117">
        <v>3220</v>
      </c>
      <c r="G711" s="117">
        <v>3386</v>
      </c>
      <c r="H711" s="117">
        <v>1194</v>
      </c>
    </row>
    <row r="712" spans="1:8" ht="9" customHeight="1">
      <c r="A712" s="89" t="s">
        <v>94</v>
      </c>
      <c r="B712" s="116">
        <f t="shared" si="40"/>
        <v>7727</v>
      </c>
      <c r="C712" s="116">
        <v>96</v>
      </c>
      <c r="D712" s="116">
        <v>656</v>
      </c>
      <c r="E712" s="116">
        <v>1959</v>
      </c>
      <c r="F712" s="116">
        <v>1926</v>
      </c>
      <c r="G712" s="116">
        <v>2793</v>
      </c>
      <c r="H712" s="116">
        <v>297</v>
      </c>
    </row>
    <row r="713" spans="1:8" ht="9" customHeight="1">
      <c r="A713" s="89" t="s">
        <v>95</v>
      </c>
      <c r="B713" s="116">
        <f t="shared" si="40"/>
        <v>5616</v>
      </c>
      <c r="C713" s="116">
        <v>82</v>
      </c>
      <c r="D713" s="116">
        <v>390</v>
      </c>
      <c r="E713" s="116">
        <v>974</v>
      </c>
      <c r="F713" s="116">
        <v>799</v>
      </c>
      <c r="G713" s="116">
        <v>1891</v>
      </c>
      <c r="H713" s="116">
        <v>1480</v>
      </c>
    </row>
    <row r="714" spans="1:8" ht="9" customHeight="1">
      <c r="A714" s="89" t="s">
        <v>96</v>
      </c>
      <c r="B714" s="116">
        <f t="shared" si="40"/>
        <v>25084</v>
      </c>
      <c r="C714" s="116">
        <v>54</v>
      </c>
      <c r="D714" s="116">
        <v>1214</v>
      </c>
      <c r="E714" s="116">
        <v>6166</v>
      </c>
      <c r="F714" s="116">
        <v>4915</v>
      </c>
      <c r="G714" s="116">
        <v>5208</v>
      </c>
      <c r="H714" s="116">
        <v>7527</v>
      </c>
    </row>
    <row r="715" spans="1:8" ht="9" customHeight="1">
      <c r="A715" s="100" t="s">
        <v>97</v>
      </c>
      <c r="B715" s="117">
        <f t="shared" si="40"/>
        <v>17301</v>
      </c>
      <c r="C715" s="117">
        <v>432</v>
      </c>
      <c r="D715" s="117">
        <v>4571</v>
      </c>
      <c r="E715" s="117">
        <v>4921</v>
      </c>
      <c r="F715" s="117">
        <v>3458</v>
      </c>
      <c r="G715" s="117">
        <v>3825</v>
      </c>
      <c r="H715" s="117">
        <v>94</v>
      </c>
    </row>
    <row r="716" spans="1:8" ht="9" customHeight="1">
      <c r="A716" s="89" t="s">
        <v>98</v>
      </c>
      <c r="B716" s="116">
        <f t="shared" si="40"/>
        <v>17525</v>
      </c>
      <c r="C716" s="116">
        <v>293</v>
      </c>
      <c r="D716" s="116">
        <v>2274</v>
      </c>
      <c r="E716" s="116">
        <v>4250</v>
      </c>
      <c r="F716" s="116">
        <v>4388</v>
      </c>
      <c r="G716" s="116">
        <v>4824</v>
      </c>
      <c r="H716" s="116">
        <v>1496</v>
      </c>
    </row>
    <row r="717" spans="1:8" ht="9" customHeight="1">
      <c r="A717" s="89" t="s">
        <v>99</v>
      </c>
      <c r="B717" s="116">
        <f t="shared" si="40"/>
        <v>9729</v>
      </c>
      <c r="C717" s="116">
        <v>104</v>
      </c>
      <c r="D717" s="116">
        <v>1475</v>
      </c>
      <c r="E717" s="116">
        <v>3460</v>
      </c>
      <c r="F717" s="116">
        <v>1971</v>
      </c>
      <c r="G717" s="116">
        <v>2574</v>
      </c>
      <c r="H717" s="116">
        <v>145</v>
      </c>
    </row>
    <row r="718" spans="1:8" ht="9" customHeight="1">
      <c r="A718" s="89" t="s">
        <v>100</v>
      </c>
      <c r="B718" s="116">
        <f t="shared" si="40"/>
        <v>10531</v>
      </c>
      <c r="C718" s="116">
        <v>57</v>
      </c>
      <c r="D718" s="116">
        <v>672</v>
      </c>
      <c r="E718" s="116">
        <v>1750</v>
      </c>
      <c r="F718" s="116">
        <v>3216</v>
      </c>
      <c r="G718" s="116">
        <v>3093</v>
      </c>
      <c r="H718" s="116">
        <v>1743</v>
      </c>
    </row>
    <row r="719" spans="1:8" ht="9" customHeight="1">
      <c r="A719" s="100" t="s">
        <v>101</v>
      </c>
      <c r="B719" s="117">
        <f t="shared" si="40"/>
        <v>13586</v>
      </c>
      <c r="C719" s="117">
        <v>115</v>
      </c>
      <c r="D719" s="117">
        <v>1777</v>
      </c>
      <c r="E719" s="117">
        <v>4186</v>
      </c>
      <c r="F719" s="117">
        <v>3371</v>
      </c>
      <c r="G719" s="117">
        <v>2784</v>
      </c>
      <c r="H719" s="117">
        <v>1353</v>
      </c>
    </row>
    <row r="720" spans="1:8" ht="9" customHeight="1">
      <c r="A720" s="89" t="s">
        <v>102</v>
      </c>
      <c r="B720" s="116">
        <f t="shared" si="40"/>
        <v>17183</v>
      </c>
      <c r="C720" s="116">
        <v>70</v>
      </c>
      <c r="D720" s="116">
        <v>1852</v>
      </c>
      <c r="E720" s="116">
        <v>2945</v>
      </c>
      <c r="F720" s="116">
        <v>3580</v>
      </c>
      <c r="G720" s="116">
        <v>5107</v>
      </c>
      <c r="H720" s="116">
        <v>3629</v>
      </c>
    </row>
    <row r="721" spans="1:11" ht="9" customHeight="1">
      <c r="A721" s="89" t="s">
        <v>103</v>
      </c>
      <c r="B721" s="116">
        <f t="shared" si="40"/>
        <v>16035</v>
      </c>
      <c r="C721" s="116">
        <v>266</v>
      </c>
      <c r="D721" s="116">
        <v>1432</v>
      </c>
      <c r="E721" s="116">
        <v>5179</v>
      </c>
      <c r="F721" s="116">
        <v>4314</v>
      </c>
      <c r="G721" s="116">
        <v>4134</v>
      </c>
      <c r="H721" s="116">
        <v>710</v>
      </c>
    </row>
    <row r="722" spans="1:11" ht="9" customHeight="1">
      <c r="A722" s="89" t="s">
        <v>104</v>
      </c>
      <c r="B722" s="116">
        <f t="shared" si="40"/>
        <v>11893</v>
      </c>
      <c r="C722" s="116">
        <v>31</v>
      </c>
      <c r="D722" s="116">
        <v>1149</v>
      </c>
      <c r="E722" s="116">
        <v>3539</v>
      </c>
      <c r="F722" s="116">
        <v>3569</v>
      </c>
      <c r="G722" s="116">
        <v>2157</v>
      </c>
      <c r="H722" s="116">
        <v>1448</v>
      </c>
    </row>
    <row r="723" spans="1:11" ht="9" customHeight="1">
      <c r="A723" s="100" t="s">
        <v>105</v>
      </c>
      <c r="B723" s="117">
        <f t="shared" si="40"/>
        <v>17406</v>
      </c>
      <c r="C723" s="117">
        <v>154</v>
      </c>
      <c r="D723" s="117">
        <v>2480</v>
      </c>
      <c r="E723" s="117">
        <v>5358</v>
      </c>
      <c r="F723" s="117">
        <v>5333</v>
      </c>
      <c r="G723" s="117">
        <v>3776</v>
      </c>
      <c r="H723" s="117">
        <v>305</v>
      </c>
    </row>
    <row r="724" spans="1:11" ht="9" customHeight="1">
      <c r="A724" s="89" t="s">
        <v>106</v>
      </c>
      <c r="B724" s="116">
        <f t="shared" si="40"/>
        <v>4260</v>
      </c>
      <c r="C724" s="116">
        <v>35</v>
      </c>
      <c r="D724" s="116">
        <v>350</v>
      </c>
      <c r="E724" s="116">
        <v>1263</v>
      </c>
      <c r="F724" s="116">
        <v>1155</v>
      </c>
      <c r="G724" s="116">
        <v>1054</v>
      </c>
      <c r="H724" s="116">
        <v>403</v>
      </c>
    </row>
    <row r="725" spans="1:11" ht="9" customHeight="1">
      <c r="A725" s="89" t="s">
        <v>107</v>
      </c>
      <c r="B725" s="116">
        <f t="shared" si="40"/>
        <v>39415</v>
      </c>
      <c r="C725" s="116">
        <v>953</v>
      </c>
      <c r="D725" s="116">
        <v>8728</v>
      </c>
      <c r="E725" s="116">
        <v>9522</v>
      </c>
      <c r="F725" s="116">
        <v>10434</v>
      </c>
      <c r="G725" s="116">
        <v>8136</v>
      </c>
      <c r="H725" s="116">
        <v>1642</v>
      </c>
    </row>
    <row r="726" spans="1:11" ht="9" customHeight="1">
      <c r="A726" s="89" t="s">
        <v>108</v>
      </c>
      <c r="B726" s="116">
        <f t="shared" si="40"/>
        <v>13205</v>
      </c>
      <c r="C726" s="116">
        <v>152</v>
      </c>
      <c r="D726" s="116">
        <v>2036</v>
      </c>
      <c r="E726" s="116">
        <v>4291</v>
      </c>
      <c r="F726" s="116">
        <v>2415</v>
      </c>
      <c r="G726" s="116">
        <v>2274</v>
      </c>
      <c r="H726" s="116">
        <v>2037</v>
      </c>
    </row>
    <row r="727" spans="1:11" ht="9" customHeight="1">
      <c r="A727" s="100" t="s">
        <v>109</v>
      </c>
      <c r="B727" s="117">
        <f t="shared" si="40"/>
        <v>9012</v>
      </c>
      <c r="C727" s="117">
        <v>878</v>
      </c>
      <c r="D727" s="117">
        <v>1318</v>
      </c>
      <c r="E727" s="117">
        <v>3154</v>
      </c>
      <c r="F727" s="117">
        <v>1635</v>
      </c>
      <c r="G727" s="117">
        <v>1796</v>
      </c>
      <c r="H727" s="117">
        <v>231</v>
      </c>
    </row>
    <row r="728" spans="1:11" ht="8.65" customHeight="1"/>
    <row r="729" spans="1:11" ht="9" customHeight="1">
      <c r="A729" s="162" t="s">
        <v>121</v>
      </c>
      <c r="B729" s="166"/>
      <c r="C729" s="166"/>
      <c r="D729" s="166"/>
      <c r="E729" s="166"/>
      <c r="F729" s="166"/>
      <c r="G729" s="166"/>
      <c r="H729" s="166"/>
    </row>
    <row r="730" spans="1:11" s="164" customFormat="1" ht="9" customHeight="1">
      <c r="A730" s="96" t="s">
        <v>181</v>
      </c>
      <c r="B730" s="115">
        <f>SUM(B732:B763)</f>
        <v>558022</v>
      </c>
      <c r="C730" s="115">
        <f t="shared" ref="C730:H730" si="41">SUM(C732:C763)</f>
        <v>6640</v>
      </c>
      <c r="D730" s="115">
        <f t="shared" si="41"/>
        <v>72013</v>
      </c>
      <c r="E730" s="115">
        <f t="shared" si="41"/>
        <v>155717</v>
      </c>
      <c r="F730" s="115">
        <f t="shared" si="41"/>
        <v>138220</v>
      </c>
      <c r="G730" s="115">
        <f t="shared" si="41"/>
        <v>129266</v>
      </c>
      <c r="H730" s="115">
        <f t="shared" si="41"/>
        <v>56166</v>
      </c>
      <c r="K730" s="167"/>
    </row>
    <row r="731" spans="1:11" ht="3.95" customHeight="1">
      <c r="A731" s="89" t="s">
        <v>195</v>
      </c>
      <c r="B731" s="116"/>
      <c r="C731" s="116"/>
      <c r="D731" s="116"/>
      <c r="E731" s="116"/>
      <c r="F731" s="116"/>
      <c r="G731" s="116"/>
      <c r="H731" s="116"/>
    </row>
    <row r="732" spans="1:11" ht="9" customHeight="1">
      <c r="A732" s="89" t="s">
        <v>79</v>
      </c>
      <c r="B732" s="116">
        <f t="shared" ref="B732:B763" si="42">SUM(C732:H732)</f>
        <v>6893</v>
      </c>
      <c r="C732" s="116">
        <v>32</v>
      </c>
      <c r="D732" s="116">
        <v>745</v>
      </c>
      <c r="E732" s="116">
        <v>2549</v>
      </c>
      <c r="F732" s="116">
        <v>1726</v>
      </c>
      <c r="G732" s="116">
        <v>1835</v>
      </c>
      <c r="H732" s="116">
        <v>6</v>
      </c>
      <c r="K732" s="167"/>
    </row>
    <row r="733" spans="1:11" ht="9" customHeight="1">
      <c r="A733" s="89" t="s">
        <v>80</v>
      </c>
      <c r="B733" s="116">
        <f t="shared" si="42"/>
        <v>17364</v>
      </c>
      <c r="C733" s="116">
        <v>187</v>
      </c>
      <c r="D733" s="116">
        <v>2216</v>
      </c>
      <c r="E733" s="116">
        <v>3784</v>
      </c>
      <c r="F733" s="116">
        <v>3205</v>
      </c>
      <c r="G733" s="116">
        <v>2869</v>
      </c>
      <c r="H733" s="116">
        <v>5103</v>
      </c>
      <c r="K733" s="167"/>
    </row>
    <row r="734" spans="1:11" ht="9" customHeight="1">
      <c r="A734" s="89" t="s">
        <v>81</v>
      </c>
      <c r="B734" s="116">
        <f t="shared" si="42"/>
        <v>2751</v>
      </c>
      <c r="C734" s="116">
        <v>14</v>
      </c>
      <c r="D734" s="116">
        <v>206</v>
      </c>
      <c r="E734" s="116">
        <v>586</v>
      </c>
      <c r="F734" s="116">
        <v>946</v>
      </c>
      <c r="G734" s="116">
        <v>995</v>
      </c>
      <c r="H734" s="116">
        <v>4</v>
      </c>
      <c r="K734" s="167"/>
    </row>
    <row r="735" spans="1:11" ht="9" customHeight="1">
      <c r="A735" s="100" t="s">
        <v>82</v>
      </c>
      <c r="B735" s="117">
        <f t="shared" si="42"/>
        <v>5005</v>
      </c>
      <c r="C735" s="117">
        <v>65</v>
      </c>
      <c r="D735" s="117">
        <v>646</v>
      </c>
      <c r="E735" s="117">
        <v>1608</v>
      </c>
      <c r="F735" s="117">
        <v>1252</v>
      </c>
      <c r="G735" s="117">
        <v>1315</v>
      </c>
      <c r="H735" s="117">
        <v>119</v>
      </c>
      <c r="K735" s="167"/>
    </row>
    <row r="736" spans="1:11" ht="9" customHeight="1">
      <c r="A736" s="89" t="s">
        <v>83</v>
      </c>
      <c r="B736" s="116">
        <f t="shared" si="42"/>
        <v>17166</v>
      </c>
      <c r="C736" s="116">
        <v>48</v>
      </c>
      <c r="D736" s="116">
        <v>957</v>
      </c>
      <c r="E736" s="116">
        <v>4786</v>
      </c>
      <c r="F736" s="116">
        <v>3636</v>
      </c>
      <c r="G736" s="116">
        <v>4013</v>
      </c>
      <c r="H736" s="116">
        <v>3726</v>
      </c>
      <c r="K736" s="167"/>
    </row>
    <row r="737" spans="1:11" ht="9" customHeight="1">
      <c r="A737" s="89" t="s">
        <v>84</v>
      </c>
      <c r="B737" s="116">
        <f t="shared" si="42"/>
        <v>3284</v>
      </c>
      <c r="C737" s="116">
        <v>35</v>
      </c>
      <c r="D737" s="116">
        <v>432</v>
      </c>
      <c r="E737" s="116">
        <v>864</v>
      </c>
      <c r="F737" s="116">
        <v>856</v>
      </c>
      <c r="G737" s="116">
        <v>1065</v>
      </c>
      <c r="H737" s="116">
        <v>32</v>
      </c>
      <c r="K737" s="167"/>
    </row>
    <row r="738" spans="1:11" ht="9" customHeight="1">
      <c r="A738" s="89" t="s">
        <v>85</v>
      </c>
      <c r="B738" s="116">
        <f t="shared" si="42"/>
        <v>24645</v>
      </c>
      <c r="C738" s="116">
        <v>954</v>
      </c>
      <c r="D738" s="116">
        <v>6694</v>
      </c>
      <c r="E738" s="116">
        <v>6225</v>
      </c>
      <c r="F738" s="116">
        <v>5510</v>
      </c>
      <c r="G738" s="116">
        <v>4626</v>
      </c>
      <c r="H738" s="116">
        <v>636</v>
      </c>
      <c r="K738" s="167"/>
    </row>
    <row r="739" spans="1:11" ht="9" customHeight="1">
      <c r="A739" s="100" t="s">
        <v>86</v>
      </c>
      <c r="B739" s="117">
        <f t="shared" si="42"/>
        <v>20150</v>
      </c>
      <c r="C739" s="117">
        <v>69</v>
      </c>
      <c r="D739" s="117">
        <v>3145</v>
      </c>
      <c r="E739" s="117">
        <v>6295</v>
      </c>
      <c r="F739" s="117">
        <v>4508</v>
      </c>
      <c r="G739" s="117">
        <v>4433</v>
      </c>
      <c r="H739" s="117">
        <v>1700</v>
      </c>
      <c r="K739" s="167"/>
    </row>
    <row r="740" spans="1:11" ht="9" customHeight="1">
      <c r="A740" s="161" t="s">
        <v>24</v>
      </c>
      <c r="B740" s="116">
        <f t="shared" si="42"/>
        <v>33230</v>
      </c>
      <c r="C740" s="116">
        <v>33</v>
      </c>
      <c r="D740" s="116">
        <v>1293</v>
      </c>
      <c r="E740" s="116">
        <v>9358</v>
      </c>
      <c r="F740" s="116">
        <v>11113</v>
      </c>
      <c r="G740" s="116">
        <v>11329</v>
      </c>
      <c r="H740" s="116">
        <v>104</v>
      </c>
      <c r="K740" s="167"/>
    </row>
    <row r="741" spans="1:11" ht="9" customHeight="1">
      <c r="A741" s="89" t="s">
        <v>87</v>
      </c>
      <c r="B741" s="116">
        <f t="shared" si="42"/>
        <v>8190</v>
      </c>
      <c r="C741" s="116">
        <v>43</v>
      </c>
      <c r="D741" s="116">
        <v>812</v>
      </c>
      <c r="E741" s="116">
        <v>2410</v>
      </c>
      <c r="F741" s="116">
        <v>1709</v>
      </c>
      <c r="G741" s="116">
        <v>1782</v>
      </c>
      <c r="H741" s="116">
        <v>1434</v>
      </c>
      <c r="K741" s="167"/>
    </row>
    <row r="742" spans="1:11" ht="9" customHeight="1">
      <c r="A742" s="89" t="s">
        <v>88</v>
      </c>
      <c r="B742" s="116">
        <f t="shared" si="42"/>
        <v>32937</v>
      </c>
      <c r="C742" s="116">
        <v>215</v>
      </c>
      <c r="D742" s="116">
        <v>5074</v>
      </c>
      <c r="E742" s="116">
        <v>10453</v>
      </c>
      <c r="F742" s="116">
        <v>6174</v>
      </c>
      <c r="G742" s="116">
        <v>5048</v>
      </c>
      <c r="H742" s="116">
        <v>5973</v>
      </c>
      <c r="K742" s="167"/>
    </row>
    <row r="743" spans="1:11" ht="9" customHeight="1">
      <c r="A743" s="100" t="s">
        <v>89</v>
      </c>
      <c r="B743" s="117">
        <f t="shared" si="42"/>
        <v>19488</v>
      </c>
      <c r="C743" s="117">
        <v>351</v>
      </c>
      <c r="D743" s="117">
        <v>3207</v>
      </c>
      <c r="E743" s="117">
        <v>5359</v>
      </c>
      <c r="F743" s="117">
        <v>4126</v>
      </c>
      <c r="G743" s="117">
        <v>3135</v>
      </c>
      <c r="H743" s="117">
        <v>3310</v>
      </c>
      <c r="K743" s="167"/>
    </row>
    <row r="744" spans="1:11" ht="9" customHeight="1">
      <c r="A744" s="89" t="s">
        <v>90</v>
      </c>
      <c r="B744" s="116">
        <f t="shared" si="42"/>
        <v>10913</v>
      </c>
      <c r="C744" s="116">
        <v>119</v>
      </c>
      <c r="D744" s="116">
        <v>1311</v>
      </c>
      <c r="E744" s="116">
        <v>2878</v>
      </c>
      <c r="F744" s="116">
        <v>2212</v>
      </c>
      <c r="G744" s="116">
        <v>2555</v>
      </c>
      <c r="H744" s="116">
        <v>1838</v>
      </c>
      <c r="K744" s="167"/>
    </row>
    <row r="745" spans="1:11" ht="9" customHeight="1">
      <c r="A745" s="89" t="s">
        <v>91</v>
      </c>
      <c r="B745" s="116">
        <f t="shared" si="42"/>
        <v>36513</v>
      </c>
      <c r="C745" s="116">
        <v>288</v>
      </c>
      <c r="D745" s="116">
        <v>5351</v>
      </c>
      <c r="E745" s="116">
        <v>10557</v>
      </c>
      <c r="F745" s="116">
        <v>8759</v>
      </c>
      <c r="G745" s="116">
        <v>10511</v>
      </c>
      <c r="H745" s="116">
        <v>1047</v>
      </c>
      <c r="K745" s="167"/>
    </row>
    <row r="746" spans="1:11" ht="9" customHeight="1">
      <c r="A746" s="89" t="s">
        <v>92</v>
      </c>
      <c r="B746" s="116">
        <f t="shared" si="42"/>
        <v>69024</v>
      </c>
      <c r="C746" s="116">
        <v>613</v>
      </c>
      <c r="D746" s="116">
        <v>7639</v>
      </c>
      <c r="E746" s="116">
        <v>20652</v>
      </c>
      <c r="F746" s="116">
        <v>19804</v>
      </c>
      <c r="G746" s="116">
        <v>13123</v>
      </c>
      <c r="H746" s="116">
        <v>7193</v>
      </c>
      <c r="K746" s="167"/>
    </row>
    <row r="747" spans="1:11" ht="9" customHeight="1">
      <c r="A747" s="100" t="s">
        <v>93</v>
      </c>
      <c r="B747" s="117">
        <f t="shared" si="42"/>
        <v>23361</v>
      </c>
      <c r="C747" s="117">
        <v>352</v>
      </c>
      <c r="D747" s="117">
        <v>4455</v>
      </c>
      <c r="E747" s="117">
        <v>7411</v>
      </c>
      <c r="F747" s="117">
        <v>5223</v>
      </c>
      <c r="G747" s="117">
        <v>4352</v>
      </c>
      <c r="H747" s="117">
        <v>1568</v>
      </c>
      <c r="K747" s="167"/>
    </row>
    <row r="748" spans="1:11" ht="9" customHeight="1">
      <c r="A748" s="89" t="s">
        <v>94</v>
      </c>
      <c r="B748" s="116">
        <f t="shared" si="42"/>
        <v>7358</v>
      </c>
      <c r="C748" s="116">
        <v>93</v>
      </c>
      <c r="D748" s="116">
        <v>606</v>
      </c>
      <c r="E748" s="116">
        <v>1732</v>
      </c>
      <c r="F748" s="116">
        <v>1699</v>
      </c>
      <c r="G748" s="116">
        <v>2787</v>
      </c>
      <c r="H748" s="116">
        <v>441</v>
      </c>
      <c r="K748" s="167"/>
    </row>
    <row r="749" spans="1:11" ht="9" customHeight="1">
      <c r="A749" s="89" t="s">
        <v>95</v>
      </c>
      <c r="B749" s="116">
        <f t="shared" si="42"/>
        <v>5623</v>
      </c>
      <c r="C749" s="116">
        <v>170</v>
      </c>
      <c r="D749" s="116">
        <v>371</v>
      </c>
      <c r="E749" s="116">
        <v>858</v>
      </c>
      <c r="F749" s="116">
        <v>899</v>
      </c>
      <c r="G749" s="116">
        <v>1808</v>
      </c>
      <c r="H749" s="116">
        <v>1517</v>
      </c>
      <c r="K749" s="167"/>
    </row>
    <row r="750" spans="1:11" ht="9" customHeight="1">
      <c r="A750" s="89" t="s">
        <v>96</v>
      </c>
      <c r="B750" s="116">
        <f t="shared" si="42"/>
        <v>25378</v>
      </c>
      <c r="C750" s="116">
        <v>59</v>
      </c>
      <c r="D750" s="116">
        <v>1257</v>
      </c>
      <c r="E750" s="116">
        <v>6198</v>
      </c>
      <c r="F750" s="116">
        <v>4909</v>
      </c>
      <c r="G750" s="116">
        <v>5565</v>
      </c>
      <c r="H750" s="116">
        <v>7390</v>
      </c>
      <c r="K750" s="167"/>
    </row>
    <row r="751" spans="1:11" ht="9" customHeight="1">
      <c r="A751" s="100" t="s">
        <v>97</v>
      </c>
      <c r="B751" s="117">
        <f t="shared" si="42"/>
        <v>17199</v>
      </c>
      <c r="C751" s="117">
        <v>364</v>
      </c>
      <c r="D751" s="117">
        <v>3719</v>
      </c>
      <c r="E751" s="117">
        <v>5340</v>
      </c>
      <c r="F751" s="117">
        <v>3988</v>
      </c>
      <c r="G751" s="117">
        <v>3536</v>
      </c>
      <c r="H751" s="117">
        <v>252</v>
      </c>
      <c r="K751" s="167"/>
    </row>
    <row r="752" spans="1:11" ht="9" customHeight="1">
      <c r="A752" s="89" t="s">
        <v>98</v>
      </c>
      <c r="B752" s="116">
        <f t="shared" si="42"/>
        <v>18219</v>
      </c>
      <c r="C752" s="116">
        <v>294</v>
      </c>
      <c r="D752" s="116">
        <v>2332</v>
      </c>
      <c r="E752" s="116">
        <v>4459</v>
      </c>
      <c r="F752" s="116">
        <v>4815</v>
      </c>
      <c r="G752" s="116">
        <v>5199</v>
      </c>
      <c r="H752" s="116">
        <v>1120</v>
      </c>
      <c r="K752" s="167"/>
    </row>
    <row r="753" spans="1:11" ht="9" customHeight="1">
      <c r="A753" s="89" t="s">
        <v>99</v>
      </c>
      <c r="B753" s="116">
        <f t="shared" si="42"/>
        <v>9475</v>
      </c>
      <c r="C753" s="116">
        <v>91</v>
      </c>
      <c r="D753" s="116">
        <v>1303</v>
      </c>
      <c r="E753" s="116">
        <v>3289</v>
      </c>
      <c r="F753" s="116">
        <v>1972</v>
      </c>
      <c r="G753" s="116">
        <v>2673</v>
      </c>
      <c r="H753" s="116">
        <v>147</v>
      </c>
      <c r="K753" s="167"/>
    </row>
    <row r="754" spans="1:11" ht="9" customHeight="1">
      <c r="A754" s="89" t="s">
        <v>100</v>
      </c>
      <c r="B754" s="116">
        <f t="shared" si="42"/>
        <v>10691</v>
      </c>
      <c r="C754" s="116">
        <v>59</v>
      </c>
      <c r="D754" s="116">
        <v>576</v>
      </c>
      <c r="E754" s="116">
        <v>1670</v>
      </c>
      <c r="F754" s="116">
        <v>3063</v>
      </c>
      <c r="G754" s="116">
        <v>3177</v>
      </c>
      <c r="H754" s="116">
        <v>2146</v>
      </c>
      <c r="K754" s="167"/>
    </row>
    <row r="755" spans="1:11" ht="9" customHeight="1">
      <c r="A755" s="100" t="s">
        <v>101</v>
      </c>
      <c r="B755" s="117">
        <f t="shared" si="42"/>
        <v>12819</v>
      </c>
      <c r="C755" s="117">
        <v>79</v>
      </c>
      <c r="D755" s="117">
        <v>1542</v>
      </c>
      <c r="E755" s="117">
        <v>3989</v>
      </c>
      <c r="F755" s="117">
        <v>3297</v>
      </c>
      <c r="G755" s="117">
        <v>2842</v>
      </c>
      <c r="H755" s="117">
        <v>1070</v>
      </c>
      <c r="K755" s="167"/>
    </row>
    <row r="756" spans="1:11" ht="9" customHeight="1">
      <c r="A756" s="89" t="s">
        <v>102</v>
      </c>
      <c r="B756" s="116">
        <f t="shared" si="42"/>
        <v>17333</v>
      </c>
      <c r="C756" s="116">
        <v>54</v>
      </c>
      <c r="D756" s="116">
        <v>1794</v>
      </c>
      <c r="E756" s="116">
        <v>3354</v>
      </c>
      <c r="F756" s="116">
        <v>4323</v>
      </c>
      <c r="G756" s="116">
        <v>5288</v>
      </c>
      <c r="H756" s="116">
        <v>2520</v>
      </c>
      <c r="K756" s="167"/>
    </row>
    <row r="757" spans="1:11" ht="9" customHeight="1">
      <c r="A757" s="89" t="s">
        <v>103</v>
      </c>
      <c r="B757" s="116">
        <f t="shared" si="42"/>
        <v>15682</v>
      </c>
      <c r="C757" s="116">
        <v>197</v>
      </c>
      <c r="D757" s="116">
        <v>1379</v>
      </c>
      <c r="E757" s="116">
        <v>4833</v>
      </c>
      <c r="F757" s="116">
        <v>4320</v>
      </c>
      <c r="G757" s="116">
        <v>4320</v>
      </c>
      <c r="H757" s="116">
        <v>633</v>
      </c>
      <c r="K757" s="167"/>
    </row>
    <row r="758" spans="1:11" ht="9" customHeight="1">
      <c r="A758" s="89" t="s">
        <v>104</v>
      </c>
      <c r="B758" s="116">
        <f t="shared" si="42"/>
        <v>10872</v>
      </c>
      <c r="C758" s="116">
        <v>16</v>
      </c>
      <c r="D758" s="116">
        <v>1133</v>
      </c>
      <c r="E758" s="116">
        <v>3181</v>
      </c>
      <c r="F758" s="116">
        <v>3586</v>
      </c>
      <c r="G758" s="116">
        <v>2139</v>
      </c>
      <c r="H758" s="116">
        <v>817</v>
      </c>
      <c r="K758" s="167"/>
    </row>
    <row r="759" spans="1:11" ht="9" customHeight="1">
      <c r="A759" s="100" t="s">
        <v>105</v>
      </c>
      <c r="B759" s="117">
        <f t="shared" si="42"/>
        <v>16649</v>
      </c>
      <c r="C759" s="117">
        <v>186</v>
      </c>
      <c r="D759" s="117">
        <v>2191</v>
      </c>
      <c r="E759" s="117">
        <v>4900</v>
      </c>
      <c r="F759" s="117">
        <v>4985</v>
      </c>
      <c r="G759" s="117">
        <v>3790</v>
      </c>
      <c r="H759" s="117">
        <v>597</v>
      </c>
      <c r="K759" s="167"/>
    </row>
    <row r="760" spans="1:11" ht="9" customHeight="1">
      <c r="A760" s="89" t="s">
        <v>106</v>
      </c>
      <c r="B760" s="116">
        <f t="shared" si="42"/>
        <v>5196</v>
      </c>
      <c r="C760" s="116">
        <v>56</v>
      </c>
      <c r="D760" s="116">
        <v>473</v>
      </c>
      <c r="E760" s="116">
        <v>1566</v>
      </c>
      <c r="F760" s="116">
        <v>1495</v>
      </c>
      <c r="G760" s="116">
        <v>1313</v>
      </c>
      <c r="H760" s="116">
        <v>293</v>
      </c>
      <c r="K760" s="167"/>
    </row>
    <row r="761" spans="1:11" ht="9" customHeight="1">
      <c r="A761" s="89" t="s">
        <v>107</v>
      </c>
      <c r="B761" s="116">
        <f t="shared" si="42"/>
        <v>35030</v>
      </c>
      <c r="C761" s="116">
        <v>801</v>
      </c>
      <c r="D761" s="116">
        <v>6826</v>
      </c>
      <c r="E761" s="116">
        <v>8432</v>
      </c>
      <c r="F761" s="116">
        <v>9760</v>
      </c>
      <c r="G761" s="116">
        <v>7722</v>
      </c>
      <c r="H761" s="116">
        <v>1489</v>
      </c>
      <c r="K761" s="167"/>
    </row>
    <row r="762" spans="1:11" ht="9" customHeight="1">
      <c r="A762" s="89" t="s">
        <v>108</v>
      </c>
      <c r="B762" s="116">
        <f t="shared" si="42"/>
        <v>10740</v>
      </c>
      <c r="C762" s="116">
        <v>70</v>
      </c>
      <c r="D762" s="116">
        <v>1081</v>
      </c>
      <c r="E762" s="116">
        <v>3020</v>
      </c>
      <c r="F762" s="116">
        <v>2515</v>
      </c>
      <c r="G762" s="116">
        <v>2291</v>
      </c>
      <c r="H762" s="116">
        <v>1763</v>
      </c>
      <c r="K762" s="167"/>
    </row>
    <row r="763" spans="1:11" ht="9" customHeight="1">
      <c r="A763" s="100" t="s">
        <v>109</v>
      </c>
      <c r="B763" s="117">
        <f t="shared" si="42"/>
        <v>8844</v>
      </c>
      <c r="C763" s="117">
        <v>633</v>
      </c>
      <c r="D763" s="117">
        <v>1247</v>
      </c>
      <c r="E763" s="117">
        <v>3121</v>
      </c>
      <c r="F763" s="117">
        <v>1835</v>
      </c>
      <c r="G763" s="117">
        <v>1830</v>
      </c>
      <c r="H763" s="117">
        <v>178</v>
      </c>
      <c r="K763" s="167"/>
    </row>
    <row r="764" spans="1:11" ht="8.65" customHeight="1"/>
    <row r="765" spans="1:11" ht="9" customHeight="1">
      <c r="A765" s="162" t="s">
        <v>122</v>
      </c>
      <c r="B765" s="166"/>
      <c r="C765" s="166"/>
      <c r="D765" s="166"/>
      <c r="E765" s="166"/>
      <c r="F765" s="166"/>
      <c r="G765" s="166"/>
      <c r="H765" s="166"/>
    </row>
    <row r="766" spans="1:11" s="164" customFormat="1" ht="9" customHeight="1">
      <c r="A766" s="96" t="s">
        <v>181</v>
      </c>
      <c r="B766" s="115">
        <f>SUM(B768:B799)</f>
        <v>543749</v>
      </c>
      <c r="C766" s="115">
        <f t="shared" ref="C766:H766" si="43">SUM(C768:C799)</f>
        <v>5700</v>
      </c>
      <c r="D766" s="115">
        <f t="shared" si="43"/>
        <v>66460</v>
      </c>
      <c r="E766" s="115">
        <f t="shared" si="43"/>
        <v>146448</v>
      </c>
      <c r="F766" s="115">
        <f t="shared" si="43"/>
        <v>132328</v>
      </c>
      <c r="G766" s="115">
        <f t="shared" si="43"/>
        <v>128282</v>
      </c>
      <c r="H766" s="115">
        <f t="shared" si="43"/>
        <v>64531</v>
      </c>
      <c r="K766" s="167"/>
    </row>
    <row r="767" spans="1:11" ht="3.95" customHeight="1">
      <c r="A767" s="89" t="s">
        <v>195</v>
      </c>
      <c r="B767" s="116"/>
      <c r="C767" s="116"/>
      <c r="D767" s="116"/>
      <c r="E767" s="116"/>
      <c r="F767" s="116"/>
      <c r="G767" s="116"/>
      <c r="H767" s="116"/>
      <c r="K767" s="167"/>
    </row>
    <row r="768" spans="1:11" ht="9" customHeight="1">
      <c r="A768" s="89" t="s">
        <v>79</v>
      </c>
      <c r="B768" s="116">
        <f t="shared" ref="B768:B799" si="44">SUM(C768:H768)</f>
        <v>6679</v>
      </c>
      <c r="C768" s="116">
        <v>31</v>
      </c>
      <c r="D768" s="116">
        <v>685</v>
      </c>
      <c r="E768" s="116">
        <v>2387</v>
      </c>
      <c r="F768" s="116">
        <v>1745</v>
      </c>
      <c r="G768" s="116">
        <v>1816</v>
      </c>
      <c r="H768" s="116">
        <v>15</v>
      </c>
      <c r="K768" s="167"/>
    </row>
    <row r="769" spans="1:11" ht="9" customHeight="1">
      <c r="A769" s="89" t="s">
        <v>80</v>
      </c>
      <c r="B769" s="116">
        <f t="shared" si="44"/>
        <v>17130</v>
      </c>
      <c r="C769" s="116">
        <v>179</v>
      </c>
      <c r="D769" s="116">
        <v>1973</v>
      </c>
      <c r="E769" s="116">
        <v>3565</v>
      </c>
      <c r="F769" s="116">
        <v>3328</v>
      </c>
      <c r="G769" s="116">
        <v>2929</v>
      </c>
      <c r="H769" s="116">
        <v>5156</v>
      </c>
      <c r="K769" s="167"/>
    </row>
    <row r="770" spans="1:11" ht="9" customHeight="1">
      <c r="A770" s="89" t="s">
        <v>81</v>
      </c>
      <c r="B770" s="116">
        <f t="shared" si="44"/>
        <v>2350</v>
      </c>
      <c r="C770" s="116">
        <v>9</v>
      </c>
      <c r="D770" s="116">
        <v>165</v>
      </c>
      <c r="E770" s="116">
        <v>446</v>
      </c>
      <c r="F770" s="116">
        <v>775</v>
      </c>
      <c r="G770" s="116">
        <v>955</v>
      </c>
      <c r="H770" s="116">
        <v>0</v>
      </c>
      <c r="K770" s="167"/>
    </row>
    <row r="771" spans="1:11" ht="9" customHeight="1">
      <c r="A771" s="100" t="s">
        <v>82</v>
      </c>
      <c r="B771" s="117">
        <f t="shared" si="44"/>
        <v>4521</v>
      </c>
      <c r="C771" s="117">
        <v>42</v>
      </c>
      <c r="D771" s="117">
        <v>582</v>
      </c>
      <c r="E771" s="117">
        <v>1360</v>
      </c>
      <c r="F771" s="117">
        <v>1080</v>
      </c>
      <c r="G771" s="117">
        <v>1288</v>
      </c>
      <c r="H771" s="117">
        <v>169</v>
      </c>
      <c r="K771" s="167"/>
    </row>
    <row r="772" spans="1:11" ht="9" customHeight="1">
      <c r="A772" s="89" t="s">
        <v>83</v>
      </c>
      <c r="B772" s="116">
        <f t="shared" si="44"/>
        <v>15508</v>
      </c>
      <c r="C772" s="116">
        <v>46</v>
      </c>
      <c r="D772" s="116">
        <v>800</v>
      </c>
      <c r="E772" s="116">
        <v>4156</v>
      </c>
      <c r="F772" s="116">
        <v>3294</v>
      </c>
      <c r="G772" s="116">
        <v>4465</v>
      </c>
      <c r="H772" s="116">
        <v>2747</v>
      </c>
      <c r="K772" s="167"/>
    </row>
    <row r="773" spans="1:11" ht="9" customHeight="1">
      <c r="A773" s="89" t="s">
        <v>84</v>
      </c>
      <c r="B773" s="116">
        <f t="shared" si="44"/>
        <v>3396</v>
      </c>
      <c r="C773" s="116">
        <v>24</v>
      </c>
      <c r="D773" s="116">
        <v>429</v>
      </c>
      <c r="E773" s="116">
        <v>972</v>
      </c>
      <c r="F773" s="116">
        <v>881</v>
      </c>
      <c r="G773" s="116">
        <v>1049</v>
      </c>
      <c r="H773" s="116">
        <v>41</v>
      </c>
      <c r="K773" s="167"/>
    </row>
    <row r="774" spans="1:11" ht="9" customHeight="1">
      <c r="A774" s="89" t="s">
        <v>85</v>
      </c>
      <c r="B774" s="116">
        <f t="shared" si="44"/>
        <v>18347</v>
      </c>
      <c r="C774" s="116">
        <v>429</v>
      </c>
      <c r="D774" s="116">
        <v>3716</v>
      </c>
      <c r="E774" s="116">
        <v>4437</v>
      </c>
      <c r="F774" s="116">
        <v>4686</v>
      </c>
      <c r="G774" s="116">
        <v>4615</v>
      </c>
      <c r="H774" s="116">
        <v>464</v>
      </c>
      <c r="K774" s="167"/>
    </row>
    <row r="775" spans="1:11" ht="9" customHeight="1">
      <c r="A775" s="100" t="s">
        <v>86</v>
      </c>
      <c r="B775" s="117">
        <f t="shared" si="44"/>
        <v>19161</v>
      </c>
      <c r="C775" s="117">
        <v>89</v>
      </c>
      <c r="D775" s="117">
        <v>2798</v>
      </c>
      <c r="E775" s="117">
        <v>5526</v>
      </c>
      <c r="F775" s="117">
        <v>4222</v>
      </c>
      <c r="G775" s="117">
        <v>4332</v>
      </c>
      <c r="H775" s="117">
        <v>2194</v>
      </c>
      <c r="K775" s="167"/>
    </row>
    <row r="776" spans="1:11" ht="9" customHeight="1">
      <c r="A776" s="161" t="s">
        <v>24</v>
      </c>
      <c r="B776" s="116">
        <f t="shared" si="44"/>
        <v>32515</v>
      </c>
      <c r="C776" s="116">
        <v>37</v>
      </c>
      <c r="D776" s="116">
        <v>1758</v>
      </c>
      <c r="E776" s="116">
        <v>8260</v>
      </c>
      <c r="F776" s="116">
        <v>10615</v>
      </c>
      <c r="G776" s="116">
        <v>11142</v>
      </c>
      <c r="H776" s="116">
        <v>703</v>
      </c>
      <c r="K776" s="167"/>
    </row>
    <row r="777" spans="1:11" ht="9" customHeight="1">
      <c r="A777" s="89" t="s">
        <v>87</v>
      </c>
      <c r="B777" s="116">
        <f t="shared" si="44"/>
        <v>7469</v>
      </c>
      <c r="C777" s="116">
        <v>30</v>
      </c>
      <c r="D777" s="116">
        <v>702</v>
      </c>
      <c r="E777" s="116">
        <v>2058</v>
      </c>
      <c r="F777" s="116">
        <v>1564</v>
      </c>
      <c r="G777" s="116">
        <v>1802</v>
      </c>
      <c r="H777" s="116">
        <v>1313</v>
      </c>
      <c r="K777" s="167"/>
    </row>
    <row r="778" spans="1:11" ht="9" customHeight="1">
      <c r="A778" s="89" t="s">
        <v>88</v>
      </c>
      <c r="B778" s="116">
        <f t="shared" si="44"/>
        <v>34147</v>
      </c>
      <c r="C778" s="116">
        <v>225</v>
      </c>
      <c r="D778" s="116">
        <v>4939</v>
      </c>
      <c r="E778" s="116">
        <v>10613</v>
      </c>
      <c r="F778" s="116">
        <v>6021</v>
      </c>
      <c r="G778" s="116">
        <v>4887</v>
      </c>
      <c r="H778" s="116">
        <v>7462</v>
      </c>
      <c r="K778" s="167"/>
    </row>
    <row r="779" spans="1:11" ht="9" customHeight="1">
      <c r="A779" s="100" t="s">
        <v>89</v>
      </c>
      <c r="B779" s="117">
        <f t="shared" si="44"/>
        <v>20111</v>
      </c>
      <c r="C779" s="117">
        <v>385</v>
      </c>
      <c r="D779" s="117">
        <v>3372</v>
      </c>
      <c r="E779" s="117">
        <v>5162</v>
      </c>
      <c r="F779" s="117">
        <v>4187</v>
      </c>
      <c r="G779" s="117">
        <v>3006</v>
      </c>
      <c r="H779" s="117">
        <v>3999</v>
      </c>
      <c r="K779" s="167"/>
    </row>
    <row r="780" spans="1:11" ht="9" customHeight="1">
      <c r="A780" s="89" t="s">
        <v>90</v>
      </c>
      <c r="B780" s="116">
        <f t="shared" si="44"/>
        <v>9982</v>
      </c>
      <c r="C780" s="116">
        <v>102</v>
      </c>
      <c r="D780" s="116">
        <v>1058</v>
      </c>
      <c r="E780" s="116">
        <v>2653</v>
      </c>
      <c r="F780" s="116">
        <v>2035</v>
      </c>
      <c r="G780" s="116">
        <v>2402</v>
      </c>
      <c r="H780" s="116">
        <v>1732</v>
      </c>
      <c r="K780" s="167"/>
    </row>
    <row r="781" spans="1:11" ht="9" customHeight="1">
      <c r="A781" s="89" t="s">
        <v>91</v>
      </c>
      <c r="B781" s="116">
        <f t="shared" si="44"/>
        <v>37916</v>
      </c>
      <c r="C781" s="116">
        <v>301</v>
      </c>
      <c r="D781" s="116">
        <v>5525</v>
      </c>
      <c r="E781" s="116">
        <v>10577</v>
      </c>
      <c r="F781" s="116">
        <v>9048</v>
      </c>
      <c r="G781" s="116">
        <v>10749</v>
      </c>
      <c r="H781" s="116">
        <v>1716</v>
      </c>
      <c r="K781" s="167"/>
    </row>
    <row r="782" spans="1:11" ht="9" customHeight="1">
      <c r="A782" s="89" t="s">
        <v>92</v>
      </c>
      <c r="B782" s="116">
        <f t="shared" si="44"/>
        <v>68962</v>
      </c>
      <c r="C782" s="116">
        <v>406</v>
      </c>
      <c r="D782" s="116">
        <v>6391</v>
      </c>
      <c r="E782" s="116">
        <v>20664</v>
      </c>
      <c r="F782" s="116">
        <v>18815</v>
      </c>
      <c r="G782" s="116">
        <v>13459</v>
      </c>
      <c r="H782" s="116">
        <v>9227</v>
      </c>
      <c r="K782" s="167"/>
    </row>
    <row r="783" spans="1:11" ht="9" customHeight="1">
      <c r="A783" s="100" t="s">
        <v>93</v>
      </c>
      <c r="B783" s="117">
        <f t="shared" si="44"/>
        <v>22703</v>
      </c>
      <c r="C783" s="117">
        <v>419</v>
      </c>
      <c r="D783" s="117">
        <v>4422</v>
      </c>
      <c r="E783" s="117">
        <v>6989</v>
      </c>
      <c r="F783" s="117">
        <v>5005</v>
      </c>
      <c r="G783" s="117">
        <v>4336</v>
      </c>
      <c r="H783" s="117">
        <v>1532</v>
      </c>
      <c r="K783" s="167"/>
    </row>
    <row r="784" spans="1:11" ht="9" customHeight="1">
      <c r="A784" s="89" t="s">
        <v>94</v>
      </c>
      <c r="B784" s="116">
        <f t="shared" si="44"/>
        <v>8155</v>
      </c>
      <c r="C784" s="116">
        <v>123</v>
      </c>
      <c r="D784" s="116">
        <v>741</v>
      </c>
      <c r="E784" s="116">
        <v>1801</v>
      </c>
      <c r="F784" s="116">
        <v>1849</v>
      </c>
      <c r="G784" s="116">
        <v>2973</v>
      </c>
      <c r="H784" s="116">
        <v>668</v>
      </c>
      <c r="K784" s="167"/>
    </row>
    <row r="785" spans="1:11" ht="9" customHeight="1">
      <c r="A785" s="89" t="s">
        <v>95</v>
      </c>
      <c r="B785" s="116">
        <f t="shared" si="44"/>
        <v>5709</v>
      </c>
      <c r="C785" s="116">
        <v>291</v>
      </c>
      <c r="D785" s="116">
        <v>320</v>
      </c>
      <c r="E785" s="116">
        <v>962</v>
      </c>
      <c r="F785" s="116">
        <v>944</v>
      </c>
      <c r="G785" s="116">
        <v>1759</v>
      </c>
      <c r="H785" s="116">
        <v>1433</v>
      </c>
      <c r="K785" s="167"/>
    </row>
    <row r="786" spans="1:11" ht="9" customHeight="1">
      <c r="A786" s="89" t="s">
        <v>96</v>
      </c>
      <c r="B786" s="116">
        <f t="shared" si="44"/>
        <v>27056</v>
      </c>
      <c r="C786" s="116">
        <v>71</v>
      </c>
      <c r="D786" s="116">
        <v>1523</v>
      </c>
      <c r="E786" s="116">
        <v>6516</v>
      </c>
      <c r="F786" s="116">
        <v>4703</v>
      </c>
      <c r="G786" s="116">
        <v>5544</v>
      </c>
      <c r="H786" s="116">
        <v>8699</v>
      </c>
      <c r="K786" s="167"/>
    </row>
    <row r="787" spans="1:11" ht="9" customHeight="1">
      <c r="A787" s="100" t="s">
        <v>97</v>
      </c>
      <c r="B787" s="117">
        <f t="shared" si="44"/>
        <v>17099</v>
      </c>
      <c r="C787" s="117">
        <v>329</v>
      </c>
      <c r="D787" s="117">
        <v>3641</v>
      </c>
      <c r="E787" s="117">
        <v>5301</v>
      </c>
      <c r="F787" s="117">
        <v>4102</v>
      </c>
      <c r="G787" s="117">
        <v>3499</v>
      </c>
      <c r="H787" s="117">
        <v>227</v>
      </c>
      <c r="K787" s="167"/>
    </row>
    <row r="788" spans="1:11" ht="9" customHeight="1">
      <c r="A788" s="89" t="s">
        <v>98</v>
      </c>
      <c r="B788" s="116">
        <f t="shared" si="44"/>
        <v>18780</v>
      </c>
      <c r="C788" s="116">
        <v>337</v>
      </c>
      <c r="D788" s="116">
        <v>2472</v>
      </c>
      <c r="E788" s="116">
        <v>4377</v>
      </c>
      <c r="F788" s="116">
        <v>4795</v>
      </c>
      <c r="G788" s="116">
        <v>5332</v>
      </c>
      <c r="H788" s="116">
        <v>1467</v>
      </c>
      <c r="K788" s="167"/>
    </row>
    <row r="789" spans="1:11" ht="9" customHeight="1">
      <c r="A789" s="89" t="s">
        <v>99</v>
      </c>
      <c r="B789" s="116">
        <f t="shared" si="44"/>
        <v>9105</v>
      </c>
      <c r="C789" s="116">
        <v>84</v>
      </c>
      <c r="D789" s="116">
        <v>1218</v>
      </c>
      <c r="E789" s="116">
        <v>3012</v>
      </c>
      <c r="F789" s="116">
        <v>1814</v>
      </c>
      <c r="G789" s="116">
        <v>2840</v>
      </c>
      <c r="H789" s="116">
        <v>137</v>
      </c>
      <c r="K789" s="167"/>
    </row>
    <row r="790" spans="1:11" ht="9" customHeight="1">
      <c r="A790" s="89" t="s">
        <v>100</v>
      </c>
      <c r="B790" s="116">
        <f t="shared" si="44"/>
        <v>10408</v>
      </c>
      <c r="C790" s="116">
        <v>50</v>
      </c>
      <c r="D790" s="116">
        <v>541</v>
      </c>
      <c r="E790" s="116">
        <v>1721</v>
      </c>
      <c r="F790" s="116">
        <v>3330</v>
      </c>
      <c r="G790" s="116">
        <v>2730</v>
      </c>
      <c r="H790" s="116">
        <v>2036</v>
      </c>
      <c r="K790" s="167"/>
    </row>
    <row r="791" spans="1:11" ht="9" customHeight="1">
      <c r="A791" s="100" t="s">
        <v>101</v>
      </c>
      <c r="B791" s="117">
        <f t="shared" si="44"/>
        <v>12491</v>
      </c>
      <c r="C791" s="117">
        <v>105</v>
      </c>
      <c r="D791" s="117">
        <v>1484</v>
      </c>
      <c r="E791" s="117">
        <v>3497</v>
      </c>
      <c r="F791" s="117">
        <v>2920</v>
      </c>
      <c r="G791" s="117">
        <v>2574</v>
      </c>
      <c r="H791" s="117">
        <v>1911</v>
      </c>
      <c r="K791" s="167"/>
    </row>
    <row r="792" spans="1:11" ht="9" customHeight="1">
      <c r="A792" s="89" t="s">
        <v>102</v>
      </c>
      <c r="B792" s="116">
        <f t="shared" si="44"/>
        <v>16814</v>
      </c>
      <c r="C792" s="116">
        <v>60</v>
      </c>
      <c r="D792" s="116">
        <v>1568</v>
      </c>
      <c r="E792" s="116">
        <v>2864</v>
      </c>
      <c r="F792" s="116">
        <v>3809</v>
      </c>
      <c r="G792" s="116">
        <v>5332</v>
      </c>
      <c r="H792" s="116">
        <v>3181</v>
      </c>
      <c r="K792" s="167"/>
    </row>
    <row r="793" spans="1:11" ht="9" customHeight="1">
      <c r="A793" s="89" t="s">
        <v>103</v>
      </c>
      <c r="B793" s="116">
        <f t="shared" si="44"/>
        <v>15313</v>
      </c>
      <c r="C793" s="116">
        <v>210</v>
      </c>
      <c r="D793" s="116">
        <v>1391</v>
      </c>
      <c r="E793" s="116">
        <v>4709</v>
      </c>
      <c r="F793" s="116">
        <v>4274</v>
      </c>
      <c r="G793" s="116">
        <v>4252</v>
      </c>
      <c r="H793" s="116">
        <v>477</v>
      </c>
      <c r="K793" s="167"/>
    </row>
    <row r="794" spans="1:11" ht="9" customHeight="1">
      <c r="A794" s="89" t="s">
        <v>104</v>
      </c>
      <c r="B794" s="116">
        <f t="shared" si="44"/>
        <v>10260</v>
      </c>
      <c r="C794" s="116">
        <v>17</v>
      </c>
      <c r="D794" s="116">
        <v>1124</v>
      </c>
      <c r="E794" s="116">
        <v>2798</v>
      </c>
      <c r="F794" s="116">
        <v>3475</v>
      </c>
      <c r="G794" s="116">
        <v>2475</v>
      </c>
      <c r="H794" s="116">
        <v>371</v>
      </c>
      <c r="K794" s="167"/>
    </row>
    <row r="795" spans="1:11" ht="9" customHeight="1">
      <c r="A795" s="100" t="s">
        <v>105</v>
      </c>
      <c r="B795" s="117">
        <f t="shared" si="44"/>
        <v>16097</v>
      </c>
      <c r="C795" s="117">
        <v>100</v>
      </c>
      <c r="D795" s="117">
        <v>2077</v>
      </c>
      <c r="E795" s="117">
        <v>4183</v>
      </c>
      <c r="F795" s="117">
        <v>4700</v>
      </c>
      <c r="G795" s="117">
        <v>3526</v>
      </c>
      <c r="H795" s="117">
        <v>1511</v>
      </c>
      <c r="K795" s="167"/>
    </row>
    <row r="796" spans="1:11" ht="9" customHeight="1">
      <c r="A796" s="89" t="s">
        <v>106</v>
      </c>
      <c r="B796" s="116">
        <f t="shared" si="44"/>
        <v>4901</v>
      </c>
      <c r="C796" s="116">
        <v>41</v>
      </c>
      <c r="D796" s="116">
        <v>446</v>
      </c>
      <c r="E796" s="116">
        <v>1496</v>
      </c>
      <c r="F796" s="116">
        <v>1464</v>
      </c>
      <c r="G796" s="116">
        <v>1282</v>
      </c>
      <c r="H796" s="116">
        <v>172</v>
      </c>
      <c r="K796" s="167"/>
    </row>
    <row r="797" spans="1:11" ht="9" customHeight="1">
      <c r="A797" s="89" t="s">
        <v>107</v>
      </c>
      <c r="B797" s="116">
        <f t="shared" si="44"/>
        <v>31393</v>
      </c>
      <c r="C797" s="116">
        <v>675</v>
      </c>
      <c r="D797" s="116">
        <v>6255</v>
      </c>
      <c r="E797" s="116">
        <v>7369</v>
      </c>
      <c r="F797" s="116">
        <v>8827</v>
      </c>
      <c r="G797" s="116">
        <v>6929</v>
      </c>
      <c r="H797" s="116">
        <v>1338</v>
      </c>
      <c r="K797" s="167"/>
    </row>
    <row r="798" spans="1:11" ht="9" customHeight="1">
      <c r="A798" s="89" t="s">
        <v>108</v>
      </c>
      <c r="B798" s="116">
        <f t="shared" si="44"/>
        <v>10802</v>
      </c>
      <c r="C798" s="116">
        <v>86</v>
      </c>
      <c r="D798" s="116">
        <v>1158</v>
      </c>
      <c r="E798" s="116">
        <v>3104</v>
      </c>
      <c r="F798" s="116">
        <v>2220</v>
      </c>
      <c r="G798" s="116">
        <v>2252</v>
      </c>
      <c r="H798" s="116">
        <v>1982</v>
      </c>
      <c r="K798" s="167"/>
    </row>
    <row r="799" spans="1:11" ht="9" customHeight="1">
      <c r="A799" s="100" t="s">
        <v>109</v>
      </c>
      <c r="B799" s="117">
        <f t="shared" si="44"/>
        <v>8469</v>
      </c>
      <c r="C799" s="117">
        <v>367</v>
      </c>
      <c r="D799" s="117">
        <v>1186</v>
      </c>
      <c r="E799" s="117">
        <v>2913</v>
      </c>
      <c r="F799" s="117">
        <v>1801</v>
      </c>
      <c r="G799" s="117">
        <v>1751</v>
      </c>
      <c r="H799" s="117">
        <v>451</v>
      </c>
      <c r="K799" s="167"/>
    </row>
    <row r="800" spans="1:11" ht="8.65" customHeight="1"/>
    <row r="801" spans="1:11" ht="9" customHeight="1">
      <c r="A801" s="162" t="s">
        <v>123</v>
      </c>
      <c r="B801" s="166"/>
      <c r="C801" s="166"/>
      <c r="D801" s="166"/>
      <c r="E801" s="166"/>
      <c r="F801" s="166"/>
      <c r="G801" s="166"/>
      <c r="H801" s="166"/>
    </row>
    <row r="802" spans="1:11" s="164" customFormat="1" ht="9" customHeight="1">
      <c r="A802" s="96" t="s">
        <v>181</v>
      </c>
      <c r="B802" s="115">
        <f>SUM(B804:B835)</f>
        <v>528678</v>
      </c>
      <c r="C802" s="115">
        <f t="shared" ref="C802:H802" si="45">SUM(C804:C835)</f>
        <v>5992</v>
      </c>
      <c r="D802" s="115">
        <f t="shared" si="45"/>
        <v>64528</v>
      </c>
      <c r="E802" s="115">
        <f t="shared" si="45"/>
        <v>141624</v>
      </c>
      <c r="F802" s="115">
        <f t="shared" si="45"/>
        <v>133235</v>
      </c>
      <c r="G802" s="115">
        <f t="shared" si="45"/>
        <v>128195</v>
      </c>
      <c r="H802" s="115">
        <f t="shared" si="45"/>
        <v>55104</v>
      </c>
      <c r="K802" s="167"/>
    </row>
    <row r="803" spans="1:11" ht="3.95" customHeight="1">
      <c r="A803" s="89" t="s">
        <v>195</v>
      </c>
      <c r="B803" s="116"/>
      <c r="C803" s="116"/>
      <c r="D803" s="116"/>
      <c r="E803" s="116"/>
      <c r="F803" s="116"/>
      <c r="G803" s="116"/>
      <c r="H803" s="116"/>
      <c r="K803" s="167"/>
    </row>
    <row r="804" spans="1:11" ht="9" customHeight="1">
      <c r="A804" s="89" t="s">
        <v>79</v>
      </c>
      <c r="B804" s="116">
        <f t="shared" ref="B804:B835" si="46">SUM(C804:H804)</f>
        <v>6618</v>
      </c>
      <c r="C804" s="116">
        <v>31</v>
      </c>
      <c r="D804" s="116">
        <v>604</v>
      </c>
      <c r="E804" s="116">
        <v>2369</v>
      </c>
      <c r="F804" s="116">
        <v>1721</v>
      </c>
      <c r="G804" s="116">
        <v>1872</v>
      </c>
      <c r="H804" s="116">
        <v>21</v>
      </c>
      <c r="K804" s="167"/>
    </row>
    <row r="805" spans="1:11" ht="9" customHeight="1">
      <c r="A805" s="89" t="s">
        <v>80</v>
      </c>
      <c r="B805" s="116">
        <f t="shared" si="46"/>
        <v>16129</v>
      </c>
      <c r="C805" s="116">
        <v>148</v>
      </c>
      <c r="D805" s="116">
        <v>1815</v>
      </c>
      <c r="E805" s="116">
        <v>3324</v>
      </c>
      <c r="F805" s="116">
        <v>3297</v>
      </c>
      <c r="G805" s="116">
        <v>2909</v>
      </c>
      <c r="H805" s="116">
        <v>4636</v>
      </c>
      <c r="K805" s="167"/>
    </row>
    <row r="806" spans="1:11" ht="9" customHeight="1">
      <c r="A806" s="89" t="s">
        <v>81</v>
      </c>
      <c r="B806" s="116">
        <f t="shared" si="46"/>
        <v>2500</v>
      </c>
      <c r="C806" s="116">
        <v>16</v>
      </c>
      <c r="D806" s="116">
        <v>201</v>
      </c>
      <c r="E806" s="116">
        <v>498</v>
      </c>
      <c r="F806" s="116">
        <v>825</v>
      </c>
      <c r="G806" s="116">
        <v>959</v>
      </c>
      <c r="H806" s="116">
        <v>1</v>
      </c>
      <c r="K806" s="167"/>
    </row>
    <row r="807" spans="1:11" ht="9" customHeight="1">
      <c r="A807" s="100" t="s">
        <v>82</v>
      </c>
      <c r="B807" s="117">
        <f t="shared" si="46"/>
        <v>4335</v>
      </c>
      <c r="C807" s="117">
        <v>44</v>
      </c>
      <c r="D807" s="117">
        <v>626</v>
      </c>
      <c r="E807" s="117">
        <v>1243</v>
      </c>
      <c r="F807" s="117">
        <v>1031</v>
      </c>
      <c r="G807" s="117">
        <v>1231</v>
      </c>
      <c r="H807" s="117">
        <v>160</v>
      </c>
      <c r="K807" s="167"/>
    </row>
    <row r="808" spans="1:11" ht="9" customHeight="1">
      <c r="A808" s="89" t="s">
        <v>83</v>
      </c>
      <c r="B808" s="116">
        <f t="shared" si="46"/>
        <v>15082</v>
      </c>
      <c r="C808" s="116">
        <v>65</v>
      </c>
      <c r="D808" s="116">
        <v>887</v>
      </c>
      <c r="E808" s="116">
        <v>4464</v>
      </c>
      <c r="F808" s="116">
        <v>3534</v>
      </c>
      <c r="G808" s="116">
        <v>4248</v>
      </c>
      <c r="H808" s="116">
        <v>1884</v>
      </c>
      <c r="K808" s="167"/>
    </row>
    <row r="809" spans="1:11" ht="9" customHeight="1">
      <c r="A809" s="89" t="s">
        <v>84</v>
      </c>
      <c r="B809" s="116">
        <f t="shared" si="46"/>
        <v>3146</v>
      </c>
      <c r="C809" s="116">
        <v>42</v>
      </c>
      <c r="D809" s="116">
        <v>406</v>
      </c>
      <c r="E809" s="116">
        <v>790</v>
      </c>
      <c r="F809" s="116">
        <v>817</v>
      </c>
      <c r="G809" s="116">
        <v>1048</v>
      </c>
      <c r="H809" s="116">
        <v>43</v>
      </c>
      <c r="K809" s="167"/>
    </row>
    <row r="810" spans="1:11" ht="9" customHeight="1">
      <c r="A810" s="89" t="s">
        <v>85</v>
      </c>
      <c r="B810" s="116">
        <f t="shared" si="46"/>
        <v>23137</v>
      </c>
      <c r="C810" s="116">
        <v>1016</v>
      </c>
      <c r="D810" s="116">
        <v>6037</v>
      </c>
      <c r="E810" s="116">
        <v>5494</v>
      </c>
      <c r="F810" s="116">
        <v>5081</v>
      </c>
      <c r="G810" s="116">
        <v>4577</v>
      </c>
      <c r="H810" s="116">
        <v>932</v>
      </c>
      <c r="K810" s="167"/>
    </row>
    <row r="811" spans="1:11" ht="9" customHeight="1">
      <c r="A811" s="100" t="s">
        <v>86</v>
      </c>
      <c r="B811" s="117">
        <f t="shared" si="46"/>
        <v>15989</v>
      </c>
      <c r="C811" s="117">
        <v>49</v>
      </c>
      <c r="D811" s="117">
        <v>1997</v>
      </c>
      <c r="E811" s="117">
        <v>3851</v>
      </c>
      <c r="F811" s="117">
        <v>3512</v>
      </c>
      <c r="G811" s="117">
        <v>4234</v>
      </c>
      <c r="H811" s="117">
        <v>2346</v>
      </c>
      <c r="K811" s="167"/>
    </row>
    <row r="812" spans="1:11" ht="9" customHeight="1">
      <c r="A812" s="161" t="s">
        <v>24</v>
      </c>
      <c r="B812" s="116">
        <f t="shared" si="46"/>
        <v>30868</v>
      </c>
      <c r="C812" s="116">
        <v>33</v>
      </c>
      <c r="D812" s="116">
        <v>1652</v>
      </c>
      <c r="E812" s="116">
        <v>8217</v>
      </c>
      <c r="F812" s="116">
        <v>9851</v>
      </c>
      <c r="G812" s="116">
        <v>10795</v>
      </c>
      <c r="H812" s="116">
        <v>320</v>
      </c>
      <c r="K812" s="167"/>
    </row>
    <row r="813" spans="1:11" ht="9" customHeight="1">
      <c r="A813" s="89" t="s">
        <v>87</v>
      </c>
      <c r="B813" s="116">
        <f t="shared" si="46"/>
        <v>7269</v>
      </c>
      <c r="C813" s="116">
        <v>31</v>
      </c>
      <c r="D813" s="116">
        <v>727</v>
      </c>
      <c r="E813" s="116">
        <v>2013</v>
      </c>
      <c r="F813" s="116">
        <v>1569</v>
      </c>
      <c r="G813" s="116">
        <v>1667</v>
      </c>
      <c r="H813" s="116">
        <v>1262</v>
      </c>
      <c r="K813" s="167"/>
    </row>
    <row r="814" spans="1:11" ht="9" customHeight="1">
      <c r="A814" s="89" t="s">
        <v>88</v>
      </c>
      <c r="B814" s="116">
        <f t="shared" si="46"/>
        <v>32458</v>
      </c>
      <c r="C814" s="116">
        <v>208</v>
      </c>
      <c r="D814" s="116">
        <v>4619</v>
      </c>
      <c r="E814" s="116">
        <v>9594</v>
      </c>
      <c r="F814" s="116">
        <v>5832</v>
      </c>
      <c r="G814" s="116">
        <v>4755</v>
      </c>
      <c r="H814" s="116">
        <v>7450</v>
      </c>
      <c r="K814" s="167"/>
    </row>
    <row r="815" spans="1:11" ht="9" customHeight="1">
      <c r="A815" s="100" t="s">
        <v>89</v>
      </c>
      <c r="B815" s="117">
        <f t="shared" si="46"/>
        <v>17314</v>
      </c>
      <c r="C815" s="117">
        <v>272</v>
      </c>
      <c r="D815" s="117">
        <v>2622</v>
      </c>
      <c r="E815" s="117">
        <v>4319</v>
      </c>
      <c r="F815" s="117">
        <v>3845</v>
      </c>
      <c r="G815" s="117">
        <v>2816</v>
      </c>
      <c r="H815" s="117">
        <v>3440</v>
      </c>
      <c r="K815" s="167"/>
    </row>
    <row r="816" spans="1:11" ht="9" customHeight="1">
      <c r="A816" s="89" t="s">
        <v>90</v>
      </c>
      <c r="B816" s="116">
        <f t="shared" si="46"/>
        <v>9402</v>
      </c>
      <c r="C816" s="116">
        <v>121</v>
      </c>
      <c r="D816" s="116">
        <v>1109</v>
      </c>
      <c r="E816" s="116">
        <v>2742</v>
      </c>
      <c r="F816" s="116">
        <v>2025</v>
      </c>
      <c r="G816" s="116">
        <v>2362</v>
      </c>
      <c r="H816" s="116">
        <v>1043</v>
      </c>
      <c r="K816" s="167"/>
    </row>
    <row r="817" spans="1:11" ht="9" customHeight="1">
      <c r="A817" s="89" t="s">
        <v>91</v>
      </c>
      <c r="B817" s="116">
        <f t="shared" si="46"/>
        <v>37756</v>
      </c>
      <c r="C817" s="116">
        <v>303</v>
      </c>
      <c r="D817" s="116">
        <v>5332</v>
      </c>
      <c r="E817" s="116">
        <v>10281</v>
      </c>
      <c r="F817" s="116">
        <v>9346</v>
      </c>
      <c r="G817" s="116">
        <v>10828</v>
      </c>
      <c r="H817" s="116">
        <v>1666</v>
      </c>
      <c r="K817" s="167"/>
    </row>
    <row r="818" spans="1:11" ht="9" customHeight="1">
      <c r="A818" s="89" t="s">
        <v>92</v>
      </c>
      <c r="B818" s="116">
        <f t="shared" si="46"/>
        <v>66914</v>
      </c>
      <c r="C818" s="116">
        <v>388</v>
      </c>
      <c r="D818" s="116">
        <v>6735</v>
      </c>
      <c r="E818" s="116">
        <v>21085</v>
      </c>
      <c r="F818" s="116">
        <v>20924</v>
      </c>
      <c r="G818" s="116">
        <v>14566</v>
      </c>
      <c r="H818" s="116">
        <v>3216</v>
      </c>
      <c r="K818" s="167"/>
    </row>
    <row r="819" spans="1:11" ht="9" customHeight="1">
      <c r="A819" s="100" t="s">
        <v>93</v>
      </c>
      <c r="B819" s="117">
        <f t="shared" si="46"/>
        <v>22617</v>
      </c>
      <c r="C819" s="117">
        <v>272</v>
      </c>
      <c r="D819" s="117">
        <v>3649</v>
      </c>
      <c r="E819" s="117">
        <v>5819</v>
      </c>
      <c r="F819" s="117">
        <v>4612</v>
      </c>
      <c r="G819" s="117">
        <v>4191</v>
      </c>
      <c r="H819" s="117">
        <v>4074</v>
      </c>
      <c r="K819" s="167"/>
    </row>
    <row r="820" spans="1:11" ht="9" customHeight="1">
      <c r="A820" s="89" t="s">
        <v>94</v>
      </c>
      <c r="B820" s="116">
        <f t="shared" si="46"/>
        <v>8205</v>
      </c>
      <c r="C820" s="116">
        <v>105</v>
      </c>
      <c r="D820" s="116">
        <v>733</v>
      </c>
      <c r="E820" s="116">
        <v>1983</v>
      </c>
      <c r="F820" s="116">
        <v>1916</v>
      </c>
      <c r="G820" s="116">
        <v>2709</v>
      </c>
      <c r="H820" s="116">
        <v>759</v>
      </c>
      <c r="K820" s="167"/>
    </row>
    <row r="821" spans="1:11" ht="9" customHeight="1">
      <c r="A821" s="89" t="s">
        <v>95</v>
      </c>
      <c r="B821" s="116">
        <f t="shared" si="46"/>
        <v>5363</v>
      </c>
      <c r="C821" s="116">
        <v>629</v>
      </c>
      <c r="D821" s="116">
        <v>300</v>
      </c>
      <c r="E821" s="116">
        <v>870</v>
      </c>
      <c r="F821" s="116">
        <v>865</v>
      </c>
      <c r="G821" s="116">
        <v>1890</v>
      </c>
      <c r="H821" s="116">
        <v>809</v>
      </c>
      <c r="K821" s="167"/>
    </row>
    <row r="822" spans="1:11" ht="9" customHeight="1">
      <c r="A822" s="89" t="s">
        <v>96</v>
      </c>
      <c r="B822" s="116">
        <f t="shared" si="46"/>
        <v>25594</v>
      </c>
      <c r="C822" s="116">
        <v>42</v>
      </c>
      <c r="D822" s="116">
        <v>1535</v>
      </c>
      <c r="E822" s="116">
        <v>5850</v>
      </c>
      <c r="F822" s="116">
        <v>4722</v>
      </c>
      <c r="G822" s="116">
        <v>5701</v>
      </c>
      <c r="H822" s="116">
        <v>7744</v>
      </c>
      <c r="K822" s="167"/>
    </row>
    <row r="823" spans="1:11" ht="9" customHeight="1">
      <c r="A823" s="100" t="s">
        <v>97</v>
      </c>
      <c r="B823" s="117">
        <f t="shared" si="46"/>
        <v>16131</v>
      </c>
      <c r="C823" s="117">
        <v>303</v>
      </c>
      <c r="D823" s="117">
        <v>3237</v>
      </c>
      <c r="E823" s="117">
        <v>5195</v>
      </c>
      <c r="F823" s="117">
        <v>3881</v>
      </c>
      <c r="G823" s="117">
        <v>3250</v>
      </c>
      <c r="H823" s="117">
        <v>265</v>
      </c>
      <c r="K823" s="167"/>
    </row>
    <row r="824" spans="1:11" ht="9" customHeight="1">
      <c r="A824" s="89" t="s">
        <v>98</v>
      </c>
      <c r="B824" s="116">
        <f t="shared" si="46"/>
        <v>18776</v>
      </c>
      <c r="C824" s="116">
        <v>448</v>
      </c>
      <c r="D824" s="116">
        <v>2616</v>
      </c>
      <c r="E824" s="116">
        <v>4939</v>
      </c>
      <c r="F824" s="116">
        <v>4882</v>
      </c>
      <c r="G824" s="116">
        <v>5506</v>
      </c>
      <c r="H824" s="116">
        <v>385</v>
      </c>
      <c r="K824" s="167"/>
    </row>
    <row r="825" spans="1:11" ht="9" customHeight="1">
      <c r="A825" s="89" t="s">
        <v>99</v>
      </c>
      <c r="B825" s="116">
        <f t="shared" si="46"/>
        <v>9587</v>
      </c>
      <c r="C825" s="116">
        <v>109</v>
      </c>
      <c r="D825" s="116">
        <v>1301</v>
      </c>
      <c r="E825" s="116">
        <v>3080</v>
      </c>
      <c r="F825" s="116">
        <v>1972</v>
      </c>
      <c r="G825" s="116">
        <v>2995</v>
      </c>
      <c r="H825" s="116">
        <v>130</v>
      </c>
      <c r="K825" s="167"/>
    </row>
    <row r="826" spans="1:11" ht="9" customHeight="1">
      <c r="A826" s="89" t="s">
        <v>100</v>
      </c>
      <c r="B826" s="116">
        <f t="shared" si="46"/>
        <v>10724</v>
      </c>
      <c r="C826" s="116">
        <v>46</v>
      </c>
      <c r="D826" s="116">
        <v>547</v>
      </c>
      <c r="E826" s="116">
        <v>1782</v>
      </c>
      <c r="F826" s="116">
        <v>3551</v>
      </c>
      <c r="G826" s="116">
        <v>2926</v>
      </c>
      <c r="H826" s="116">
        <v>1872</v>
      </c>
      <c r="K826" s="167"/>
    </row>
    <row r="827" spans="1:11" ht="9" customHeight="1">
      <c r="A827" s="100" t="s">
        <v>101</v>
      </c>
      <c r="B827" s="117">
        <f t="shared" si="46"/>
        <v>11745</v>
      </c>
      <c r="C827" s="117">
        <v>82</v>
      </c>
      <c r="D827" s="117">
        <v>1209</v>
      </c>
      <c r="E827" s="117">
        <v>3646</v>
      </c>
      <c r="F827" s="117">
        <v>3118</v>
      </c>
      <c r="G827" s="117">
        <v>2654</v>
      </c>
      <c r="H827" s="117">
        <v>1036</v>
      </c>
      <c r="K827" s="167"/>
    </row>
    <row r="828" spans="1:11" ht="9" customHeight="1">
      <c r="A828" s="89" t="s">
        <v>102</v>
      </c>
      <c r="B828" s="116">
        <f t="shared" si="46"/>
        <v>16242</v>
      </c>
      <c r="C828" s="116">
        <v>71</v>
      </c>
      <c r="D828" s="116">
        <v>1563</v>
      </c>
      <c r="E828" s="116">
        <v>2801</v>
      </c>
      <c r="F828" s="116">
        <v>4039</v>
      </c>
      <c r="G828" s="116">
        <v>5499</v>
      </c>
      <c r="H828" s="116">
        <v>2269</v>
      </c>
      <c r="K828" s="167"/>
    </row>
    <row r="829" spans="1:11" ht="9" customHeight="1">
      <c r="A829" s="89" t="s">
        <v>103</v>
      </c>
      <c r="B829" s="116">
        <f t="shared" si="46"/>
        <v>15192</v>
      </c>
      <c r="C829" s="116">
        <v>127</v>
      </c>
      <c r="D829" s="116">
        <v>1402</v>
      </c>
      <c r="E829" s="116">
        <v>4556</v>
      </c>
      <c r="F829" s="116">
        <v>4266</v>
      </c>
      <c r="G829" s="116">
        <v>4535</v>
      </c>
      <c r="H829" s="116">
        <v>306</v>
      </c>
      <c r="K829" s="167"/>
    </row>
    <row r="830" spans="1:11" ht="9" customHeight="1">
      <c r="A830" s="89" t="s">
        <v>104</v>
      </c>
      <c r="B830" s="116">
        <f t="shared" si="46"/>
        <v>10604</v>
      </c>
      <c r="C830" s="116">
        <v>19</v>
      </c>
      <c r="D830" s="116">
        <v>1195</v>
      </c>
      <c r="E830" s="116">
        <v>2900</v>
      </c>
      <c r="F830" s="116">
        <v>3705</v>
      </c>
      <c r="G830" s="116">
        <v>2445</v>
      </c>
      <c r="H830" s="116">
        <v>340</v>
      </c>
      <c r="K830" s="167"/>
    </row>
    <row r="831" spans="1:11" ht="9" customHeight="1">
      <c r="A831" s="100" t="s">
        <v>105</v>
      </c>
      <c r="B831" s="117">
        <f t="shared" si="46"/>
        <v>14372</v>
      </c>
      <c r="C831" s="117">
        <v>47</v>
      </c>
      <c r="D831" s="117">
        <v>1256</v>
      </c>
      <c r="E831" s="117">
        <v>3308</v>
      </c>
      <c r="F831" s="117">
        <v>3414</v>
      </c>
      <c r="G831" s="117">
        <v>2685</v>
      </c>
      <c r="H831" s="117">
        <v>3662</v>
      </c>
      <c r="K831" s="167"/>
    </row>
    <row r="832" spans="1:11" ht="9" customHeight="1">
      <c r="A832" s="89" t="s">
        <v>106</v>
      </c>
      <c r="B832" s="116">
        <f t="shared" si="46"/>
        <v>4355</v>
      </c>
      <c r="C832" s="116">
        <v>34</v>
      </c>
      <c r="D832" s="116">
        <v>360</v>
      </c>
      <c r="E832" s="116">
        <v>1279</v>
      </c>
      <c r="F832" s="116">
        <v>1438</v>
      </c>
      <c r="G832" s="116">
        <v>1154</v>
      </c>
      <c r="H832" s="116">
        <v>90</v>
      </c>
      <c r="K832" s="167"/>
    </row>
    <row r="833" spans="1:11" ht="9" customHeight="1">
      <c r="A833" s="89" t="s">
        <v>107</v>
      </c>
      <c r="B833" s="116">
        <f t="shared" si="46"/>
        <v>32031</v>
      </c>
      <c r="C833" s="116">
        <v>682</v>
      </c>
      <c r="D833" s="116">
        <v>5995</v>
      </c>
      <c r="E833" s="116">
        <v>7593</v>
      </c>
      <c r="F833" s="116">
        <v>9601</v>
      </c>
      <c r="G833" s="116">
        <v>7249</v>
      </c>
      <c r="H833" s="116">
        <v>911</v>
      </c>
      <c r="K833" s="167"/>
    </row>
    <row r="834" spans="1:11" ht="9" customHeight="1">
      <c r="A834" s="89" t="s">
        <v>108</v>
      </c>
      <c r="B834" s="116">
        <f t="shared" si="46"/>
        <v>10177</v>
      </c>
      <c r="C834" s="116">
        <v>71</v>
      </c>
      <c r="D834" s="116">
        <v>1032</v>
      </c>
      <c r="E834" s="116">
        <v>2902</v>
      </c>
      <c r="F834" s="116">
        <v>2220</v>
      </c>
      <c r="G834" s="116">
        <v>2181</v>
      </c>
      <c r="H834" s="116">
        <v>1771</v>
      </c>
      <c r="K834" s="167"/>
    </row>
    <row r="835" spans="1:11" ht="9" customHeight="1">
      <c r="A835" s="100" t="s">
        <v>109</v>
      </c>
      <c r="B835" s="117">
        <f t="shared" si="46"/>
        <v>8046</v>
      </c>
      <c r="C835" s="117">
        <v>138</v>
      </c>
      <c r="D835" s="117">
        <v>1229</v>
      </c>
      <c r="E835" s="117">
        <v>2837</v>
      </c>
      <c r="F835" s="117">
        <v>1823</v>
      </c>
      <c r="G835" s="117">
        <v>1758</v>
      </c>
      <c r="H835" s="117">
        <v>261</v>
      </c>
      <c r="K835" s="167"/>
    </row>
    <row r="836" spans="1:11" ht="8.65" customHeight="1"/>
    <row r="837" spans="1:11" ht="9" customHeight="1">
      <c r="A837" s="162" t="s">
        <v>124</v>
      </c>
      <c r="B837" s="166"/>
      <c r="C837" s="166"/>
      <c r="D837" s="166"/>
      <c r="E837" s="166"/>
      <c r="F837" s="166"/>
      <c r="G837" s="166"/>
      <c r="H837" s="166"/>
    </row>
    <row r="838" spans="1:11" s="164" customFormat="1" ht="9" customHeight="1">
      <c r="A838" s="96" t="s">
        <v>181</v>
      </c>
      <c r="B838" s="115">
        <f>SUM(B840:B871)</f>
        <v>501298</v>
      </c>
      <c r="C838" s="115">
        <f t="shared" ref="C838:H838" si="47">SUM(C840:C871)</f>
        <v>6191</v>
      </c>
      <c r="D838" s="115">
        <f t="shared" si="47"/>
        <v>58701</v>
      </c>
      <c r="E838" s="115">
        <f t="shared" si="47"/>
        <v>130620</v>
      </c>
      <c r="F838" s="115">
        <f t="shared" si="47"/>
        <v>128638</v>
      </c>
      <c r="G838" s="115">
        <f t="shared" si="47"/>
        <v>126416</v>
      </c>
      <c r="H838" s="115">
        <f t="shared" si="47"/>
        <v>50732</v>
      </c>
      <c r="K838" s="167"/>
    </row>
    <row r="839" spans="1:11" ht="3.95" customHeight="1">
      <c r="A839" s="89" t="s">
        <v>195</v>
      </c>
      <c r="B839" s="116"/>
      <c r="C839" s="116"/>
      <c r="D839" s="116"/>
      <c r="E839" s="116"/>
      <c r="F839" s="116"/>
      <c r="G839" s="116"/>
      <c r="H839" s="116"/>
      <c r="K839" s="167"/>
    </row>
    <row r="840" spans="1:11" ht="9" customHeight="1">
      <c r="A840" s="89" t="s">
        <v>79</v>
      </c>
      <c r="B840" s="116">
        <f t="shared" ref="B840:B871" si="48">SUM(C840:H840)</f>
        <v>6608</v>
      </c>
      <c r="C840" s="116">
        <v>30</v>
      </c>
      <c r="D840" s="116">
        <v>601</v>
      </c>
      <c r="E840" s="116">
        <v>2275</v>
      </c>
      <c r="F840" s="116">
        <v>1695</v>
      </c>
      <c r="G840" s="116">
        <v>1985</v>
      </c>
      <c r="H840" s="116">
        <v>22</v>
      </c>
      <c r="K840" s="167"/>
    </row>
    <row r="841" spans="1:11" ht="9" customHeight="1">
      <c r="A841" s="89" t="s">
        <v>80</v>
      </c>
      <c r="B841" s="116">
        <f t="shared" si="48"/>
        <v>17157</v>
      </c>
      <c r="C841" s="116">
        <v>182</v>
      </c>
      <c r="D841" s="116">
        <v>1846</v>
      </c>
      <c r="E841" s="116">
        <v>3596</v>
      </c>
      <c r="F841" s="116">
        <v>3571</v>
      </c>
      <c r="G841" s="116">
        <v>2969</v>
      </c>
      <c r="H841" s="116">
        <v>4993</v>
      </c>
      <c r="K841" s="167"/>
    </row>
    <row r="842" spans="1:11" ht="9" customHeight="1">
      <c r="A842" s="89" t="s">
        <v>81</v>
      </c>
      <c r="B842" s="116">
        <f t="shared" si="48"/>
        <v>2244</v>
      </c>
      <c r="C842" s="116">
        <v>3</v>
      </c>
      <c r="D842" s="116">
        <v>142</v>
      </c>
      <c r="E842" s="116">
        <v>454</v>
      </c>
      <c r="F842" s="116">
        <v>775</v>
      </c>
      <c r="G842" s="116">
        <v>870</v>
      </c>
      <c r="H842" s="116">
        <v>0</v>
      </c>
      <c r="K842" s="167"/>
    </row>
    <row r="843" spans="1:11" ht="9" customHeight="1">
      <c r="A843" s="100" t="s">
        <v>82</v>
      </c>
      <c r="B843" s="117">
        <f t="shared" si="48"/>
        <v>4398</v>
      </c>
      <c r="C843" s="117">
        <v>40</v>
      </c>
      <c r="D843" s="117">
        <v>692</v>
      </c>
      <c r="E843" s="117">
        <v>1206</v>
      </c>
      <c r="F843" s="117">
        <v>1092</v>
      </c>
      <c r="G843" s="117">
        <v>1201</v>
      </c>
      <c r="H843" s="117">
        <v>167</v>
      </c>
      <c r="K843" s="167"/>
    </row>
    <row r="844" spans="1:11" ht="9" customHeight="1">
      <c r="A844" s="89" t="s">
        <v>83</v>
      </c>
      <c r="B844" s="116">
        <f t="shared" si="48"/>
        <v>14871</v>
      </c>
      <c r="C844" s="116">
        <v>47</v>
      </c>
      <c r="D844" s="116">
        <v>837</v>
      </c>
      <c r="E844" s="116">
        <v>4009</v>
      </c>
      <c r="F844" s="116">
        <v>3547</v>
      </c>
      <c r="G844" s="116">
        <v>4193</v>
      </c>
      <c r="H844" s="116">
        <v>2238</v>
      </c>
      <c r="K844" s="167"/>
    </row>
    <row r="845" spans="1:11" ht="9" customHeight="1">
      <c r="A845" s="89" t="s">
        <v>84</v>
      </c>
      <c r="B845" s="116">
        <f t="shared" si="48"/>
        <v>3090</v>
      </c>
      <c r="C845" s="116">
        <v>34</v>
      </c>
      <c r="D845" s="116">
        <v>378</v>
      </c>
      <c r="E845" s="116">
        <v>775</v>
      </c>
      <c r="F845" s="116">
        <v>785</v>
      </c>
      <c r="G845" s="116">
        <v>1056</v>
      </c>
      <c r="H845" s="116">
        <v>62</v>
      </c>
      <c r="K845" s="167"/>
    </row>
    <row r="846" spans="1:11" ht="9" customHeight="1">
      <c r="A846" s="89" t="s">
        <v>85</v>
      </c>
      <c r="B846" s="116">
        <f t="shared" si="48"/>
        <v>22412</v>
      </c>
      <c r="C846" s="116">
        <v>679</v>
      </c>
      <c r="D846" s="116">
        <v>5369</v>
      </c>
      <c r="E846" s="116">
        <v>5561</v>
      </c>
      <c r="F846" s="116">
        <v>5325</v>
      </c>
      <c r="G846" s="116">
        <v>4516</v>
      </c>
      <c r="H846" s="116">
        <v>962</v>
      </c>
      <c r="K846" s="167"/>
    </row>
    <row r="847" spans="1:11" ht="9" customHeight="1">
      <c r="A847" s="100" t="s">
        <v>86</v>
      </c>
      <c r="B847" s="117">
        <f t="shared" si="48"/>
        <v>15787</v>
      </c>
      <c r="C847" s="117">
        <v>69</v>
      </c>
      <c r="D847" s="117">
        <v>1782</v>
      </c>
      <c r="E847" s="117">
        <v>4057</v>
      </c>
      <c r="F847" s="117">
        <v>3641</v>
      </c>
      <c r="G847" s="117">
        <v>4198</v>
      </c>
      <c r="H847" s="117">
        <v>2040</v>
      </c>
      <c r="K847" s="167"/>
    </row>
    <row r="848" spans="1:11" ht="9" customHeight="1">
      <c r="A848" s="161" t="s">
        <v>24</v>
      </c>
      <c r="B848" s="116">
        <f t="shared" si="48"/>
        <v>26521</v>
      </c>
      <c r="C848" s="116">
        <v>25</v>
      </c>
      <c r="D848" s="116">
        <v>1205</v>
      </c>
      <c r="E848" s="116">
        <v>6239</v>
      </c>
      <c r="F848" s="116">
        <v>9316</v>
      </c>
      <c r="G848" s="116">
        <v>9619</v>
      </c>
      <c r="H848" s="116">
        <v>117</v>
      </c>
      <c r="K848" s="167"/>
    </row>
    <row r="849" spans="1:11" ht="9" customHeight="1">
      <c r="A849" s="89" t="s">
        <v>87</v>
      </c>
      <c r="B849" s="116">
        <f t="shared" si="48"/>
        <v>7193</v>
      </c>
      <c r="C849" s="116">
        <v>37</v>
      </c>
      <c r="D849" s="116">
        <v>675</v>
      </c>
      <c r="E849" s="116">
        <v>1928</v>
      </c>
      <c r="F849" s="116">
        <v>1423</v>
      </c>
      <c r="G849" s="116">
        <v>1634</v>
      </c>
      <c r="H849" s="116">
        <v>1496</v>
      </c>
      <c r="K849" s="167"/>
    </row>
    <row r="850" spans="1:11" ht="9" customHeight="1">
      <c r="A850" s="89" t="s">
        <v>88</v>
      </c>
      <c r="B850" s="116">
        <f t="shared" si="48"/>
        <v>31590</v>
      </c>
      <c r="C850" s="116">
        <v>189</v>
      </c>
      <c r="D850" s="116">
        <v>4427</v>
      </c>
      <c r="E850" s="116">
        <v>9161</v>
      </c>
      <c r="F850" s="116">
        <v>5696</v>
      </c>
      <c r="G850" s="116">
        <v>4770</v>
      </c>
      <c r="H850" s="116">
        <v>7347</v>
      </c>
      <c r="K850" s="167"/>
    </row>
    <row r="851" spans="1:11" ht="9" customHeight="1">
      <c r="A851" s="100" t="s">
        <v>89</v>
      </c>
      <c r="B851" s="117">
        <f t="shared" si="48"/>
        <v>14660</v>
      </c>
      <c r="C851" s="117">
        <v>211</v>
      </c>
      <c r="D851" s="117">
        <v>1962</v>
      </c>
      <c r="E851" s="117">
        <v>3536</v>
      </c>
      <c r="F851" s="117">
        <v>3234</v>
      </c>
      <c r="G851" s="117">
        <v>2708</v>
      </c>
      <c r="H851" s="117">
        <v>3009</v>
      </c>
      <c r="K851" s="167"/>
    </row>
    <row r="852" spans="1:11" ht="9" customHeight="1">
      <c r="A852" s="89" t="s">
        <v>90</v>
      </c>
      <c r="B852" s="116">
        <f t="shared" si="48"/>
        <v>9075</v>
      </c>
      <c r="C852" s="116">
        <v>104</v>
      </c>
      <c r="D852" s="116">
        <v>997</v>
      </c>
      <c r="E852" s="116">
        <v>2455</v>
      </c>
      <c r="F852" s="116">
        <v>2106</v>
      </c>
      <c r="G852" s="116">
        <v>2354</v>
      </c>
      <c r="H852" s="116">
        <v>1059</v>
      </c>
      <c r="K852" s="167"/>
    </row>
    <row r="853" spans="1:11" ht="9" customHeight="1">
      <c r="A853" s="89" t="s">
        <v>91</v>
      </c>
      <c r="B853" s="116">
        <f t="shared" si="48"/>
        <v>35561</v>
      </c>
      <c r="C853" s="116">
        <v>269</v>
      </c>
      <c r="D853" s="116">
        <v>4526</v>
      </c>
      <c r="E853" s="116">
        <v>9032</v>
      </c>
      <c r="F853" s="116">
        <v>8554</v>
      </c>
      <c r="G853" s="116">
        <v>10645</v>
      </c>
      <c r="H853" s="116">
        <v>2535</v>
      </c>
      <c r="K853" s="167"/>
    </row>
    <row r="854" spans="1:11" ht="9" customHeight="1">
      <c r="A854" s="89" t="s">
        <v>92</v>
      </c>
      <c r="B854" s="116">
        <f t="shared" si="48"/>
        <v>61064</v>
      </c>
      <c r="C854" s="116">
        <v>1879</v>
      </c>
      <c r="D854" s="116">
        <v>5840</v>
      </c>
      <c r="E854" s="116">
        <v>18367</v>
      </c>
      <c r="F854" s="116">
        <v>18998</v>
      </c>
      <c r="G854" s="116">
        <v>14060</v>
      </c>
      <c r="H854" s="116">
        <v>1920</v>
      </c>
      <c r="K854" s="167"/>
    </row>
    <row r="855" spans="1:11" ht="9" customHeight="1">
      <c r="A855" s="100" t="s">
        <v>93</v>
      </c>
      <c r="B855" s="117">
        <f t="shared" si="48"/>
        <v>20635</v>
      </c>
      <c r="C855" s="117">
        <v>261</v>
      </c>
      <c r="D855" s="117">
        <v>3444</v>
      </c>
      <c r="E855" s="117">
        <v>5958</v>
      </c>
      <c r="F855" s="117">
        <v>4970</v>
      </c>
      <c r="G855" s="117">
        <v>4286</v>
      </c>
      <c r="H855" s="117">
        <v>1716</v>
      </c>
      <c r="K855" s="167"/>
    </row>
    <row r="856" spans="1:11" ht="9" customHeight="1">
      <c r="A856" s="89" t="s">
        <v>94</v>
      </c>
      <c r="B856" s="116">
        <f t="shared" si="48"/>
        <v>7835</v>
      </c>
      <c r="C856" s="116">
        <v>85</v>
      </c>
      <c r="D856" s="116">
        <v>731</v>
      </c>
      <c r="E856" s="116">
        <v>1786</v>
      </c>
      <c r="F856" s="116">
        <v>1847</v>
      </c>
      <c r="G856" s="116">
        <v>2874</v>
      </c>
      <c r="H856" s="116">
        <v>512</v>
      </c>
      <c r="K856" s="167"/>
    </row>
    <row r="857" spans="1:11" ht="9" customHeight="1">
      <c r="A857" s="89" t="s">
        <v>95</v>
      </c>
      <c r="B857" s="116">
        <f t="shared" si="48"/>
        <v>5465</v>
      </c>
      <c r="C857" s="116">
        <v>54</v>
      </c>
      <c r="D857" s="116">
        <v>233</v>
      </c>
      <c r="E857" s="116">
        <v>838</v>
      </c>
      <c r="F857" s="116">
        <v>949</v>
      </c>
      <c r="G857" s="116">
        <v>1839</v>
      </c>
      <c r="H857" s="116">
        <v>1552</v>
      </c>
      <c r="K857" s="167"/>
    </row>
    <row r="858" spans="1:11" ht="9" customHeight="1">
      <c r="A858" s="89" t="s">
        <v>96</v>
      </c>
      <c r="B858" s="116">
        <f t="shared" si="48"/>
        <v>25663</v>
      </c>
      <c r="C858" s="116">
        <v>49</v>
      </c>
      <c r="D858" s="116">
        <v>1820</v>
      </c>
      <c r="E858" s="116">
        <v>6040</v>
      </c>
      <c r="F858" s="116">
        <v>5481</v>
      </c>
      <c r="G858" s="116">
        <v>6594</v>
      </c>
      <c r="H858" s="116">
        <v>5679</v>
      </c>
      <c r="K858" s="167"/>
    </row>
    <row r="859" spans="1:11" ht="9" customHeight="1">
      <c r="A859" s="100" t="s">
        <v>97</v>
      </c>
      <c r="B859" s="117">
        <f t="shared" si="48"/>
        <v>15822</v>
      </c>
      <c r="C859" s="117">
        <v>286</v>
      </c>
      <c r="D859" s="117">
        <v>3249</v>
      </c>
      <c r="E859" s="117">
        <v>5027</v>
      </c>
      <c r="F859" s="117">
        <v>3765</v>
      </c>
      <c r="G859" s="117">
        <v>3281</v>
      </c>
      <c r="H859" s="117">
        <v>214</v>
      </c>
      <c r="K859" s="167"/>
    </row>
    <row r="860" spans="1:11" ht="9" customHeight="1">
      <c r="A860" s="89" t="s">
        <v>98</v>
      </c>
      <c r="B860" s="116">
        <f t="shared" si="48"/>
        <v>17711</v>
      </c>
      <c r="C860" s="116">
        <v>386</v>
      </c>
      <c r="D860" s="116">
        <v>2470</v>
      </c>
      <c r="E860" s="116">
        <v>5044</v>
      </c>
      <c r="F860" s="116">
        <v>4503</v>
      </c>
      <c r="G860" s="116">
        <v>5199</v>
      </c>
      <c r="H860" s="116">
        <v>109</v>
      </c>
      <c r="K860" s="167"/>
    </row>
    <row r="861" spans="1:11" ht="9" customHeight="1">
      <c r="A861" s="89" t="s">
        <v>99</v>
      </c>
      <c r="B861" s="116">
        <f t="shared" si="48"/>
        <v>8686</v>
      </c>
      <c r="C861" s="116">
        <v>64</v>
      </c>
      <c r="D861" s="116">
        <v>1029</v>
      </c>
      <c r="E861" s="116">
        <v>2716</v>
      </c>
      <c r="F861" s="116">
        <v>1920</v>
      </c>
      <c r="G861" s="116">
        <v>2840</v>
      </c>
      <c r="H861" s="116">
        <v>117</v>
      </c>
      <c r="K861" s="167"/>
    </row>
    <row r="862" spans="1:11" ht="9" customHeight="1">
      <c r="A862" s="89" t="s">
        <v>100</v>
      </c>
      <c r="B862" s="116">
        <f t="shared" si="48"/>
        <v>10681</v>
      </c>
      <c r="C862" s="116">
        <v>65</v>
      </c>
      <c r="D862" s="116">
        <v>581</v>
      </c>
      <c r="E862" s="116">
        <v>1623</v>
      </c>
      <c r="F862" s="116">
        <v>3443</v>
      </c>
      <c r="G862" s="116">
        <v>2728</v>
      </c>
      <c r="H862" s="116">
        <v>2241</v>
      </c>
      <c r="K862" s="167"/>
    </row>
    <row r="863" spans="1:11" ht="9" customHeight="1">
      <c r="A863" s="100" t="s">
        <v>101</v>
      </c>
      <c r="B863" s="117">
        <f t="shared" si="48"/>
        <v>11565</v>
      </c>
      <c r="C863" s="117">
        <v>77</v>
      </c>
      <c r="D863" s="117">
        <v>1234</v>
      </c>
      <c r="E863" s="117">
        <v>3511</v>
      </c>
      <c r="F863" s="117">
        <v>2845</v>
      </c>
      <c r="G863" s="117">
        <v>2777</v>
      </c>
      <c r="H863" s="117">
        <v>1121</v>
      </c>
      <c r="K863" s="167"/>
    </row>
    <row r="864" spans="1:11" ht="9" customHeight="1">
      <c r="A864" s="89" t="s">
        <v>102</v>
      </c>
      <c r="B864" s="116">
        <f t="shared" si="48"/>
        <v>16021</v>
      </c>
      <c r="C864" s="116">
        <v>55</v>
      </c>
      <c r="D864" s="116">
        <v>1613</v>
      </c>
      <c r="E864" s="116">
        <v>3008</v>
      </c>
      <c r="F864" s="116">
        <v>4337</v>
      </c>
      <c r="G864" s="116">
        <v>5822</v>
      </c>
      <c r="H864" s="116">
        <v>1186</v>
      </c>
      <c r="K864" s="167"/>
    </row>
    <row r="865" spans="1:11" ht="9" customHeight="1">
      <c r="A865" s="89" t="s">
        <v>103</v>
      </c>
      <c r="B865" s="116">
        <f t="shared" si="48"/>
        <v>15213</v>
      </c>
      <c r="C865" s="116">
        <v>145</v>
      </c>
      <c r="D865" s="116">
        <v>1419</v>
      </c>
      <c r="E865" s="116">
        <v>4588</v>
      </c>
      <c r="F865" s="116">
        <v>4186</v>
      </c>
      <c r="G865" s="116">
        <v>4496</v>
      </c>
      <c r="H865" s="116">
        <v>379</v>
      </c>
      <c r="K865" s="167"/>
    </row>
    <row r="866" spans="1:11" ht="9" customHeight="1">
      <c r="A866" s="89" t="s">
        <v>104</v>
      </c>
      <c r="B866" s="116">
        <f t="shared" si="48"/>
        <v>8984</v>
      </c>
      <c r="C866" s="116">
        <v>17</v>
      </c>
      <c r="D866" s="116">
        <v>831</v>
      </c>
      <c r="E866" s="116">
        <v>2251</v>
      </c>
      <c r="F866" s="116">
        <v>3308</v>
      </c>
      <c r="G866" s="116">
        <v>2239</v>
      </c>
      <c r="H866" s="116">
        <v>338</v>
      </c>
      <c r="K866" s="167"/>
    </row>
    <row r="867" spans="1:11" ht="9" customHeight="1">
      <c r="A867" s="100" t="s">
        <v>105</v>
      </c>
      <c r="B867" s="117">
        <f t="shared" si="48"/>
        <v>13749</v>
      </c>
      <c r="C867" s="117">
        <v>28</v>
      </c>
      <c r="D867" s="117">
        <v>1075</v>
      </c>
      <c r="E867" s="117">
        <v>2596</v>
      </c>
      <c r="F867" s="117">
        <v>3168</v>
      </c>
      <c r="G867" s="117">
        <v>2505</v>
      </c>
      <c r="H867" s="117">
        <v>4377</v>
      </c>
      <c r="K867" s="167"/>
    </row>
    <row r="868" spans="1:11" ht="9" customHeight="1">
      <c r="A868" s="89" t="s">
        <v>106</v>
      </c>
      <c r="B868" s="116">
        <f t="shared" si="48"/>
        <v>3936</v>
      </c>
      <c r="C868" s="116">
        <v>30</v>
      </c>
      <c r="D868" s="116">
        <v>267</v>
      </c>
      <c r="E868" s="116">
        <v>1090</v>
      </c>
      <c r="F868" s="116">
        <v>1244</v>
      </c>
      <c r="G868" s="116">
        <v>1252</v>
      </c>
      <c r="H868" s="116">
        <v>53</v>
      </c>
      <c r="K868" s="167"/>
    </row>
    <row r="869" spans="1:11" ht="9" customHeight="1">
      <c r="A869" s="89" t="s">
        <v>107</v>
      </c>
      <c r="B869" s="116">
        <f t="shared" si="48"/>
        <v>29143</v>
      </c>
      <c r="C869" s="116">
        <v>687</v>
      </c>
      <c r="D869" s="116">
        <v>5395</v>
      </c>
      <c r="E869" s="116">
        <v>6473</v>
      </c>
      <c r="F869" s="116">
        <v>8759</v>
      </c>
      <c r="G869" s="116">
        <v>6700</v>
      </c>
      <c r="H869" s="116">
        <v>1129</v>
      </c>
      <c r="K869" s="167"/>
    </row>
    <row r="870" spans="1:11" ht="9" customHeight="1">
      <c r="A870" s="89" t="s">
        <v>108</v>
      </c>
      <c r="B870" s="116">
        <f t="shared" si="48"/>
        <v>10168</v>
      </c>
      <c r="C870" s="116">
        <v>63</v>
      </c>
      <c r="D870" s="116">
        <v>1043</v>
      </c>
      <c r="E870" s="116">
        <v>2733</v>
      </c>
      <c r="F870" s="116">
        <v>2332</v>
      </c>
      <c r="G870" s="116">
        <v>2414</v>
      </c>
      <c r="H870" s="116">
        <v>1583</v>
      </c>
      <c r="K870" s="167"/>
    </row>
    <row r="871" spans="1:11" ht="9" customHeight="1">
      <c r="A871" s="100" t="s">
        <v>109</v>
      </c>
      <c r="B871" s="117">
        <f t="shared" si="48"/>
        <v>7790</v>
      </c>
      <c r="C871" s="117">
        <v>41</v>
      </c>
      <c r="D871" s="117">
        <v>988</v>
      </c>
      <c r="E871" s="117">
        <v>2687</v>
      </c>
      <c r="F871" s="117">
        <v>1823</v>
      </c>
      <c r="G871" s="117">
        <v>1792</v>
      </c>
      <c r="H871" s="117">
        <v>459</v>
      </c>
      <c r="K871" s="167"/>
    </row>
    <row r="872" spans="1:11" ht="3" customHeight="1">
      <c r="A872" s="76"/>
      <c r="B872" s="150"/>
      <c r="C872" s="182"/>
      <c r="D872" s="182"/>
      <c r="E872" s="182"/>
      <c r="F872" s="182"/>
      <c r="G872" s="182"/>
      <c r="H872" s="182"/>
    </row>
    <row r="873" spans="1:11" ht="3" customHeight="1">
      <c r="A873" s="78"/>
      <c r="B873" s="183"/>
      <c r="C873" s="183"/>
      <c r="D873" s="183"/>
      <c r="E873" s="183"/>
      <c r="F873" s="183"/>
      <c r="G873" s="183"/>
      <c r="H873" s="183"/>
    </row>
    <row r="874" spans="1:11" s="79" customFormat="1" ht="9" customHeight="1">
      <c r="A874" s="371" t="s">
        <v>184</v>
      </c>
      <c r="B874" s="168"/>
      <c r="C874" s="184"/>
      <c r="D874" s="184"/>
      <c r="E874" s="184"/>
      <c r="F874" s="184"/>
      <c r="G874" s="184"/>
      <c r="H874" s="184"/>
    </row>
    <row r="875" spans="1:11" ht="11.25" hidden="1" customHeight="1">
      <c r="B875" s="183"/>
      <c r="C875" s="183"/>
      <c r="D875" s="183"/>
      <c r="E875" s="183"/>
      <c r="F875" s="183"/>
      <c r="G875" s="183"/>
      <c r="H875" s="183"/>
      <c r="I875" s="77" t="s">
        <v>126</v>
      </c>
    </row>
    <row r="876" spans="1:11" ht="11.25" hidden="1" customHeight="1">
      <c r="B876" s="183"/>
      <c r="C876" s="183"/>
      <c r="D876" s="183"/>
      <c r="E876" s="183"/>
      <c r="F876" s="183"/>
      <c r="G876" s="183"/>
      <c r="H876" s="183"/>
    </row>
    <row r="877" spans="1:11" ht="11.25" hidden="1" customHeight="1">
      <c r="B877" s="183"/>
      <c r="C877" s="183"/>
      <c r="D877" s="183"/>
      <c r="E877" s="183"/>
      <c r="F877" s="183"/>
      <c r="G877" s="183"/>
      <c r="H877" s="183"/>
    </row>
    <row r="878" spans="1:11" ht="11.25" hidden="1" customHeight="1">
      <c r="B878" s="183"/>
      <c r="C878" s="183"/>
      <c r="D878" s="183"/>
      <c r="E878" s="183"/>
      <c r="F878" s="183"/>
      <c r="G878" s="183"/>
      <c r="H878" s="183"/>
    </row>
    <row r="879" spans="1:11" ht="11.25" hidden="1" customHeight="1">
      <c r="B879" s="183"/>
      <c r="C879" s="183"/>
      <c r="D879" s="183"/>
      <c r="E879" s="183"/>
      <c r="F879" s="183"/>
      <c r="G879" s="183"/>
      <c r="H879" s="183"/>
    </row>
    <row r="880" spans="1:11" ht="11.25" hidden="1" customHeight="1">
      <c r="B880" s="183"/>
      <c r="C880" s="183"/>
      <c r="D880" s="183"/>
      <c r="E880" s="183"/>
      <c r="F880" s="183"/>
      <c r="G880" s="183"/>
      <c r="H880" s="183"/>
    </row>
    <row r="881" spans="2:8" ht="11.25" hidden="1" customHeight="1">
      <c r="B881" s="183"/>
      <c r="C881" s="183"/>
      <c r="D881" s="183"/>
      <c r="E881" s="183"/>
      <c r="F881" s="183"/>
      <c r="G881" s="183"/>
      <c r="H881" s="183"/>
    </row>
    <row r="882" spans="2:8" ht="11.25" hidden="1" customHeight="1">
      <c r="B882" s="183"/>
      <c r="C882" s="183"/>
      <c r="D882" s="183"/>
      <c r="E882" s="183"/>
      <c r="F882" s="183"/>
      <c r="G882" s="183"/>
      <c r="H882" s="183"/>
    </row>
    <row r="883" spans="2:8" ht="11.25" hidden="1" customHeight="1">
      <c r="B883" s="183"/>
      <c r="C883" s="183"/>
      <c r="D883" s="183"/>
      <c r="E883" s="183"/>
      <c r="F883" s="183"/>
      <c r="G883" s="183"/>
      <c r="H883" s="183"/>
    </row>
    <row r="884" spans="2:8" ht="11.25" hidden="1" customHeight="1">
      <c r="B884" s="183"/>
      <c r="C884" s="183"/>
      <c r="D884" s="183"/>
      <c r="E884" s="183"/>
      <c r="F884" s="183"/>
      <c r="G884" s="183"/>
      <c r="H884" s="183"/>
    </row>
    <row r="885" spans="2:8" ht="11.25" hidden="1" customHeight="1">
      <c r="B885" s="183"/>
      <c r="C885" s="183"/>
      <c r="D885" s="183"/>
      <c r="E885" s="183"/>
      <c r="F885" s="183"/>
      <c r="G885" s="183"/>
      <c r="H885" s="183"/>
    </row>
    <row r="886" spans="2:8" ht="11.25" hidden="1" customHeight="1">
      <c r="B886" s="183"/>
      <c r="C886" s="183"/>
      <c r="D886" s="183"/>
      <c r="E886" s="183"/>
      <c r="F886" s="183"/>
      <c r="G886" s="183"/>
      <c r="H886" s="183"/>
    </row>
    <row r="887" spans="2:8" ht="11.25" hidden="1" customHeight="1">
      <c r="B887" s="183"/>
      <c r="C887" s="183"/>
      <c r="D887" s="183"/>
      <c r="E887" s="183"/>
      <c r="F887" s="183"/>
      <c r="G887" s="183"/>
      <c r="H887" s="183"/>
    </row>
    <row r="888" spans="2:8" ht="11.25" hidden="1" customHeight="1">
      <c r="B888" s="183"/>
      <c r="C888" s="183"/>
      <c r="D888" s="183"/>
      <c r="E888" s="183"/>
      <c r="F888" s="183"/>
      <c r="G888" s="183"/>
      <c r="H888" s="183"/>
    </row>
    <row r="889" spans="2:8" ht="11.25" hidden="1" customHeight="1">
      <c r="B889" s="183"/>
      <c r="C889" s="183"/>
      <c r="D889" s="183"/>
      <c r="E889" s="183"/>
      <c r="F889" s="183"/>
      <c r="G889" s="183"/>
      <c r="H889" s="183"/>
    </row>
    <row r="890" spans="2:8" ht="11.25" hidden="1" customHeight="1">
      <c r="B890" s="183"/>
      <c r="C890" s="183"/>
      <c r="D890" s="183"/>
      <c r="E890" s="183"/>
      <c r="F890" s="183"/>
      <c r="G890" s="183"/>
      <c r="H890" s="183"/>
    </row>
    <row r="891" spans="2:8" ht="11.25" hidden="1" customHeight="1">
      <c r="B891" s="183"/>
      <c r="C891" s="183"/>
      <c r="D891" s="183"/>
      <c r="E891" s="183"/>
      <c r="F891" s="183"/>
      <c r="G891" s="183"/>
      <c r="H891" s="183"/>
    </row>
    <row r="892" spans="2:8" ht="11.25" hidden="1" customHeight="1">
      <c r="B892" s="183"/>
      <c r="C892" s="183"/>
      <c r="D892" s="183"/>
      <c r="E892" s="183"/>
      <c r="F892" s="183"/>
      <c r="G892" s="183"/>
      <c r="H892" s="183"/>
    </row>
    <row r="893" spans="2:8" ht="11.25" hidden="1" customHeight="1">
      <c r="B893" s="183"/>
      <c r="C893" s="183"/>
      <c r="D893" s="183"/>
      <c r="E893" s="183"/>
      <c r="F893" s="183"/>
      <c r="G893" s="183"/>
      <c r="H893" s="183"/>
    </row>
    <row r="894" spans="2:8" ht="11.25" hidden="1" customHeight="1">
      <c r="B894" s="183"/>
      <c r="C894" s="183"/>
      <c r="D894" s="183"/>
      <c r="E894" s="183"/>
      <c r="F894" s="183"/>
      <c r="G894" s="183"/>
      <c r="H894" s="183"/>
    </row>
    <row r="895" spans="2:8" ht="11.25" hidden="1" customHeight="1">
      <c r="B895" s="183"/>
      <c r="C895" s="183"/>
      <c r="D895" s="183"/>
      <c r="E895" s="183"/>
      <c r="F895" s="183"/>
      <c r="G895" s="183"/>
      <c r="H895" s="183"/>
    </row>
    <row r="896" spans="2:8" ht="11.25" hidden="1" customHeight="1">
      <c r="B896" s="183"/>
      <c r="C896" s="183"/>
      <c r="D896" s="183"/>
      <c r="E896" s="183"/>
      <c r="F896" s="183"/>
      <c r="G896" s="183"/>
      <c r="H896" s="183"/>
    </row>
    <row r="897" spans="2:8" ht="11.25" hidden="1" customHeight="1">
      <c r="B897" s="183"/>
      <c r="C897" s="183"/>
      <c r="D897" s="183"/>
      <c r="E897" s="183"/>
      <c r="F897" s="183"/>
      <c r="G897" s="183"/>
      <c r="H897" s="183"/>
    </row>
    <row r="898" spans="2:8" ht="11.25" hidden="1" customHeight="1">
      <c r="B898" s="183"/>
      <c r="C898" s="183"/>
      <c r="D898" s="183"/>
      <c r="E898" s="183"/>
      <c r="F898" s="183"/>
      <c r="G898" s="183"/>
      <c r="H898" s="183"/>
    </row>
    <row r="899" spans="2:8" ht="11.25" hidden="1" customHeight="1">
      <c r="B899" s="183"/>
      <c r="C899" s="183"/>
      <c r="D899" s="183"/>
      <c r="E899" s="183"/>
      <c r="F899" s="183"/>
      <c r="G899" s="183"/>
      <c r="H899" s="183"/>
    </row>
    <row r="900" spans="2:8" ht="11.25" hidden="1" customHeight="1">
      <c r="B900" s="183"/>
      <c r="C900" s="183"/>
      <c r="D900" s="183"/>
      <c r="E900" s="183"/>
      <c r="F900" s="183"/>
      <c r="G900" s="183"/>
      <c r="H900" s="183"/>
    </row>
    <row r="901" spans="2:8" ht="11.25" hidden="1" customHeight="1">
      <c r="B901" s="183"/>
      <c r="C901" s="183"/>
      <c r="D901" s="183"/>
      <c r="E901" s="183"/>
      <c r="F901" s="183"/>
      <c r="G901" s="183"/>
      <c r="H901" s="183"/>
    </row>
    <row r="902" spans="2:8" ht="11.25" hidden="1" customHeight="1">
      <c r="B902" s="183"/>
      <c r="C902" s="183"/>
      <c r="D902" s="183"/>
      <c r="E902" s="183"/>
      <c r="F902" s="183"/>
      <c r="G902" s="183"/>
      <c r="H902" s="183"/>
    </row>
    <row r="903" spans="2:8" ht="11.25" hidden="1" customHeight="1">
      <c r="B903" s="183"/>
      <c r="C903" s="183"/>
      <c r="D903" s="183"/>
      <c r="E903" s="183"/>
      <c r="F903" s="183"/>
      <c r="G903" s="183"/>
      <c r="H903" s="183"/>
    </row>
    <row r="904" spans="2:8" ht="11.25" hidden="1" customHeight="1">
      <c r="B904" s="183"/>
      <c r="C904" s="183"/>
      <c r="D904" s="183"/>
      <c r="E904" s="183"/>
      <c r="F904" s="183"/>
      <c r="G904" s="183"/>
      <c r="H904" s="183"/>
    </row>
    <row r="905" spans="2:8" ht="11.25" hidden="1" customHeight="1">
      <c r="B905" s="183"/>
      <c r="C905" s="183"/>
      <c r="D905" s="183"/>
      <c r="E905" s="183"/>
      <c r="F905" s="183"/>
      <c r="G905" s="183"/>
      <c r="H905" s="183"/>
    </row>
    <row r="906" spans="2:8" ht="11.25" hidden="1" customHeight="1">
      <c r="B906" s="183"/>
      <c r="C906" s="183"/>
      <c r="D906" s="183"/>
      <c r="E906" s="183"/>
      <c r="F906" s="183"/>
      <c r="G906" s="183"/>
      <c r="H906" s="183"/>
    </row>
    <row r="907" spans="2:8" ht="11.25" hidden="1" customHeight="1">
      <c r="B907" s="183"/>
      <c r="C907" s="183"/>
      <c r="D907" s="183"/>
      <c r="E907" s="183"/>
      <c r="F907" s="183"/>
      <c r="G907" s="183"/>
      <c r="H907" s="183"/>
    </row>
    <row r="908" spans="2:8" ht="11.25" hidden="1" customHeight="1">
      <c r="B908" s="183"/>
      <c r="C908" s="183"/>
      <c r="D908" s="183"/>
      <c r="E908" s="183"/>
      <c r="F908" s="183"/>
      <c r="G908" s="183"/>
      <c r="H908" s="183"/>
    </row>
    <row r="909" spans="2:8" ht="11.25" hidden="1" customHeight="1">
      <c r="B909" s="183"/>
      <c r="C909" s="183"/>
      <c r="D909" s="183"/>
      <c r="E909" s="183"/>
      <c r="F909" s="183"/>
      <c r="G909" s="183"/>
      <c r="H909" s="183"/>
    </row>
    <row r="910" spans="2:8" ht="11.25" hidden="1" customHeight="1">
      <c r="B910" s="183"/>
      <c r="C910" s="183"/>
      <c r="D910" s="183"/>
      <c r="E910" s="183"/>
      <c r="F910" s="183"/>
      <c r="G910" s="183"/>
      <c r="H910" s="183"/>
    </row>
    <row r="911" spans="2:8" ht="11.25" hidden="1" customHeight="1">
      <c r="B911" s="183"/>
      <c r="C911" s="183"/>
      <c r="D911" s="183"/>
      <c r="E911" s="183"/>
      <c r="F911" s="183"/>
      <c r="G911" s="183"/>
      <c r="H911" s="183"/>
    </row>
    <row r="912" spans="2:8" ht="11.25" hidden="1" customHeight="1">
      <c r="B912" s="183"/>
      <c r="C912" s="183"/>
      <c r="D912" s="183"/>
      <c r="E912" s="183"/>
      <c r="F912" s="183"/>
      <c r="G912" s="183"/>
      <c r="H912" s="183"/>
    </row>
    <row r="913" spans="2:8" ht="11.25" hidden="1" customHeight="1">
      <c r="B913" s="183"/>
      <c r="C913" s="183"/>
      <c r="D913" s="183"/>
      <c r="E913" s="183"/>
      <c r="F913" s="183"/>
      <c r="G913" s="183"/>
      <c r="H913" s="183"/>
    </row>
    <row r="914" spans="2:8" ht="11.25" hidden="1" customHeight="1">
      <c r="B914" s="183"/>
      <c r="C914" s="183"/>
      <c r="D914" s="183"/>
      <c r="E914" s="183"/>
      <c r="F914" s="183"/>
      <c r="G914" s="183"/>
      <c r="H914" s="183"/>
    </row>
    <row r="915" spans="2:8" ht="11.25" hidden="1" customHeight="1">
      <c r="B915" s="183"/>
      <c r="C915" s="183"/>
      <c r="D915" s="183"/>
      <c r="E915" s="183"/>
      <c r="F915" s="183"/>
      <c r="G915" s="183"/>
      <c r="H915" s="183"/>
    </row>
    <row r="916" spans="2:8" ht="11.25" hidden="1" customHeight="1">
      <c r="B916" s="183"/>
      <c r="C916" s="183"/>
      <c r="D916" s="183"/>
      <c r="E916" s="183"/>
      <c r="F916" s="183"/>
      <c r="G916" s="183"/>
      <c r="H916" s="183"/>
    </row>
    <row r="917" spans="2:8" ht="11.25" hidden="1" customHeight="1">
      <c r="B917" s="183"/>
      <c r="C917" s="183"/>
      <c r="D917" s="183"/>
      <c r="E917" s="183"/>
      <c r="F917" s="183"/>
      <c r="G917" s="183"/>
      <c r="H917" s="183"/>
    </row>
    <row r="918" spans="2:8" ht="11.25" hidden="1" customHeight="1">
      <c r="B918" s="183"/>
      <c r="C918" s="183"/>
      <c r="D918" s="183"/>
      <c r="E918" s="183"/>
      <c r="F918" s="183"/>
      <c r="G918" s="183"/>
      <c r="H918" s="183"/>
    </row>
    <row r="919" spans="2:8" ht="11.25" hidden="1" customHeight="1">
      <c r="B919" s="183"/>
      <c r="C919" s="183"/>
      <c r="D919" s="183"/>
      <c r="E919" s="183"/>
      <c r="F919" s="183"/>
      <c r="G919" s="183"/>
      <c r="H919" s="183"/>
    </row>
    <row r="920" spans="2:8" ht="11.25" hidden="1" customHeight="1">
      <c r="B920" s="183"/>
      <c r="C920" s="183"/>
      <c r="D920" s="183"/>
      <c r="E920" s="183"/>
      <c r="F920" s="183"/>
      <c r="G920" s="183"/>
      <c r="H920" s="183"/>
    </row>
    <row r="921" spans="2:8" ht="11.25" hidden="1" customHeight="1">
      <c r="B921" s="183"/>
      <c r="C921" s="183"/>
      <c r="D921" s="183"/>
      <c r="E921" s="183"/>
      <c r="F921" s="183"/>
      <c r="G921" s="183"/>
      <c r="H921" s="183"/>
    </row>
    <row r="922" spans="2:8" ht="11.25" hidden="1" customHeight="1">
      <c r="B922" s="183"/>
      <c r="C922" s="183"/>
      <c r="D922" s="183"/>
      <c r="E922" s="183"/>
      <c r="F922" s="183"/>
      <c r="G922" s="183"/>
      <c r="H922" s="183"/>
    </row>
    <row r="923" spans="2:8" ht="11.25" hidden="1" customHeight="1">
      <c r="B923" s="183"/>
      <c r="C923" s="183"/>
      <c r="D923" s="183"/>
      <c r="E923" s="183"/>
      <c r="F923" s="183"/>
      <c r="G923" s="183"/>
      <c r="H923" s="183"/>
    </row>
    <row r="924" spans="2:8" ht="11.25" hidden="1" customHeight="1">
      <c r="B924" s="183"/>
      <c r="C924" s="183"/>
      <c r="D924" s="183"/>
      <c r="E924" s="183"/>
      <c r="F924" s="183"/>
      <c r="G924" s="183"/>
      <c r="H924" s="183"/>
    </row>
    <row r="925" spans="2:8" ht="11.25" hidden="1" customHeight="1">
      <c r="B925" s="183"/>
      <c r="C925" s="183"/>
      <c r="D925" s="183"/>
      <c r="E925" s="183"/>
      <c r="F925" s="183"/>
      <c r="G925" s="183"/>
      <c r="H925" s="183"/>
    </row>
    <row r="926" spans="2:8" ht="11.25" hidden="1" customHeight="1">
      <c r="B926" s="183"/>
      <c r="C926" s="183"/>
      <c r="D926" s="183"/>
      <c r="E926" s="183"/>
      <c r="F926" s="183"/>
      <c r="G926" s="183"/>
      <c r="H926" s="183"/>
    </row>
    <row r="927" spans="2:8" ht="11.25" hidden="1" customHeight="1">
      <c r="B927" s="183"/>
      <c r="C927" s="183"/>
      <c r="D927" s="183"/>
      <c r="E927" s="183"/>
      <c r="F927" s="183"/>
      <c r="G927" s="183"/>
      <c r="H927" s="183"/>
    </row>
    <row r="928" spans="2:8" ht="11.25" hidden="1" customHeight="1">
      <c r="B928" s="183"/>
      <c r="C928" s="183"/>
      <c r="D928" s="183"/>
      <c r="E928" s="183"/>
      <c r="F928" s="183"/>
      <c r="G928" s="183"/>
      <c r="H928" s="183"/>
    </row>
    <row r="929" spans="2:8" ht="11.25" hidden="1" customHeight="1">
      <c r="B929" s="183"/>
      <c r="C929" s="183"/>
      <c r="D929" s="183"/>
      <c r="E929" s="183"/>
      <c r="F929" s="183"/>
      <c r="G929" s="183"/>
      <c r="H929" s="183"/>
    </row>
    <row r="930" spans="2:8" ht="11.25" hidden="1" customHeight="1">
      <c r="B930" s="183"/>
      <c r="C930" s="183"/>
      <c r="D930" s="183"/>
      <c r="E930" s="183"/>
      <c r="F930" s="183"/>
      <c r="G930" s="183"/>
      <c r="H930" s="183"/>
    </row>
    <row r="931" spans="2:8" ht="11.25" hidden="1" customHeight="1">
      <c r="B931" s="183"/>
      <c r="C931" s="183"/>
      <c r="D931" s="183"/>
      <c r="E931" s="183"/>
      <c r="F931" s="183"/>
      <c r="G931" s="183"/>
      <c r="H931" s="183"/>
    </row>
    <row r="932" spans="2:8" ht="11.25" hidden="1" customHeight="1">
      <c r="B932" s="183"/>
      <c r="C932" s="183"/>
      <c r="D932" s="183"/>
      <c r="E932" s="183"/>
      <c r="F932" s="183"/>
      <c r="G932" s="183"/>
      <c r="H932" s="183"/>
    </row>
    <row r="933" spans="2:8" ht="11.25" hidden="1" customHeight="1">
      <c r="B933" s="183"/>
      <c r="C933" s="183"/>
      <c r="D933" s="183"/>
      <c r="E933" s="183"/>
      <c r="F933" s="183"/>
      <c r="G933" s="183"/>
      <c r="H933" s="183"/>
    </row>
    <row r="934" spans="2:8" ht="11.25" hidden="1" customHeight="1">
      <c r="B934" s="183"/>
      <c r="C934" s="183"/>
      <c r="D934" s="183"/>
      <c r="E934" s="183"/>
      <c r="F934" s="183"/>
      <c r="G934" s="183"/>
      <c r="H934" s="183"/>
    </row>
    <row r="935" spans="2:8" ht="11.25" hidden="1" customHeight="1">
      <c r="B935" s="183"/>
      <c r="C935" s="183"/>
      <c r="D935" s="183"/>
      <c r="E935" s="183"/>
      <c r="F935" s="183"/>
      <c r="G935" s="183"/>
      <c r="H935" s="183"/>
    </row>
    <row r="936" spans="2:8" ht="11.25" hidden="1" customHeight="1">
      <c r="B936" s="183"/>
      <c r="C936" s="183"/>
      <c r="D936" s="183"/>
      <c r="E936" s="183"/>
      <c r="F936" s="183"/>
      <c r="G936" s="183"/>
      <c r="H936" s="183"/>
    </row>
    <row r="937" spans="2:8" ht="11.25" hidden="1" customHeight="1">
      <c r="B937" s="183"/>
      <c r="C937" s="183"/>
      <c r="D937" s="183"/>
      <c r="E937" s="183"/>
      <c r="F937" s="183"/>
      <c r="G937" s="183"/>
      <c r="H937" s="183"/>
    </row>
    <row r="938" spans="2:8" ht="11.25" hidden="1" customHeight="1">
      <c r="B938" s="183"/>
      <c r="C938" s="183"/>
      <c r="D938" s="183"/>
      <c r="E938" s="183"/>
      <c r="F938" s="183"/>
      <c r="G938" s="183"/>
      <c r="H938" s="183"/>
    </row>
    <row r="939" spans="2:8" ht="11.25" hidden="1" customHeight="1">
      <c r="B939" s="183"/>
      <c r="C939" s="183"/>
      <c r="D939" s="183"/>
      <c r="E939" s="183"/>
      <c r="F939" s="183"/>
      <c r="G939" s="183"/>
      <c r="H939" s="183"/>
    </row>
    <row r="940" spans="2:8" ht="11.25" hidden="1" customHeight="1">
      <c r="B940" s="183"/>
      <c r="C940" s="183"/>
      <c r="D940" s="183"/>
      <c r="E940" s="183"/>
      <c r="F940" s="183"/>
      <c r="G940" s="183"/>
      <c r="H940" s="183"/>
    </row>
    <row r="941" spans="2:8" ht="11.25" hidden="1" customHeight="1">
      <c r="B941" s="183"/>
      <c r="C941" s="183"/>
      <c r="D941" s="183"/>
      <c r="E941" s="183"/>
      <c r="F941" s="183"/>
      <c r="G941" s="183"/>
      <c r="H941" s="183"/>
    </row>
    <row r="942" spans="2:8" ht="11.25" hidden="1" customHeight="1">
      <c r="B942" s="183"/>
      <c r="C942" s="183"/>
      <c r="D942" s="183"/>
      <c r="E942" s="183"/>
      <c r="F942" s="183"/>
      <c r="G942" s="183"/>
      <c r="H942" s="183"/>
    </row>
    <row r="943" spans="2:8" ht="11.25" hidden="1" customHeight="1">
      <c r="B943" s="183"/>
      <c r="C943" s="183"/>
      <c r="D943" s="183"/>
      <c r="E943" s="183"/>
      <c r="F943" s="183"/>
      <c r="G943" s="183"/>
      <c r="H943" s="183"/>
    </row>
    <row r="944" spans="2:8" ht="11.25" hidden="1" customHeight="1">
      <c r="B944" s="183"/>
      <c r="C944" s="183"/>
      <c r="D944" s="183"/>
      <c r="E944" s="183"/>
      <c r="F944" s="183"/>
      <c r="G944" s="183"/>
      <c r="H944" s="183"/>
    </row>
    <row r="945" spans="2:8" ht="11.25" hidden="1" customHeight="1">
      <c r="B945" s="183"/>
      <c r="C945" s="183"/>
      <c r="D945" s="183"/>
      <c r="E945" s="183"/>
      <c r="F945" s="183"/>
      <c r="G945" s="183"/>
      <c r="H945" s="183"/>
    </row>
    <row r="946" spans="2:8" ht="11.25" hidden="1" customHeight="1">
      <c r="B946" s="183"/>
      <c r="C946" s="183"/>
      <c r="D946" s="183"/>
      <c r="E946" s="183"/>
      <c r="F946" s="183"/>
      <c r="G946" s="183"/>
      <c r="H946" s="183"/>
    </row>
    <row r="947" spans="2:8" ht="11.25" hidden="1" customHeight="1">
      <c r="B947" s="183"/>
      <c r="C947" s="183"/>
      <c r="D947" s="183"/>
      <c r="E947" s="183"/>
      <c r="F947" s="183"/>
      <c r="G947" s="183"/>
      <c r="H947" s="183"/>
    </row>
    <row r="948" spans="2:8" ht="11.25" hidden="1" customHeight="1">
      <c r="B948" s="183"/>
      <c r="C948" s="183"/>
      <c r="D948" s="183"/>
      <c r="E948" s="183"/>
      <c r="F948" s="183"/>
      <c r="G948" s="183"/>
      <c r="H948" s="183"/>
    </row>
    <row r="949" spans="2:8" ht="11.25" hidden="1" customHeight="1">
      <c r="B949" s="183"/>
      <c r="C949" s="183"/>
      <c r="D949" s="183"/>
      <c r="E949" s="183"/>
      <c r="F949" s="183"/>
      <c r="G949" s="183"/>
      <c r="H949" s="183"/>
    </row>
    <row r="950" spans="2:8" ht="11.25" hidden="1" customHeight="1">
      <c r="B950" s="183"/>
      <c r="C950" s="183"/>
      <c r="D950" s="183"/>
      <c r="E950" s="183"/>
      <c r="F950" s="183"/>
      <c r="G950" s="183"/>
      <c r="H950" s="183"/>
    </row>
    <row r="951" spans="2:8" ht="11.25" hidden="1" customHeight="1">
      <c r="B951" s="183"/>
      <c r="C951" s="183"/>
      <c r="D951" s="183"/>
      <c r="E951" s="183"/>
      <c r="F951" s="183"/>
      <c r="G951" s="183"/>
      <c r="H951" s="183"/>
    </row>
    <row r="952" spans="2:8" ht="11.25" hidden="1" customHeight="1">
      <c r="B952" s="183"/>
      <c r="C952" s="183"/>
      <c r="D952" s="183"/>
      <c r="E952" s="183"/>
      <c r="F952" s="183"/>
      <c r="G952" s="183"/>
      <c r="H952" s="183"/>
    </row>
    <row r="953" spans="2:8" ht="11.25" hidden="1" customHeight="1">
      <c r="B953" s="183"/>
      <c r="C953" s="183"/>
      <c r="D953" s="183"/>
      <c r="E953" s="183"/>
      <c r="F953" s="183"/>
      <c r="G953" s="183"/>
      <c r="H953" s="183"/>
    </row>
    <row r="954" spans="2:8" ht="11.25" hidden="1" customHeight="1">
      <c r="B954" s="183"/>
      <c r="C954" s="183"/>
      <c r="D954" s="183"/>
      <c r="E954" s="183"/>
      <c r="F954" s="183"/>
      <c r="G954" s="183"/>
      <c r="H954" s="183"/>
    </row>
  </sheetData>
  <sheetProtection sheet="1" objects="1" scenarios="1"/>
  <mergeCells count="8">
    <mergeCell ref="G5:G6"/>
    <mergeCell ref="H5:H6"/>
    <mergeCell ref="A5:A6"/>
    <mergeCell ref="B5:B6"/>
    <mergeCell ref="C5:C6"/>
    <mergeCell ref="D5:D6"/>
    <mergeCell ref="E5:E6"/>
    <mergeCell ref="F5:F6"/>
  </mergeCells>
  <hyperlinks>
    <hyperlink ref="H1" location="Índice!A1" tooltip="Ir a Índice" display="Índice!A1"/>
    <hyperlink ref="A874:B874" r:id="rId1" display="Fuente: INEGI. Estadísticas de Nupcialidad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0" max="7" man="1"/>
    <brk id="152" max="7" man="1"/>
    <brk id="224" max="7" man="1"/>
    <brk id="296" max="7" man="1"/>
    <brk id="368" max="7" man="1"/>
    <brk id="440" max="7" man="1"/>
    <brk id="512" max="7" man="1"/>
    <brk id="584" max="7" man="1"/>
    <brk id="656" max="7" man="1"/>
    <brk id="728" max="7" man="1"/>
    <brk id="800" max="7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3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6640625" style="77" customWidth="1"/>
    <col min="2" max="2" width="9.33203125" style="154" customWidth="1"/>
    <col min="3" max="3" width="11.5" style="154" customWidth="1"/>
    <col min="4" max="4" width="12.33203125" style="154" customWidth="1"/>
    <col min="5" max="5" width="12.6640625" style="154" customWidth="1"/>
    <col min="6" max="6" width="13.83203125" style="154" customWidth="1"/>
    <col min="7" max="7" width="13.1640625" style="154" customWidth="1"/>
    <col min="8" max="8" width="11.6640625" style="154" customWidth="1"/>
    <col min="9" max="9" width="1" style="77" customWidth="1"/>
    <col min="10" max="10" width="1" style="77" hidden="1" customWidth="1"/>
    <col min="11" max="16384" width="13.5" style="77" hidden="1"/>
  </cols>
  <sheetData>
    <row r="1" spans="1:10" s="72" customFormat="1" ht="12" customHeight="1">
      <c r="A1" s="133" t="s">
        <v>196</v>
      </c>
      <c r="B1" s="134"/>
      <c r="C1" s="134"/>
      <c r="D1" s="134"/>
      <c r="E1" s="134"/>
      <c r="F1" s="134"/>
      <c r="G1" s="134"/>
      <c r="H1" s="368" t="s">
        <v>197</v>
      </c>
    </row>
    <row r="2" spans="1:10" s="72" customFormat="1" ht="12" customHeight="1">
      <c r="A2" s="74" t="s">
        <v>71</v>
      </c>
      <c r="B2" s="134"/>
      <c r="C2" s="134"/>
      <c r="D2" s="134"/>
      <c r="E2" s="134"/>
      <c r="F2" s="134"/>
      <c r="G2" s="134"/>
      <c r="H2" s="134"/>
    </row>
    <row r="3" spans="1:10" ht="3" customHeight="1">
      <c r="A3" s="76"/>
      <c r="B3" s="137"/>
      <c r="C3" s="137"/>
      <c r="D3" s="137"/>
      <c r="E3" s="137"/>
      <c r="F3" s="137"/>
      <c r="G3" s="137"/>
      <c r="H3" s="137"/>
      <c r="I3" s="78"/>
      <c r="J3" s="78"/>
    </row>
    <row r="4" spans="1:10" ht="3" customHeight="1">
      <c r="A4" s="78"/>
      <c r="B4" s="138"/>
      <c r="C4" s="138"/>
      <c r="D4" s="138"/>
      <c r="E4" s="138"/>
      <c r="F4" s="138"/>
      <c r="G4" s="138"/>
      <c r="H4" s="138"/>
    </row>
    <row r="5" spans="1:10" s="79" customFormat="1" ht="9" customHeight="1">
      <c r="A5" s="442" t="s">
        <v>6</v>
      </c>
      <c r="B5" s="444" t="s">
        <v>191</v>
      </c>
      <c r="C5" s="444" t="s">
        <v>192</v>
      </c>
      <c r="D5" s="444" t="s">
        <v>193</v>
      </c>
      <c r="E5" s="444" t="s">
        <v>144</v>
      </c>
      <c r="F5" s="444" t="s">
        <v>145</v>
      </c>
      <c r="G5" s="444" t="s">
        <v>194</v>
      </c>
      <c r="H5" s="444" t="s">
        <v>129</v>
      </c>
    </row>
    <row r="6" spans="1:10" s="79" customFormat="1" ht="9" customHeight="1">
      <c r="A6" s="450"/>
      <c r="B6" s="449"/>
      <c r="C6" s="449"/>
      <c r="D6" s="449"/>
      <c r="E6" s="449"/>
      <c r="F6" s="449"/>
      <c r="G6" s="449"/>
      <c r="H6" s="449"/>
    </row>
    <row r="7" spans="1:10" ht="3" customHeight="1">
      <c r="A7" s="76"/>
      <c r="B7" s="137"/>
      <c r="C7" s="137"/>
      <c r="D7" s="137"/>
      <c r="E7" s="137"/>
      <c r="F7" s="137"/>
      <c r="G7" s="137"/>
      <c r="H7" s="137"/>
    </row>
    <row r="8" spans="1:10" ht="3" customHeight="1">
      <c r="A8" s="78"/>
      <c r="B8" s="138"/>
      <c r="C8" s="138"/>
      <c r="D8" s="138"/>
      <c r="E8" s="138"/>
      <c r="F8" s="138"/>
      <c r="G8" s="138"/>
      <c r="H8" s="138"/>
    </row>
    <row r="9" spans="1:10" s="86" customFormat="1" ht="9" customHeight="1">
      <c r="A9" s="179">
        <v>1995</v>
      </c>
      <c r="B9" s="113"/>
      <c r="C9" s="113"/>
      <c r="D9" s="113"/>
      <c r="E9" s="113"/>
      <c r="F9" s="113"/>
      <c r="G9" s="113"/>
      <c r="H9" s="113"/>
    </row>
    <row r="10" spans="1:10" s="86" customFormat="1" ht="9" customHeight="1">
      <c r="A10" s="82" t="s">
        <v>15</v>
      </c>
      <c r="B10" s="125">
        <f t="shared" ref="B10:H10" si="0">SUM(B12:B43)</f>
        <v>658114</v>
      </c>
      <c r="C10" s="125">
        <f t="shared" si="0"/>
        <v>25147</v>
      </c>
      <c r="D10" s="125">
        <f t="shared" si="0"/>
        <v>209809</v>
      </c>
      <c r="E10" s="125">
        <f t="shared" si="0"/>
        <v>220383</v>
      </c>
      <c r="F10" s="125">
        <f t="shared" si="0"/>
        <v>98484</v>
      </c>
      <c r="G10" s="125">
        <f t="shared" si="0"/>
        <v>73145</v>
      </c>
      <c r="H10" s="125">
        <f t="shared" si="0"/>
        <v>31146</v>
      </c>
    </row>
    <row r="11" spans="1:10" s="86" customFormat="1" ht="3.95" customHeight="1">
      <c r="A11" s="82"/>
      <c r="B11" s="125"/>
      <c r="C11" s="125"/>
      <c r="D11" s="125"/>
      <c r="E11" s="125"/>
      <c r="F11" s="125"/>
      <c r="G11" s="125"/>
      <c r="H11" s="125"/>
    </row>
    <row r="12" spans="1:10" s="86" customFormat="1" ht="9" customHeight="1">
      <c r="A12" s="86" t="s">
        <v>16</v>
      </c>
      <c r="B12" s="113">
        <f t="shared" ref="B12:B43" si="1">SUM(C12:H12)</f>
        <v>6450</v>
      </c>
      <c r="C12" s="113">
        <v>70</v>
      </c>
      <c r="D12" s="113">
        <v>2424</v>
      </c>
      <c r="E12" s="113">
        <v>2454</v>
      </c>
      <c r="F12" s="113">
        <v>783</v>
      </c>
      <c r="G12" s="113">
        <v>653</v>
      </c>
      <c r="H12" s="113">
        <v>66</v>
      </c>
    </row>
    <row r="13" spans="1:10" s="86" customFormat="1" ht="9" customHeight="1">
      <c r="A13" s="86" t="s">
        <v>17</v>
      </c>
      <c r="B13" s="113">
        <f t="shared" si="1"/>
        <v>16089</v>
      </c>
      <c r="C13" s="113">
        <v>240</v>
      </c>
      <c r="D13" s="113">
        <v>2940</v>
      </c>
      <c r="E13" s="113">
        <v>5643</v>
      </c>
      <c r="F13" s="113">
        <v>2769</v>
      </c>
      <c r="G13" s="113">
        <v>1523</v>
      </c>
      <c r="H13" s="113">
        <v>2974</v>
      </c>
    </row>
    <row r="14" spans="1:10" s="86" customFormat="1" ht="9" customHeight="1">
      <c r="A14" s="86" t="s">
        <v>18</v>
      </c>
      <c r="B14" s="113">
        <f t="shared" si="1"/>
        <v>3235</v>
      </c>
      <c r="C14" s="113">
        <v>51</v>
      </c>
      <c r="D14" s="113">
        <v>575</v>
      </c>
      <c r="E14" s="113">
        <v>1219</v>
      </c>
      <c r="F14" s="113">
        <v>848</v>
      </c>
      <c r="G14" s="113">
        <v>370</v>
      </c>
      <c r="H14" s="113">
        <v>172</v>
      </c>
    </row>
    <row r="15" spans="1:10" s="86" customFormat="1" ht="9" customHeight="1">
      <c r="A15" s="180" t="s">
        <v>19</v>
      </c>
      <c r="B15" s="126">
        <f t="shared" si="1"/>
        <v>4936</v>
      </c>
      <c r="C15" s="126">
        <v>216</v>
      </c>
      <c r="D15" s="126">
        <v>2137</v>
      </c>
      <c r="E15" s="126">
        <v>1226</v>
      </c>
      <c r="F15" s="126">
        <v>640</v>
      </c>
      <c r="G15" s="126">
        <v>458</v>
      </c>
      <c r="H15" s="126">
        <v>259</v>
      </c>
    </row>
    <row r="16" spans="1:10" s="86" customFormat="1" ht="9" customHeight="1">
      <c r="A16" s="86" t="s">
        <v>20</v>
      </c>
      <c r="B16" s="113">
        <f t="shared" si="1"/>
        <v>17514</v>
      </c>
      <c r="C16" s="113">
        <v>164</v>
      </c>
      <c r="D16" s="113">
        <v>4324</v>
      </c>
      <c r="E16" s="113">
        <v>6714</v>
      </c>
      <c r="F16" s="113">
        <v>2422</v>
      </c>
      <c r="G16" s="113">
        <v>2627</v>
      </c>
      <c r="H16" s="113">
        <v>1263</v>
      </c>
    </row>
    <row r="17" spans="1:8" s="86" customFormat="1" ht="9" customHeight="1">
      <c r="A17" s="86" t="s">
        <v>21</v>
      </c>
      <c r="B17" s="113">
        <f t="shared" si="1"/>
        <v>3551</v>
      </c>
      <c r="C17" s="113">
        <v>84</v>
      </c>
      <c r="D17" s="113">
        <v>1038</v>
      </c>
      <c r="E17" s="113">
        <v>1368</v>
      </c>
      <c r="F17" s="113">
        <v>641</v>
      </c>
      <c r="G17" s="113">
        <v>403</v>
      </c>
      <c r="H17" s="113">
        <v>17</v>
      </c>
    </row>
    <row r="18" spans="1:8" s="86" customFormat="1" ht="9" customHeight="1">
      <c r="A18" s="86" t="s">
        <v>22</v>
      </c>
      <c r="B18" s="113">
        <f t="shared" si="1"/>
        <v>19323</v>
      </c>
      <c r="C18" s="113">
        <v>2800</v>
      </c>
      <c r="D18" s="113">
        <v>8496</v>
      </c>
      <c r="E18" s="113">
        <v>4073</v>
      </c>
      <c r="F18" s="113">
        <v>1915</v>
      </c>
      <c r="G18" s="113">
        <v>1435</v>
      </c>
      <c r="H18" s="113">
        <v>604</v>
      </c>
    </row>
    <row r="19" spans="1:8" s="86" customFormat="1" ht="9" customHeight="1">
      <c r="A19" s="180" t="s">
        <v>23</v>
      </c>
      <c r="B19" s="126">
        <f t="shared" si="1"/>
        <v>18965</v>
      </c>
      <c r="C19" s="126">
        <v>125</v>
      </c>
      <c r="D19" s="126">
        <v>6242</v>
      </c>
      <c r="E19" s="126">
        <v>6863</v>
      </c>
      <c r="F19" s="126">
        <v>3086</v>
      </c>
      <c r="G19" s="126">
        <v>2228</v>
      </c>
      <c r="H19" s="126">
        <v>421</v>
      </c>
    </row>
    <row r="20" spans="1:8" s="86" customFormat="1" ht="9" customHeight="1">
      <c r="A20" s="161" t="s">
        <v>24</v>
      </c>
      <c r="B20" s="113">
        <f t="shared" si="1"/>
        <v>54886</v>
      </c>
      <c r="C20" s="113">
        <v>233</v>
      </c>
      <c r="D20" s="113">
        <v>5647</v>
      </c>
      <c r="E20" s="113">
        <v>22554</v>
      </c>
      <c r="F20" s="113">
        <v>14799</v>
      </c>
      <c r="G20" s="113">
        <v>10814</v>
      </c>
      <c r="H20" s="113">
        <v>839</v>
      </c>
    </row>
    <row r="21" spans="1:8" s="86" customFormat="1" ht="9" customHeight="1">
      <c r="A21" s="86" t="s">
        <v>25</v>
      </c>
      <c r="B21" s="113">
        <f t="shared" si="1"/>
        <v>12514</v>
      </c>
      <c r="C21" s="113">
        <v>181</v>
      </c>
      <c r="D21" s="113">
        <v>3926</v>
      </c>
      <c r="E21" s="113">
        <v>3905</v>
      </c>
      <c r="F21" s="113">
        <v>1165</v>
      </c>
      <c r="G21" s="113">
        <v>940</v>
      </c>
      <c r="H21" s="113">
        <v>2397</v>
      </c>
    </row>
    <row r="22" spans="1:8" s="86" customFormat="1" ht="9" customHeight="1">
      <c r="A22" s="86" t="s">
        <v>26</v>
      </c>
      <c r="B22" s="113">
        <f t="shared" si="1"/>
        <v>36799</v>
      </c>
      <c r="C22" s="113">
        <v>1238</v>
      </c>
      <c r="D22" s="113">
        <v>18654</v>
      </c>
      <c r="E22" s="113">
        <v>10174</v>
      </c>
      <c r="F22" s="113">
        <v>3806</v>
      </c>
      <c r="G22" s="113">
        <v>2141</v>
      </c>
      <c r="H22" s="113">
        <v>786</v>
      </c>
    </row>
    <row r="23" spans="1:8" s="86" customFormat="1" ht="9" customHeight="1">
      <c r="A23" s="180" t="s">
        <v>27</v>
      </c>
      <c r="B23" s="126">
        <f t="shared" si="1"/>
        <v>26051</v>
      </c>
      <c r="C23" s="126">
        <v>2668</v>
      </c>
      <c r="D23" s="126">
        <v>10343</v>
      </c>
      <c r="E23" s="126">
        <v>6615</v>
      </c>
      <c r="F23" s="126">
        <v>3501</v>
      </c>
      <c r="G23" s="126">
        <v>2333</v>
      </c>
      <c r="H23" s="126">
        <v>591</v>
      </c>
    </row>
    <row r="24" spans="1:8" s="86" customFormat="1" ht="9" customHeight="1">
      <c r="A24" s="86" t="s">
        <v>28</v>
      </c>
      <c r="B24" s="113">
        <f t="shared" si="1"/>
        <v>12937</v>
      </c>
      <c r="C24" s="113">
        <v>672</v>
      </c>
      <c r="D24" s="113">
        <v>4191</v>
      </c>
      <c r="E24" s="113">
        <v>4347</v>
      </c>
      <c r="F24" s="113">
        <v>2062</v>
      </c>
      <c r="G24" s="113">
        <v>1456</v>
      </c>
      <c r="H24" s="113">
        <v>209</v>
      </c>
    </row>
    <row r="25" spans="1:8" s="86" customFormat="1" ht="9" customHeight="1">
      <c r="A25" s="86" t="s">
        <v>29</v>
      </c>
      <c r="B25" s="113">
        <f t="shared" si="1"/>
        <v>50091</v>
      </c>
      <c r="C25" s="113">
        <v>1018</v>
      </c>
      <c r="D25" s="113">
        <v>17311</v>
      </c>
      <c r="E25" s="113">
        <v>17108</v>
      </c>
      <c r="F25" s="113">
        <v>6099</v>
      </c>
      <c r="G25" s="113">
        <v>4344</v>
      </c>
      <c r="H25" s="113">
        <v>4211</v>
      </c>
    </row>
    <row r="26" spans="1:8" s="86" customFormat="1" ht="9" customHeight="1">
      <c r="A26" s="86" t="s">
        <v>30</v>
      </c>
      <c r="B26" s="113">
        <f t="shared" si="1"/>
        <v>82109</v>
      </c>
      <c r="C26" s="113">
        <v>2214</v>
      </c>
      <c r="D26" s="113">
        <v>19792</v>
      </c>
      <c r="E26" s="113">
        <v>34223</v>
      </c>
      <c r="F26" s="113">
        <v>15436</v>
      </c>
      <c r="G26" s="113">
        <v>9380</v>
      </c>
      <c r="H26" s="113">
        <v>1064</v>
      </c>
    </row>
    <row r="27" spans="1:8" s="86" customFormat="1" ht="9" customHeight="1">
      <c r="A27" s="180" t="s">
        <v>31</v>
      </c>
      <c r="B27" s="126">
        <f t="shared" si="1"/>
        <v>35802</v>
      </c>
      <c r="C27" s="126">
        <v>1982</v>
      </c>
      <c r="D27" s="126">
        <v>17388</v>
      </c>
      <c r="E27" s="126">
        <v>9901</v>
      </c>
      <c r="F27" s="126">
        <v>3796</v>
      </c>
      <c r="G27" s="126">
        <v>2395</v>
      </c>
      <c r="H27" s="126">
        <v>340</v>
      </c>
    </row>
    <row r="28" spans="1:8" s="86" customFormat="1" ht="9" customHeight="1">
      <c r="A28" s="86" t="s">
        <v>32</v>
      </c>
      <c r="B28" s="113">
        <f t="shared" si="1"/>
        <v>8559</v>
      </c>
      <c r="C28" s="113">
        <v>402</v>
      </c>
      <c r="D28" s="113">
        <v>1513</v>
      </c>
      <c r="E28" s="113">
        <v>3089</v>
      </c>
      <c r="F28" s="113">
        <v>1870</v>
      </c>
      <c r="G28" s="113">
        <v>1330</v>
      </c>
      <c r="H28" s="113">
        <v>355</v>
      </c>
    </row>
    <row r="29" spans="1:8" s="86" customFormat="1" ht="9" customHeight="1">
      <c r="A29" s="86" t="s">
        <v>33</v>
      </c>
      <c r="B29" s="113">
        <f t="shared" si="1"/>
        <v>6271</v>
      </c>
      <c r="C29" s="113">
        <v>212</v>
      </c>
      <c r="D29" s="113">
        <v>1672</v>
      </c>
      <c r="E29" s="113">
        <v>2258</v>
      </c>
      <c r="F29" s="113">
        <v>937</v>
      </c>
      <c r="G29" s="113">
        <v>842</v>
      </c>
      <c r="H29" s="113">
        <v>350</v>
      </c>
    </row>
    <row r="30" spans="1:8" s="86" customFormat="1" ht="9" customHeight="1">
      <c r="A30" s="86" t="s">
        <v>34</v>
      </c>
      <c r="B30" s="113">
        <f t="shared" si="1"/>
        <v>30949</v>
      </c>
      <c r="C30" s="113">
        <v>418</v>
      </c>
      <c r="D30" s="113">
        <v>6116</v>
      </c>
      <c r="E30" s="113">
        <v>13753</v>
      </c>
      <c r="F30" s="113">
        <v>3573</v>
      </c>
      <c r="G30" s="113">
        <v>4278</v>
      </c>
      <c r="H30" s="113">
        <v>2811</v>
      </c>
    </row>
    <row r="31" spans="1:8" s="86" customFormat="1" ht="9" customHeight="1">
      <c r="A31" s="180" t="s">
        <v>35</v>
      </c>
      <c r="B31" s="126">
        <f t="shared" si="1"/>
        <v>19191</v>
      </c>
      <c r="C31" s="126">
        <v>1348</v>
      </c>
      <c r="D31" s="126">
        <v>9775</v>
      </c>
      <c r="E31" s="126">
        <v>4280</v>
      </c>
      <c r="F31" s="126">
        <v>1952</v>
      </c>
      <c r="G31" s="126">
        <v>1464</v>
      </c>
      <c r="H31" s="126">
        <v>372</v>
      </c>
    </row>
    <row r="32" spans="1:8" s="86" customFormat="1" ht="9" customHeight="1">
      <c r="A32" s="86" t="s">
        <v>36</v>
      </c>
      <c r="B32" s="113">
        <f t="shared" si="1"/>
        <v>20739</v>
      </c>
      <c r="C32" s="113">
        <v>1068</v>
      </c>
      <c r="D32" s="113">
        <v>6559</v>
      </c>
      <c r="E32" s="113">
        <v>6115</v>
      </c>
      <c r="F32" s="113">
        <v>3090</v>
      </c>
      <c r="G32" s="113">
        <v>3170</v>
      </c>
      <c r="H32" s="113">
        <v>737</v>
      </c>
    </row>
    <row r="33" spans="1:8" s="86" customFormat="1" ht="9" customHeight="1">
      <c r="A33" s="86" t="s">
        <v>37</v>
      </c>
      <c r="B33" s="113">
        <f t="shared" si="1"/>
        <v>9977</v>
      </c>
      <c r="C33" s="113">
        <v>804</v>
      </c>
      <c r="D33" s="113">
        <v>4227</v>
      </c>
      <c r="E33" s="113">
        <v>2103</v>
      </c>
      <c r="F33" s="113">
        <v>538</v>
      </c>
      <c r="G33" s="113">
        <v>445</v>
      </c>
      <c r="H33" s="113">
        <v>1860</v>
      </c>
    </row>
    <row r="34" spans="1:8" s="86" customFormat="1" ht="9" customHeight="1">
      <c r="A34" s="86" t="s">
        <v>38</v>
      </c>
      <c r="B34" s="113">
        <f t="shared" si="1"/>
        <v>5850</v>
      </c>
      <c r="C34" s="113">
        <v>255</v>
      </c>
      <c r="D34" s="113">
        <v>1629</v>
      </c>
      <c r="E34" s="113">
        <v>1901</v>
      </c>
      <c r="F34" s="113">
        <v>1066</v>
      </c>
      <c r="G34" s="113">
        <v>778</v>
      </c>
      <c r="H34" s="113">
        <v>221</v>
      </c>
    </row>
    <row r="35" spans="1:8" s="86" customFormat="1" ht="9" customHeight="1">
      <c r="A35" s="180" t="s">
        <v>39</v>
      </c>
      <c r="B35" s="126">
        <f t="shared" si="1"/>
        <v>15543</v>
      </c>
      <c r="C35" s="126">
        <v>467</v>
      </c>
      <c r="D35" s="126">
        <v>5672</v>
      </c>
      <c r="E35" s="126">
        <v>4823</v>
      </c>
      <c r="F35" s="126">
        <v>2061</v>
      </c>
      <c r="G35" s="126">
        <v>1696</v>
      </c>
      <c r="H35" s="126">
        <v>824</v>
      </c>
    </row>
    <row r="36" spans="1:8" s="86" customFormat="1" ht="9" customHeight="1">
      <c r="A36" s="86" t="s">
        <v>40</v>
      </c>
      <c r="B36" s="113">
        <f t="shared" si="1"/>
        <v>19662</v>
      </c>
      <c r="C36" s="113">
        <v>366</v>
      </c>
      <c r="D36" s="113">
        <v>4670</v>
      </c>
      <c r="E36" s="113">
        <v>5316</v>
      </c>
      <c r="F36" s="113">
        <v>2875</v>
      </c>
      <c r="G36" s="113">
        <v>2427</v>
      </c>
      <c r="H36" s="113">
        <v>4008</v>
      </c>
    </row>
    <row r="37" spans="1:8" s="86" customFormat="1" ht="9" customHeight="1">
      <c r="A37" s="86" t="s">
        <v>41</v>
      </c>
      <c r="B37" s="113">
        <f t="shared" si="1"/>
        <v>14765</v>
      </c>
      <c r="C37" s="113">
        <v>389</v>
      </c>
      <c r="D37" s="113">
        <v>2824</v>
      </c>
      <c r="E37" s="113">
        <v>6168</v>
      </c>
      <c r="F37" s="113">
        <v>2604</v>
      </c>
      <c r="G37" s="113">
        <v>2082</v>
      </c>
      <c r="H37" s="113">
        <v>698</v>
      </c>
    </row>
    <row r="38" spans="1:8" s="86" customFormat="1" ht="9" customHeight="1">
      <c r="A38" s="86" t="s">
        <v>42</v>
      </c>
      <c r="B38" s="113">
        <f t="shared" si="1"/>
        <v>11734</v>
      </c>
      <c r="C38" s="113">
        <v>715</v>
      </c>
      <c r="D38" s="113">
        <v>4888</v>
      </c>
      <c r="E38" s="113">
        <v>2983</v>
      </c>
      <c r="F38" s="113">
        <v>1404</v>
      </c>
      <c r="G38" s="113">
        <v>1093</v>
      </c>
      <c r="H38" s="113">
        <v>651</v>
      </c>
    </row>
    <row r="39" spans="1:8" s="86" customFormat="1" ht="9" customHeight="1">
      <c r="A39" s="180" t="s">
        <v>43</v>
      </c>
      <c r="B39" s="126">
        <f t="shared" si="1"/>
        <v>21141</v>
      </c>
      <c r="C39" s="126">
        <v>349</v>
      </c>
      <c r="D39" s="126">
        <v>5879</v>
      </c>
      <c r="E39" s="126">
        <v>7787</v>
      </c>
      <c r="F39" s="126">
        <v>3481</v>
      </c>
      <c r="G39" s="126">
        <v>2901</v>
      </c>
      <c r="H39" s="126">
        <v>744</v>
      </c>
    </row>
    <row r="40" spans="1:8" s="86" customFormat="1" ht="9" customHeight="1">
      <c r="A40" s="86" t="s">
        <v>44</v>
      </c>
      <c r="B40" s="113">
        <f t="shared" si="1"/>
        <v>8151</v>
      </c>
      <c r="C40" s="113">
        <v>395</v>
      </c>
      <c r="D40" s="113">
        <v>2634</v>
      </c>
      <c r="E40" s="113">
        <v>2919</v>
      </c>
      <c r="F40" s="113">
        <v>1126</v>
      </c>
      <c r="G40" s="113">
        <v>976</v>
      </c>
      <c r="H40" s="113">
        <v>101</v>
      </c>
    </row>
    <row r="41" spans="1:8" s="86" customFormat="1" ht="9" customHeight="1">
      <c r="A41" s="86" t="s">
        <v>45</v>
      </c>
      <c r="B41" s="113">
        <f t="shared" si="1"/>
        <v>39443</v>
      </c>
      <c r="C41" s="113">
        <v>3193</v>
      </c>
      <c r="D41" s="113">
        <v>15098</v>
      </c>
      <c r="E41" s="113">
        <v>10876</v>
      </c>
      <c r="F41" s="113">
        <v>5965</v>
      </c>
      <c r="G41" s="113">
        <v>4217</v>
      </c>
      <c r="H41" s="113">
        <v>94</v>
      </c>
    </row>
    <row r="42" spans="1:8" s="86" customFormat="1" ht="9" customHeight="1">
      <c r="A42" s="86" t="s">
        <v>46</v>
      </c>
      <c r="B42" s="113">
        <f t="shared" si="1"/>
        <v>12274</v>
      </c>
      <c r="C42" s="113">
        <v>571</v>
      </c>
      <c r="D42" s="113">
        <v>5606</v>
      </c>
      <c r="E42" s="113">
        <v>3902</v>
      </c>
      <c r="F42" s="113">
        <v>1070</v>
      </c>
      <c r="G42" s="113">
        <v>1020</v>
      </c>
      <c r="H42" s="113">
        <v>105</v>
      </c>
    </row>
    <row r="43" spans="1:8" s="86" customFormat="1" ht="9" customHeight="1">
      <c r="A43" s="180" t="s">
        <v>47</v>
      </c>
      <c r="B43" s="126">
        <f t="shared" si="1"/>
        <v>12613</v>
      </c>
      <c r="C43" s="126">
        <v>239</v>
      </c>
      <c r="D43" s="126">
        <v>5619</v>
      </c>
      <c r="E43" s="126">
        <v>3723</v>
      </c>
      <c r="F43" s="126">
        <v>1104</v>
      </c>
      <c r="G43" s="126">
        <v>926</v>
      </c>
      <c r="H43" s="126">
        <v>1002</v>
      </c>
    </row>
    <row r="44" spans="1:8" s="86" customFormat="1" ht="9" customHeight="1">
      <c r="A44" s="143"/>
      <c r="B44" s="144"/>
      <c r="C44" s="144"/>
      <c r="D44" s="144"/>
      <c r="E44" s="144"/>
      <c r="F44" s="144"/>
      <c r="G44" s="144"/>
      <c r="H44" s="144"/>
    </row>
    <row r="45" spans="1:8" s="86" customFormat="1" ht="9" customHeight="1">
      <c r="A45" s="179">
        <v>1996</v>
      </c>
      <c r="B45" s="113"/>
      <c r="C45" s="113"/>
      <c r="D45" s="113"/>
      <c r="E45" s="113"/>
      <c r="F45" s="113"/>
      <c r="G45" s="113"/>
      <c r="H45" s="113"/>
    </row>
    <row r="46" spans="1:8" s="86" customFormat="1" ht="9" customHeight="1">
      <c r="A46" s="82" t="s">
        <v>15</v>
      </c>
      <c r="B46" s="125">
        <f t="shared" ref="B46:H46" si="2">SUM(B48:B79)</f>
        <v>670523</v>
      </c>
      <c r="C46" s="125">
        <f t="shared" si="2"/>
        <v>24275</v>
      </c>
      <c r="D46" s="125">
        <f t="shared" si="2"/>
        <v>213107</v>
      </c>
      <c r="E46" s="125">
        <f t="shared" si="2"/>
        <v>223124</v>
      </c>
      <c r="F46" s="125">
        <f t="shared" si="2"/>
        <v>102430</v>
      </c>
      <c r="G46" s="125">
        <f t="shared" si="2"/>
        <v>77060</v>
      </c>
      <c r="H46" s="125">
        <f t="shared" si="2"/>
        <v>30527</v>
      </c>
    </row>
    <row r="47" spans="1:8" s="86" customFormat="1" ht="3.95" customHeight="1">
      <c r="A47" s="82"/>
      <c r="B47" s="125"/>
      <c r="C47" s="125"/>
      <c r="D47" s="125"/>
      <c r="E47" s="125"/>
      <c r="F47" s="125"/>
      <c r="G47" s="125"/>
      <c r="H47" s="125"/>
    </row>
    <row r="48" spans="1:8" s="86" customFormat="1" ht="9" customHeight="1">
      <c r="A48" s="86" t="s">
        <v>16</v>
      </c>
      <c r="B48" s="113">
        <f t="shared" ref="B48:B79" si="3">SUM(C48:H48)</f>
        <v>6638</v>
      </c>
      <c r="C48" s="113">
        <v>54</v>
      </c>
      <c r="D48" s="113">
        <v>2435</v>
      </c>
      <c r="E48" s="113">
        <v>2434</v>
      </c>
      <c r="F48" s="113">
        <v>895</v>
      </c>
      <c r="G48" s="113">
        <v>771</v>
      </c>
      <c r="H48" s="113">
        <v>49</v>
      </c>
    </row>
    <row r="49" spans="1:8" s="86" customFormat="1" ht="9" customHeight="1">
      <c r="A49" s="86" t="s">
        <v>17</v>
      </c>
      <c r="B49" s="113">
        <f t="shared" si="3"/>
        <v>15850</v>
      </c>
      <c r="C49" s="113">
        <v>245</v>
      </c>
      <c r="D49" s="113">
        <v>3180</v>
      </c>
      <c r="E49" s="113">
        <v>5803</v>
      </c>
      <c r="F49" s="113">
        <v>2650</v>
      </c>
      <c r="G49" s="113">
        <v>1889</v>
      </c>
      <c r="H49" s="113">
        <v>2083</v>
      </c>
    </row>
    <row r="50" spans="1:8" s="86" customFormat="1" ht="9" customHeight="1">
      <c r="A50" s="86" t="s">
        <v>18</v>
      </c>
      <c r="B50" s="113">
        <f t="shared" si="3"/>
        <v>3416</v>
      </c>
      <c r="C50" s="113">
        <v>53</v>
      </c>
      <c r="D50" s="113">
        <v>564</v>
      </c>
      <c r="E50" s="113">
        <v>1102</v>
      </c>
      <c r="F50" s="113">
        <v>1028</v>
      </c>
      <c r="G50" s="113">
        <v>416</v>
      </c>
      <c r="H50" s="113">
        <v>253</v>
      </c>
    </row>
    <row r="51" spans="1:8" s="86" customFormat="1" ht="9" customHeight="1">
      <c r="A51" s="180" t="s">
        <v>19</v>
      </c>
      <c r="B51" s="126">
        <f t="shared" si="3"/>
        <v>5339</v>
      </c>
      <c r="C51" s="126">
        <v>289</v>
      </c>
      <c r="D51" s="126">
        <v>2438</v>
      </c>
      <c r="E51" s="126">
        <v>1479</v>
      </c>
      <c r="F51" s="126">
        <v>658</v>
      </c>
      <c r="G51" s="126">
        <v>447</v>
      </c>
      <c r="H51" s="126">
        <v>28</v>
      </c>
    </row>
    <row r="52" spans="1:8" s="86" customFormat="1" ht="9" customHeight="1">
      <c r="A52" s="86" t="s">
        <v>20</v>
      </c>
      <c r="B52" s="113">
        <f t="shared" si="3"/>
        <v>17363</v>
      </c>
      <c r="C52" s="113">
        <v>159</v>
      </c>
      <c r="D52" s="113">
        <v>4173</v>
      </c>
      <c r="E52" s="113">
        <v>6921</v>
      </c>
      <c r="F52" s="113">
        <v>2484</v>
      </c>
      <c r="G52" s="113">
        <v>2766</v>
      </c>
      <c r="H52" s="113">
        <v>860</v>
      </c>
    </row>
    <row r="53" spans="1:8" s="86" customFormat="1" ht="9" customHeight="1">
      <c r="A53" s="86" t="s">
        <v>21</v>
      </c>
      <c r="B53" s="113">
        <f t="shared" si="3"/>
        <v>3474</v>
      </c>
      <c r="C53" s="113">
        <v>168</v>
      </c>
      <c r="D53" s="113">
        <v>943</v>
      </c>
      <c r="E53" s="113">
        <v>1270</v>
      </c>
      <c r="F53" s="113">
        <v>628</v>
      </c>
      <c r="G53" s="113">
        <v>449</v>
      </c>
      <c r="H53" s="113">
        <v>16</v>
      </c>
    </row>
    <row r="54" spans="1:8" s="86" customFormat="1" ht="9" customHeight="1">
      <c r="A54" s="86" t="s">
        <v>22</v>
      </c>
      <c r="B54" s="113">
        <f t="shared" si="3"/>
        <v>18115</v>
      </c>
      <c r="C54" s="113">
        <v>2140</v>
      </c>
      <c r="D54" s="113">
        <v>8009</v>
      </c>
      <c r="E54" s="113">
        <v>4065</v>
      </c>
      <c r="F54" s="113">
        <v>1827</v>
      </c>
      <c r="G54" s="113">
        <v>1516</v>
      </c>
      <c r="H54" s="113">
        <v>558</v>
      </c>
    </row>
    <row r="55" spans="1:8" s="86" customFormat="1" ht="9" customHeight="1">
      <c r="A55" s="180" t="s">
        <v>23</v>
      </c>
      <c r="B55" s="126">
        <f t="shared" si="3"/>
        <v>19204</v>
      </c>
      <c r="C55" s="126">
        <v>159</v>
      </c>
      <c r="D55" s="126">
        <v>6071</v>
      </c>
      <c r="E55" s="126">
        <v>6733</v>
      </c>
      <c r="F55" s="126">
        <v>3036</v>
      </c>
      <c r="G55" s="126">
        <v>2449</v>
      </c>
      <c r="H55" s="126">
        <v>756</v>
      </c>
    </row>
    <row r="56" spans="1:8" s="86" customFormat="1" ht="9" customHeight="1">
      <c r="A56" s="161" t="s">
        <v>24</v>
      </c>
      <c r="B56" s="113">
        <f t="shared" si="3"/>
        <v>54565</v>
      </c>
      <c r="C56" s="113">
        <v>245</v>
      </c>
      <c r="D56" s="113">
        <v>5301</v>
      </c>
      <c r="E56" s="113">
        <v>20880</v>
      </c>
      <c r="F56" s="113">
        <v>14616</v>
      </c>
      <c r="G56" s="113">
        <v>10822</v>
      </c>
      <c r="H56" s="113">
        <v>2701</v>
      </c>
    </row>
    <row r="57" spans="1:8" s="86" customFormat="1" ht="9" customHeight="1">
      <c r="A57" s="86" t="s">
        <v>25</v>
      </c>
      <c r="B57" s="113">
        <f t="shared" si="3"/>
        <v>12443</v>
      </c>
      <c r="C57" s="113">
        <v>205</v>
      </c>
      <c r="D57" s="113">
        <v>4049</v>
      </c>
      <c r="E57" s="113">
        <v>3898</v>
      </c>
      <c r="F57" s="113">
        <v>1222</v>
      </c>
      <c r="G57" s="113">
        <v>1001</v>
      </c>
      <c r="H57" s="113">
        <v>2068</v>
      </c>
    </row>
    <row r="58" spans="1:8" s="86" customFormat="1" ht="9" customHeight="1">
      <c r="A58" s="86" t="s">
        <v>26</v>
      </c>
      <c r="B58" s="113">
        <f t="shared" si="3"/>
        <v>38071</v>
      </c>
      <c r="C58" s="113">
        <v>1160</v>
      </c>
      <c r="D58" s="113">
        <v>18870</v>
      </c>
      <c r="E58" s="113">
        <v>10862</v>
      </c>
      <c r="F58" s="113">
        <v>3729</v>
      </c>
      <c r="G58" s="113">
        <v>2252</v>
      </c>
      <c r="H58" s="113">
        <v>1198</v>
      </c>
    </row>
    <row r="59" spans="1:8" s="86" customFormat="1" ht="9" customHeight="1">
      <c r="A59" s="180" t="s">
        <v>27</v>
      </c>
      <c r="B59" s="126">
        <f t="shared" si="3"/>
        <v>25216</v>
      </c>
      <c r="C59" s="126">
        <v>2293</v>
      </c>
      <c r="D59" s="126">
        <v>9868</v>
      </c>
      <c r="E59" s="126">
        <v>6664</v>
      </c>
      <c r="F59" s="126">
        <v>3375</v>
      </c>
      <c r="G59" s="126">
        <v>2244</v>
      </c>
      <c r="H59" s="126">
        <v>772</v>
      </c>
    </row>
    <row r="60" spans="1:8" s="86" customFormat="1" ht="9" customHeight="1">
      <c r="A60" s="86" t="s">
        <v>28</v>
      </c>
      <c r="B60" s="113">
        <f t="shared" si="3"/>
        <v>13798</v>
      </c>
      <c r="C60" s="113">
        <v>731</v>
      </c>
      <c r="D60" s="113">
        <v>4780</v>
      </c>
      <c r="E60" s="113">
        <v>4587</v>
      </c>
      <c r="F60" s="113">
        <v>2132</v>
      </c>
      <c r="G60" s="113">
        <v>1411</v>
      </c>
      <c r="H60" s="113">
        <v>157</v>
      </c>
    </row>
    <row r="61" spans="1:8" s="86" customFormat="1" ht="9" customHeight="1">
      <c r="A61" s="86" t="s">
        <v>29</v>
      </c>
      <c r="B61" s="113">
        <f t="shared" si="3"/>
        <v>50063</v>
      </c>
      <c r="C61" s="113">
        <v>982</v>
      </c>
      <c r="D61" s="113">
        <v>17207</v>
      </c>
      <c r="E61" s="113">
        <v>16816</v>
      </c>
      <c r="F61" s="113">
        <v>6045</v>
      </c>
      <c r="G61" s="113">
        <v>4482</v>
      </c>
      <c r="H61" s="113">
        <v>4531</v>
      </c>
    </row>
    <row r="62" spans="1:8" s="86" customFormat="1" ht="9" customHeight="1">
      <c r="A62" s="86" t="s">
        <v>30</v>
      </c>
      <c r="B62" s="113">
        <f t="shared" si="3"/>
        <v>81716</v>
      </c>
      <c r="C62" s="113">
        <v>2073</v>
      </c>
      <c r="D62" s="113">
        <v>19100</v>
      </c>
      <c r="E62" s="113">
        <v>33341</v>
      </c>
      <c r="F62" s="113">
        <v>16665</v>
      </c>
      <c r="G62" s="113">
        <v>9670</v>
      </c>
      <c r="H62" s="113">
        <v>867</v>
      </c>
    </row>
    <row r="63" spans="1:8" s="86" customFormat="1" ht="9" customHeight="1">
      <c r="A63" s="180" t="s">
        <v>31</v>
      </c>
      <c r="B63" s="126">
        <f t="shared" si="3"/>
        <v>36180</v>
      </c>
      <c r="C63" s="126">
        <v>2128</v>
      </c>
      <c r="D63" s="126">
        <v>17227</v>
      </c>
      <c r="E63" s="126">
        <v>10342</v>
      </c>
      <c r="F63" s="126">
        <v>3680</v>
      </c>
      <c r="G63" s="126">
        <v>2542</v>
      </c>
      <c r="H63" s="126">
        <v>261</v>
      </c>
    </row>
    <row r="64" spans="1:8" s="86" customFormat="1" ht="9" customHeight="1">
      <c r="A64" s="86" t="s">
        <v>32</v>
      </c>
      <c r="B64" s="113">
        <f t="shared" si="3"/>
        <v>8274</v>
      </c>
      <c r="C64" s="113">
        <v>154</v>
      </c>
      <c r="D64" s="113">
        <v>1533</v>
      </c>
      <c r="E64" s="113">
        <v>3044</v>
      </c>
      <c r="F64" s="113">
        <v>2021</v>
      </c>
      <c r="G64" s="113">
        <v>1376</v>
      </c>
      <c r="H64" s="113">
        <v>146</v>
      </c>
    </row>
    <row r="65" spans="1:8" s="86" customFormat="1" ht="9" customHeight="1">
      <c r="A65" s="86" t="s">
        <v>33</v>
      </c>
      <c r="B65" s="113">
        <f t="shared" si="3"/>
        <v>7268</v>
      </c>
      <c r="C65" s="113">
        <v>234</v>
      </c>
      <c r="D65" s="113">
        <v>1917</v>
      </c>
      <c r="E65" s="113">
        <v>2618</v>
      </c>
      <c r="F65" s="113">
        <v>1037</v>
      </c>
      <c r="G65" s="113">
        <v>1021</v>
      </c>
      <c r="H65" s="113">
        <v>441</v>
      </c>
    </row>
    <row r="66" spans="1:8" s="86" customFormat="1" ht="9" customHeight="1">
      <c r="A66" s="86" t="s">
        <v>34</v>
      </c>
      <c r="B66" s="113">
        <f t="shared" si="3"/>
        <v>31940</v>
      </c>
      <c r="C66" s="113">
        <v>381</v>
      </c>
      <c r="D66" s="113">
        <v>6312</v>
      </c>
      <c r="E66" s="113">
        <v>13989</v>
      </c>
      <c r="F66" s="113">
        <v>4353</v>
      </c>
      <c r="G66" s="113">
        <v>4754</v>
      </c>
      <c r="H66" s="113">
        <v>2151</v>
      </c>
    </row>
    <row r="67" spans="1:8" s="86" customFormat="1" ht="9" customHeight="1">
      <c r="A67" s="180" t="s">
        <v>35</v>
      </c>
      <c r="B67" s="126">
        <f t="shared" si="3"/>
        <v>21680</v>
      </c>
      <c r="C67" s="126">
        <v>1893</v>
      </c>
      <c r="D67" s="126">
        <v>11470</v>
      </c>
      <c r="E67" s="126">
        <v>4408</v>
      </c>
      <c r="F67" s="126">
        <v>1975</v>
      </c>
      <c r="G67" s="126">
        <v>1556</v>
      </c>
      <c r="H67" s="126">
        <v>378</v>
      </c>
    </row>
    <row r="68" spans="1:8" s="86" customFormat="1" ht="9" customHeight="1">
      <c r="A68" s="86" t="s">
        <v>36</v>
      </c>
      <c r="B68" s="113">
        <f t="shared" si="3"/>
        <v>21758</v>
      </c>
      <c r="C68" s="113">
        <v>924</v>
      </c>
      <c r="D68" s="113">
        <v>6743</v>
      </c>
      <c r="E68" s="113">
        <v>6300</v>
      </c>
      <c r="F68" s="113">
        <v>3303</v>
      </c>
      <c r="G68" s="113">
        <v>3171</v>
      </c>
      <c r="H68" s="113">
        <v>1317</v>
      </c>
    </row>
    <row r="69" spans="1:8" s="86" customFormat="1" ht="9" customHeight="1">
      <c r="A69" s="86" t="s">
        <v>37</v>
      </c>
      <c r="B69" s="113">
        <f t="shared" si="3"/>
        <v>9886</v>
      </c>
      <c r="C69" s="113">
        <v>692</v>
      </c>
      <c r="D69" s="113">
        <v>3576</v>
      </c>
      <c r="E69" s="113">
        <v>2206</v>
      </c>
      <c r="F69" s="113">
        <v>567</v>
      </c>
      <c r="G69" s="113">
        <v>749</v>
      </c>
      <c r="H69" s="113">
        <v>2096</v>
      </c>
    </row>
    <row r="70" spans="1:8" s="86" customFormat="1" ht="9" customHeight="1">
      <c r="A70" s="86" t="s">
        <v>38</v>
      </c>
      <c r="B70" s="113">
        <f t="shared" si="3"/>
        <v>6382</v>
      </c>
      <c r="C70" s="113">
        <v>281</v>
      </c>
      <c r="D70" s="113">
        <v>1837</v>
      </c>
      <c r="E70" s="113">
        <v>1979</v>
      </c>
      <c r="F70" s="113">
        <v>1183</v>
      </c>
      <c r="G70" s="113">
        <v>930</v>
      </c>
      <c r="H70" s="113">
        <v>172</v>
      </c>
    </row>
    <row r="71" spans="1:8" s="86" customFormat="1" ht="9" customHeight="1">
      <c r="A71" s="180" t="s">
        <v>39</v>
      </c>
      <c r="B71" s="126">
        <f t="shared" si="3"/>
        <v>16264</v>
      </c>
      <c r="C71" s="126">
        <v>430</v>
      </c>
      <c r="D71" s="126">
        <v>5903</v>
      </c>
      <c r="E71" s="126">
        <v>5508</v>
      </c>
      <c r="F71" s="126">
        <v>1995</v>
      </c>
      <c r="G71" s="126">
        <v>1880</v>
      </c>
      <c r="H71" s="126">
        <v>548</v>
      </c>
    </row>
    <row r="72" spans="1:8" s="86" customFormat="1" ht="9" customHeight="1">
      <c r="A72" s="86" t="s">
        <v>40</v>
      </c>
      <c r="B72" s="113">
        <f t="shared" si="3"/>
        <v>21000</v>
      </c>
      <c r="C72" s="113">
        <v>394</v>
      </c>
      <c r="D72" s="113">
        <v>5270</v>
      </c>
      <c r="E72" s="113">
        <v>5611</v>
      </c>
      <c r="F72" s="113">
        <v>3190</v>
      </c>
      <c r="G72" s="113">
        <v>2575</v>
      </c>
      <c r="H72" s="113">
        <v>3960</v>
      </c>
    </row>
    <row r="73" spans="1:8" s="86" customFormat="1" ht="9" customHeight="1">
      <c r="A73" s="86" t="s">
        <v>41</v>
      </c>
      <c r="B73" s="113">
        <f t="shared" si="3"/>
        <v>16203</v>
      </c>
      <c r="C73" s="113">
        <v>350</v>
      </c>
      <c r="D73" s="113">
        <v>3091</v>
      </c>
      <c r="E73" s="113">
        <v>6912</v>
      </c>
      <c r="F73" s="113">
        <v>2939</v>
      </c>
      <c r="G73" s="113">
        <v>2310</v>
      </c>
      <c r="H73" s="113">
        <v>601</v>
      </c>
    </row>
    <row r="74" spans="1:8" s="86" customFormat="1" ht="9" customHeight="1">
      <c r="A74" s="86" t="s">
        <v>42</v>
      </c>
      <c r="B74" s="113">
        <f t="shared" si="3"/>
        <v>13466</v>
      </c>
      <c r="C74" s="113">
        <v>811</v>
      </c>
      <c r="D74" s="113">
        <v>5869</v>
      </c>
      <c r="E74" s="113">
        <v>3609</v>
      </c>
      <c r="F74" s="113">
        <v>1652</v>
      </c>
      <c r="G74" s="113">
        <v>1268</v>
      </c>
      <c r="H74" s="113">
        <v>257</v>
      </c>
    </row>
    <row r="75" spans="1:8" s="86" customFormat="1" ht="9" customHeight="1">
      <c r="A75" s="180" t="s">
        <v>43</v>
      </c>
      <c r="B75" s="126">
        <f t="shared" si="3"/>
        <v>19726</v>
      </c>
      <c r="C75" s="126">
        <v>283</v>
      </c>
      <c r="D75" s="126">
        <v>5015</v>
      </c>
      <c r="E75" s="126">
        <v>7070</v>
      </c>
      <c r="F75" s="126">
        <v>3498</v>
      </c>
      <c r="G75" s="126">
        <v>3021</v>
      </c>
      <c r="H75" s="126">
        <v>839</v>
      </c>
    </row>
    <row r="76" spans="1:8" s="86" customFormat="1" ht="9" customHeight="1">
      <c r="A76" s="86" t="s">
        <v>44</v>
      </c>
      <c r="B76" s="113">
        <f t="shared" si="3"/>
        <v>8218</v>
      </c>
      <c r="C76" s="113">
        <v>373</v>
      </c>
      <c r="D76" s="113">
        <v>2577</v>
      </c>
      <c r="E76" s="113">
        <v>2945</v>
      </c>
      <c r="F76" s="113">
        <v>1266</v>
      </c>
      <c r="G76" s="113">
        <v>941</v>
      </c>
      <c r="H76" s="113">
        <v>116</v>
      </c>
    </row>
    <row r="77" spans="1:8" s="86" customFormat="1" ht="9" customHeight="1">
      <c r="A77" s="86" t="s">
        <v>45</v>
      </c>
      <c r="B77" s="113">
        <f t="shared" si="3"/>
        <v>41766</v>
      </c>
      <c r="C77" s="113">
        <v>3191</v>
      </c>
      <c r="D77" s="113">
        <v>15519</v>
      </c>
      <c r="E77" s="113">
        <v>11992</v>
      </c>
      <c r="F77" s="113">
        <v>6457</v>
      </c>
      <c r="G77" s="113">
        <v>4446</v>
      </c>
      <c r="H77" s="113">
        <v>161</v>
      </c>
    </row>
    <row r="78" spans="1:8" s="86" customFormat="1" ht="9" customHeight="1">
      <c r="A78" s="86" t="s">
        <v>46</v>
      </c>
      <c r="B78" s="113">
        <f t="shared" si="3"/>
        <v>12537</v>
      </c>
      <c r="C78" s="113">
        <v>551</v>
      </c>
      <c r="D78" s="113">
        <v>5827</v>
      </c>
      <c r="E78" s="113">
        <v>3879</v>
      </c>
      <c r="F78" s="113">
        <v>1120</v>
      </c>
      <c r="G78" s="113">
        <v>1070</v>
      </c>
      <c r="H78" s="113">
        <v>90</v>
      </c>
    </row>
    <row r="79" spans="1:8" s="86" customFormat="1" ht="9" customHeight="1">
      <c r="A79" s="180" t="s">
        <v>47</v>
      </c>
      <c r="B79" s="126">
        <f t="shared" si="3"/>
        <v>12704</v>
      </c>
      <c r="C79" s="126">
        <v>249</v>
      </c>
      <c r="D79" s="126">
        <v>6433</v>
      </c>
      <c r="E79" s="126">
        <v>3857</v>
      </c>
      <c r="F79" s="126">
        <v>1204</v>
      </c>
      <c r="G79" s="126">
        <v>865</v>
      </c>
      <c r="H79" s="126">
        <v>96</v>
      </c>
    </row>
    <row r="80" spans="1:8" s="86" customFormat="1" ht="9" customHeight="1">
      <c r="B80" s="113"/>
      <c r="C80" s="113"/>
      <c r="D80" s="113"/>
      <c r="E80" s="113"/>
      <c r="F80" s="113"/>
      <c r="G80" s="113"/>
      <c r="H80" s="113"/>
    </row>
    <row r="81" spans="1:8" s="86" customFormat="1" ht="9" customHeight="1">
      <c r="A81" s="179">
        <v>1997</v>
      </c>
      <c r="B81" s="113"/>
      <c r="C81" s="113"/>
      <c r="D81" s="113"/>
      <c r="E81" s="113"/>
      <c r="F81" s="113"/>
      <c r="G81" s="113"/>
      <c r="H81" s="113"/>
    </row>
    <row r="82" spans="1:8" s="86" customFormat="1" ht="9" customHeight="1">
      <c r="A82" s="82" t="s">
        <v>15</v>
      </c>
      <c r="B82" s="125">
        <f t="shared" ref="B82:H82" si="4">SUM(B84:B115)</f>
        <v>707840</v>
      </c>
      <c r="C82" s="125">
        <f t="shared" si="4"/>
        <v>27094</v>
      </c>
      <c r="D82" s="125">
        <f t="shared" si="4"/>
        <v>226005</v>
      </c>
      <c r="E82" s="125">
        <f t="shared" si="4"/>
        <v>231327</v>
      </c>
      <c r="F82" s="125">
        <f t="shared" si="4"/>
        <v>107912</v>
      </c>
      <c r="G82" s="125">
        <f t="shared" si="4"/>
        <v>81225</v>
      </c>
      <c r="H82" s="125">
        <f t="shared" si="4"/>
        <v>34277</v>
      </c>
    </row>
    <row r="83" spans="1:8" s="86" customFormat="1" ht="3.95" customHeight="1">
      <c r="A83" s="82"/>
      <c r="B83" s="125"/>
      <c r="C83" s="125"/>
      <c r="D83" s="125"/>
      <c r="E83" s="125"/>
      <c r="F83" s="125"/>
      <c r="G83" s="125"/>
      <c r="H83" s="125"/>
    </row>
    <row r="84" spans="1:8" s="86" customFormat="1" ht="9" customHeight="1">
      <c r="A84" s="86" t="s">
        <v>16</v>
      </c>
      <c r="B84" s="113">
        <f t="shared" ref="B84:B115" si="5">SUM(C84:H84)</f>
        <v>6921</v>
      </c>
      <c r="C84" s="113">
        <v>66</v>
      </c>
      <c r="D84" s="113">
        <v>2511</v>
      </c>
      <c r="E84" s="113">
        <v>2361</v>
      </c>
      <c r="F84" s="113">
        <v>1045</v>
      </c>
      <c r="G84" s="113">
        <v>879</v>
      </c>
      <c r="H84" s="113">
        <v>59</v>
      </c>
    </row>
    <row r="85" spans="1:8" s="86" customFormat="1" ht="9" customHeight="1">
      <c r="A85" s="86" t="s">
        <v>17</v>
      </c>
      <c r="B85" s="113">
        <f t="shared" si="5"/>
        <v>16053</v>
      </c>
      <c r="C85" s="113">
        <v>368</v>
      </c>
      <c r="D85" s="113">
        <v>3376</v>
      </c>
      <c r="E85" s="113">
        <v>6008</v>
      </c>
      <c r="F85" s="113">
        <v>2725</v>
      </c>
      <c r="G85" s="113">
        <v>2321</v>
      </c>
      <c r="H85" s="113">
        <v>1255</v>
      </c>
    </row>
    <row r="86" spans="1:8" s="86" customFormat="1" ht="9" customHeight="1">
      <c r="A86" s="86" t="s">
        <v>18</v>
      </c>
      <c r="B86" s="113">
        <f t="shared" si="5"/>
        <v>3161</v>
      </c>
      <c r="C86" s="113">
        <v>47</v>
      </c>
      <c r="D86" s="113">
        <v>588</v>
      </c>
      <c r="E86" s="113">
        <v>1033</v>
      </c>
      <c r="F86" s="113">
        <v>917</v>
      </c>
      <c r="G86" s="113">
        <v>398</v>
      </c>
      <c r="H86" s="113">
        <v>178</v>
      </c>
    </row>
    <row r="87" spans="1:8" s="86" customFormat="1" ht="9" customHeight="1">
      <c r="A87" s="180" t="s">
        <v>19</v>
      </c>
      <c r="B87" s="126">
        <f t="shared" si="5"/>
        <v>5630</v>
      </c>
      <c r="C87" s="126">
        <v>231</v>
      </c>
      <c r="D87" s="126">
        <v>2443</v>
      </c>
      <c r="E87" s="126">
        <v>1459</v>
      </c>
      <c r="F87" s="126">
        <v>766</v>
      </c>
      <c r="G87" s="126">
        <v>532</v>
      </c>
      <c r="H87" s="126">
        <v>199</v>
      </c>
    </row>
    <row r="88" spans="1:8" s="86" customFormat="1" ht="9" customHeight="1">
      <c r="A88" s="86" t="s">
        <v>20</v>
      </c>
      <c r="B88" s="113">
        <f t="shared" si="5"/>
        <v>18224</v>
      </c>
      <c r="C88" s="113">
        <v>168</v>
      </c>
      <c r="D88" s="113">
        <v>4331</v>
      </c>
      <c r="E88" s="113">
        <v>7532</v>
      </c>
      <c r="F88" s="113">
        <v>2713</v>
      </c>
      <c r="G88" s="113">
        <v>2850</v>
      </c>
      <c r="H88" s="113">
        <v>630</v>
      </c>
    </row>
    <row r="89" spans="1:8" s="86" customFormat="1" ht="9" customHeight="1">
      <c r="A89" s="86" t="s">
        <v>21</v>
      </c>
      <c r="B89" s="113">
        <f t="shared" si="5"/>
        <v>3770</v>
      </c>
      <c r="C89" s="113">
        <v>133</v>
      </c>
      <c r="D89" s="113">
        <v>1060</v>
      </c>
      <c r="E89" s="113">
        <v>1381</v>
      </c>
      <c r="F89" s="113">
        <v>662</v>
      </c>
      <c r="G89" s="113">
        <v>490</v>
      </c>
      <c r="H89" s="113">
        <v>44</v>
      </c>
    </row>
    <row r="90" spans="1:8" s="86" customFormat="1" ht="9" customHeight="1">
      <c r="A90" s="86" t="s">
        <v>22</v>
      </c>
      <c r="B90" s="113">
        <f t="shared" si="5"/>
        <v>19409</v>
      </c>
      <c r="C90" s="113">
        <v>2367</v>
      </c>
      <c r="D90" s="113">
        <v>8621</v>
      </c>
      <c r="E90" s="113">
        <v>4044</v>
      </c>
      <c r="F90" s="113">
        <v>2065</v>
      </c>
      <c r="G90" s="113">
        <v>1628</v>
      </c>
      <c r="H90" s="113">
        <v>684</v>
      </c>
    </row>
    <row r="91" spans="1:8" s="86" customFormat="1" ht="9" customHeight="1">
      <c r="A91" s="180" t="s">
        <v>23</v>
      </c>
      <c r="B91" s="126">
        <f t="shared" si="5"/>
        <v>18907</v>
      </c>
      <c r="C91" s="126">
        <v>139</v>
      </c>
      <c r="D91" s="126">
        <v>5749</v>
      </c>
      <c r="E91" s="126">
        <v>6624</v>
      </c>
      <c r="F91" s="126">
        <v>3143</v>
      </c>
      <c r="G91" s="126">
        <v>2363</v>
      </c>
      <c r="H91" s="126">
        <v>889</v>
      </c>
    </row>
    <row r="92" spans="1:8" s="86" customFormat="1" ht="9" customHeight="1">
      <c r="A92" s="161" t="s">
        <v>24</v>
      </c>
      <c r="B92" s="113">
        <f t="shared" si="5"/>
        <v>54992</v>
      </c>
      <c r="C92" s="113">
        <v>272</v>
      </c>
      <c r="D92" s="113">
        <v>5440</v>
      </c>
      <c r="E92" s="113">
        <v>22064</v>
      </c>
      <c r="F92" s="113">
        <v>14880</v>
      </c>
      <c r="G92" s="113">
        <v>11583</v>
      </c>
      <c r="H92" s="113">
        <v>753</v>
      </c>
    </row>
    <row r="93" spans="1:8" s="86" customFormat="1" ht="9" customHeight="1">
      <c r="A93" s="86" t="s">
        <v>25</v>
      </c>
      <c r="B93" s="113">
        <f t="shared" si="5"/>
        <v>13565</v>
      </c>
      <c r="C93" s="113">
        <v>245</v>
      </c>
      <c r="D93" s="113">
        <v>4184</v>
      </c>
      <c r="E93" s="113">
        <v>4014</v>
      </c>
      <c r="F93" s="113">
        <v>1364</v>
      </c>
      <c r="G93" s="113">
        <v>1076</v>
      </c>
      <c r="H93" s="113">
        <v>2682</v>
      </c>
    </row>
    <row r="94" spans="1:8" s="86" customFormat="1" ht="9" customHeight="1">
      <c r="A94" s="86" t="s">
        <v>26</v>
      </c>
      <c r="B94" s="113">
        <f t="shared" si="5"/>
        <v>39558</v>
      </c>
      <c r="C94" s="113">
        <v>1128</v>
      </c>
      <c r="D94" s="113">
        <v>19410</v>
      </c>
      <c r="E94" s="113">
        <v>11391</v>
      </c>
      <c r="F94" s="113">
        <v>4089</v>
      </c>
      <c r="G94" s="113">
        <v>2336</v>
      </c>
      <c r="H94" s="113">
        <v>1204</v>
      </c>
    </row>
    <row r="95" spans="1:8" s="86" customFormat="1" ht="9" customHeight="1">
      <c r="A95" s="180" t="s">
        <v>27</v>
      </c>
      <c r="B95" s="126">
        <f t="shared" si="5"/>
        <v>26335</v>
      </c>
      <c r="C95" s="126">
        <v>2182</v>
      </c>
      <c r="D95" s="126">
        <v>10349</v>
      </c>
      <c r="E95" s="126">
        <v>6489</v>
      </c>
      <c r="F95" s="126">
        <v>3554</v>
      </c>
      <c r="G95" s="126">
        <v>2477</v>
      </c>
      <c r="H95" s="126">
        <v>1284</v>
      </c>
    </row>
    <row r="96" spans="1:8" s="86" customFormat="1" ht="9" customHeight="1">
      <c r="A96" s="86" t="s">
        <v>28</v>
      </c>
      <c r="B96" s="113">
        <f t="shared" si="5"/>
        <v>14054</v>
      </c>
      <c r="C96" s="113">
        <v>691</v>
      </c>
      <c r="D96" s="113">
        <v>4654</v>
      </c>
      <c r="E96" s="113">
        <v>4738</v>
      </c>
      <c r="F96" s="113">
        <v>2211</v>
      </c>
      <c r="G96" s="113">
        <v>1495</v>
      </c>
      <c r="H96" s="113">
        <v>265</v>
      </c>
    </row>
    <row r="97" spans="1:8" s="86" customFormat="1" ht="9" customHeight="1">
      <c r="A97" s="86" t="s">
        <v>29</v>
      </c>
      <c r="B97" s="113">
        <f t="shared" si="5"/>
        <v>51535</v>
      </c>
      <c r="C97" s="113">
        <v>902</v>
      </c>
      <c r="D97" s="113">
        <v>17256</v>
      </c>
      <c r="E97" s="113">
        <v>17579</v>
      </c>
      <c r="F97" s="113">
        <v>6339</v>
      </c>
      <c r="G97" s="113">
        <v>4583</v>
      </c>
      <c r="H97" s="113">
        <v>4876</v>
      </c>
    </row>
    <row r="98" spans="1:8" s="86" customFormat="1" ht="9" customHeight="1">
      <c r="A98" s="86" t="s">
        <v>30</v>
      </c>
      <c r="B98" s="113">
        <f t="shared" si="5"/>
        <v>87981</v>
      </c>
      <c r="C98" s="113">
        <v>1990</v>
      </c>
      <c r="D98" s="113">
        <v>20214</v>
      </c>
      <c r="E98" s="113">
        <v>36158</v>
      </c>
      <c r="F98" s="113">
        <v>18352</v>
      </c>
      <c r="G98" s="113">
        <v>10271</v>
      </c>
      <c r="H98" s="113">
        <v>996</v>
      </c>
    </row>
    <row r="99" spans="1:8" s="86" customFormat="1" ht="9" customHeight="1">
      <c r="A99" s="180" t="s">
        <v>31</v>
      </c>
      <c r="B99" s="126">
        <f t="shared" si="5"/>
        <v>37059</v>
      </c>
      <c r="C99" s="126">
        <v>1872</v>
      </c>
      <c r="D99" s="126">
        <v>17462</v>
      </c>
      <c r="E99" s="126">
        <v>10583</v>
      </c>
      <c r="F99" s="126">
        <v>4013</v>
      </c>
      <c r="G99" s="126">
        <v>2739</v>
      </c>
      <c r="H99" s="126">
        <v>390</v>
      </c>
    </row>
    <row r="100" spans="1:8" s="86" customFormat="1" ht="9" customHeight="1">
      <c r="A100" s="86" t="s">
        <v>32</v>
      </c>
      <c r="B100" s="113">
        <f t="shared" si="5"/>
        <v>9538</v>
      </c>
      <c r="C100" s="113">
        <v>224</v>
      </c>
      <c r="D100" s="113">
        <v>1815</v>
      </c>
      <c r="E100" s="113">
        <v>3507</v>
      </c>
      <c r="F100" s="113">
        <v>2194</v>
      </c>
      <c r="G100" s="113">
        <v>1672</v>
      </c>
      <c r="H100" s="113">
        <v>126</v>
      </c>
    </row>
    <row r="101" spans="1:8" s="86" customFormat="1" ht="9" customHeight="1">
      <c r="A101" s="86" t="s">
        <v>33</v>
      </c>
      <c r="B101" s="113">
        <f t="shared" si="5"/>
        <v>7388</v>
      </c>
      <c r="C101" s="113">
        <v>256</v>
      </c>
      <c r="D101" s="113">
        <v>1876</v>
      </c>
      <c r="E101" s="113">
        <v>2651</v>
      </c>
      <c r="F101" s="113">
        <v>1093</v>
      </c>
      <c r="G101" s="113">
        <v>1000</v>
      </c>
      <c r="H101" s="113">
        <v>512</v>
      </c>
    </row>
    <row r="102" spans="1:8" s="86" customFormat="1" ht="9" customHeight="1">
      <c r="A102" s="86" t="s">
        <v>34</v>
      </c>
      <c r="B102" s="113">
        <f t="shared" si="5"/>
        <v>33899</v>
      </c>
      <c r="C102" s="113">
        <v>273</v>
      </c>
      <c r="D102" s="113">
        <v>8410</v>
      </c>
      <c r="E102" s="113">
        <v>13187</v>
      </c>
      <c r="F102" s="113">
        <v>4321</v>
      </c>
      <c r="G102" s="113">
        <v>5086</v>
      </c>
      <c r="H102" s="113">
        <v>2622</v>
      </c>
    </row>
    <row r="103" spans="1:8" s="86" customFormat="1" ht="9" customHeight="1">
      <c r="A103" s="180" t="s">
        <v>35</v>
      </c>
      <c r="B103" s="126">
        <f t="shared" si="5"/>
        <v>27920</v>
      </c>
      <c r="C103" s="126">
        <v>4333</v>
      </c>
      <c r="D103" s="126">
        <v>14609</v>
      </c>
      <c r="E103" s="126">
        <v>4733</v>
      </c>
      <c r="F103" s="126">
        <v>2180</v>
      </c>
      <c r="G103" s="126">
        <v>1730</v>
      </c>
      <c r="H103" s="126">
        <v>335</v>
      </c>
    </row>
    <row r="104" spans="1:8" s="86" customFormat="1" ht="9" customHeight="1">
      <c r="A104" s="86" t="s">
        <v>36</v>
      </c>
      <c r="B104" s="113">
        <f t="shared" si="5"/>
        <v>24178</v>
      </c>
      <c r="C104" s="113">
        <v>1212</v>
      </c>
      <c r="D104" s="113">
        <v>7684</v>
      </c>
      <c r="E104" s="113">
        <v>7004</v>
      </c>
      <c r="F104" s="113">
        <v>2875</v>
      </c>
      <c r="G104" s="113">
        <v>2362</v>
      </c>
      <c r="H104" s="113">
        <v>3041</v>
      </c>
    </row>
    <row r="105" spans="1:8" s="86" customFormat="1" ht="9" customHeight="1">
      <c r="A105" s="86" t="s">
        <v>37</v>
      </c>
      <c r="B105" s="113">
        <f t="shared" si="5"/>
        <v>10164</v>
      </c>
      <c r="C105" s="113">
        <v>475</v>
      </c>
      <c r="D105" s="113">
        <v>3228</v>
      </c>
      <c r="E105" s="113">
        <v>2304</v>
      </c>
      <c r="F105" s="113">
        <v>707</v>
      </c>
      <c r="G105" s="113">
        <v>734</v>
      </c>
      <c r="H105" s="113">
        <v>2716</v>
      </c>
    </row>
    <row r="106" spans="1:8" s="86" customFormat="1" ht="9" customHeight="1">
      <c r="A106" s="86" t="s">
        <v>38</v>
      </c>
      <c r="B106" s="113">
        <f t="shared" si="5"/>
        <v>6529</v>
      </c>
      <c r="C106" s="113">
        <v>204</v>
      </c>
      <c r="D106" s="113">
        <v>1813</v>
      </c>
      <c r="E106" s="113">
        <v>2030</v>
      </c>
      <c r="F106" s="113">
        <v>1404</v>
      </c>
      <c r="G106" s="113">
        <v>898</v>
      </c>
      <c r="H106" s="113">
        <v>180</v>
      </c>
    </row>
    <row r="107" spans="1:8" s="86" customFormat="1" ht="9" customHeight="1">
      <c r="A107" s="180" t="s">
        <v>39</v>
      </c>
      <c r="B107" s="126">
        <f t="shared" si="5"/>
        <v>16426</v>
      </c>
      <c r="C107" s="126">
        <v>414</v>
      </c>
      <c r="D107" s="126">
        <v>5951</v>
      </c>
      <c r="E107" s="126">
        <v>5331</v>
      </c>
      <c r="F107" s="126">
        <v>2306</v>
      </c>
      <c r="G107" s="126">
        <v>1886</v>
      </c>
      <c r="H107" s="126">
        <v>538</v>
      </c>
    </row>
    <row r="108" spans="1:8" s="86" customFormat="1" ht="9" customHeight="1">
      <c r="A108" s="86" t="s">
        <v>40</v>
      </c>
      <c r="B108" s="113">
        <f t="shared" si="5"/>
        <v>21551</v>
      </c>
      <c r="C108" s="113">
        <v>486</v>
      </c>
      <c r="D108" s="113">
        <v>5297</v>
      </c>
      <c r="E108" s="113">
        <v>5498</v>
      </c>
      <c r="F108" s="113">
        <v>3285</v>
      </c>
      <c r="G108" s="113">
        <v>2891</v>
      </c>
      <c r="H108" s="113">
        <v>4094</v>
      </c>
    </row>
    <row r="109" spans="1:8" s="86" customFormat="1" ht="9" customHeight="1">
      <c r="A109" s="86" t="s">
        <v>41</v>
      </c>
      <c r="B109" s="113">
        <f t="shared" si="5"/>
        <v>17259</v>
      </c>
      <c r="C109" s="113">
        <v>543</v>
      </c>
      <c r="D109" s="113">
        <v>3370</v>
      </c>
      <c r="E109" s="113">
        <v>6452</v>
      </c>
      <c r="F109" s="113">
        <v>3403</v>
      </c>
      <c r="G109" s="113">
        <v>2718</v>
      </c>
      <c r="H109" s="113">
        <v>773</v>
      </c>
    </row>
    <row r="110" spans="1:8" s="86" customFormat="1" ht="9" customHeight="1">
      <c r="A110" s="86" t="s">
        <v>42</v>
      </c>
      <c r="B110" s="113">
        <f t="shared" si="5"/>
        <v>13790</v>
      </c>
      <c r="C110" s="113">
        <v>594</v>
      </c>
      <c r="D110" s="113">
        <v>5528</v>
      </c>
      <c r="E110" s="113">
        <v>4156</v>
      </c>
      <c r="F110" s="113">
        <v>1800</v>
      </c>
      <c r="G110" s="113">
        <v>1318</v>
      </c>
      <c r="H110" s="113">
        <v>394</v>
      </c>
    </row>
    <row r="111" spans="1:8" s="86" customFormat="1" ht="9" customHeight="1">
      <c r="A111" s="180" t="s">
        <v>43</v>
      </c>
      <c r="B111" s="126">
        <f t="shared" si="5"/>
        <v>20333</v>
      </c>
      <c r="C111" s="126">
        <v>240</v>
      </c>
      <c r="D111" s="126">
        <v>5410</v>
      </c>
      <c r="E111" s="126">
        <v>6707</v>
      </c>
      <c r="F111" s="126">
        <v>3110</v>
      </c>
      <c r="G111" s="126">
        <v>2992</v>
      </c>
      <c r="H111" s="126">
        <v>1874</v>
      </c>
    </row>
    <row r="112" spans="1:8" s="86" customFormat="1" ht="9" customHeight="1">
      <c r="A112" s="86" t="s">
        <v>44</v>
      </c>
      <c r="B112" s="113">
        <f t="shared" si="5"/>
        <v>8508</v>
      </c>
      <c r="C112" s="113">
        <v>301</v>
      </c>
      <c r="D112" s="113">
        <v>2483</v>
      </c>
      <c r="E112" s="113">
        <v>3192</v>
      </c>
      <c r="F112" s="113">
        <v>1390</v>
      </c>
      <c r="G112" s="113">
        <v>1028</v>
      </c>
      <c r="H112" s="113">
        <v>114</v>
      </c>
    </row>
    <row r="113" spans="1:8" s="86" customFormat="1" ht="9" customHeight="1">
      <c r="A113" s="86" t="s">
        <v>45</v>
      </c>
      <c r="B113" s="113">
        <f t="shared" si="5"/>
        <v>45490</v>
      </c>
      <c r="C113" s="113">
        <v>3655</v>
      </c>
      <c r="D113" s="113">
        <v>18085</v>
      </c>
      <c r="E113" s="113">
        <v>12142</v>
      </c>
      <c r="F113" s="113">
        <v>6451</v>
      </c>
      <c r="G113" s="113">
        <v>4837</v>
      </c>
      <c r="H113" s="113">
        <v>320</v>
      </c>
    </row>
    <row r="114" spans="1:8" s="86" customFormat="1" ht="9" customHeight="1">
      <c r="A114" s="86" t="s">
        <v>46</v>
      </c>
      <c r="B114" s="113">
        <f t="shared" si="5"/>
        <v>14726</v>
      </c>
      <c r="C114" s="113">
        <v>844</v>
      </c>
      <c r="D114" s="113">
        <v>6828</v>
      </c>
      <c r="E114" s="113">
        <v>4504</v>
      </c>
      <c r="F114" s="113">
        <v>1341</v>
      </c>
      <c r="G114" s="113">
        <v>1067</v>
      </c>
      <c r="H114" s="113">
        <v>142</v>
      </c>
    </row>
    <row r="115" spans="1:8" s="86" customFormat="1" ht="9" customHeight="1">
      <c r="A115" s="180" t="s">
        <v>47</v>
      </c>
      <c r="B115" s="126">
        <f t="shared" si="5"/>
        <v>12987</v>
      </c>
      <c r="C115" s="126">
        <v>239</v>
      </c>
      <c r="D115" s="126">
        <v>5970</v>
      </c>
      <c r="E115" s="126">
        <v>4471</v>
      </c>
      <c r="F115" s="126">
        <v>1214</v>
      </c>
      <c r="G115" s="126">
        <v>985</v>
      </c>
      <c r="H115" s="126">
        <v>108</v>
      </c>
    </row>
    <row r="116" spans="1:8" s="86" customFormat="1" ht="9" customHeight="1">
      <c r="B116" s="113"/>
      <c r="C116" s="113"/>
      <c r="D116" s="113"/>
      <c r="E116" s="113"/>
      <c r="F116" s="113"/>
      <c r="G116" s="113"/>
      <c r="H116" s="113"/>
    </row>
    <row r="117" spans="1:8" s="86" customFormat="1" ht="9" customHeight="1">
      <c r="A117" s="179">
        <v>1998</v>
      </c>
      <c r="B117" s="113"/>
      <c r="C117" s="113"/>
      <c r="D117" s="113"/>
      <c r="E117" s="113"/>
      <c r="F117" s="113"/>
      <c r="G117" s="113"/>
      <c r="H117" s="113"/>
    </row>
    <row r="118" spans="1:8" s="86" customFormat="1" ht="9" customHeight="1">
      <c r="A118" s="82" t="s">
        <v>15</v>
      </c>
      <c r="B118" s="125">
        <f t="shared" ref="B118:H118" si="6">SUM(B120:B151)</f>
        <v>704456</v>
      </c>
      <c r="C118" s="125">
        <f t="shared" si="6"/>
        <v>21505</v>
      </c>
      <c r="D118" s="125">
        <f t="shared" si="6"/>
        <v>211349</v>
      </c>
      <c r="E118" s="125">
        <f t="shared" si="6"/>
        <v>237285</v>
      </c>
      <c r="F118" s="125">
        <f t="shared" si="6"/>
        <v>115973</v>
      </c>
      <c r="G118" s="125">
        <f t="shared" si="6"/>
        <v>83023</v>
      </c>
      <c r="H118" s="125">
        <f t="shared" si="6"/>
        <v>35321</v>
      </c>
    </row>
    <row r="119" spans="1:8" s="86" customFormat="1" ht="3.95" customHeight="1">
      <c r="A119" s="82"/>
      <c r="B119" s="125"/>
      <c r="C119" s="125"/>
      <c r="D119" s="125"/>
      <c r="E119" s="125"/>
      <c r="F119" s="125"/>
      <c r="G119" s="125"/>
      <c r="H119" s="125"/>
    </row>
    <row r="120" spans="1:8" s="86" customFormat="1" ht="9" customHeight="1">
      <c r="A120" s="86" t="s">
        <v>16</v>
      </c>
      <c r="B120" s="113">
        <f t="shared" ref="B120:B151" si="7">SUM(C120:H120)</f>
        <v>7413</v>
      </c>
      <c r="C120" s="113">
        <v>59</v>
      </c>
      <c r="D120" s="113">
        <v>2271</v>
      </c>
      <c r="E120" s="113">
        <v>2883</v>
      </c>
      <c r="F120" s="113">
        <v>1309</v>
      </c>
      <c r="G120" s="113">
        <v>835</v>
      </c>
      <c r="H120" s="113">
        <v>56</v>
      </c>
    </row>
    <row r="121" spans="1:8" s="86" customFormat="1" ht="9" customHeight="1">
      <c r="A121" s="86" t="s">
        <v>17</v>
      </c>
      <c r="B121" s="113">
        <f t="shared" si="7"/>
        <v>15545</v>
      </c>
      <c r="C121" s="113">
        <v>411</v>
      </c>
      <c r="D121" s="113">
        <v>3138</v>
      </c>
      <c r="E121" s="113">
        <v>5560</v>
      </c>
      <c r="F121" s="113">
        <v>2983</v>
      </c>
      <c r="G121" s="113">
        <v>2381</v>
      </c>
      <c r="H121" s="113">
        <v>1072</v>
      </c>
    </row>
    <row r="122" spans="1:8" s="86" customFormat="1" ht="9" customHeight="1">
      <c r="A122" s="86" t="s">
        <v>18</v>
      </c>
      <c r="B122" s="113">
        <f t="shared" si="7"/>
        <v>3254</v>
      </c>
      <c r="C122" s="113">
        <v>83</v>
      </c>
      <c r="D122" s="113">
        <v>552</v>
      </c>
      <c r="E122" s="113">
        <v>1098</v>
      </c>
      <c r="F122" s="113">
        <v>929</v>
      </c>
      <c r="G122" s="113">
        <v>409</v>
      </c>
      <c r="H122" s="113">
        <v>183</v>
      </c>
    </row>
    <row r="123" spans="1:8" s="86" customFormat="1" ht="9" customHeight="1">
      <c r="A123" s="180" t="s">
        <v>19</v>
      </c>
      <c r="B123" s="126">
        <f t="shared" si="7"/>
        <v>5916</v>
      </c>
      <c r="C123" s="126">
        <v>278</v>
      </c>
      <c r="D123" s="126">
        <v>2350</v>
      </c>
      <c r="E123" s="126">
        <v>1526</v>
      </c>
      <c r="F123" s="126">
        <v>834</v>
      </c>
      <c r="G123" s="126">
        <v>563</v>
      </c>
      <c r="H123" s="126">
        <v>365</v>
      </c>
    </row>
    <row r="124" spans="1:8" s="86" customFormat="1" ht="9" customHeight="1">
      <c r="A124" s="86" t="s">
        <v>20</v>
      </c>
      <c r="B124" s="113">
        <f t="shared" si="7"/>
        <v>18891</v>
      </c>
      <c r="C124" s="113">
        <v>130</v>
      </c>
      <c r="D124" s="113">
        <v>4133</v>
      </c>
      <c r="E124" s="113">
        <v>8082</v>
      </c>
      <c r="F124" s="113">
        <v>2927</v>
      </c>
      <c r="G124" s="113">
        <v>2975</v>
      </c>
      <c r="H124" s="113">
        <v>644</v>
      </c>
    </row>
    <row r="125" spans="1:8" s="86" customFormat="1" ht="9" customHeight="1">
      <c r="A125" s="86" t="s">
        <v>21</v>
      </c>
      <c r="B125" s="113">
        <f t="shared" si="7"/>
        <v>4189</v>
      </c>
      <c r="C125" s="113">
        <v>112</v>
      </c>
      <c r="D125" s="113">
        <v>1251</v>
      </c>
      <c r="E125" s="113">
        <v>1512</v>
      </c>
      <c r="F125" s="113">
        <v>760</v>
      </c>
      <c r="G125" s="113">
        <v>531</v>
      </c>
      <c r="H125" s="113">
        <v>23</v>
      </c>
    </row>
    <row r="126" spans="1:8" s="86" customFormat="1" ht="9" customHeight="1">
      <c r="A126" s="86" t="s">
        <v>22</v>
      </c>
      <c r="B126" s="113">
        <f t="shared" si="7"/>
        <v>19862</v>
      </c>
      <c r="C126" s="113">
        <v>2241</v>
      </c>
      <c r="D126" s="113">
        <v>8598</v>
      </c>
      <c r="E126" s="113">
        <v>4430</v>
      </c>
      <c r="F126" s="113">
        <v>2244</v>
      </c>
      <c r="G126" s="113">
        <v>1694</v>
      </c>
      <c r="H126" s="113">
        <v>655</v>
      </c>
    </row>
    <row r="127" spans="1:8" s="86" customFormat="1" ht="9" customHeight="1">
      <c r="A127" s="180" t="s">
        <v>23</v>
      </c>
      <c r="B127" s="126">
        <f t="shared" si="7"/>
        <v>19127</v>
      </c>
      <c r="C127" s="126">
        <v>173</v>
      </c>
      <c r="D127" s="126">
        <v>6485</v>
      </c>
      <c r="E127" s="126">
        <v>6345</v>
      </c>
      <c r="F127" s="126">
        <v>2938</v>
      </c>
      <c r="G127" s="126">
        <v>2033</v>
      </c>
      <c r="H127" s="126">
        <v>1153</v>
      </c>
    </row>
    <row r="128" spans="1:8" s="86" customFormat="1" ht="9" customHeight="1">
      <c r="A128" s="161" t="s">
        <v>24</v>
      </c>
      <c r="B128" s="113">
        <f t="shared" si="7"/>
        <v>53732</v>
      </c>
      <c r="C128" s="113">
        <v>210</v>
      </c>
      <c r="D128" s="113">
        <v>4800</v>
      </c>
      <c r="E128" s="113">
        <v>21552</v>
      </c>
      <c r="F128" s="113">
        <v>14871</v>
      </c>
      <c r="G128" s="113">
        <v>11695</v>
      </c>
      <c r="H128" s="113">
        <v>604</v>
      </c>
    </row>
    <row r="129" spans="1:8" s="86" customFormat="1" ht="9" customHeight="1">
      <c r="A129" s="86" t="s">
        <v>25</v>
      </c>
      <c r="B129" s="113">
        <f t="shared" si="7"/>
        <v>14073</v>
      </c>
      <c r="C129" s="113">
        <v>247</v>
      </c>
      <c r="D129" s="113">
        <v>3798</v>
      </c>
      <c r="E129" s="113">
        <v>4287</v>
      </c>
      <c r="F129" s="113">
        <v>1656</v>
      </c>
      <c r="G129" s="113">
        <v>1277</v>
      </c>
      <c r="H129" s="113">
        <v>2808</v>
      </c>
    </row>
    <row r="130" spans="1:8" s="86" customFormat="1" ht="9" customHeight="1">
      <c r="A130" s="86" t="s">
        <v>26</v>
      </c>
      <c r="B130" s="113">
        <f t="shared" si="7"/>
        <v>40114</v>
      </c>
      <c r="C130" s="113">
        <v>1104</v>
      </c>
      <c r="D130" s="113">
        <v>19830</v>
      </c>
      <c r="E130" s="113">
        <v>10766</v>
      </c>
      <c r="F130" s="113">
        <v>3896</v>
      </c>
      <c r="G130" s="113">
        <v>2225</v>
      </c>
      <c r="H130" s="113">
        <v>2293</v>
      </c>
    </row>
    <row r="131" spans="1:8" s="86" customFormat="1" ht="9" customHeight="1">
      <c r="A131" s="180" t="s">
        <v>27</v>
      </c>
      <c r="B131" s="126">
        <f t="shared" si="7"/>
        <v>25424</v>
      </c>
      <c r="C131" s="126">
        <v>1663</v>
      </c>
      <c r="D131" s="126">
        <v>9437</v>
      </c>
      <c r="E131" s="126">
        <v>6234</v>
      </c>
      <c r="F131" s="126">
        <v>4016</v>
      </c>
      <c r="G131" s="126">
        <v>2677</v>
      </c>
      <c r="H131" s="126">
        <v>1397</v>
      </c>
    </row>
    <row r="132" spans="1:8" s="86" customFormat="1" ht="9" customHeight="1">
      <c r="A132" s="86" t="s">
        <v>28</v>
      </c>
      <c r="B132" s="113">
        <f t="shared" si="7"/>
        <v>14497</v>
      </c>
      <c r="C132" s="113">
        <v>696</v>
      </c>
      <c r="D132" s="113">
        <v>4586</v>
      </c>
      <c r="E132" s="113">
        <v>4976</v>
      </c>
      <c r="F132" s="113">
        <v>2407</v>
      </c>
      <c r="G132" s="113">
        <v>1524</v>
      </c>
      <c r="H132" s="113">
        <v>308</v>
      </c>
    </row>
    <row r="133" spans="1:8" s="86" customFormat="1" ht="9" customHeight="1">
      <c r="A133" s="86" t="s">
        <v>29</v>
      </c>
      <c r="B133" s="113">
        <f t="shared" si="7"/>
        <v>51986</v>
      </c>
      <c r="C133" s="113">
        <v>912</v>
      </c>
      <c r="D133" s="113">
        <v>17307</v>
      </c>
      <c r="E133" s="113">
        <v>19762</v>
      </c>
      <c r="F133" s="113">
        <v>7280</v>
      </c>
      <c r="G133" s="113">
        <v>4909</v>
      </c>
      <c r="H133" s="113">
        <v>1816</v>
      </c>
    </row>
    <row r="134" spans="1:8" s="86" customFormat="1" ht="9" customHeight="1">
      <c r="A134" s="86" t="s">
        <v>30</v>
      </c>
      <c r="B134" s="113">
        <f t="shared" si="7"/>
        <v>90878</v>
      </c>
      <c r="C134" s="113">
        <v>2166</v>
      </c>
      <c r="D134" s="113">
        <v>20501</v>
      </c>
      <c r="E134" s="113">
        <v>37345</v>
      </c>
      <c r="F134" s="113">
        <v>19460</v>
      </c>
      <c r="G134" s="113">
        <v>10448</v>
      </c>
      <c r="H134" s="113">
        <v>958</v>
      </c>
    </row>
    <row r="135" spans="1:8" s="86" customFormat="1" ht="9" customHeight="1">
      <c r="A135" s="180" t="s">
        <v>31</v>
      </c>
      <c r="B135" s="126">
        <f t="shared" si="7"/>
        <v>36319</v>
      </c>
      <c r="C135" s="126">
        <v>1613</v>
      </c>
      <c r="D135" s="126">
        <v>16455</v>
      </c>
      <c r="E135" s="126">
        <v>10985</v>
      </c>
      <c r="F135" s="126">
        <v>4378</v>
      </c>
      <c r="G135" s="126">
        <v>2674</v>
      </c>
      <c r="H135" s="126">
        <v>214</v>
      </c>
    </row>
    <row r="136" spans="1:8" s="86" customFormat="1" ht="9" customHeight="1">
      <c r="A136" s="86" t="s">
        <v>32</v>
      </c>
      <c r="B136" s="113">
        <f t="shared" si="7"/>
        <v>9538</v>
      </c>
      <c r="C136" s="113">
        <v>187</v>
      </c>
      <c r="D136" s="113">
        <v>1728</v>
      </c>
      <c r="E136" s="113">
        <v>3372</v>
      </c>
      <c r="F136" s="113">
        <v>2371</v>
      </c>
      <c r="G136" s="113">
        <v>1804</v>
      </c>
      <c r="H136" s="113">
        <v>76</v>
      </c>
    </row>
    <row r="137" spans="1:8" s="86" customFormat="1" ht="9" customHeight="1">
      <c r="A137" s="86" t="s">
        <v>33</v>
      </c>
      <c r="B137" s="113">
        <f t="shared" si="7"/>
        <v>7257</v>
      </c>
      <c r="C137" s="113">
        <v>196</v>
      </c>
      <c r="D137" s="113">
        <v>1678</v>
      </c>
      <c r="E137" s="113">
        <v>2566</v>
      </c>
      <c r="F137" s="113">
        <v>1158</v>
      </c>
      <c r="G137" s="113">
        <v>1020</v>
      </c>
      <c r="H137" s="113">
        <v>639</v>
      </c>
    </row>
    <row r="138" spans="1:8" s="86" customFormat="1" ht="9" customHeight="1">
      <c r="A138" s="86" t="s">
        <v>34</v>
      </c>
      <c r="B138" s="113">
        <f t="shared" si="7"/>
        <v>35380</v>
      </c>
      <c r="C138" s="113">
        <v>313</v>
      </c>
      <c r="D138" s="113">
        <v>6995</v>
      </c>
      <c r="E138" s="113">
        <v>15559</v>
      </c>
      <c r="F138" s="113">
        <v>5320</v>
      </c>
      <c r="G138" s="113">
        <v>4045</v>
      </c>
      <c r="H138" s="113">
        <v>3148</v>
      </c>
    </row>
    <row r="139" spans="1:8" s="86" customFormat="1" ht="9" customHeight="1">
      <c r="A139" s="180" t="s">
        <v>35</v>
      </c>
      <c r="B139" s="126">
        <f t="shared" si="7"/>
        <v>20343</v>
      </c>
      <c r="C139" s="126">
        <v>1285</v>
      </c>
      <c r="D139" s="126">
        <v>9989</v>
      </c>
      <c r="E139" s="126">
        <v>4742</v>
      </c>
      <c r="F139" s="126">
        <v>2362</v>
      </c>
      <c r="G139" s="126">
        <v>1780</v>
      </c>
      <c r="H139" s="126">
        <v>185</v>
      </c>
    </row>
    <row r="140" spans="1:8" s="86" customFormat="1" ht="9" customHeight="1">
      <c r="A140" s="86" t="s">
        <v>36</v>
      </c>
      <c r="B140" s="113">
        <f t="shared" si="7"/>
        <v>25030</v>
      </c>
      <c r="C140" s="113">
        <v>974</v>
      </c>
      <c r="D140" s="113">
        <v>7027</v>
      </c>
      <c r="E140" s="113">
        <v>6140</v>
      </c>
      <c r="F140" s="113">
        <v>2489</v>
      </c>
      <c r="G140" s="113">
        <v>1966</v>
      </c>
      <c r="H140" s="113">
        <v>6434</v>
      </c>
    </row>
    <row r="141" spans="1:8" s="86" customFormat="1" ht="9" customHeight="1">
      <c r="A141" s="86" t="s">
        <v>37</v>
      </c>
      <c r="B141" s="113">
        <f t="shared" si="7"/>
        <v>10054</v>
      </c>
      <c r="C141" s="113">
        <v>435</v>
      </c>
      <c r="D141" s="113">
        <v>2965</v>
      </c>
      <c r="E141" s="113">
        <v>2441</v>
      </c>
      <c r="F141" s="113">
        <v>845</v>
      </c>
      <c r="G141" s="113">
        <v>812</v>
      </c>
      <c r="H141" s="113">
        <v>2556</v>
      </c>
    </row>
    <row r="142" spans="1:8" s="86" customFormat="1" ht="9" customHeight="1">
      <c r="A142" s="86" t="s">
        <v>38</v>
      </c>
      <c r="B142" s="113">
        <f t="shared" si="7"/>
        <v>7178</v>
      </c>
      <c r="C142" s="113">
        <v>179</v>
      </c>
      <c r="D142" s="113">
        <v>1893</v>
      </c>
      <c r="E142" s="113">
        <v>2194</v>
      </c>
      <c r="F142" s="113">
        <v>1730</v>
      </c>
      <c r="G142" s="113">
        <v>1070</v>
      </c>
      <c r="H142" s="113">
        <v>112</v>
      </c>
    </row>
    <row r="143" spans="1:8" s="86" customFormat="1" ht="9" customHeight="1">
      <c r="A143" s="180" t="s">
        <v>39</v>
      </c>
      <c r="B143" s="126">
        <f t="shared" si="7"/>
        <v>16714</v>
      </c>
      <c r="C143" s="126">
        <v>334</v>
      </c>
      <c r="D143" s="126">
        <v>5985</v>
      </c>
      <c r="E143" s="126">
        <v>5460</v>
      </c>
      <c r="F143" s="126">
        <v>2444</v>
      </c>
      <c r="G143" s="126">
        <v>2016</v>
      </c>
      <c r="H143" s="126">
        <v>475</v>
      </c>
    </row>
    <row r="144" spans="1:8" s="86" customFormat="1" ht="9" customHeight="1">
      <c r="A144" s="86" t="s">
        <v>40</v>
      </c>
      <c r="B144" s="113">
        <f t="shared" si="7"/>
        <v>21436</v>
      </c>
      <c r="C144" s="113">
        <v>369</v>
      </c>
      <c r="D144" s="113">
        <v>4891</v>
      </c>
      <c r="E144" s="113">
        <v>5482</v>
      </c>
      <c r="F144" s="113">
        <v>3578</v>
      </c>
      <c r="G144" s="113">
        <v>3127</v>
      </c>
      <c r="H144" s="113">
        <v>3989</v>
      </c>
    </row>
    <row r="145" spans="1:8" s="86" customFormat="1" ht="9" customHeight="1">
      <c r="A145" s="86" t="s">
        <v>41</v>
      </c>
      <c r="B145" s="113">
        <f t="shared" si="7"/>
        <v>16463</v>
      </c>
      <c r="C145" s="113">
        <v>549</v>
      </c>
      <c r="D145" s="113">
        <v>2734</v>
      </c>
      <c r="E145" s="113">
        <v>6585</v>
      </c>
      <c r="F145" s="113">
        <v>3042</v>
      </c>
      <c r="G145" s="113">
        <v>2815</v>
      </c>
      <c r="H145" s="113">
        <v>738</v>
      </c>
    </row>
    <row r="146" spans="1:8" s="86" customFormat="1" ht="9" customHeight="1">
      <c r="A146" s="86" t="s">
        <v>42</v>
      </c>
      <c r="B146" s="113">
        <f t="shared" si="7"/>
        <v>13310</v>
      </c>
      <c r="C146" s="113">
        <v>446</v>
      </c>
      <c r="D146" s="113">
        <v>4986</v>
      </c>
      <c r="E146" s="113">
        <v>4184</v>
      </c>
      <c r="F146" s="113">
        <v>1919</v>
      </c>
      <c r="G146" s="113">
        <v>1332</v>
      </c>
      <c r="H146" s="113">
        <v>443</v>
      </c>
    </row>
    <row r="147" spans="1:8" s="86" customFormat="1" ht="9" customHeight="1">
      <c r="A147" s="180" t="s">
        <v>43</v>
      </c>
      <c r="B147" s="126">
        <f t="shared" si="7"/>
        <v>20604</v>
      </c>
      <c r="C147" s="126">
        <v>197</v>
      </c>
      <c r="D147" s="126">
        <v>4534</v>
      </c>
      <c r="E147" s="126">
        <v>7042</v>
      </c>
      <c r="F147" s="126">
        <v>3911</v>
      </c>
      <c r="G147" s="126">
        <v>3465</v>
      </c>
      <c r="H147" s="126">
        <v>1455</v>
      </c>
    </row>
    <row r="148" spans="1:8" s="86" customFormat="1" ht="9" customHeight="1">
      <c r="A148" s="86" t="s">
        <v>44</v>
      </c>
      <c r="B148" s="113">
        <f t="shared" si="7"/>
        <v>9228</v>
      </c>
      <c r="C148" s="113">
        <v>326</v>
      </c>
      <c r="D148" s="113">
        <v>2743</v>
      </c>
      <c r="E148" s="113">
        <v>3191</v>
      </c>
      <c r="F148" s="113">
        <v>1738</v>
      </c>
      <c r="G148" s="113">
        <v>1041</v>
      </c>
      <c r="H148" s="113">
        <v>189</v>
      </c>
    </row>
    <row r="149" spans="1:8" s="86" customFormat="1" ht="9" customHeight="1">
      <c r="A149" s="86" t="s">
        <v>45</v>
      </c>
      <c r="B149" s="113">
        <f t="shared" si="7"/>
        <v>44411</v>
      </c>
      <c r="C149" s="113">
        <v>3069</v>
      </c>
      <c r="D149" s="113">
        <v>17378</v>
      </c>
      <c r="E149" s="113">
        <v>11732</v>
      </c>
      <c r="F149" s="113">
        <v>6892</v>
      </c>
      <c r="G149" s="113">
        <v>5160</v>
      </c>
      <c r="H149" s="113">
        <v>180</v>
      </c>
    </row>
    <row r="150" spans="1:8" s="86" customFormat="1" ht="9" customHeight="1">
      <c r="A150" s="86" t="s">
        <v>46</v>
      </c>
      <c r="B150" s="113">
        <f t="shared" si="7"/>
        <v>13101</v>
      </c>
      <c r="C150" s="113">
        <v>423</v>
      </c>
      <c r="D150" s="113">
        <v>5559</v>
      </c>
      <c r="E150" s="113">
        <v>4324</v>
      </c>
      <c r="F150" s="113">
        <v>1487</v>
      </c>
      <c r="G150" s="113">
        <v>1248</v>
      </c>
      <c r="H150" s="113">
        <v>60</v>
      </c>
    </row>
    <row r="151" spans="1:8" s="86" customFormat="1" ht="9" customHeight="1">
      <c r="A151" s="180" t="s">
        <v>47</v>
      </c>
      <c r="B151" s="126">
        <f t="shared" si="7"/>
        <v>13189</v>
      </c>
      <c r="C151" s="126">
        <v>125</v>
      </c>
      <c r="D151" s="126">
        <v>4772</v>
      </c>
      <c r="E151" s="126">
        <v>4928</v>
      </c>
      <c r="F151" s="126">
        <v>1799</v>
      </c>
      <c r="G151" s="126">
        <v>1472</v>
      </c>
      <c r="H151" s="126">
        <v>93</v>
      </c>
    </row>
    <row r="152" spans="1:8" s="86" customFormat="1" ht="9" customHeight="1">
      <c r="B152" s="113"/>
      <c r="C152" s="113"/>
      <c r="D152" s="113"/>
      <c r="E152" s="113"/>
      <c r="F152" s="113"/>
      <c r="G152" s="113"/>
      <c r="H152" s="113"/>
    </row>
    <row r="153" spans="1:8" s="86" customFormat="1" ht="9" customHeight="1">
      <c r="A153" s="179">
        <v>1999</v>
      </c>
      <c r="B153" s="113"/>
      <c r="C153" s="113"/>
      <c r="D153" s="113"/>
      <c r="E153" s="113"/>
      <c r="F153" s="113"/>
      <c r="G153" s="113"/>
      <c r="H153" s="113"/>
    </row>
    <row r="154" spans="1:8" s="86" customFormat="1" ht="9" customHeight="1">
      <c r="A154" s="82" t="s">
        <v>15</v>
      </c>
      <c r="B154" s="125">
        <f t="shared" ref="B154:H154" si="8">SUM(B156:B187)</f>
        <v>743856</v>
      </c>
      <c r="C154" s="125">
        <f t="shared" si="8"/>
        <v>26178</v>
      </c>
      <c r="D154" s="125">
        <f t="shared" si="8"/>
        <v>222826</v>
      </c>
      <c r="E154" s="125">
        <f t="shared" si="8"/>
        <v>248755</v>
      </c>
      <c r="F154" s="125">
        <f t="shared" si="8"/>
        <v>119392</v>
      </c>
      <c r="G154" s="125">
        <f t="shared" si="8"/>
        <v>84742</v>
      </c>
      <c r="H154" s="125">
        <f t="shared" si="8"/>
        <v>41963</v>
      </c>
    </row>
    <row r="155" spans="1:8" s="86" customFormat="1" ht="3" customHeight="1">
      <c r="A155" s="82"/>
      <c r="B155" s="125"/>
      <c r="C155" s="125"/>
      <c r="D155" s="125"/>
      <c r="E155" s="125"/>
      <c r="F155" s="125"/>
      <c r="G155" s="125"/>
      <c r="H155" s="125"/>
    </row>
    <row r="156" spans="1:8" s="86" customFormat="1" ht="9" customHeight="1">
      <c r="A156" s="86" t="s">
        <v>16</v>
      </c>
      <c r="B156" s="113">
        <f t="shared" ref="B156:B187" si="9">SUM(C156:H156)</f>
        <v>7092</v>
      </c>
      <c r="C156" s="113">
        <v>47</v>
      </c>
      <c r="D156" s="113">
        <v>2111</v>
      </c>
      <c r="E156" s="113">
        <v>2701</v>
      </c>
      <c r="F156" s="113">
        <v>1410</v>
      </c>
      <c r="G156" s="113">
        <v>767</v>
      </c>
      <c r="H156" s="113">
        <v>56</v>
      </c>
    </row>
    <row r="157" spans="1:8" s="86" customFormat="1" ht="9" customHeight="1">
      <c r="A157" s="86" t="s">
        <v>17</v>
      </c>
      <c r="B157" s="113">
        <f t="shared" si="9"/>
        <v>17847</v>
      </c>
      <c r="C157" s="113">
        <v>540</v>
      </c>
      <c r="D157" s="113">
        <v>3575</v>
      </c>
      <c r="E157" s="113">
        <v>5714</v>
      </c>
      <c r="F157" s="113">
        <v>2831</v>
      </c>
      <c r="G157" s="113">
        <v>2418</v>
      </c>
      <c r="H157" s="113">
        <v>2769</v>
      </c>
    </row>
    <row r="158" spans="1:8" s="86" customFormat="1" ht="9" customHeight="1">
      <c r="A158" s="86" t="s">
        <v>18</v>
      </c>
      <c r="B158" s="113">
        <f t="shared" si="9"/>
        <v>3384</v>
      </c>
      <c r="C158" s="113">
        <v>52</v>
      </c>
      <c r="D158" s="113">
        <v>655</v>
      </c>
      <c r="E158" s="113">
        <v>1031</v>
      </c>
      <c r="F158" s="113">
        <v>988</v>
      </c>
      <c r="G158" s="113">
        <v>405</v>
      </c>
      <c r="H158" s="113">
        <v>253</v>
      </c>
    </row>
    <row r="159" spans="1:8" s="86" customFormat="1" ht="9" customHeight="1">
      <c r="A159" s="180" t="s">
        <v>19</v>
      </c>
      <c r="B159" s="126">
        <f t="shared" si="9"/>
        <v>6123</v>
      </c>
      <c r="C159" s="126">
        <v>225</v>
      </c>
      <c r="D159" s="126">
        <v>2335</v>
      </c>
      <c r="E159" s="126">
        <v>1545</v>
      </c>
      <c r="F159" s="126">
        <v>878</v>
      </c>
      <c r="G159" s="126">
        <v>663</v>
      </c>
      <c r="H159" s="126">
        <v>477</v>
      </c>
    </row>
    <row r="160" spans="1:8" s="86" customFormat="1" ht="9" customHeight="1">
      <c r="A160" s="86" t="s">
        <v>20</v>
      </c>
      <c r="B160" s="113">
        <f t="shared" si="9"/>
        <v>19453</v>
      </c>
      <c r="C160" s="113">
        <v>148</v>
      </c>
      <c r="D160" s="113">
        <v>3932</v>
      </c>
      <c r="E160" s="113">
        <v>8515</v>
      </c>
      <c r="F160" s="113">
        <v>3075</v>
      </c>
      <c r="G160" s="113">
        <v>3187</v>
      </c>
      <c r="H160" s="113">
        <v>596</v>
      </c>
    </row>
    <row r="161" spans="1:8" s="86" customFormat="1" ht="9" customHeight="1">
      <c r="A161" s="86" t="s">
        <v>21</v>
      </c>
      <c r="B161" s="113">
        <f t="shared" si="9"/>
        <v>4057</v>
      </c>
      <c r="C161" s="113">
        <v>57</v>
      </c>
      <c r="D161" s="113">
        <v>677</v>
      </c>
      <c r="E161" s="113">
        <v>1412</v>
      </c>
      <c r="F161" s="113">
        <v>1116</v>
      </c>
      <c r="G161" s="113">
        <v>611</v>
      </c>
      <c r="H161" s="113">
        <v>184</v>
      </c>
    </row>
    <row r="162" spans="1:8" s="86" customFormat="1" ht="9" customHeight="1">
      <c r="A162" s="86" t="s">
        <v>22</v>
      </c>
      <c r="B162" s="113">
        <f t="shared" si="9"/>
        <v>27171</v>
      </c>
      <c r="C162" s="113">
        <v>4404</v>
      </c>
      <c r="D162" s="113">
        <v>11956</v>
      </c>
      <c r="E162" s="113">
        <v>4986</v>
      </c>
      <c r="F162" s="113">
        <v>2571</v>
      </c>
      <c r="G162" s="113">
        <v>1921</v>
      </c>
      <c r="H162" s="113">
        <v>1333</v>
      </c>
    </row>
    <row r="163" spans="1:8" s="86" customFormat="1" ht="9" customHeight="1">
      <c r="A163" s="180" t="s">
        <v>23</v>
      </c>
      <c r="B163" s="126">
        <f t="shared" si="9"/>
        <v>19831</v>
      </c>
      <c r="C163" s="126">
        <v>179</v>
      </c>
      <c r="D163" s="126">
        <v>5283</v>
      </c>
      <c r="E163" s="126">
        <v>6482</v>
      </c>
      <c r="F163" s="126">
        <v>3724</v>
      </c>
      <c r="G163" s="126">
        <v>2740</v>
      </c>
      <c r="H163" s="126">
        <v>1423</v>
      </c>
    </row>
    <row r="164" spans="1:8" s="86" customFormat="1" ht="9" customHeight="1">
      <c r="A164" s="161" t="s">
        <v>24</v>
      </c>
      <c r="B164" s="113">
        <f t="shared" si="9"/>
        <v>52707</v>
      </c>
      <c r="C164" s="113">
        <v>210</v>
      </c>
      <c r="D164" s="113">
        <v>4092</v>
      </c>
      <c r="E164" s="113">
        <v>21560</v>
      </c>
      <c r="F164" s="113">
        <v>14658</v>
      </c>
      <c r="G164" s="113">
        <v>11649</v>
      </c>
      <c r="H164" s="113">
        <v>538</v>
      </c>
    </row>
    <row r="165" spans="1:8" s="86" customFormat="1" ht="9" customHeight="1">
      <c r="A165" s="86" t="s">
        <v>25</v>
      </c>
      <c r="B165" s="113">
        <f t="shared" si="9"/>
        <v>14651</v>
      </c>
      <c r="C165" s="113">
        <v>203</v>
      </c>
      <c r="D165" s="113">
        <v>6125</v>
      </c>
      <c r="E165" s="113">
        <v>3318</v>
      </c>
      <c r="F165" s="113">
        <v>1091</v>
      </c>
      <c r="G165" s="113">
        <v>822</v>
      </c>
      <c r="H165" s="113">
        <v>3092</v>
      </c>
    </row>
    <row r="166" spans="1:8" s="86" customFormat="1" ht="9" customHeight="1">
      <c r="A166" s="86" t="s">
        <v>26</v>
      </c>
      <c r="B166" s="113">
        <f t="shared" si="9"/>
        <v>42115</v>
      </c>
      <c r="C166" s="113">
        <v>1121</v>
      </c>
      <c r="D166" s="113">
        <v>19789</v>
      </c>
      <c r="E166" s="113">
        <v>11422</v>
      </c>
      <c r="F166" s="113">
        <v>4254</v>
      </c>
      <c r="G166" s="113">
        <v>2316</v>
      </c>
      <c r="H166" s="113">
        <v>3213</v>
      </c>
    </row>
    <row r="167" spans="1:8" s="86" customFormat="1" ht="9" customHeight="1">
      <c r="A167" s="180" t="s">
        <v>27</v>
      </c>
      <c r="B167" s="126">
        <f t="shared" si="9"/>
        <v>26724</v>
      </c>
      <c r="C167" s="126">
        <v>1775</v>
      </c>
      <c r="D167" s="126">
        <v>11061</v>
      </c>
      <c r="E167" s="126">
        <v>7297</v>
      </c>
      <c r="F167" s="126">
        <v>3603</v>
      </c>
      <c r="G167" s="126">
        <v>2702</v>
      </c>
      <c r="H167" s="126">
        <v>286</v>
      </c>
    </row>
    <row r="168" spans="1:8" s="86" customFormat="1" ht="9" customHeight="1">
      <c r="A168" s="86" t="s">
        <v>28</v>
      </c>
      <c r="B168" s="113">
        <f t="shared" si="9"/>
        <v>15101</v>
      </c>
      <c r="C168" s="113">
        <v>666</v>
      </c>
      <c r="D168" s="113">
        <v>4427</v>
      </c>
      <c r="E168" s="113">
        <v>5418</v>
      </c>
      <c r="F168" s="113">
        <v>2550</v>
      </c>
      <c r="G168" s="113">
        <v>1550</v>
      </c>
      <c r="H168" s="113">
        <v>490</v>
      </c>
    </row>
    <row r="169" spans="1:8" s="86" customFormat="1" ht="9" customHeight="1">
      <c r="A169" s="86" t="s">
        <v>29</v>
      </c>
      <c r="B169" s="113">
        <f t="shared" si="9"/>
        <v>53507</v>
      </c>
      <c r="C169" s="113">
        <v>941</v>
      </c>
      <c r="D169" s="113">
        <v>17323</v>
      </c>
      <c r="E169" s="113">
        <v>20558</v>
      </c>
      <c r="F169" s="113">
        <v>7735</v>
      </c>
      <c r="G169" s="113">
        <v>5449</v>
      </c>
      <c r="H169" s="113">
        <v>1501</v>
      </c>
    </row>
    <row r="170" spans="1:8" s="86" customFormat="1" ht="9" customHeight="1">
      <c r="A170" s="86" t="s">
        <v>30</v>
      </c>
      <c r="B170" s="113">
        <f t="shared" si="9"/>
        <v>92864</v>
      </c>
      <c r="C170" s="113">
        <v>2157</v>
      </c>
      <c r="D170" s="113">
        <v>20865</v>
      </c>
      <c r="E170" s="113">
        <v>40758</v>
      </c>
      <c r="F170" s="113">
        <v>17879</v>
      </c>
      <c r="G170" s="113">
        <v>10463</v>
      </c>
      <c r="H170" s="113">
        <v>742</v>
      </c>
    </row>
    <row r="171" spans="1:8" s="86" customFormat="1" ht="9" customHeight="1">
      <c r="A171" s="180" t="s">
        <v>31</v>
      </c>
      <c r="B171" s="126">
        <f t="shared" si="9"/>
        <v>38020</v>
      </c>
      <c r="C171" s="126">
        <v>1784</v>
      </c>
      <c r="D171" s="126">
        <v>17319</v>
      </c>
      <c r="E171" s="126">
        <v>11053</v>
      </c>
      <c r="F171" s="126">
        <v>4672</v>
      </c>
      <c r="G171" s="126">
        <v>2854</v>
      </c>
      <c r="H171" s="126">
        <v>338</v>
      </c>
    </row>
    <row r="172" spans="1:8" s="86" customFormat="1" ht="9" customHeight="1">
      <c r="A172" s="86" t="s">
        <v>32</v>
      </c>
      <c r="B172" s="113">
        <f t="shared" si="9"/>
        <v>10136</v>
      </c>
      <c r="C172" s="113">
        <v>247</v>
      </c>
      <c r="D172" s="113">
        <v>1821</v>
      </c>
      <c r="E172" s="113">
        <v>3662</v>
      </c>
      <c r="F172" s="113">
        <v>2481</v>
      </c>
      <c r="G172" s="113">
        <v>1861</v>
      </c>
      <c r="H172" s="113">
        <v>64</v>
      </c>
    </row>
    <row r="173" spans="1:8" s="86" customFormat="1" ht="9" customHeight="1">
      <c r="A173" s="86" t="s">
        <v>33</v>
      </c>
      <c r="B173" s="113">
        <f t="shared" si="9"/>
        <v>7648</v>
      </c>
      <c r="C173" s="113">
        <v>168</v>
      </c>
      <c r="D173" s="113">
        <v>1649</v>
      </c>
      <c r="E173" s="113">
        <v>2769</v>
      </c>
      <c r="F173" s="113">
        <v>1314</v>
      </c>
      <c r="G173" s="113">
        <v>1069</v>
      </c>
      <c r="H173" s="113">
        <v>679</v>
      </c>
    </row>
    <row r="174" spans="1:8" s="86" customFormat="1" ht="9" customHeight="1">
      <c r="A174" s="86" t="s">
        <v>34</v>
      </c>
      <c r="B174" s="113">
        <f t="shared" si="9"/>
        <v>36239</v>
      </c>
      <c r="C174" s="113">
        <v>255</v>
      </c>
      <c r="D174" s="113">
        <v>5430</v>
      </c>
      <c r="E174" s="113">
        <v>16380</v>
      </c>
      <c r="F174" s="113">
        <v>6991</v>
      </c>
      <c r="G174" s="113">
        <v>3307</v>
      </c>
      <c r="H174" s="113">
        <v>3876</v>
      </c>
    </row>
    <row r="175" spans="1:8" s="86" customFormat="1" ht="9" customHeight="1">
      <c r="A175" s="180" t="s">
        <v>35</v>
      </c>
      <c r="B175" s="126">
        <f t="shared" si="9"/>
        <v>24113</v>
      </c>
      <c r="C175" s="126">
        <v>2337</v>
      </c>
      <c r="D175" s="126">
        <v>11711</v>
      </c>
      <c r="E175" s="126">
        <v>5236</v>
      </c>
      <c r="F175" s="126">
        <v>2600</v>
      </c>
      <c r="G175" s="126">
        <v>1893</v>
      </c>
      <c r="H175" s="126">
        <v>336</v>
      </c>
    </row>
    <row r="176" spans="1:8" s="86" customFormat="1" ht="9" customHeight="1">
      <c r="A176" s="86" t="s">
        <v>36</v>
      </c>
      <c r="B176" s="113">
        <f t="shared" si="9"/>
        <v>29747</v>
      </c>
      <c r="C176" s="113">
        <v>1975</v>
      </c>
      <c r="D176" s="113">
        <v>8799</v>
      </c>
      <c r="E176" s="113">
        <v>6735</v>
      </c>
      <c r="F176" s="113">
        <v>2594</v>
      </c>
      <c r="G176" s="113">
        <v>1990</v>
      </c>
      <c r="H176" s="113">
        <v>7654</v>
      </c>
    </row>
    <row r="177" spans="1:8" s="86" customFormat="1" ht="9" customHeight="1">
      <c r="A177" s="86" t="s">
        <v>37</v>
      </c>
      <c r="B177" s="113">
        <f t="shared" si="9"/>
        <v>10525</v>
      </c>
      <c r="C177" s="113">
        <v>334</v>
      </c>
      <c r="D177" s="113">
        <v>3155</v>
      </c>
      <c r="E177" s="113">
        <v>3029</v>
      </c>
      <c r="F177" s="113">
        <v>1076</v>
      </c>
      <c r="G177" s="113">
        <v>853</v>
      </c>
      <c r="H177" s="113">
        <v>2078</v>
      </c>
    </row>
    <row r="178" spans="1:8" s="86" customFormat="1" ht="9" customHeight="1">
      <c r="A178" s="86" t="s">
        <v>38</v>
      </c>
      <c r="B178" s="113">
        <f t="shared" si="9"/>
        <v>7969</v>
      </c>
      <c r="C178" s="113">
        <v>211</v>
      </c>
      <c r="D178" s="113">
        <v>1903</v>
      </c>
      <c r="E178" s="113">
        <v>2563</v>
      </c>
      <c r="F178" s="113">
        <v>1945</v>
      </c>
      <c r="G178" s="113">
        <v>1294</v>
      </c>
      <c r="H178" s="113">
        <v>53</v>
      </c>
    </row>
    <row r="179" spans="1:8" s="86" customFormat="1" ht="9" customHeight="1">
      <c r="A179" s="180" t="s">
        <v>39</v>
      </c>
      <c r="B179" s="126">
        <f t="shared" si="9"/>
        <v>17500</v>
      </c>
      <c r="C179" s="126">
        <v>386</v>
      </c>
      <c r="D179" s="126">
        <v>5974</v>
      </c>
      <c r="E179" s="126">
        <v>6180</v>
      </c>
      <c r="F179" s="126">
        <v>2567</v>
      </c>
      <c r="G179" s="126">
        <v>1988</v>
      </c>
      <c r="H179" s="126">
        <v>405</v>
      </c>
    </row>
    <row r="180" spans="1:8" s="86" customFormat="1" ht="9" customHeight="1">
      <c r="A180" s="86" t="s">
        <v>40</v>
      </c>
      <c r="B180" s="113">
        <f t="shared" si="9"/>
        <v>21931</v>
      </c>
      <c r="C180" s="113">
        <v>460</v>
      </c>
      <c r="D180" s="113">
        <v>5216</v>
      </c>
      <c r="E180" s="113">
        <v>5914</v>
      </c>
      <c r="F180" s="113">
        <v>3735</v>
      </c>
      <c r="G180" s="113">
        <v>3095</v>
      </c>
      <c r="H180" s="113">
        <v>3511</v>
      </c>
    </row>
    <row r="181" spans="1:8" s="86" customFormat="1" ht="9" customHeight="1">
      <c r="A181" s="86" t="s">
        <v>41</v>
      </c>
      <c r="B181" s="113">
        <f t="shared" si="9"/>
        <v>17227</v>
      </c>
      <c r="C181" s="113">
        <v>554</v>
      </c>
      <c r="D181" s="113">
        <v>2827</v>
      </c>
      <c r="E181" s="113">
        <v>6891</v>
      </c>
      <c r="F181" s="113">
        <v>3491</v>
      </c>
      <c r="G181" s="113">
        <v>2723</v>
      </c>
      <c r="H181" s="113">
        <v>741</v>
      </c>
    </row>
    <row r="182" spans="1:8" s="86" customFormat="1" ht="9" customHeight="1">
      <c r="A182" s="86" t="s">
        <v>42</v>
      </c>
      <c r="B182" s="113">
        <f t="shared" si="9"/>
        <v>14388</v>
      </c>
      <c r="C182" s="113">
        <v>415</v>
      </c>
      <c r="D182" s="113">
        <v>5352</v>
      </c>
      <c r="E182" s="113">
        <v>4485</v>
      </c>
      <c r="F182" s="113">
        <v>2133</v>
      </c>
      <c r="G182" s="113">
        <v>1531</v>
      </c>
      <c r="H182" s="113">
        <v>472</v>
      </c>
    </row>
    <row r="183" spans="1:8" s="86" customFormat="1" ht="9" customHeight="1">
      <c r="A183" s="180" t="s">
        <v>43</v>
      </c>
      <c r="B183" s="126">
        <f t="shared" si="9"/>
        <v>24269</v>
      </c>
      <c r="C183" s="126">
        <v>217</v>
      </c>
      <c r="D183" s="126">
        <v>5886</v>
      </c>
      <c r="E183" s="126">
        <v>6730</v>
      </c>
      <c r="F183" s="126">
        <v>3576</v>
      </c>
      <c r="G183" s="126">
        <v>3627</v>
      </c>
      <c r="H183" s="126">
        <v>4233</v>
      </c>
    </row>
    <row r="184" spans="1:8" s="86" customFormat="1" ht="9" customHeight="1">
      <c r="A184" s="86" t="s">
        <v>44</v>
      </c>
      <c r="B184" s="113">
        <f t="shared" si="9"/>
        <v>8327</v>
      </c>
      <c r="C184" s="113">
        <v>265</v>
      </c>
      <c r="D184" s="113">
        <v>2250</v>
      </c>
      <c r="E184" s="113">
        <v>2957</v>
      </c>
      <c r="F184" s="113">
        <v>1619</v>
      </c>
      <c r="G184" s="113">
        <v>1143</v>
      </c>
      <c r="H184" s="113">
        <v>93</v>
      </c>
    </row>
    <row r="185" spans="1:8" s="86" customFormat="1" ht="9" customHeight="1">
      <c r="A185" s="86" t="s">
        <v>45</v>
      </c>
      <c r="B185" s="113">
        <f t="shared" si="9"/>
        <v>46064</v>
      </c>
      <c r="C185" s="113">
        <v>3322</v>
      </c>
      <c r="D185" s="113">
        <v>18068</v>
      </c>
      <c r="E185" s="113">
        <v>12058</v>
      </c>
      <c r="F185" s="113">
        <v>7024</v>
      </c>
      <c r="G185" s="113">
        <v>5446</v>
      </c>
      <c r="H185" s="113">
        <v>146</v>
      </c>
    </row>
    <row r="186" spans="1:8" s="86" customFormat="1" ht="9" customHeight="1">
      <c r="A186" s="86" t="s">
        <v>46</v>
      </c>
      <c r="B186" s="113">
        <f t="shared" si="9"/>
        <v>13840</v>
      </c>
      <c r="C186" s="113">
        <v>403</v>
      </c>
      <c r="D186" s="113">
        <v>5844</v>
      </c>
      <c r="E186" s="113">
        <v>4451</v>
      </c>
      <c r="F186" s="113">
        <v>1686</v>
      </c>
      <c r="G186" s="113">
        <v>1383</v>
      </c>
      <c r="H186" s="113">
        <v>73</v>
      </c>
    </row>
    <row r="187" spans="1:8" s="86" customFormat="1" ht="9" customHeight="1">
      <c r="A187" s="180" t="s">
        <v>47</v>
      </c>
      <c r="B187" s="126">
        <f t="shared" si="9"/>
        <v>13286</v>
      </c>
      <c r="C187" s="126">
        <v>120</v>
      </c>
      <c r="D187" s="126">
        <v>5416</v>
      </c>
      <c r="E187" s="126">
        <v>4945</v>
      </c>
      <c r="F187" s="126">
        <v>1525</v>
      </c>
      <c r="G187" s="126">
        <v>1022</v>
      </c>
      <c r="H187" s="126">
        <v>258</v>
      </c>
    </row>
    <row r="188" spans="1:8" s="86" customFormat="1" ht="9" customHeight="1">
      <c r="B188" s="113"/>
      <c r="C188" s="113"/>
      <c r="D188" s="113"/>
      <c r="E188" s="113"/>
      <c r="F188" s="113"/>
      <c r="G188" s="113"/>
      <c r="H188" s="113"/>
    </row>
    <row r="189" spans="1:8" s="86" customFormat="1" ht="9" customHeight="1">
      <c r="A189" s="179">
        <v>2000</v>
      </c>
      <c r="B189" s="113"/>
      <c r="C189" s="113"/>
      <c r="D189" s="113"/>
      <c r="E189" s="113"/>
      <c r="F189" s="113"/>
      <c r="G189" s="113"/>
      <c r="H189" s="113"/>
    </row>
    <row r="190" spans="1:8" s="86" customFormat="1" ht="9" customHeight="1">
      <c r="A190" s="82" t="s">
        <v>15</v>
      </c>
      <c r="B190" s="125">
        <f t="shared" ref="B190:H190" si="10">SUM(B192:B223)</f>
        <v>707422</v>
      </c>
      <c r="C190" s="125">
        <f t="shared" si="10"/>
        <v>22794</v>
      </c>
      <c r="D190" s="125">
        <f t="shared" si="10"/>
        <v>197121</v>
      </c>
      <c r="E190" s="125">
        <f t="shared" si="10"/>
        <v>234942</v>
      </c>
      <c r="F190" s="125">
        <f t="shared" si="10"/>
        <v>118442</v>
      </c>
      <c r="G190" s="125">
        <f t="shared" si="10"/>
        <v>88460</v>
      </c>
      <c r="H190" s="125">
        <f t="shared" si="10"/>
        <v>45663</v>
      </c>
    </row>
    <row r="191" spans="1:8" s="86" customFormat="1" ht="3" customHeight="1">
      <c r="A191" s="82"/>
      <c r="B191" s="125"/>
      <c r="C191" s="125"/>
      <c r="D191" s="125"/>
      <c r="E191" s="125"/>
      <c r="F191" s="125"/>
      <c r="G191" s="125"/>
      <c r="H191" s="125"/>
    </row>
    <row r="192" spans="1:8" s="86" customFormat="1" ht="9" customHeight="1">
      <c r="A192" s="86" t="s">
        <v>16</v>
      </c>
      <c r="B192" s="113">
        <f t="shared" ref="B192:B223" si="11">SUM(C192:H192)</f>
        <v>7088</v>
      </c>
      <c r="C192" s="113">
        <v>47</v>
      </c>
      <c r="D192" s="113">
        <v>2024</v>
      </c>
      <c r="E192" s="113">
        <v>2594</v>
      </c>
      <c r="F192" s="113">
        <v>1448</v>
      </c>
      <c r="G192" s="113">
        <v>865</v>
      </c>
      <c r="H192" s="113">
        <v>110</v>
      </c>
    </row>
    <row r="193" spans="1:8" s="86" customFormat="1" ht="9" customHeight="1">
      <c r="A193" s="86" t="s">
        <v>17</v>
      </c>
      <c r="B193" s="113">
        <f t="shared" si="11"/>
        <v>16907</v>
      </c>
      <c r="C193" s="113">
        <v>662</v>
      </c>
      <c r="D193" s="113">
        <v>3195</v>
      </c>
      <c r="E193" s="113">
        <v>5775</v>
      </c>
      <c r="F193" s="113">
        <v>2940</v>
      </c>
      <c r="G193" s="113">
        <v>2207</v>
      </c>
      <c r="H193" s="113">
        <v>2128</v>
      </c>
    </row>
    <row r="194" spans="1:8" s="86" customFormat="1" ht="9" customHeight="1">
      <c r="A194" s="86" t="s">
        <v>18</v>
      </c>
      <c r="B194" s="113">
        <f t="shared" si="11"/>
        <v>3174</v>
      </c>
      <c r="C194" s="113">
        <v>64</v>
      </c>
      <c r="D194" s="113">
        <v>523</v>
      </c>
      <c r="E194" s="113">
        <v>972</v>
      </c>
      <c r="F194" s="113">
        <v>894</v>
      </c>
      <c r="G194" s="113">
        <v>425</v>
      </c>
      <c r="H194" s="113">
        <v>296</v>
      </c>
    </row>
    <row r="195" spans="1:8" s="86" customFormat="1" ht="9" customHeight="1">
      <c r="A195" s="180" t="s">
        <v>19</v>
      </c>
      <c r="B195" s="126">
        <f t="shared" si="11"/>
        <v>6000</v>
      </c>
      <c r="C195" s="126">
        <v>180</v>
      </c>
      <c r="D195" s="126">
        <v>2291</v>
      </c>
      <c r="E195" s="126">
        <v>1503</v>
      </c>
      <c r="F195" s="126">
        <v>791</v>
      </c>
      <c r="G195" s="126">
        <v>794</v>
      </c>
      <c r="H195" s="126">
        <v>441</v>
      </c>
    </row>
    <row r="196" spans="1:8" s="86" customFormat="1" ht="9" customHeight="1">
      <c r="A196" s="86" t="s">
        <v>20</v>
      </c>
      <c r="B196" s="113">
        <f t="shared" si="11"/>
        <v>18565</v>
      </c>
      <c r="C196" s="113">
        <v>125</v>
      </c>
      <c r="D196" s="113">
        <v>3244</v>
      </c>
      <c r="E196" s="113">
        <v>8398</v>
      </c>
      <c r="F196" s="113">
        <v>3091</v>
      </c>
      <c r="G196" s="113">
        <v>3168</v>
      </c>
      <c r="H196" s="113">
        <v>539</v>
      </c>
    </row>
    <row r="197" spans="1:8" s="86" customFormat="1" ht="9" customHeight="1">
      <c r="A197" s="86" t="s">
        <v>21</v>
      </c>
      <c r="B197" s="113">
        <f t="shared" si="11"/>
        <v>3673</v>
      </c>
      <c r="C197" s="113">
        <v>48</v>
      </c>
      <c r="D197" s="113">
        <v>572</v>
      </c>
      <c r="E197" s="113">
        <v>1047</v>
      </c>
      <c r="F197" s="113">
        <v>617</v>
      </c>
      <c r="G197" s="113">
        <v>396</v>
      </c>
      <c r="H197" s="113">
        <v>993</v>
      </c>
    </row>
    <row r="198" spans="1:8" s="86" customFormat="1" ht="9" customHeight="1">
      <c r="A198" s="86" t="s">
        <v>22</v>
      </c>
      <c r="B198" s="113">
        <f t="shared" si="11"/>
        <v>20263</v>
      </c>
      <c r="C198" s="113">
        <v>2264</v>
      </c>
      <c r="D198" s="113">
        <v>8188</v>
      </c>
      <c r="E198" s="113">
        <v>4468</v>
      </c>
      <c r="F198" s="113">
        <v>2590</v>
      </c>
      <c r="G198" s="113">
        <v>2054</v>
      </c>
      <c r="H198" s="113">
        <v>699</v>
      </c>
    </row>
    <row r="199" spans="1:8" s="86" customFormat="1" ht="9" customHeight="1">
      <c r="A199" s="180" t="s">
        <v>23</v>
      </c>
      <c r="B199" s="126">
        <f t="shared" si="11"/>
        <v>19804</v>
      </c>
      <c r="C199" s="126">
        <v>173</v>
      </c>
      <c r="D199" s="126">
        <v>5124</v>
      </c>
      <c r="E199" s="126">
        <v>6538</v>
      </c>
      <c r="F199" s="126">
        <v>3732</v>
      </c>
      <c r="G199" s="126">
        <v>2807</v>
      </c>
      <c r="H199" s="126">
        <v>1430</v>
      </c>
    </row>
    <row r="200" spans="1:8" s="86" customFormat="1" ht="9" customHeight="1">
      <c r="A200" s="161" t="s">
        <v>24</v>
      </c>
      <c r="B200" s="113">
        <f t="shared" si="11"/>
        <v>51617</v>
      </c>
      <c r="C200" s="113">
        <v>220</v>
      </c>
      <c r="D200" s="113">
        <v>3799</v>
      </c>
      <c r="E200" s="113">
        <v>20377</v>
      </c>
      <c r="F200" s="113">
        <v>14602</v>
      </c>
      <c r="G200" s="113">
        <v>11670</v>
      </c>
      <c r="H200" s="113">
        <v>949</v>
      </c>
    </row>
    <row r="201" spans="1:8" s="86" customFormat="1" ht="9" customHeight="1">
      <c r="A201" s="86" t="s">
        <v>25</v>
      </c>
      <c r="B201" s="113">
        <f t="shared" si="11"/>
        <v>13822</v>
      </c>
      <c r="C201" s="113">
        <v>187</v>
      </c>
      <c r="D201" s="113">
        <v>3373</v>
      </c>
      <c r="E201" s="113">
        <v>4345</v>
      </c>
      <c r="F201" s="113">
        <v>1716</v>
      </c>
      <c r="G201" s="113">
        <v>1399</v>
      </c>
      <c r="H201" s="113">
        <v>2802</v>
      </c>
    </row>
    <row r="202" spans="1:8" s="86" customFormat="1" ht="9" customHeight="1">
      <c r="A202" s="86" t="s">
        <v>26</v>
      </c>
      <c r="B202" s="113">
        <f t="shared" si="11"/>
        <v>39613</v>
      </c>
      <c r="C202" s="113">
        <v>926</v>
      </c>
      <c r="D202" s="113">
        <v>17496</v>
      </c>
      <c r="E202" s="113">
        <v>10526</v>
      </c>
      <c r="F202" s="113">
        <v>4285</v>
      </c>
      <c r="G202" s="113">
        <v>2361</v>
      </c>
      <c r="H202" s="113">
        <v>4019</v>
      </c>
    </row>
    <row r="203" spans="1:8" s="86" customFormat="1" ht="9" customHeight="1">
      <c r="A203" s="180" t="s">
        <v>27</v>
      </c>
      <c r="B203" s="126">
        <f t="shared" si="11"/>
        <v>27710</v>
      </c>
      <c r="C203" s="126">
        <v>1634</v>
      </c>
      <c r="D203" s="126">
        <v>10629</v>
      </c>
      <c r="E203" s="126">
        <v>7292</v>
      </c>
      <c r="F203" s="126">
        <v>4015</v>
      </c>
      <c r="G203" s="126">
        <v>2961</v>
      </c>
      <c r="H203" s="126">
        <v>1179</v>
      </c>
    </row>
    <row r="204" spans="1:8" s="86" customFormat="1" ht="9" customHeight="1">
      <c r="A204" s="86" t="s">
        <v>28</v>
      </c>
      <c r="B204" s="113">
        <f t="shared" si="11"/>
        <v>15207</v>
      </c>
      <c r="C204" s="113">
        <v>824</v>
      </c>
      <c r="D204" s="113">
        <v>4369</v>
      </c>
      <c r="E204" s="113">
        <v>5084</v>
      </c>
      <c r="F204" s="113">
        <v>2621</v>
      </c>
      <c r="G204" s="113">
        <v>1837</v>
      </c>
      <c r="H204" s="113">
        <v>472</v>
      </c>
    </row>
    <row r="205" spans="1:8" s="86" customFormat="1" ht="9" customHeight="1">
      <c r="A205" s="86" t="s">
        <v>29</v>
      </c>
      <c r="B205" s="113">
        <f t="shared" si="11"/>
        <v>51760</v>
      </c>
      <c r="C205" s="113">
        <v>982</v>
      </c>
      <c r="D205" s="113">
        <v>16292</v>
      </c>
      <c r="E205" s="113">
        <v>18798</v>
      </c>
      <c r="F205" s="113">
        <v>8639</v>
      </c>
      <c r="G205" s="113">
        <v>5902</v>
      </c>
      <c r="H205" s="113">
        <v>1147</v>
      </c>
    </row>
    <row r="206" spans="1:8" s="86" customFormat="1" ht="9" customHeight="1">
      <c r="A206" s="86" t="s">
        <v>30</v>
      </c>
      <c r="B206" s="113">
        <f t="shared" si="11"/>
        <v>83607</v>
      </c>
      <c r="C206" s="113">
        <v>2081</v>
      </c>
      <c r="D206" s="113">
        <v>17079</v>
      </c>
      <c r="E206" s="113">
        <v>37457</v>
      </c>
      <c r="F206" s="113">
        <v>16234</v>
      </c>
      <c r="G206" s="113">
        <v>10296</v>
      </c>
      <c r="H206" s="113">
        <v>460</v>
      </c>
    </row>
    <row r="207" spans="1:8" s="86" customFormat="1" ht="9" customHeight="1">
      <c r="A207" s="180" t="s">
        <v>31</v>
      </c>
      <c r="B207" s="126">
        <f t="shared" si="11"/>
        <v>34545</v>
      </c>
      <c r="C207" s="126">
        <v>1487</v>
      </c>
      <c r="D207" s="126">
        <v>15047</v>
      </c>
      <c r="E207" s="126">
        <v>10307</v>
      </c>
      <c r="F207" s="126">
        <v>4556</v>
      </c>
      <c r="G207" s="126">
        <v>2811</v>
      </c>
      <c r="H207" s="126">
        <v>337</v>
      </c>
    </row>
    <row r="208" spans="1:8" s="86" customFormat="1" ht="9" customHeight="1">
      <c r="A208" s="86" t="s">
        <v>32</v>
      </c>
      <c r="B208" s="113">
        <f t="shared" si="11"/>
        <v>9808</v>
      </c>
      <c r="C208" s="113">
        <v>203</v>
      </c>
      <c r="D208" s="113">
        <v>1624</v>
      </c>
      <c r="E208" s="113">
        <v>3558</v>
      </c>
      <c r="F208" s="113">
        <v>2363</v>
      </c>
      <c r="G208" s="113">
        <v>1935</v>
      </c>
      <c r="H208" s="113">
        <v>125</v>
      </c>
    </row>
    <row r="209" spans="1:8" s="86" customFormat="1" ht="9" customHeight="1">
      <c r="A209" s="86" t="s">
        <v>33</v>
      </c>
      <c r="B209" s="113">
        <f t="shared" si="11"/>
        <v>7006</v>
      </c>
      <c r="C209" s="113">
        <v>183</v>
      </c>
      <c r="D209" s="113">
        <v>1465</v>
      </c>
      <c r="E209" s="113">
        <v>2564</v>
      </c>
      <c r="F209" s="113">
        <v>1245</v>
      </c>
      <c r="G209" s="113">
        <v>1196</v>
      </c>
      <c r="H209" s="113">
        <v>353</v>
      </c>
    </row>
    <row r="210" spans="1:8" s="86" customFormat="1" ht="9" customHeight="1">
      <c r="A210" s="86" t="s">
        <v>34</v>
      </c>
      <c r="B210" s="113">
        <f t="shared" si="11"/>
        <v>34398</v>
      </c>
      <c r="C210" s="113">
        <v>240</v>
      </c>
      <c r="D210" s="113">
        <v>4586</v>
      </c>
      <c r="E210" s="113">
        <v>16615</v>
      </c>
      <c r="F210" s="113">
        <v>6256</v>
      </c>
      <c r="G210" s="113">
        <v>2878</v>
      </c>
      <c r="H210" s="113">
        <v>3823</v>
      </c>
    </row>
    <row r="211" spans="1:8" s="86" customFormat="1" ht="9" customHeight="1">
      <c r="A211" s="180" t="s">
        <v>35</v>
      </c>
      <c r="B211" s="126">
        <f t="shared" si="11"/>
        <v>23897</v>
      </c>
      <c r="C211" s="126">
        <v>2096</v>
      </c>
      <c r="D211" s="126">
        <v>11443</v>
      </c>
      <c r="E211" s="126">
        <v>5272</v>
      </c>
      <c r="F211" s="126">
        <v>2811</v>
      </c>
      <c r="G211" s="126">
        <v>2151</v>
      </c>
      <c r="H211" s="126">
        <v>124</v>
      </c>
    </row>
    <row r="212" spans="1:8" s="86" customFormat="1" ht="9" customHeight="1">
      <c r="A212" s="86" t="s">
        <v>36</v>
      </c>
      <c r="B212" s="113">
        <f t="shared" si="11"/>
        <v>28906</v>
      </c>
      <c r="C212" s="113">
        <v>1690</v>
      </c>
      <c r="D212" s="113">
        <v>7979</v>
      </c>
      <c r="E212" s="113">
        <v>6468</v>
      </c>
      <c r="F212" s="113">
        <v>2520</v>
      </c>
      <c r="G212" s="113">
        <v>2167</v>
      </c>
      <c r="H212" s="113">
        <v>8082</v>
      </c>
    </row>
    <row r="213" spans="1:8" s="86" customFormat="1" ht="9" customHeight="1">
      <c r="A213" s="86" t="s">
        <v>37</v>
      </c>
      <c r="B213" s="113">
        <f t="shared" si="11"/>
        <v>10459</v>
      </c>
      <c r="C213" s="113">
        <v>759</v>
      </c>
      <c r="D213" s="113">
        <v>2841</v>
      </c>
      <c r="E213" s="113">
        <v>2907</v>
      </c>
      <c r="F213" s="113">
        <v>1202</v>
      </c>
      <c r="G213" s="113">
        <v>1003</v>
      </c>
      <c r="H213" s="113">
        <v>1747</v>
      </c>
    </row>
    <row r="214" spans="1:8" s="86" customFormat="1" ht="9" customHeight="1">
      <c r="A214" s="86" t="s">
        <v>38</v>
      </c>
      <c r="B214" s="113">
        <f t="shared" si="11"/>
        <v>8908</v>
      </c>
      <c r="C214" s="113">
        <v>160</v>
      </c>
      <c r="D214" s="113">
        <v>2088</v>
      </c>
      <c r="E214" s="113">
        <v>2617</v>
      </c>
      <c r="F214" s="113">
        <v>2225</v>
      </c>
      <c r="G214" s="113">
        <v>1738</v>
      </c>
      <c r="H214" s="113">
        <v>80</v>
      </c>
    </row>
    <row r="215" spans="1:8" s="86" customFormat="1" ht="9" customHeight="1">
      <c r="A215" s="180" t="s">
        <v>39</v>
      </c>
      <c r="B215" s="126">
        <f t="shared" si="11"/>
        <v>16796</v>
      </c>
      <c r="C215" s="126">
        <v>345</v>
      </c>
      <c r="D215" s="126">
        <v>5252</v>
      </c>
      <c r="E215" s="126">
        <v>6125</v>
      </c>
      <c r="F215" s="126">
        <v>2690</v>
      </c>
      <c r="G215" s="126">
        <v>2024</v>
      </c>
      <c r="H215" s="126">
        <v>360</v>
      </c>
    </row>
    <row r="216" spans="1:8" s="86" customFormat="1" ht="9" customHeight="1">
      <c r="A216" s="86" t="s">
        <v>40</v>
      </c>
      <c r="B216" s="113">
        <f t="shared" si="11"/>
        <v>20423</v>
      </c>
      <c r="C216" s="113">
        <v>383</v>
      </c>
      <c r="D216" s="113">
        <v>4478</v>
      </c>
      <c r="E216" s="113">
        <v>5095</v>
      </c>
      <c r="F216" s="113">
        <v>3650</v>
      </c>
      <c r="G216" s="113">
        <v>3319</v>
      </c>
      <c r="H216" s="113">
        <v>3498</v>
      </c>
    </row>
    <row r="217" spans="1:8" s="86" customFormat="1" ht="9" customHeight="1">
      <c r="A217" s="86" t="s">
        <v>41</v>
      </c>
      <c r="B217" s="113">
        <f t="shared" si="11"/>
        <v>17214</v>
      </c>
      <c r="C217" s="113">
        <v>610</v>
      </c>
      <c r="D217" s="113">
        <v>2697</v>
      </c>
      <c r="E217" s="113">
        <v>6491</v>
      </c>
      <c r="F217" s="113">
        <v>3400</v>
      </c>
      <c r="G217" s="113">
        <v>2897</v>
      </c>
      <c r="H217" s="113">
        <v>1119</v>
      </c>
    </row>
    <row r="218" spans="1:8" s="86" customFormat="1" ht="9" customHeight="1">
      <c r="A218" s="86" t="s">
        <v>42</v>
      </c>
      <c r="B218" s="113">
        <f t="shared" si="11"/>
        <v>13421</v>
      </c>
      <c r="C218" s="113">
        <v>276</v>
      </c>
      <c r="D218" s="113">
        <v>4284</v>
      </c>
      <c r="E218" s="113">
        <v>4201</v>
      </c>
      <c r="F218" s="113">
        <v>2520</v>
      </c>
      <c r="G218" s="113">
        <v>1565</v>
      </c>
      <c r="H218" s="113">
        <v>575</v>
      </c>
    </row>
    <row r="219" spans="1:8" s="86" customFormat="1" ht="9" customHeight="1">
      <c r="A219" s="180" t="s">
        <v>43</v>
      </c>
      <c r="B219" s="126">
        <f t="shared" si="11"/>
        <v>21564</v>
      </c>
      <c r="C219" s="126">
        <v>128</v>
      </c>
      <c r="D219" s="126">
        <v>4325</v>
      </c>
      <c r="E219" s="126">
        <v>3756</v>
      </c>
      <c r="F219" s="126">
        <v>2322</v>
      </c>
      <c r="G219" s="126">
        <v>3925</v>
      </c>
      <c r="H219" s="126">
        <v>7108</v>
      </c>
    </row>
    <row r="220" spans="1:8" s="86" customFormat="1" ht="9" customHeight="1">
      <c r="A220" s="86" t="s">
        <v>44</v>
      </c>
      <c r="B220" s="113">
        <f t="shared" si="11"/>
        <v>8627</v>
      </c>
      <c r="C220" s="113">
        <v>254</v>
      </c>
      <c r="D220" s="113">
        <v>2246</v>
      </c>
      <c r="E220" s="113">
        <v>3106</v>
      </c>
      <c r="F220" s="113">
        <v>1723</v>
      </c>
      <c r="G220" s="113">
        <v>1216</v>
      </c>
      <c r="H220" s="113">
        <v>82</v>
      </c>
    </row>
    <row r="221" spans="1:8" s="86" customFormat="1" ht="9" customHeight="1">
      <c r="A221" s="86" t="s">
        <v>45</v>
      </c>
      <c r="B221" s="113">
        <f t="shared" si="11"/>
        <v>46963</v>
      </c>
      <c r="C221" s="113">
        <v>3088</v>
      </c>
      <c r="D221" s="113">
        <v>17646</v>
      </c>
      <c r="E221" s="113">
        <v>12571</v>
      </c>
      <c r="F221" s="113">
        <v>7353</v>
      </c>
      <c r="G221" s="113">
        <v>6081</v>
      </c>
      <c r="H221" s="113">
        <v>224</v>
      </c>
    </row>
    <row r="222" spans="1:8" s="86" customFormat="1" ht="9" customHeight="1">
      <c r="A222" s="86" t="s">
        <v>46</v>
      </c>
      <c r="B222" s="113">
        <f t="shared" si="11"/>
        <v>13659</v>
      </c>
      <c r="C222" s="113">
        <v>355</v>
      </c>
      <c r="D222" s="113">
        <v>5467</v>
      </c>
      <c r="E222" s="113">
        <v>4317</v>
      </c>
      <c r="F222" s="113">
        <v>1954</v>
      </c>
      <c r="G222" s="113">
        <v>1462</v>
      </c>
      <c r="H222" s="113">
        <v>104</v>
      </c>
    </row>
    <row r="223" spans="1:8" s="86" customFormat="1" ht="9" customHeight="1">
      <c r="A223" s="180" t="s">
        <v>47</v>
      </c>
      <c r="B223" s="126">
        <f t="shared" si="11"/>
        <v>12018</v>
      </c>
      <c r="C223" s="126">
        <v>120</v>
      </c>
      <c r="D223" s="126">
        <v>5455</v>
      </c>
      <c r="E223" s="126">
        <v>3798</v>
      </c>
      <c r="F223" s="126">
        <v>1437</v>
      </c>
      <c r="G223" s="126">
        <v>950</v>
      </c>
      <c r="H223" s="126">
        <v>258</v>
      </c>
    </row>
    <row r="224" spans="1:8" s="86" customFormat="1" ht="9" customHeight="1">
      <c r="B224" s="113"/>
      <c r="C224" s="113"/>
      <c r="D224" s="113"/>
      <c r="E224" s="113"/>
      <c r="F224" s="113"/>
      <c r="G224" s="113"/>
      <c r="H224" s="113"/>
    </row>
    <row r="225" spans="1:8" s="86" customFormat="1" ht="9" customHeight="1">
      <c r="A225" s="179">
        <v>2001</v>
      </c>
      <c r="B225" s="113"/>
      <c r="C225" s="113"/>
      <c r="D225" s="113"/>
      <c r="E225" s="113"/>
      <c r="F225" s="113"/>
      <c r="G225" s="113"/>
      <c r="H225" s="113"/>
    </row>
    <row r="226" spans="1:8" s="86" customFormat="1" ht="9" customHeight="1">
      <c r="A226" s="82" t="s">
        <v>15</v>
      </c>
      <c r="B226" s="91">
        <f t="shared" ref="B226:H226" si="12">SUM(B228:B259)</f>
        <v>665434</v>
      </c>
      <c r="C226" s="91">
        <f t="shared" si="12"/>
        <v>19339</v>
      </c>
      <c r="D226" s="91">
        <f t="shared" si="12"/>
        <v>172568</v>
      </c>
      <c r="E226" s="91">
        <f t="shared" si="12"/>
        <v>216233</v>
      </c>
      <c r="F226" s="91">
        <f t="shared" si="12"/>
        <v>115937</v>
      </c>
      <c r="G226" s="91">
        <f t="shared" si="12"/>
        <v>89293</v>
      </c>
      <c r="H226" s="91">
        <f t="shared" si="12"/>
        <v>52064</v>
      </c>
    </row>
    <row r="227" spans="1:8" s="86" customFormat="1" ht="3.95" customHeight="1">
      <c r="A227" s="82"/>
      <c r="B227" s="91"/>
      <c r="C227" s="125"/>
      <c r="D227" s="125"/>
      <c r="E227" s="125"/>
      <c r="F227" s="125"/>
      <c r="G227" s="125"/>
      <c r="H227" s="125"/>
    </row>
    <row r="228" spans="1:8" s="86" customFormat="1" ht="9" customHeight="1">
      <c r="A228" s="86" t="s">
        <v>16</v>
      </c>
      <c r="B228" s="90">
        <f t="shared" ref="B228:B259" si="13">SUM(C228:H228)</f>
        <v>6610</v>
      </c>
      <c r="C228" s="113">
        <v>34</v>
      </c>
      <c r="D228" s="113">
        <v>1803</v>
      </c>
      <c r="E228" s="113">
        <v>2427</v>
      </c>
      <c r="F228" s="113">
        <v>1461</v>
      </c>
      <c r="G228" s="113">
        <v>791</v>
      </c>
      <c r="H228" s="113">
        <v>94</v>
      </c>
    </row>
    <row r="229" spans="1:8" s="86" customFormat="1" ht="9" customHeight="1">
      <c r="A229" s="86" t="s">
        <v>17</v>
      </c>
      <c r="B229" s="90">
        <f t="shared" si="13"/>
        <v>16242</v>
      </c>
      <c r="C229" s="113">
        <v>645</v>
      </c>
      <c r="D229" s="113">
        <v>2723</v>
      </c>
      <c r="E229" s="113">
        <v>4900</v>
      </c>
      <c r="F229" s="113">
        <v>2744</v>
      </c>
      <c r="G229" s="113">
        <v>2016</v>
      </c>
      <c r="H229" s="113">
        <v>3214</v>
      </c>
    </row>
    <row r="230" spans="1:8" s="86" customFormat="1" ht="9" customHeight="1">
      <c r="A230" s="86" t="s">
        <v>18</v>
      </c>
      <c r="B230" s="90">
        <f t="shared" si="13"/>
        <v>3178</v>
      </c>
      <c r="C230" s="113">
        <v>67</v>
      </c>
      <c r="D230" s="113">
        <v>547</v>
      </c>
      <c r="E230" s="113">
        <v>909</v>
      </c>
      <c r="F230" s="113">
        <v>906</v>
      </c>
      <c r="G230" s="113">
        <v>486</v>
      </c>
      <c r="H230" s="113">
        <v>263</v>
      </c>
    </row>
    <row r="231" spans="1:8" s="86" customFormat="1" ht="9" customHeight="1">
      <c r="A231" s="180" t="s">
        <v>19</v>
      </c>
      <c r="B231" s="92">
        <f t="shared" si="13"/>
        <v>5618</v>
      </c>
      <c r="C231" s="126">
        <v>153</v>
      </c>
      <c r="D231" s="126">
        <v>1828</v>
      </c>
      <c r="E231" s="126">
        <v>1491</v>
      </c>
      <c r="F231" s="126">
        <v>865</v>
      </c>
      <c r="G231" s="126">
        <v>824</v>
      </c>
      <c r="H231" s="126">
        <v>457</v>
      </c>
    </row>
    <row r="232" spans="1:8" s="86" customFormat="1" ht="9" customHeight="1">
      <c r="A232" s="86" t="s">
        <v>20</v>
      </c>
      <c r="B232" s="90">
        <f t="shared" si="13"/>
        <v>17502</v>
      </c>
      <c r="C232" s="113">
        <v>119</v>
      </c>
      <c r="D232" s="113">
        <v>2915</v>
      </c>
      <c r="E232" s="113">
        <v>7180</v>
      </c>
      <c r="F232" s="113">
        <v>2824</v>
      </c>
      <c r="G232" s="113">
        <v>2963</v>
      </c>
      <c r="H232" s="113">
        <v>1501</v>
      </c>
    </row>
    <row r="233" spans="1:8" s="86" customFormat="1" ht="9" customHeight="1">
      <c r="A233" s="86" t="s">
        <v>21</v>
      </c>
      <c r="B233" s="90">
        <f t="shared" si="13"/>
        <v>3706</v>
      </c>
      <c r="C233" s="113">
        <v>60</v>
      </c>
      <c r="D233" s="113">
        <v>841</v>
      </c>
      <c r="E233" s="113">
        <v>1305</v>
      </c>
      <c r="F233" s="113">
        <v>785</v>
      </c>
      <c r="G233" s="113">
        <v>600</v>
      </c>
      <c r="H233" s="113">
        <v>115</v>
      </c>
    </row>
    <row r="234" spans="1:8" s="86" customFormat="1" ht="9" customHeight="1">
      <c r="A234" s="86" t="s">
        <v>22</v>
      </c>
      <c r="B234" s="90">
        <f t="shared" si="13"/>
        <v>17990</v>
      </c>
      <c r="C234" s="113">
        <v>1345</v>
      </c>
      <c r="D234" s="113">
        <v>6980</v>
      </c>
      <c r="E234" s="113">
        <v>4314</v>
      </c>
      <c r="F234" s="113">
        <v>2506</v>
      </c>
      <c r="G234" s="113">
        <v>2070</v>
      </c>
      <c r="H234" s="113">
        <v>775</v>
      </c>
    </row>
    <row r="235" spans="1:8" s="86" customFormat="1" ht="9" customHeight="1">
      <c r="A235" s="180" t="s">
        <v>23</v>
      </c>
      <c r="B235" s="92">
        <f t="shared" si="13"/>
        <v>20054</v>
      </c>
      <c r="C235" s="126">
        <v>216</v>
      </c>
      <c r="D235" s="126">
        <v>5508</v>
      </c>
      <c r="E235" s="126">
        <v>6767</v>
      </c>
      <c r="F235" s="126">
        <v>3689</v>
      </c>
      <c r="G235" s="126">
        <v>2856</v>
      </c>
      <c r="H235" s="126">
        <v>1018</v>
      </c>
    </row>
    <row r="236" spans="1:8" s="86" customFormat="1" ht="9" customHeight="1">
      <c r="A236" s="161" t="s">
        <v>24</v>
      </c>
      <c r="B236" s="90">
        <f t="shared" si="13"/>
        <v>47918</v>
      </c>
      <c r="C236" s="113">
        <v>189</v>
      </c>
      <c r="D236" s="113">
        <v>3180</v>
      </c>
      <c r="E236" s="113">
        <v>18325</v>
      </c>
      <c r="F236" s="113">
        <v>14106</v>
      </c>
      <c r="G236" s="113">
        <v>10999</v>
      </c>
      <c r="H236" s="113">
        <v>1119</v>
      </c>
    </row>
    <row r="237" spans="1:8" s="86" customFormat="1" ht="9" customHeight="1">
      <c r="A237" s="86" t="s">
        <v>25</v>
      </c>
      <c r="B237" s="90">
        <f t="shared" si="13"/>
        <v>12671</v>
      </c>
      <c r="C237" s="113">
        <v>161</v>
      </c>
      <c r="D237" s="113">
        <v>3041</v>
      </c>
      <c r="E237" s="113">
        <v>3937</v>
      </c>
      <c r="F237" s="113">
        <v>1625</v>
      </c>
      <c r="G237" s="113">
        <v>1515</v>
      </c>
      <c r="H237" s="113">
        <v>2392</v>
      </c>
    </row>
    <row r="238" spans="1:8" s="86" customFormat="1" ht="9" customHeight="1">
      <c r="A238" s="86" t="s">
        <v>26</v>
      </c>
      <c r="B238" s="90">
        <f t="shared" si="13"/>
        <v>37758</v>
      </c>
      <c r="C238" s="113">
        <v>1038</v>
      </c>
      <c r="D238" s="113">
        <v>15770</v>
      </c>
      <c r="E238" s="113">
        <v>10109</v>
      </c>
      <c r="F238" s="113">
        <v>4509</v>
      </c>
      <c r="G238" s="113">
        <v>2418</v>
      </c>
      <c r="H238" s="113">
        <v>3914</v>
      </c>
    </row>
    <row r="239" spans="1:8" s="86" customFormat="1" ht="9" customHeight="1">
      <c r="A239" s="180" t="s">
        <v>27</v>
      </c>
      <c r="B239" s="92">
        <f t="shared" si="13"/>
        <v>23644</v>
      </c>
      <c r="C239" s="126">
        <v>1299</v>
      </c>
      <c r="D239" s="126">
        <v>8509</v>
      </c>
      <c r="E239" s="126">
        <v>6446</v>
      </c>
      <c r="F239" s="126">
        <v>3540</v>
      </c>
      <c r="G239" s="126">
        <v>2994</v>
      </c>
      <c r="H239" s="126">
        <v>856</v>
      </c>
    </row>
    <row r="240" spans="1:8" s="86" customFormat="1" ht="9" customHeight="1">
      <c r="A240" s="86" t="s">
        <v>28</v>
      </c>
      <c r="B240" s="90">
        <f t="shared" si="13"/>
        <v>14104</v>
      </c>
      <c r="C240" s="113">
        <v>677</v>
      </c>
      <c r="D240" s="113">
        <v>3902</v>
      </c>
      <c r="E240" s="113">
        <v>4568</v>
      </c>
      <c r="F240" s="113">
        <v>2577</v>
      </c>
      <c r="G240" s="113">
        <v>1847</v>
      </c>
      <c r="H240" s="113">
        <v>533</v>
      </c>
    </row>
    <row r="241" spans="1:8" s="86" customFormat="1" ht="9" customHeight="1">
      <c r="A241" s="86" t="s">
        <v>29</v>
      </c>
      <c r="B241" s="90">
        <f t="shared" si="13"/>
        <v>47383</v>
      </c>
      <c r="C241" s="113">
        <v>701</v>
      </c>
      <c r="D241" s="113">
        <v>10874</v>
      </c>
      <c r="E241" s="113">
        <v>13726</v>
      </c>
      <c r="F241" s="113">
        <v>7916</v>
      </c>
      <c r="G241" s="113">
        <v>6116</v>
      </c>
      <c r="H241" s="113">
        <v>8050</v>
      </c>
    </row>
    <row r="242" spans="1:8" s="86" customFormat="1" ht="9" customHeight="1">
      <c r="A242" s="86" t="s">
        <v>30</v>
      </c>
      <c r="B242" s="90">
        <f t="shared" si="13"/>
        <v>80864</v>
      </c>
      <c r="C242" s="113">
        <v>2298</v>
      </c>
      <c r="D242" s="113">
        <v>15924</v>
      </c>
      <c r="E242" s="113">
        <v>35812</v>
      </c>
      <c r="F242" s="113">
        <v>16123</v>
      </c>
      <c r="G242" s="113">
        <v>10346</v>
      </c>
      <c r="H242" s="113">
        <v>361</v>
      </c>
    </row>
    <row r="243" spans="1:8" s="86" customFormat="1" ht="9" customHeight="1">
      <c r="A243" s="180" t="s">
        <v>31</v>
      </c>
      <c r="B243" s="92">
        <f t="shared" si="13"/>
        <v>33359</v>
      </c>
      <c r="C243" s="126">
        <v>1392</v>
      </c>
      <c r="D243" s="126">
        <v>13879</v>
      </c>
      <c r="E243" s="126">
        <v>10059</v>
      </c>
      <c r="F243" s="126">
        <v>4703</v>
      </c>
      <c r="G243" s="126">
        <v>3016</v>
      </c>
      <c r="H243" s="126">
        <v>310</v>
      </c>
    </row>
    <row r="244" spans="1:8" s="86" customFormat="1" ht="9" customHeight="1">
      <c r="A244" s="86" t="s">
        <v>32</v>
      </c>
      <c r="B244" s="90">
        <f t="shared" si="13"/>
        <v>9589</v>
      </c>
      <c r="C244" s="113">
        <v>209</v>
      </c>
      <c r="D244" s="113">
        <v>1568</v>
      </c>
      <c r="E244" s="113">
        <v>3364</v>
      </c>
      <c r="F244" s="113">
        <v>2423</v>
      </c>
      <c r="G244" s="113">
        <v>1957</v>
      </c>
      <c r="H244" s="113">
        <v>68</v>
      </c>
    </row>
    <row r="245" spans="1:8" s="86" customFormat="1" ht="9" customHeight="1">
      <c r="A245" s="86" t="s">
        <v>33</v>
      </c>
      <c r="B245" s="90">
        <f t="shared" si="13"/>
        <v>6818</v>
      </c>
      <c r="C245" s="113">
        <v>177</v>
      </c>
      <c r="D245" s="113">
        <v>1376</v>
      </c>
      <c r="E245" s="113">
        <v>2310</v>
      </c>
      <c r="F245" s="113">
        <v>1292</v>
      </c>
      <c r="G245" s="113">
        <v>1165</v>
      </c>
      <c r="H245" s="113">
        <v>498</v>
      </c>
    </row>
    <row r="246" spans="1:8" s="86" customFormat="1" ht="9" customHeight="1">
      <c r="A246" s="86" t="s">
        <v>34</v>
      </c>
      <c r="B246" s="90">
        <f t="shared" si="13"/>
        <v>32029</v>
      </c>
      <c r="C246" s="113">
        <v>166</v>
      </c>
      <c r="D246" s="113">
        <v>3848</v>
      </c>
      <c r="E246" s="113">
        <v>14701</v>
      </c>
      <c r="F246" s="113">
        <v>5773</v>
      </c>
      <c r="G246" s="113">
        <v>3459</v>
      </c>
      <c r="H246" s="113">
        <v>4082</v>
      </c>
    </row>
    <row r="247" spans="1:8" s="86" customFormat="1" ht="9" customHeight="1">
      <c r="A247" s="180" t="s">
        <v>35</v>
      </c>
      <c r="B247" s="92">
        <f t="shared" si="13"/>
        <v>20301</v>
      </c>
      <c r="C247" s="126">
        <v>1244</v>
      </c>
      <c r="D247" s="126">
        <v>8819</v>
      </c>
      <c r="E247" s="126">
        <v>5152</v>
      </c>
      <c r="F247" s="126">
        <v>2776</v>
      </c>
      <c r="G247" s="126">
        <v>2166</v>
      </c>
      <c r="H247" s="126">
        <v>144</v>
      </c>
    </row>
    <row r="248" spans="1:8" s="86" customFormat="1" ht="9" customHeight="1">
      <c r="A248" s="86" t="s">
        <v>36</v>
      </c>
      <c r="B248" s="90">
        <f t="shared" si="13"/>
        <v>25811</v>
      </c>
      <c r="C248" s="113">
        <v>1053</v>
      </c>
      <c r="D248" s="113">
        <v>6278</v>
      </c>
      <c r="E248" s="113">
        <v>5251</v>
      </c>
      <c r="F248" s="113">
        <v>2243</v>
      </c>
      <c r="G248" s="113">
        <v>1978</v>
      </c>
      <c r="H248" s="113">
        <v>9008</v>
      </c>
    </row>
    <row r="249" spans="1:8" s="86" customFormat="1" ht="9" customHeight="1">
      <c r="A249" s="86" t="s">
        <v>37</v>
      </c>
      <c r="B249" s="90">
        <f t="shared" si="13"/>
        <v>9858</v>
      </c>
      <c r="C249" s="113">
        <v>664</v>
      </c>
      <c r="D249" s="113">
        <v>2814</v>
      </c>
      <c r="E249" s="113">
        <v>3091</v>
      </c>
      <c r="F249" s="113">
        <v>1222</v>
      </c>
      <c r="G249" s="113">
        <v>982</v>
      </c>
      <c r="H249" s="113">
        <v>1085</v>
      </c>
    </row>
    <row r="250" spans="1:8" s="86" customFormat="1" ht="9" customHeight="1">
      <c r="A250" s="86" t="s">
        <v>38</v>
      </c>
      <c r="B250" s="90">
        <f t="shared" si="13"/>
        <v>8467</v>
      </c>
      <c r="C250" s="113">
        <v>109</v>
      </c>
      <c r="D250" s="113">
        <v>1636</v>
      </c>
      <c r="E250" s="113">
        <v>2608</v>
      </c>
      <c r="F250" s="113">
        <v>2417</v>
      </c>
      <c r="G250" s="113">
        <v>1677</v>
      </c>
      <c r="H250" s="113">
        <v>20</v>
      </c>
    </row>
    <row r="251" spans="1:8" s="86" customFormat="1" ht="9" customHeight="1">
      <c r="A251" s="180" t="s">
        <v>39</v>
      </c>
      <c r="B251" s="92">
        <f t="shared" si="13"/>
        <v>15568</v>
      </c>
      <c r="C251" s="126">
        <v>293</v>
      </c>
      <c r="D251" s="126">
        <v>4524</v>
      </c>
      <c r="E251" s="126">
        <v>5549</v>
      </c>
      <c r="F251" s="126">
        <v>2593</v>
      </c>
      <c r="G251" s="126">
        <v>2165</v>
      </c>
      <c r="H251" s="126">
        <v>444</v>
      </c>
    </row>
    <row r="252" spans="1:8" s="86" customFormat="1" ht="9" customHeight="1">
      <c r="A252" s="86" t="s">
        <v>40</v>
      </c>
      <c r="B252" s="90">
        <f t="shared" si="13"/>
        <v>20054</v>
      </c>
      <c r="C252" s="113">
        <v>366</v>
      </c>
      <c r="D252" s="113">
        <v>4365</v>
      </c>
      <c r="E252" s="113">
        <v>4830</v>
      </c>
      <c r="F252" s="113">
        <v>3736</v>
      </c>
      <c r="G252" s="113">
        <v>3585</v>
      </c>
      <c r="H252" s="113">
        <v>3172</v>
      </c>
    </row>
    <row r="253" spans="1:8" s="86" customFormat="1" ht="9" customHeight="1">
      <c r="A253" s="86" t="s">
        <v>41</v>
      </c>
      <c r="B253" s="90">
        <f t="shared" si="13"/>
        <v>17366</v>
      </c>
      <c r="C253" s="113">
        <v>596</v>
      </c>
      <c r="D253" s="113">
        <v>2951</v>
      </c>
      <c r="E253" s="113">
        <v>6505</v>
      </c>
      <c r="F253" s="113">
        <v>3615</v>
      </c>
      <c r="G253" s="113">
        <v>3017</v>
      </c>
      <c r="H253" s="113">
        <v>682</v>
      </c>
    </row>
    <row r="254" spans="1:8" s="86" customFormat="1" ht="9" customHeight="1">
      <c r="A254" s="86" t="s">
        <v>42</v>
      </c>
      <c r="B254" s="90">
        <f t="shared" si="13"/>
        <v>13213</v>
      </c>
      <c r="C254" s="113">
        <v>334</v>
      </c>
      <c r="D254" s="113">
        <v>4002</v>
      </c>
      <c r="E254" s="113">
        <v>3853</v>
      </c>
      <c r="F254" s="113">
        <v>2445</v>
      </c>
      <c r="G254" s="113">
        <v>1572</v>
      </c>
      <c r="H254" s="113">
        <v>1007</v>
      </c>
    </row>
    <row r="255" spans="1:8" s="86" customFormat="1" ht="9" customHeight="1">
      <c r="A255" s="180" t="s">
        <v>43</v>
      </c>
      <c r="B255" s="92">
        <f t="shared" si="13"/>
        <v>20726</v>
      </c>
      <c r="C255" s="126">
        <v>149</v>
      </c>
      <c r="D255" s="126">
        <v>4171</v>
      </c>
      <c r="E255" s="126">
        <v>4157</v>
      </c>
      <c r="F255" s="126">
        <v>2460</v>
      </c>
      <c r="G255" s="126">
        <v>3710</v>
      </c>
      <c r="H255" s="126">
        <v>6079</v>
      </c>
    </row>
    <row r="256" spans="1:8" s="86" customFormat="1" ht="9" customHeight="1">
      <c r="A256" s="86" t="s">
        <v>44</v>
      </c>
      <c r="B256" s="90">
        <f t="shared" si="13"/>
        <v>7472</v>
      </c>
      <c r="C256" s="113">
        <v>172</v>
      </c>
      <c r="D256" s="113">
        <v>1780</v>
      </c>
      <c r="E256" s="113">
        <v>2652</v>
      </c>
      <c r="F256" s="113">
        <v>1601</v>
      </c>
      <c r="G256" s="113">
        <v>1189</v>
      </c>
      <c r="H256" s="113">
        <v>78</v>
      </c>
    </row>
    <row r="257" spans="1:8" s="86" customFormat="1" ht="9" customHeight="1">
      <c r="A257" s="86" t="s">
        <v>45</v>
      </c>
      <c r="B257" s="90">
        <f t="shared" si="13"/>
        <v>45651</v>
      </c>
      <c r="C257" s="113">
        <v>2975</v>
      </c>
      <c r="D257" s="113">
        <v>16930</v>
      </c>
      <c r="E257" s="113">
        <v>12289</v>
      </c>
      <c r="F257" s="113">
        <v>7296</v>
      </c>
      <c r="G257" s="113">
        <v>6109</v>
      </c>
      <c r="H257" s="113">
        <v>52</v>
      </c>
    </row>
    <row r="258" spans="1:8" s="86" customFormat="1" ht="9" customHeight="1">
      <c r="A258" s="86" t="s">
        <v>46</v>
      </c>
      <c r="B258" s="90">
        <f t="shared" si="13"/>
        <v>12736</v>
      </c>
      <c r="C258" s="113">
        <v>321</v>
      </c>
      <c r="D258" s="113">
        <v>4632</v>
      </c>
      <c r="E258" s="113">
        <v>4133</v>
      </c>
      <c r="F258" s="113">
        <v>1863</v>
      </c>
      <c r="G258" s="113">
        <v>1640</v>
      </c>
      <c r="H258" s="113">
        <v>147</v>
      </c>
    </row>
    <row r="259" spans="1:8" s="86" customFormat="1" ht="9" customHeight="1">
      <c r="A259" s="180" t="s">
        <v>47</v>
      </c>
      <c r="B259" s="92">
        <f t="shared" si="13"/>
        <v>11174</v>
      </c>
      <c r="C259" s="126">
        <v>117</v>
      </c>
      <c r="D259" s="126">
        <v>4650</v>
      </c>
      <c r="E259" s="126">
        <v>3513</v>
      </c>
      <c r="F259" s="126">
        <v>1303</v>
      </c>
      <c r="G259" s="126">
        <v>1065</v>
      </c>
      <c r="H259" s="126">
        <v>526</v>
      </c>
    </row>
    <row r="260" spans="1:8" s="86" customFormat="1" ht="9" customHeight="1">
      <c r="B260" s="90"/>
      <c r="C260" s="113"/>
      <c r="D260" s="113"/>
      <c r="E260" s="113"/>
      <c r="F260" s="113"/>
      <c r="G260" s="113"/>
      <c r="H260" s="113"/>
    </row>
    <row r="261" spans="1:8" s="86" customFormat="1" ht="9" customHeight="1">
      <c r="A261" s="179">
        <v>2002</v>
      </c>
      <c r="B261" s="113"/>
      <c r="C261" s="113"/>
      <c r="D261" s="113"/>
      <c r="E261" s="113"/>
      <c r="F261" s="113"/>
      <c r="G261" s="113"/>
      <c r="H261" s="113"/>
    </row>
    <row r="262" spans="1:8" s="86" customFormat="1" ht="9" customHeight="1">
      <c r="A262" s="82" t="s">
        <v>15</v>
      </c>
      <c r="B262" s="91">
        <f t="shared" ref="B262:H262" si="14">SUM(B264:B295)</f>
        <v>616654</v>
      </c>
      <c r="C262" s="91">
        <f t="shared" si="14"/>
        <v>15387</v>
      </c>
      <c r="D262" s="91">
        <f t="shared" si="14"/>
        <v>150762</v>
      </c>
      <c r="E262" s="91">
        <f t="shared" si="14"/>
        <v>195842</v>
      </c>
      <c r="F262" s="91">
        <f t="shared" si="14"/>
        <v>111904</v>
      </c>
      <c r="G262" s="91">
        <f t="shared" si="14"/>
        <v>89416</v>
      </c>
      <c r="H262" s="91">
        <f t="shared" si="14"/>
        <v>53343</v>
      </c>
    </row>
    <row r="263" spans="1:8" s="86" customFormat="1" ht="3.95" customHeight="1">
      <c r="A263" s="82"/>
      <c r="B263" s="91"/>
      <c r="C263" s="125"/>
      <c r="D263" s="125"/>
      <c r="E263" s="125"/>
      <c r="F263" s="125"/>
      <c r="G263" s="125"/>
      <c r="H263" s="125"/>
    </row>
    <row r="264" spans="1:8" s="86" customFormat="1" ht="9" customHeight="1">
      <c r="A264" s="86" t="s">
        <v>16</v>
      </c>
      <c r="B264" s="90">
        <f t="shared" ref="B264:B295" si="15">SUM(C264:H264)</f>
        <v>6472</v>
      </c>
      <c r="C264" s="113">
        <v>52</v>
      </c>
      <c r="D264" s="113">
        <v>1498</v>
      </c>
      <c r="E264" s="113">
        <v>2119</v>
      </c>
      <c r="F264" s="113">
        <v>1443</v>
      </c>
      <c r="G264" s="113">
        <v>924</v>
      </c>
      <c r="H264" s="113">
        <v>436</v>
      </c>
    </row>
    <row r="265" spans="1:8" s="86" customFormat="1" ht="9" customHeight="1">
      <c r="A265" s="86" t="s">
        <v>17</v>
      </c>
      <c r="B265" s="90">
        <f t="shared" si="15"/>
        <v>15028</v>
      </c>
      <c r="C265" s="113">
        <v>379</v>
      </c>
      <c r="D265" s="113">
        <v>2416</v>
      </c>
      <c r="E265" s="113">
        <v>4672</v>
      </c>
      <c r="F265" s="113">
        <v>2474</v>
      </c>
      <c r="G265" s="113">
        <v>1860</v>
      </c>
      <c r="H265" s="113">
        <v>3227</v>
      </c>
    </row>
    <row r="266" spans="1:8" s="86" customFormat="1" ht="9" customHeight="1">
      <c r="A266" s="86" t="s">
        <v>18</v>
      </c>
      <c r="B266" s="90">
        <f t="shared" si="15"/>
        <v>3062</v>
      </c>
      <c r="C266" s="113">
        <v>61</v>
      </c>
      <c r="D266" s="113">
        <v>472</v>
      </c>
      <c r="E266" s="113">
        <v>945</v>
      </c>
      <c r="F266" s="113">
        <v>783</v>
      </c>
      <c r="G266" s="113">
        <v>507</v>
      </c>
      <c r="H266" s="113">
        <v>294</v>
      </c>
    </row>
    <row r="267" spans="1:8" s="86" customFormat="1" ht="9" customHeight="1">
      <c r="A267" s="180" t="s">
        <v>19</v>
      </c>
      <c r="B267" s="92">
        <f t="shared" si="15"/>
        <v>4911</v>
      </c>
      <c r="C267" s="126">
        <v>74</v>
      </c>
      <c r="D267" s="126">
        <v>1373</v>
      </c>
      <c r="E267" s="126">
        <v>1302</v>
      </c>
      <c r="F267" s="126">
        <v>850</v>
      </c>
      <c r="G267" s="126">
        <v>818</v>
      </c>
      <c r="H267" s="126">
        <v>494</v>
      </c>
    </row>
    <row r="268" spans="1:8" s="86" customFormat="1" ht="9" customHeight="1">
      <c r="A268" s="86" t="s">
        <v>20</v>
      </c>
      <c r="B268" s="90">
        <f t="shared" si="15"/>
        <v>15462</v>
      </c>
      <c r="C268" s="113">
        <v>72</v>
      </c>
      <c r="D268" s="113">
        <v>2203</v>
      </c>
      <c r="E268" s="113">
        <v>5720</v>
      </c>
      <c r="F268" s="113">
        <v>2609</v>
      </c>
      <c r="G268" s="113">
        <v>2486</v>
      </c>
      <c r="H268" s="113">
        <v>2372</v>
      </c>
    </row>
    <row r="269" spans="1:8" s="86" customFormat="1" ht="9" customHeight="1">
      <c r="A269" s="86" t="s">
        <v>21</v>
      </c>
      <c r="B269" s="90">
        <f t="shared" si="15"/>
        <v>3492</v>
      </c>
      <c r="C269" s="113">
        <v>45</v>
      </c>
      <c r="D269" s="113">
        <v>766</v>
      </c>
      <c r="E269" s="113">
        <v>1223</v>
      </c>
      <c r="F269" s="113">
        <v>798</v>
      </c>
      <c r="G269" s="113">
        <v>630</v>
      </c>
      <c r="H269" s="113">
        <v>30</v>
      </c>
    </row>
    <row r="270" spans="1:8" s="86" customFormat="1" ht="9" customHeight="1">
      <c r="A270" s="86" t="s">
        <v>22</v>
      </c>
      <c r="B270" s="90">
        <f t="shared" si="15"/>
        <v>18042</v>
      </c>
      <c r="C270" s="113">
        <v>1167</v>
      </c>
      <c r="D270" s="113">
        <v>6593</v>
      </c>
      <c r="E270" s="113">
        <v>4189</v>
      </c>
      <c r="F270" s="113">
        <v>2463</v>
      </c>
      <c r="G270" s="113">
        <v>2172</v>
      </c>
      <c r="H270" s="113">
        <v>1458</v>
      </c>
    </row>
    <row r="271" spans="1:8" s="86" customFormat="1" ht="9" customHeight="1">
      <c r="A271" s="180" t="s">
        <v>23</v>
      </c>
      <c r="B271" s="92">
        <f t="shared" si="15"/>
        <v>18242</v>
      </c>
      <c r="C271" s="126">
        <v>291</v>
      </c>
      <c r="D271" s="126">
        <v>4303</v>
      </c>
      <c r="E271" s="126">
        <v>5531</v>
      </c>
      <c r="F271" s="126">
        <v>3308</v>
      </c>
      <c r="G271" s="126">
        <v>2806</v>
      </c>
      <c r="H271" s="126">
        <v>2003</v>
      </c>
    </row>
    <row r="272" spans="1:8" s="86" customFormat="1" ht="9" customHeight="1">
      <c r="A272" s="161" t="s">
        <v>24</v>
      </c>
      <c r="B272" s="90">
        <f t="shared" si="15"/>
        <v>42695</v>
      </c>
      <c r="C272" s="113">
        <v>153</v>
      </c>
      <c r="D272" s="113">
        <v>2598</v>
      </c>
      <c r="E272" s="113">
        <v>14934</v>
      </c>
      <c r="F272" s="113">
        <v>13191</v>
      </c>
      <c r="G272" s="113">
        <v>10062</v>
      </c>
      <c r="H272" s="113">
        <v>1757</v>
      </c>
    </row>
    <row r="273" spans="1:8" s="86" customFormat="1" ht="9" customHeight="1">
      <c r="A273" s="86" t="s">
        <v>25</v>
      </c>
      <c r="B273" s="90">
        <f t="shared" si="15"/>
        <v>11568</v>
      </c>
      <c r="C273" s="113">
        <v>132</v>
      </c>
      <c r="D273" s="113">
        <v>2637</v>
      </c>
      <c r="E273" s="113">
        <v>3702</v>
      </c>
      <c r="F273" s="113">
        <v>1585</v>
      </c>
      <c r="G273" s="113">
        <v>1540</v>
      </c>
      <c r="H273" s="113">
        <v>1972</v>
      </c>
    </row>
    <row r="274" spans="1:8" s="86" customFormat="1" ht="9" customHeight="1">
      <c r="A274" s="86" t="s">
        <v>26</v>
      </c>
      <c r="B274" s="90">
        <f t="shared" si="15"/>
        <v>33888</v>
      </c>
      <c r="C274" s="113">
        <v>754</v>
      </c>
      <c r="D274" s="113">
        <v>13487</v>
      </c>
      <c r="E274" s="113">
        <v>9035</v>
      </c>
      <c r="F274" s="113">
        <v>4040</v>
      </c>
      <c r="G274" s="113">
        <v>2860</v>
      </c>
      <c r="H274" s="113">
        <v>3712</v>
      </c>
    </row>
    <row r="275" spans="1:8" s="86" customFormat="1" ht="9" customHeight="1">
      <c r="A275" s="180" t="s">
        <v>27</v>
      </c>
      <c r="B275" s="92">
        <f t="shared" si="15"/>
        <v>23580</v>
      </c>
      <c r="C275" s="126">
        <v>1337</v>
      </c>
      <c r="D275" s="126">
        <v>8128</v>
      </c>
      <c r="E275" s="126">
        <v>6125</v>
      </c>
      <c r="F275" s="126">
        <v>3548</v>
      </c>
      <c r="G275" s="126">
        <v>3081</v>
      </c>
      <c r="H275" s="126">
        <v>1361</v>
      </c>
    </row>
    <row r="276" spans="1:8" s="86" customFormat="1" ht="9" customHeight="1">
      <c r="A276" s="86" t="s">
        <v>28</v>
      </c>
      <c r="B276" s="90">
        <f t="shared" si="15"/>
        <v>13017</v>
      </c>
      <c r="C276" s="113">
        <v>476</v>
      </c>
      <c r="D276" s="113">
        <v>3133</v>
      </c>
      <c r="E276" s="113">
        <v>4794</v>
      </c>
      <c r="F276" s="113">
        <v>2436</v>
      </c>
      <c r="G276" s="113">
        <v>1885</v>
      </c>
      <c r="H276" s="113">
        <v>293</v>
      </c>
    </row>
    <row r="277" spans="1:8" s="86" customFormat="1" ht="9" customHeight="1">
      <c r="A277" s="86" t="s">
        <v>29</v>
      </c>
      <c r="B277" s="90">
        <f t="shared" si="15"/>
        <v>43286</v>
      </c>
      <c r="C277" s="113">
        <v>559</v>
      </c>
      <c r="D277" s="113">
        <v>8747</v>
      </c>
      <c r="E277" s="113">
        <v>10548</v>
      </c>
      <c r="F277" s="113">
        <v>5411</v>
      </c>
      <c r="G277" s="113">
        <v>4571</v>
      </c>
      <c r="H277" s="113">
        <v>13450</v>
      </c>
    </row>
    <row r="278" spans="1:8" s="86" customFormat="1" ht="9" customHeight="1">
      <c r="A278" s="86" t="s">
        <v>30</v>
      </c>
      <c r="B278" s="90">
        <f t="shared" si="15"/>
        <v>74151</v>
      </c>
      <c r="C278" s="113">
        <v>1811</v>
      </c>
      <c r="D278" s="113">
        <v>13325</v>
      </c>
      <c r="E278" s="113">
        <v>32371</v>
      </c>
      <c r="F278" s="113">
        <v>15885</v>
      </c>
      <c r="G278" s="113">
        <v>10349</v>
      </c>
      <c r="H278" s="113">
        <v>410</v>
      </c>
    </row>
    <row r="279" spans="1:8" s="86" customFormat="1" ht="9" customHeight="1">
      <c r="A279" s="180" t="s">
        <v>31</v>
      </c>
      <c r="B279" s="92">
        <f t="shared" si="15"/>
        <v>31644</v>
      </c>
      <c r="C279" s="126">
        <v>1194</v>
      </c>
      <c r="D279" s="126">
        <v>12477</v>
      </c>
      <c r="E279" s="126">
        <v>9811</v>
      </c>
      <c r="F279" s="126">
        <v>4755</v>
      </c>
      <c r="G279" s="126">
        <v>3173</v>
      </c>
      <c r="H279" s="126">
        <v>234</v>
      </c>
    </row>
    <row r="280" spans="1:8" s="86" customFormat="1" ht="9" customHeight="1">
      <c r="A280" s="86" t="s">
        <v>32</v>
      </c>
      <c r="B280" s="90">
        <f t="shared" si="15"/>
        <v>9005</v>
      </c>
      <c r="C280" s="113">
        <v>212</v>
      </c>
      <c r="D280" s="113">
        <v>1405</v>
      </c>
      <c r="E280" s="113">
        <v>2989</v>
      </c>
      <c r="F280" s="113">
        <v>2285</v>
      </c>
      <c r="G280" s="113">
        <v>1993</v>
      </c>
      <c r="H280" s="113">
        <v>121</v>
      </c>
    </row>
    <row r="281" spans="1:8" s="86" customFormat="1" ht="9" customHeight="1">
      <c r="A281" s="86" t="s">
        <v>33</v>
      </c>
      <c r="B281" s="90">
        <f t="shared" si="15"/>
        <v>6422</v>
      </c>
      <c r="C281" s="113">
        <v>142</v>
      </c>
      <c r="D281" s="113">
        <v>1099</v>
      </c>
      <c r="E281" s="113">
        <v>2400</v>
      </c>
      <c r="F281" s="113">
        <v>1191</v>
      </c>
      <c r="G281" s="113">
        <v>1193</v>
      </c>
      <c r="H281" s="113">
        <v>397</v>
      </c>
    </row>
    <row r="282" spans="1:8" s="86" customFormat="1" ht="9" customHeight="1">
      <c r="A282" s="86" t="s">
        <v>34</v>
      </c>
      <c r="B282" s="90">
        <f t="shared" si="15"/>
        <v>30655</v>
      </c>
      <c r="C282" s="113">
        <v>120</v>
      </c>
      <c r="D282" s="113">
        <v>3556</v>
      </c>
      <c r="E282" s="113">
        <v>11050</v>
      </c>
      <c r="F282" s="113">
        <v>4914</v>
      </c>
      <c r="G282" s="113">
        <v>4357</v>
      </c>
      <c r="H282" s="113">
        <v>6658</v>
      </c>
    </row>
    <row r="283" spans="1:8" s="86" customFormat="1" ht="9" customHeight="1">
      <c r="A283" s="180" t="s">
        <v>35</v>
      </c>
      <c r="B283" s="92">
        <f t="shared" si="15"/>
        <v>18420</v>
      </c>
      <c r="C283" s="126">
        <v>775</v>
      </c>
      <c r="D283" s="126">
        <v>7347</v>
      </c>
      <c r="E283" s="126">
        <v>4904</v>
      </c>
      <c r="F283" s="126">
        <v>2896</v>
      </c>
      <c r="G283" s="126">
        <v>2241</v>
      </c>
      <c r="H283" s="126">
        <v>257</v>
      </c>
    </row>
    <row r="284" spans="1:8" s="86" customFormat="1" ht="9" customHeight="1">
      <c r="A284" s="86" t="s">
        <v>36</v>
      </c>
      <c r="B284" s="90">
        <f t="shared" si="15"/>
        <v>23066</v>
      </c>
      <c r="C284" s="113">
        <v>777</v>
      </c>
      <c r="D284" s="113">
        <v>5706</v>
      </c>
      <c r="E284" s="113">
        <v>6345</v>
      </c>
      <c r="F284" s="113">
        <v>3613</v>
      </c>
      <c r="G284" s="113">
        <v>3395</v>
      </c>
      <c r="H284" s="113">
        <v>3230</v>
      </c>
    </row>
    <row r="285" spans="1:8" s="86" customFormat="1" ht="9" customHeight="1">
      <c r="A285" s="86" t="s">
        <v>37</v>
      </c>
      <c r="B285" s="90">
        <f t="shared" si="15"/>
        <v>9462</v>
      </c>
      <c r="C285" s="113">
        <v>749</v>
      </c>
      <c r="D285" s="113">
        <v>4739</v>
      </c>
      <c r="E285" s="113">
        <v>2100</v>
      </c>
      <c r="F285" s="113">
        <v>585</v>
      </c>
      <c r="G285" s="113">
        <v>414</v>
      </c>
      <c r="H285" s="113">
        <v>875</v>
      </c>
    </row>
    <row r="286" spans="1:8" s="86" customFormat="1" ht="9" customHeight="1">
      <c r="A286" s="86" t="s">
        <v>38</v>
      </c>
      <c r="B286" s="90">
        <f t="shared" si="15"/>
        <v>8009</v>
      </c>
      <c r="C286" s="113">
        <v>114</v>
      </c>
      <c r="D286" s="113">
        <v>1493</v>
      </c>
      <c r="E286" s="113">
        <v>2408</v>
      </c>
      <c r="F286" s="113">
        <v>2379</v>
      </c>
      <c r="G286" s="113">
        <v>1538</v>
      </c>
      <c r="H286" s="113">
        <v>77</v>
      </c>
    </row>
    <row r="287" spans="1:8" s="86" customFormat="1" ht="9" customHeight="1">
      <c r="A287" s="180" t="s">
        <v>39</v>
      </c>
      <c r="B287" s="92">
        <f t="shared" si="15"/>
        <v>14744</v>
      </c>
      <c r="C287" s="126">
        <v>228</v>
      </c>
      <c r="D287" s="126">
        <v>3959</v>
      </c>
      <c r="E287" s="126">
        <v>5281</v>
      </c>
      <c r="F287" s="126">
        <v>2693</v>
      </c>
      <c r="G287" s="126">
        <v>2138</v>
      </c>
      <c r="H287" s="126">
        <v>445</v>
      </c>
    </row>
    <row r="288" spans="1:8" s="86" customFormat="1" ht="9" customHeight="1">
      <c r="A288" s="86" t="s">
        <v>40</v>
      </c>
      <c r="B288" s="90">
        <f t="shared" si="15"/>
        <v>19638</v>
      </c>
      <c r="C288" s="113">
        <v>344</v>
      </c>
      <c r="D288" s="113">
        <v>4052</v>
      </c>
      <c r="E288" s="113">
        <v>4758</v>
      </c>
      <c r="F288" s="113">
        <v>3812</v>
      </c>
      <c r="G288" s="113">
        <v>3727</v>
      </c>
      <c r="H288" s="113">
        <v>2945</v>
      </c>
    </row>
    <row r="289" spans="1:8" s="86" customFormat="1" ht="9" customHeight="1">
      <c r="A289" s="86" t="s">
        <v>41</v>
      </c>
      <c r="B289" s="90">
        <f t="shared" si="15"/>
        <v>16467</v>
      </c>
      <c r="C289" s="113">
        <v>264</v>
      </c>
      <c r="D289" s="113">
        <v>2572</v>
      </c>
      <c r="E289" s="113">
        <v>6206</v>
      </c>
      <c r="F289" s="113">
        <v>3460</v>
      </c>
      <c r="G289" s="113">
        <v>3018</v>
      </c>
      <c r="H289" s="113">
        <v>947</v>
      </c>
    </row>
    <row r="290" spans="1:8" s="86" customFormat="1" ht="9" customHeight="1">
      <c r="A290" s="86" t="s">
        <v>42</v>
      </c>
      <c r="B290" s="90">
        <f t="shared" si="15"/>
        <v>12873</v>
      </c>
      <c r="C290" s="113">
        <v>347</v>
      </c>
      <c r="D290" s="113">
        <v>3621</v>
      </c>
      <c r="E290" s="113">
        <v>3800</v>
      </c>
      <c r="F290" s="113">
        <v>2475</v>
      </c>
      <c r="G290" s="113">
        <v>1572</v>
      </c>
      <c r="H290" s="113">
        <v>1058</v>
      </c>
    </row>
    <row r="291" spans="1:8" s="86" customFormat="1" ht="9" customHeight="1">
      <c r="A291" s="180" t="s">
        <v>43</v>
      </c>
      <c r="B291" s="92">
        <f t="shared" si="15"/>
        <v>19497</v>
      </c>
      <c r="C291" s="126">
        <v>207</v>
      </c>
      <c r="D291" s="126">
        <v>4204</v>
      </c>
      <c r="E291" s="126">
        <v>6180</v>
      </c>
      <c r="F291" s="126">
        <v>4124</v>
      </c>
      <c r="G291" s="126">
        <v>3732</v>
      </c>
      <c r="H291" s="126">
        <v>1050</v>
      </c>
    </row>
    <row r="292" spans="1:8" s="86" customFormat="1" ht="9" customHeight="1">
      <c r="A292" s="86" t="s">
        <v>44</v>
      </c>
      <c r="B292" s="90">
        <f t="shared" si="15"/>
        <v>7256</v>
      </c>
      <c r="C292" s="113">
        <v>178</v>
      </c>
      <c r="D292" s="113">
        <v>1725</v>
      </c>
      <c r="E292" s="113">
        <v>2442</v>
      </c>
      <c r="F292" s="113">
        <v>1585</v>
      </c>
      <c r="G292" s="113">
        <v>1245</v>
      </c>
      <c r="H292" s="113">
        <v>81</v>
      </c>
    </row>
    <row r="293" spans="1:8" s="86" customFormat="1" ht="9" customHeight="1">
      <c r="A293" s="86" t="s">
        <v>45</v>
      </c>
      <c r="B293" s="90">
        <f t="shared" si="15"/>
        <v>39453</v>
      </c>
      <c r="C293" s="113">
        <v>1968</v>
      </c>
      <c r="D293" s="113">
        <v>13076</v>
      </c>
      <c r="E293" s="113">
        <v>10791</v>
      </c>
      <c r="F293" s="113">
        <v>7116</v>
      </c>
      <c r="G293" s="113">
        <v>6376</v>
      </c>
      <c r="H293" s="113">
        <v>126</v>
      </c>
    </row>
    <row r="294" spans="1:8" s="86" customFormat="1" ht="9" customHeight="1">
      <c r="A294" s="86" t="s">
        <v>46</v>
      </c>
      <c r="B294" s="90">
        <f t="shared" si="15"/>
        <v>12358</v>
      </c>
      <c r="C294" s="113">
        <v>288</v>
      </c>
      <c r="D294" s="113">
        <v>4226</v>
      </c>
      <c r="E294" s="113">
        <v>4140</v>
      </c>
      <c r="F294" s="113">
        <v>1892</v>
      </c>
      <c r="G294" s="113">
        <v>1684</v>
      </c>
      <c r="H294" s="113">
        <v>128</v>
      </c>
    </row>
    <row r="295" spans="1:8" s="86" customFormat="1" ht="9" customHeight="1">
      <c r="A295" s="180" t="s">
        <v>47</v>
      </c>
      <c r="B295" s="92">
        <f t="shared" si="15"/>
        <v>10789</v>
      </c>
      <c r="C295" s="126">
        <v>117</v>
      </c>
      <c r="D295" s="126">
        <v>3826</v>
      </c>
      <c r="E295" s="126">
        <v>3027</v>
      </c>
      <c r="F295" s="126">
        <v>1305</v>
      </c>
      <c r="G295" s="126">
        <v>1069</v>
      </c>
      <c r="H295" s="126">
        <v>1445</v>
      </c>
    </row>
    <row r="296" spans="1:8" s="86" customFormat="1" ht="9" customHeight="1">
      <c r="B296" s="90"/>
      <c r="C296" s="113"/>
      <c r="D296" s="113"/>
      <c r="E296" s="113"/>
      <c r="F296" s="113"/>
      <c r="G296" s="113"/>
      <c r="H296" s="113"/>
    </row>
    <row r="297" spans="1:8" s="86" customFormat="1" ht="9" customHeight="1">
      <c r="A297" s="179">
        <v>2003</v>
      </c>
      <c r="B297" s="113"/>
      <c r="C297" s="113"/>
      <c r="D297" s="113"/>
      <c r="E297" s="113"/>
      <c r="F297" s="113"/>
      <c r="G297" s="113"/>
      <c r="H297" s="113"/>
    </row>
    <row r="298" spans="1:8" s="86" customFormat="1" ht="9" customHeight="1">
      <c r="A298" s="82" t="s">
        <v>15</v>
      </c>
      <c r="B298" s="91">
        <f t="shared" ref="B298:H298" si="16">SUM(B300:B331)</f>
        <v>584142</v>
      </c>
      <c r="C298" s="91">
        <f t="shared" si="16"/>
        <v>12735</v>
      </c>
      <c r="D298" s="91">
        <f t="shared" si="16"/>
        <v>137383</v>
      </c>
      <c r="E298" s="91">
        <f t="shared" si="16"/>
        <v>188364</v>
      </c>
      <c r="F298" s="91">
        <f t="shared" si="16"/>
        <v>112843</v>
      </c>
      <c r="G298" s="91">
        <f t="shared" si="16"/>
        <v>91206</v>
      </c>
      <c r="H298" s="91">
        <f t="shared" si="16"/>
        <v>41611</v>
      </c>
    </row>
    <row r="299" spans="1:8" s="86" customFormat="1" ht="3.95" customHeight="1">
      <c r="A299" s="82"/>
      <c r="B299" s="91"/>
      <c r="C299" s="125"/>
      <c r="D299" s="125"/>
      <c r="E299" s="125"/>
      <c r="F299" s="125"/>
      <c r="G299" s="125"/>
      <c r="H299" s="125"/>
    </row>
    <row r="300" spans="1:8" s="86" customFormat="1" ht="9" customHeight="1">
      <c r="A300" s="86" t="s">
        <v>16</v>
      </c>
      <c r="B300" s="90">
        <f t="shared" ref="B300:B331" si="17">SUM(C300:H300)</f>
        <v>5972</v>
      </c>
      <c r="C300" s="113">
        <v>35</v>
      </c>
      <c r="D300" s="113">
        <v>1312</v>
      </c>
      <c r="E300" s="113">
        <v>2175</v>
      </c>
      <c r="F300" s="113">
        <v>1388</v>
      </c>
      <c r="G300" s="113">
        <v>928</v>
      </c>
      <c r="H300" s="113">
        <v>134</v>
      </c>
    </row>
    <row r="301" spans="1:8" s="86" customFormat="1" ht="9" customHeight="1">
      <c r="A301" s="86" t="s">
        <v>17</v>
      </c>
      <c r="B301" s="90">
        <f t="shared" si="17"/>
        <v>13712</v>
      </c>
      <c r="C301" s="113">
        <v>271</v>
      </c>
      <c r="D301" s="113">
        <v>2470</v>
      </c>
      <c r="E301" s="113">
        <v>3728</v>
      </c>
      <c r="F301" s="113">
        <v>2028</v>
      </c>
      <c r="G301" s="113">
        <v>1466</v>
      </c>
      <c r="H301" s="113">
        <v>3749</v>
      </c>
    </row>
    <row r="302" spans="1:8" s="86" customFormat="1" ht="9" customHeight="1">
      <c r="A302" s="86" t="s">
        <v>18</v>
      </c>
      <c r="B302" s="90">
        <f t="shared" si="17"/>
        <v>2919</v>
      </c>
      <c r="C302" s="113">
        <v>70</v>
      </c>
      <c r="D302" s="113">
        <v>484</v>
      </c>
      <c r="E302" s="113">
        <v>884</v>
      </c>
      <c r="F302" s="113">
        <v>771</v>
      </c>
      <c r="G302" s="113">
        <v>514</v>
      </c>
      <c r="H302" s="113">
        <v>196</v>
      </c>
    </row>
    <row r="303" spans="1:8" s="86" customFormat="1" ht="9" customHeight="1">
      <c r="A303" s="180" t="s">
        <v>19</v>
      </c>
      <c r="B303" s="92">
        <f t="shared" si="17"/>
        <v>4849</v>
      </c>
      <c r="C303" s="126">
        <v>63</v>
      </c>
      <c r="D303" s="126">
        <v>1409</v>
      </c>
      <c r="E303" s="126">
        <v>1411</v>
      </c>
      <c r="F303" s="126">
        <v>952</v>
      </c>
      <c r="G303" s="126">
        <v>796</v>
      </c>
      <c r="H303" s="126">
        <v>218</v>
      </c>
    </row>
    <row r="304" spans="1:8" s="86" customFormat="1" ht="9" customHeight="1">
      <c r="A304" s="86" t="s">
        <v>20</v>
      </c>
      <c r="B304" s="90">
        <f t="shared" si="17"/>
        <v>15158</v>
      </c>
      <c r="C304" s="113">
        <v>103</v>
      </c>
      <c r="D304" s="113">
        <v>2001</v>
      </c>
      <c r="E304" s="113">
        <v>5449</v>
      </c>
      <c r="F304" s="113">
        <v>2773</v>
      </c>
      <c r="G304" s="113">
        <v>2837</v>
      </c>
      <c r="H304" s="113">
        <v>1995</v>
      </c>
    </row>
    <row r="305" spans="1:8" s="86" customFormat="1" ht="9" customHeight="1">
      <c r="A305" s="86" t="s">
        <v>21</v>
      </c>
      <c r="B305" s="90">
        <f t="shared" si="17"/>
        <v>3214</v>
      </c>
      <c r="C305" s="113">
        <v>52</v>
      </c>
      <c r="D305" s="113">
        <v>650</v>
      </c>
      <c r="E305" s="113">
        <v>1065</v>
      </c>
      <c r="F305" s="113">
        <v>738</v>
      </c>
      <c r="G305" s="113">
        <v>651</v>
      </c>
      <c r="H305" s="113">
        <v>58</v>
      </c>
    </row>
    <row r="306" spans="1:8" s="86" customFormat="1" ht="9" customHeight="1">
      <c r="A306" s="86" t="s">
        <v>22</v>
      </c>
      <c r="B306" s="90">
        <f t="shared" si="17"/>
        <v>17894</v>
      </c>
      <c r="C306" s="113">
        <v>1214</v>
      </c>
      <c r="D306" s="113">
        <v>6243</v>
      </c>
      <c r="E306" s="113">
        <v>3899</v>
      </c>
      <c r="F306" s="113">
        <v>2297</v>
      </c>
      <c r="G306" s="113">
        <v>2113</v>
      </c>
      <c r="H306" s="113">
        <v>2128</v>
      </c>
    </row>
    <row r="307" spans="1:8" s="86" customFormat="1" ht="9" customHeight="1">
      <c r="A307" s="180" t="s">
        <v>23</v>
      </c>
      <c r="B307" s="92">
        <f t="shared" si="17"/>
        <v>16954</v>
      </c>
      <c r="C307" s="126">
        <v>434</v>
      </c>
      <c r="D307" s="126">
        <v>3644</v>
      </c>
      <c r="E307" s="126">
        <v>5139</v>
      </c>
      <c r="F307" s="126">
        <v>3368</v>
      </c>
      <c r="G307" s="126">
        <v>2747</v>
      </c>
      <c r="H307" s="126">
        <v>1622</v>
      </c>
    </row>
    <row r="308" spans="1:8" s="86" customFormat="1" ht="9" customHeight="1">
      <c r="A308" s="161" t="s">
        <v>24</v>
      </c>
      <c r="B308" s="90">
        <f t="shared" si="17"/>
        <v>37152</v>
      </c>
      <c r="C308" s="113">
        <v>110</v>
      </c>
      <c r="D308" s="113">
        <v>1994</v>
      </c>
      <c r="E308" s="113">
        <v>12907</v>
      </c>
      <c r="F308" s="113">
        <v>11652</v>
      </c>
      <c r="G308" s="113">
        <v>9196</v>
      </c>
      <c r="H308" s="113">
        <v>1293</v>
      </c>
    </row>
    <row r="309" spans="1:8" s="86" customFormat="1" ht="9" customHeight="1">
      <c r="A309" s="86" t="s">
        <v>25</v>
      </c>
      <c r="B309" s="90">
        <f t="shared" si="17"/>
        <v>10588</v>
      </c>
      <c r="C309" s="113">
        <v>81</v>
      </c>
      <c r="D309" s="113">
        <v>2185</v>
      </c>
      <c r="E309" s="113">
        <v>3185</v>
      </c>
      <c r="F309" s="113">
        <v>1374</v>
      </c>
      <c r="G309" s="113">
        <v>1225</v>
      </c>
      <c r="H309" s="113">
        <v>2538</v>
      </c>
    </row>
    <row r="310" spans="1:8" s="86" customFormat="1" ht="9" customHeight="1">
      <c r="A310" s="86" t="s">
        <v>26</v>
      </c>
      <c r="B310" s="90">
        <f t="shared" si="17"/>
        <v>33860</v>
      </c>
      <c r="C310" s="113">
        <v>572</v>
      </c>
      <c r="D310" s="113">
        <v>11520</v>
      </c>
      <c r="E310" s="113">
        <v>9542</v>
      </c>
      <c r="F310" s="113">
        <v>4319</v>
      </c>
      <c r="G310" s="113">
        <v>2669</v>
      </c>
      <c r="H310" s="113">
        <v>5238</v>
      </c>
    </row>
    <row r="311" spans="1:8" s="86" customFormat="1" ht="9" customHeight="1">
      <c r="A311" s="180" t="s">
        <v>27</v>
      </c>
      <c r="B311" s="92">
        <f t="shared" si="17"/>
        <v>23319</v>
      </c>
      <c r="C311" s="126">
        <v>965</v>
      </c>
      <c r="D311" s="126">
        <v>7443</v>
      </c>
      <c r="E311" s="126">
        <v>6525</v>
      </c>
      <c r="F311" s="126">
        <v>3616</v>
      </c>
      <c r="G311" s="126">
        <v>3115</v>
      </c>
      <c r="H311" s="126">
        <v>1655</v>
      </c>
    </row>
    <row r="312" spans="1:8" s="86" customFormat="1" ht="9" customHeight="1">
      <c r="A312" s="86" t="s">
        <v>28</v>
      </c>
      <c r="B312" s="90">
        <f t="shared" si="17"/>
        <v>11134</v>
      </c>
      <c r="C312" s="113">
        <v>320</v>
      </c>
      <c r="D312" s="113">
        <v>2449</v>
      </c>
      <c r="E312" s="113">
        <v>4431</v>
      </c>
      <c r="F312" s="113">
        <v>2091</v>
      </c>
      <c r="G312" s="113">
        <v>1837</v>
      </c>
      <c r="H312" s="113">
        <v>6</v>
      </c>
    </row>
    <row r="313" spans="1:8" s="86" customFormat="1" ht="9" customHeight="1">
      <c r="A313" s="86" t="s">
        <v>29</v>
      </c>
      <c r="B313" s="90">
        <f t="shared" si="17"/>
        <v>41218</v>
      </c>
      <c r="C313" s="113">
        <v>561</v>
      </c>
      <c r="D313" s="113">
        <v>9927</v>
      </c>
      <c r="E313" s="113">
        <v>13208</v>
      </c>
      <c r="F313" s="113">
        <v>7809</v>
      </c>
      <c r="G313" s="113">
        <v>6118</v>
      </c>
      <c r="H313" s="113">
        <v>3595</v>
      </c>
    </row>
    <row r="314" spans="1:8" s="86" customFormat="1" ht="9" customHeight="1">
      <c r="A314" s="86" t="s">
        <v>30</v>
      </c>
      <c r="B314" s="90">
        <f t="shared" si="17"/>
        <v>70496</v>
      </c>
      <c r="C314" s="113">
        <v>1574</v>
      </c>
      <c r="D314" s="113">
        <v>11214</v>
      </c>
      <c r="E314" s="113">
        <v>29744</v>
      </c>
      <c r="F314" s="113">
        <v>16283</v>
      </c>
      <c r="G314" s="113">
        <v>11118</v>
      </c>
      <c r="H314" s="113">
        <v>563</v>
      </c>
    </row>
    <row r="315" spans="1:8" s="86" customFormat="1" ht="9" customHeight="1">
      <c r="A315" s="180" t="s">
        <v>31</v>
      </c>
      <c r="B315" s="92">
        <f t="shared" si="17"/>
        <v>30915</v>
      </c>
      <c r="C315" s="126">
        <v>1188</v>
      </c>
      <c r="D315" s="126">
        <v>11573</v>
      </c>
      <c r="E315" s="126">
        <v>9839</v>
      </c>
      <c r="F315" s="126">
        <v>4980</v>
      </c>
      <c r="G315" s="126">
        <v>3066</v>
      </c>
      <c r="H315" s="126">
        <v>269</v>
      </c>
    </row>
    <row r="316" spans="1:8" s="86" customFormat="1" ht="9" customHeight="1">
      <c r="A316" s="86" t="s">
        <v>32</v>
      </c>
      <c r="B316" s="90">
        <f t="shared" si="17"/>
        <v>8295</v>
      </c>
      <c r="C316" s="113">
        <v>158</v>
      </c>
      <c r="D316" s="113">
        <v>1104</v>
      </c>
      <c r="E316" s="113">
        <v>2675</v>
      </c>
      <c r="F316" s="113">
        <v>2179</v>
      </c>
      <c r="G316" s="113">
        <v>2078</v>
      </c>
      <c r="H316" s="113">
        <v>101</v>
      </c>
    </row>
    <row r="317" spans="1:8" s="86" customFormat="1" ht="9" customHeight="1">
      <c r="A317" s="86" t="s">
        <v>33</v>
      </c>
      <c r="B317" s="90">
        <f t="shared" si="17"/>
        <v>6388</v>
      </c>
      <c r="C317" s="113">
        <v>171</v>
      </c>
      <c r="D317" s="113">
        <v>1106</v>
      </c>
      <c r="E317" s="113">
        <v>2211</v>
      </c>
      <c r="F317" s="113">
        <v>1257</v>
      </c>
      <c r="G317" s="113">
        <v>1198</v>
      </c>
      <c r="H317" s="113">
        <v>445</v>
      </c>
    </row>
    <row r="318" spans="1:8" s="86" customFormat="1" ht="9" customHeight="1">
      <c r="A318" s="86" t="s">
        <v>34</v>
      </c>
      <c r="B318" s="90">
        <f t="shared" si="17"/>
        <v>29607</v>
      </c>
      <c r="C318" s="113">
        <v>83</v>
      </c>
      <c r="D318" s="113">
        <v>3296</v>
      </c>
      <c r="E318" s="113">
        <v>10400</v>
      </c>
      <c r="F318" s="113">
        <v>5380</v>
      </c>
      <c r="G318" s="113">
        <v>5276</v>
      </c>
      <c r="H318" s="113">
        <v>5172</v>
      </c>
    </row>
    <row r="319" spans="1:8" s="86" customFormat="1" ht="9" customHeight="1">
      <c r="A319" s="180" t="s">
        <v>35</v>
      </c>
      <c r="B319" s="92">
        <f t="shared" si="17"/>
        <v>17416</v>
      </c>
      <c r="C319" s="126">
        <v>550</v>
      </c>
      <c r="D319" s="126">
        <v>6645</v>
      </c>
      <c r="E319" s="126">
        <v>4782</v>
      </c>
      <c r="F319" s="126">
        <v>2871</v>
      </c>
      <c r="G319" s="126">
        <v>2302</v>
      </c>
      <c r="H319" s="126">
        <v>266</v>
      </c>
    </row>
    <row r="320" spans="1:8" s="86" customFormat="1" ht="9" customHeight="1">
      <c r="A320" s="86" t="s">
        <v>36</v>
      </c>
      <c r="B320" s="90">
        <f t="shared" si="17"/>
        <v>22130</v>
      </c>
      <c r="C320" s="113">
        <v>629</v>
      </c>
      <c r="D320" s="113">
        <v>5113</v>
      </c>
      <c r="E320" s="113">
        <v>6450</v>
      </c>
      <c r="F320" s="113">
        <v>3533</v>
      </c>
      <c r="G320" s="113">
        <v>3556</v>
      </c>
      <c r="H320" s="113">
        <v>2849</v>
      </c>
    </row>
    <row r="321" spans="1:8" s="86" customFormat="1" ht="9" customHeight="1">
      <c r="A321" s="86" t="s">
        <v>37</v>
      </c>
      <c r="B321" s="90">
        <f t="shared" si="17"/>
        <v>9654</v>
      </c>
      <c r="C321" s="113">
        <v>375</v>
      </c>
      <c r="D321" s="113">
        <v>6518</v>
      </c>
      <c r="E321" s="113">
        <v>1528</v>
      </c>
      <c r="F321" s="113">
        <v>193</v>
      </c>
      <c r="G321" s="113">
        <v>51</v>
      </c>
      <c r="H321" s="113">
        <v>989</v>
      </c>
    </row>
    <row r="322" spans="1:8" s="86" customFormat="1" ht="9" customHeight="1">
      <c r="A322" s="86" t="s">
        <v>38</v>
      </c>
      <c r="B322" s="90">
        <f t="shared" si="17"/>
        <v>8928</v>
      </c>
      <c r="C322" s="113">
        <v>77</v>
      </c>
      <c r="D322" s="113">
        <v>1292</v>
      </c>
      <c r="E322" s="113">
        <v>2498</v>
      </c>
      <c r="F322" s="113">
        <v>2632</v>
      </c>
      <c r="G322" s="113">
        <v>2326</v>
      </c>
      <c r="H322" s="113">
        <v>103</v>
      </c>
    </row>
    <row r="323" spans="1:8" s="86" customFormat="1" ht="9" customHeight="1">
      <c r="A323" s="180" t="s">
        <v>39</v>
      </c>
      <c r="B323" s="92">
        <f t="shared" si="17"/>
        <v>13926</v>
      </c>
      <c r="C323" s="126">
        <v>245</v>
      </c>
      <c r="D323" s="126">
        <v>3487</v>
      </c>
      <c r="E323" s="126">
        <v>5057</v>
      </c>
      <c r="F323" s="126">
        <v>2677</v>
      </c>
      <c r="G323" s="126">
        <v>1994</v>
      </c>
      <c r="H323" s="126">
        <v>466</v>
      </c>
    </row>
    <row r="324" spans="1:8" s="86" customFormat="1" ht="9" customHeight="1">
      <c r="A324" s="86" t="s">
        <v>40</v>
      </c>
      <c r="B324" s="90">
        <f t="shared" si="17"/>
        <v>17567</v>
      </c>
      <c r="C324" s="113">
        <v>299</v>
      </c>
      <c r="D324" s="113">
        <v>3208</v>
      </c>
      <c r="E324" s="113">
        <v>4015</v>
      </c>
      <c r="F324" s="113">
        <v>3823</v>
      </c>
      <c r="G324" s="113">
        <v>3852</v>
      </c>
      <c r="H324" s="113">
        <v>2370</v>
      </c>
    </row>
    <row r="325" spans="1:8" s="86" customFormat="1" ht="9" customHeight="1">
      <c r="A325" s="86" t="s">
        <v>41</v>
      </c>
      <c r="B325" s="90">
        <f t="shared" si="17"/>
        <v>15020</v>
      </c>
      <c r="C325" s="113">
        <v>185</v>
      </c>
      <c r="D325" s="113">
        <v>2237</v>
      </c>
      <c r="E325" s="113">
        <v>5656</v>
      </c>
      <c r="F325" s="113">
        <v>3425</v>
      </c>
      <c r="G325" s="113">
        <v>2814</v>
      </c>
      <c r="H325" s="113">
        <v>703</v>
      </c>
    </row>
    <row r="326" spans="1:8" s="86" customFormat="1" ht="9" customHeight="1">
      <c r="A326" s="86" t="s">
        <v>42</v>
      </c>
      <c r="B326" s="90">
        <f t="shared" si="17"/>
        <v>12204</v>
      </c>
      <c r="C326" s="113">
        <v>237</v>
      </c>
      <c r="D326" s="113">
        <v>3146</v>
      </c>
      <c r="E326" s="113">
        <v>3979</v>
      </c>
      <c r="F326" s="113">
        <v>2528</v>
      </c>
      <c r="G326" s="113">
        <v>1563</v>
      </c>
      <c r="H326" s="113">
        <v>751</v>
      </c>
    </row>
    <row r="327" spans="1:8" s="86" customFormat="1" ht="9" customHeight="1">
      <c r="A327" s="180" t="s">
        <v>43</v>
      </c>
      <c r="B327" s="92">
        <f t="shared" si="17"/>
        <v>17338</v>
      </c>
      <c r="C327" s="126">
        <v>153</v>
      </c>
      <c r="D327" s="126">
        <v>3510</v>
      </c>
      <c r="E327" s="126">
        <v>5984</v>
      </c>
      <c r="F327" s="126">
        <v>3996</v>
      </c>
      <c r="G327" s="126">
        <v>3505</v>
      </c>
      <c r="H327" s="126">
        <v>190</v>
      </c>
    </row>
    <row r="328" spans="1:8" s="86" customFormat="1" ht="9" customHeight="1">
      <c r="A328" s="86" t="s">
        <v>44</v>
      </c>
      <c r="B328" s="90">
        <f t="shared" si="17"/>
        <v>6476</v>
      </c>
      <c r="C328" s="113">
        <v>104</v>
      </c>
      <c r="D328" s="113">
        <v>1374</v>
      </c>
      <c r="E328" s="113">
        <v>2209</v>
      </c>
      <c r="F328" s="113">
        <v>1504</v>
      </c>
      <c r="G328" s="113">
        <v>1260</v>
      </c>
      <c r="H328" s="113">
        <v>25</v>
      </c>
    </row>
    <row r="329" spans="1:8" s="86" customFormat="1" ht="9" customHeight="1">
      <c r="A329" s="86" t="s">
        <v>45</v>
      </c>
      <c r="B329" s="90">
        <f t="shared" si="17"/>
        <v>36830</v>
      </c>
      <c r="C329" s="113">
        <v>1573</v>
      </c>
      <c r="D329" s="113">
        <v>11685</v>
      </c>
      <c r="E329" s="113">
        <v>10105</v>
      </c>
      <c r="F329" s="113">
        <v>7042</v>
      </c>
      <c r="G329" s="113">
        <v>6278</v>
      </c>
      <c r="H329" s="113">
        <v>147</v>
      </c>
    </row>
    <row r="330" spans="1:8" s="86" customFormat="1" ht="9" customHeight="1">
      <c r="A330" s="86" t="s">
        <v>46</v>
      </c>
      <c r="B330" s="90">
        <f t="shared" si="17"/>
        <v>12224</v>
      </c>
      <c r="C330" s="113">
        <v>189</v>
      </c>
      <c r="D330" s="113">
        <v>3835</v>
      </c>
      <c r="E330" s="113">
        <v>4313</v>
      </c>
      <c r="F330" s="113">
        <v>1997</v>
      </c>
      <c r="G330" s="113">
        <v>1711</v>
      </c>
      <c r="H330" s="113">
        <v>179</v>
      </c>
    </row>
    <row r="331" spans="1:8" s="86" customFormat="1" ht="9" customHeight="1">
      <c r="A331" s="180" t="s">
        <v>47</v>
      </c>
      <c r="B331" s="92">
        <f t="shared" si="17"/>
        <v>10785</v>
      </c>
      <c r="C331" s="126">
        <v>94</v>
      </c>
      <c r="D331" s="126">
        <v>3309</v>
      </c>
      <c r="E331" s="126">
        <v>3371</v>
      </c>
      <c r="F331" s="126">
        <v>1367</v>
      </c>
      <c r="G331" s="126">
        <v>1046</v>
      </c>
      <c r="H331" s="126">
        <v>1598</v>
      </c>
    </row>
    <row r="332" spans="1:8" s="86" customFormat="1" ht="9" customHeight="1">
      <c r="B332" s="90"/>
      <c r="C332" s="113"/>
      <c r="D332" s="113"/>
      <c r="E332" s="113"/>
      <c r="F332" s="113"/>
      <c r="G332" s="113"/>
      <c r="H332" s="113"/>
    </row>
    <row r="333" spans="1:8" s="86" customFormat="1" ht="9" customHeight="1">
      <c r="A333" s="179">
        <v>2004</v>
      </c>
      <c r="B333" s="113"/>
      <c r="C333" s="113"/>
      <c r="D333" s="113"/>
      <c r="E333" s="113"/>
      <c r="F333" s="113"/>
      <c r="G333" s="113"/>
      <c r="H333" s="113"/>
    </row>
    <row r="334" spans="1:8" s="86" customFormat="1" ht="9" customHeight="1">
      <c r="A334" s="82" t="s">
        <v>15</v>
      </c>
      <c r="B334" s="91">
        <f t="shared" ref="B334:H334" si="18">SUM(B336:B367)</f>
        <v>600563</v>
      </c>
      <c r="C334" s="91">
        <f t="shared" si="18"/>
        <v>13346</v>
      </c>
      <c r="D334" s="91">
        <f t="shared" si="18"/>
        <v>133621</v>
      </c>
      <c r="E334" s="91">
        <f t="shared" si="18"/>
        <v>191218</v>
      </c>
      <c r="F334" s="91">
        <f t="shared" si="18"/>
        <v>117328</v>
      </c>
      <c r="G334" s="91">
        <f t="shared" si="18"/>
        <v>94168</v>
      </c>
      <c r="H334" s="91">
        <f t="shared" si="18"/>
        <v>50882</v>
      </c>
    </row>
    <row r="335" spans="1:8" s="86" customFormat="1" ht="3.95" customHeight="1">
      <c r="A335" s="82"/>
      <c r="B335" s="91"/>
      <c r="C335" s="125"/>
      <c r="D335" s="125"/>
      <c r="E335" s="125"/>
      <c r="F335" s="125"/>
      <c r="G335" s="125"/>
      <c r="H335" s="125"/>
    </row>
    <row r="336" spans="1:8" s="86" customFormat="1" ht="9" customHeight="1">
      <c r="A336" s="86" t="s">
        <v>16</v>
      </c>
      <c r="B336" s="90">
        <f t="shared" ref="B336:B367" si="19">SUM(C336:H336)</f>
        <v>5925</v>
      </c>
      <c r="C336" s="113">
        <v>35</v>
      </c>
      <c r="D336" s="113">
        <v>1291</v>
      </c>
      <c r="E336" s="113">
        <v>2239</v>
      </c>
      <c r="F336" s="113">
        <v>1296</v>
      </c>
      <c r="G336" s="113">
        <v>1010</v>
      </c>
      <c r="H336" s="113">
        <v>54</v>
      </c>
    </row>
    <row r="337" spans="1:8" s="86" customFormat="1" ht="9" customHeight="1">
      <c r="A337" s="86" t="s">
        <v>17</v>
      </c>
      <c r="B337" s="90">
        <f t="shared" si="19"/>
        <v>14513</v>
      </c>
      <c r="C337" s="113">
        <v>138</v>
      </c>
      <c r="D337" s="113">
        <v>2303</v>
      </c>
      <c r="E337" s="113">
        <v>3559</v>
      </c>
      <c r="F337" s="113">
        <v>1906</v>
      </c>
      <c r="G337" s="113">
        <v>1311</v>
      </c>
      <c r="H337" s="113">
        <v>5296</v>
      </c>
    </row>
    <row r="338" spans="1:8" s="86" customFormat="1" ht="9" customHeight="1">
      <c r="A338" s="86" t="s">
        <v>18</v>
      </c>
      <c r="B338" s="90">
        <f t="shared" si="19"/>
        <v>3303</v>
      </c>
      <c r="C338" s="113">
        <v>42</v>
      </c>
      <c r="D338" s="113">
        <v>463</v>
      </c>
      <c r="E338" s="113">
        <v>876</v>
      </c>
      <c r="F338" s="113">
        <v>973</v>
      </c>
      <c r="G338" s="113">
        <v>769</v>
      </c>
      <c r="H338" s="113">
        <v>180</v>
      </c>
    </row>
    <row r="339" spans="1:8" s="86" customFormat="1" ht="9" customHeight="1">
      <c r="A339" s="180" t="s">
        <v>19</v>
      </c>
      <c r="B339" s="92">
        <f t="shared" si="19"/>
        <v>5125</v>
      </c>
      <c r="C339" s="126">
        <v>97</v>
      </c>
      <c r="D339" s="126">
        <v>1558</v>
      </c>
      <c r="E339" s="126">
        <v>1496</v>
      </c>
      <c r="F339" s="126">
        <v>1025</v>
      </c>
      <c r="G339" s="126">
        <v>866</v>
      </c>
      <c r="H339" s="126">
        <v>83</v>
      </c>
    </row>
    <row r="340" spans="1:8" s="86" customFormat="1" ht="9" customHeight="1">
      <c r="A340" s="86" t="s">
        <v>20</v>
      </c>
      <c r="B340" s="90">
        <f t="shared" si="19"/>
        <v>15386</v>
      </c>
      <c r="C340" s="113">
        <v>90</v>
      </c>
      <c r="D340" s="113">
        <v>1942</v>
      </c>
      <c r="E340" s="113">
        <v>5251</v>
      </c>
      <c r="F340" s="113">
        <v>2709</v>
      </c>
      <c r="G340" s="113">
        <v>2719</v>
      </c>
      <c r="H340" s="113">
        <v>2675</v>
      </c>
    </row>
    <row r="341" spans="1:8" s="86" customFormat="1" ht="9" customHeight="1">
      <c r="A341" s="86" t="s">
        <v>21</v>
      </c>
      <c r="B341" s="90">
        <f t="shared" si="19"/>
        <v>3412</v>
      </c>
      <c r="C341" s="113">
        <v>52</v>
      </c>
      <c r="D341" s="113">
        <v>685</v>
      </c>
      <c r="E341" s="113">
        <v>1188</v>
      </c>
      <c r="F341" s="113">
        <v>804</v>
      </c>
      <c r="G341" s="113">
        <v>649</v>
      </c>
      <c r="H341" s="113">
        <v>34</v>
      </c>
    </row>
    <row r="342" spans="1:8" s="86" customFormat="1" ht="9" customHeight="1">
      <c r="A342" s="86" t="s">
        <v>22</v>
      </c>
      <c r="B342" s="90">
        <f t="shared" si="19"/>
        <v>19093</v>
      </c>
      <c r="C342" s="113">
        <v>1184</v>
      </c>
      <c r="D342" s="113">
        <v>6425</v>
      </c>
      <c r="E342" s="113">
        <v>4723</v>
      </c>
      <c r="F342" s="113">
        <v>2721</v>
      </c>
      <c r="G342" s="113">
        <v>2426</v>
      </c>
      <c r="H342" s="113">
        <v>1614</v>
      </c>
    </row>
    <row r="343" spans="1:8" s="86" customFormat="1" ht="9" customHeight="1">
      <c r="A343" s="180" t="s">
        <v>23</v>
      </c>
      <c r="B343" s="92">
        <f t="shared" si="19"/>
        <v>16147</v>
      </c>
      <c r="C343" s="126">
        <v>191</v>
      </c>
      <c r="D343" s="126">
        <v>3469</v>
      </c>
      <c r="E343" s="126">
        <v>4915</v>
      </c>
      <c r="F343" s="126">
        <v>3341</v>
      </c>
      <c r="G343" s="126">
        <v>2825</v>
      </c>
      <c r="H343" s="126">
        <v>1406</v>
      </c>
    </row>
    <row r="344" spans="1:8" s="86" customFormat="1" ht="9" customHeight="1">
      <c r="A344" s="161" t="s">
        <v>24</v>
      </c>
      <c r="B344" s="90">
        <f t="shared" si="19"/>
        <v>42326</v>
      </c>
      <c r="C344" s="113">
        <v>96</v>
      </c>
      <c r="D344" s="113">
        <v>3398</v>
      </c>
      <c r="E344" s="113">
        <v>13480</v>
      </c>
      <c r="F344" s="113">
        <v>11924</v>
      </c>
      <c r="G344" s="113">
        <v>9726</v>
      </c>
      <c r="H344" s="113">
        <v>3702</v>
      </c>
    </row>
    <row r="345" spans="1:8" s="86" customFormat="1" ht="9" customHeight="1">
      <c r="A345" s="86" t="s">
        <v>25</v>
      </c>
      <c r="B345" s="90">
        <f t="shared" si="19"/>
        <v>10631</v>
      </c>
      <c r="C345" s="113">
        <v>87</v>
      </c>
      <c r="D345" s="113">
        <v>2019</v>
      </c>
      <c r="E345" s="113">
        <v>3440</v>
      </c>
      <c r="F345" s="113">
        <v>1634</v>
      </c>
      <c r="G345" s="113">
        <v>1468</v>
      </c>
      <c r="H345" s="113">
        <v>1983</v>
      </c>
    </row>
    <row r="346" spans="1:8" s="86" customFormat="1" ht="9" customHeight="1">
      <c r="A346" s="86" t="s">
        <v>26</v>
      </c>
      <c r="B346" s="90">
        <f t="shared" si="19"/>
        <v>35268</v>
      </c>
      <c r="C346" s="113">
        <v>481</v>
      </c>
      <c r="D346" s="113">
        <v>11216</v>
      </c>
      <c r="E346" s="113">
        <v>9374</v>
      </c>
      <c r="F346" s="113">
        <v>4173</v>
      </c>
      <c r="G346" s="113">
        <v>2301</v>
      </c>
      <c r="H346" s="113">
        <v>7723</v>
      </c>
    </row>
    <row r="347" spans="1:8" s="86" customFormat="1" ht="9" customHeight="1">
      <c r="A347" s="180" t="s">
        <v>27</v>
      </c>
      <c r="B347" s="92">
        <f t="shared" si="19"/>
        <v>24704</v>
      </c>
      <c r="C347" s="126">
        <v>1037</v>
      </c>
      <c r="D347" s="126">
        <v>7585</v>
      </c>
      <c r="E347" s="126">
        <v>6805</v>
      </c>
      <c r="F347" s="126">
        <v>4302</v>
      </c>
      <c r="G347" s="126">
        <v>3463</v>
      </c>
      <c r="H347" s="126">
        <v>1512</v>
      </c>
    </row>
    <row r="348" spans="1:8" s="86" customFormat="1" ht="9" customHeight="1">
      <c r="A348" s="86" t="s">
        <v>28</v>
      </c>
      <c r="B348" s="90">
        <f t="shared" si="19"/>
        <v>11029</v>
      </c>
      <c r="C348" s="113">
        <v>342</v>
      </c>
      <c r="D348" s="113">
        <v>2788</v>
      </c>
      <c r="E348" s="113">
        <v>3487</v>
      </c>
      <c r="F348" s="113">
        <v>1995</v>
      </c>
      <c r="G348" s="113">
        <v>1516</v>
      </c>
      <c r="H348" s="113">
        <v>901</v>
      </c>
    </row>
    <row r="349" spans="1:8" s="86" customFormat="1" ht="9" customHeight="1">
      <c r="A349" s="86" t="s">
        <v>29</v>
      </c>
      <c r="B349" s="90">
        <f t="shared" si="19"/>
        <v>41813</v>
      </c>
      <c r="C349" s="113">
        <v>441</v>
      </c>
      <c r="D349" s="113">
        <v>8480</v>
      </c>
      <c r="E349" s="113">
        <v>11150</v>
      </c>
      <c r="F349" s="113">
        <v>6224</v>
      </c>
      <c r="G349" s="113">
        <v>5783</v>
      </c>
      <c r="H349" s="113">
        <v>9735</v>
      </c>
    </row>
    <row r="350" spans="1:8" s="86" customFormat="1" ht="9" customHeight="1">
      <c r="A350" s="86" t="s">
        <v>30</v>
      </c>
      <c r="B350" s="90">
        <f t="shared" si="19"/>
        <v>72247</v>
      </c>
      <c r="C350" s="113">
        <v>1895</v>
      </c>
      <c r="D350" s="113">
        <v>11884</v>
      </c>
      <c r="E350" s="113">
        <v>30783</v>
      </c>
      <c r="F350" s="113">
        <v>16876</v>
      </c>
      <c r="G350" s="113">
        <v>10278</v>
      </c>
      <c r="H350" s="113">
        <v>531</v>
      </c>
    </row>
    <row r="351" spans="1:8" s="86" customFormat="1" ht="9" customHeight="1">
      <c r="A351" s="180" t="s">
        <v>31</v>
      </c>
      <c r="B351" s="92">
        <f t="shared" si="19"/>
        <v>31259</v>
      </c>
      <c r="C351" s="126">
        <v>1170</v>
      </c>
      <c r="D351" s="126">
        <v>11107</v>
      </c>
      <c r="E351" s="126">
        <v>10169</v>
      </c>
      <c r="F351" s="126">
        <v>5141</v>
      </c>
      <c r="G351" s="126">
        <v>3414</v>
      </c>
      <c r="H351" s="126">
        <v>258</v>
      </c>
    </row>
    <row r="352" spans="1:8" s="86" customFormat="1" ht="9" customHeight="1">
      <c r="A352" s="86" t="s">
        <v>32</v>
      </c>
      <c r="B352" s="90">
        <f t="shared" si="19"/>
        <v>7685</v>
      </c>
      <c r="C352" s="113">
        <v>133</v>
      </c>
      <c r="D352" s="113">
        <v>983</v>
      </c>
      <c r="E352" s="113">
        <v>2411</v>
      </c>
      <c r="F352" s="113">
        <v>1966</v>
      </c>
      <c r="G352" s="113">
        <v>2133</v>
      </c>
      <c r="H352" s="113">
        <v>59</v>
      </c>
    </row>
    <row r="353" spans="1:8" s="86" customFormat="1" ht="9" customHeight="1">
      <c r="A353" s="86" t="s">
        <v>33</v>
      </c>
      <c r="B353" s="90">
        <f t="shared" si="19"/>
        <v>6475</v>
      </c>
      <c r="C353" s="113">
        <v>179</v>
      </c>
      <c r="D353" s="113">
        <v>1076</v>
      </c>
      <c r="E353" s="113">
        <v>2137</v>
      </c>
      <c r="F353" s="113">
        <v>1379</v>
      </c>
      <c r="G353" s="113">
        <v>1223</v>
      </c>
      <c r="H353" s="113">
        <v>481</v>
      </c>
    </row>
    <row r="354" spans="1:8" s="86" customFormat="1" ht="9" customHeight="1">
      <c r="A354" s="86" t="s">
        <v>34</v>
      </c>
      <c r="B354" s="90">
        <f t="shared" si="19"/>
        <v>29086</v>
      </c>
      <c r="C354" s="113">
        <v>105</v>
      </c>
      <c r="D354" s="113">
        <v>3286</v>
      </c>
      <c r="E354" s="113">
        <v>11043</v>
      </c>
      <c r="F354" s="113">
        <v>5750</v>
      </c>
      <c r="G354" s="113">
        <v>5837</v>
      </c>
      <c r="H354" s="113">
        <v>3065</v>
      </c>
    </row>
    <row r="355" spans="1:8" s="86" customFormat="1" ht="9" customHeight="1">
      <c r="A355" s="180" t="s">
        <v>35</v>
      </c>
      <c r="B355" s="92">
        <f t="shared" si="19"/>
        <v>20505</v>
      </c>
      <c r="C355" s="126">
        <v>1049</v>
      </c>
      <c r="D355" s="126">
        <v>8023</v>
      </c>
      <c r="E355" s="126">
        <v>5663</v>
      </c>
      <c r="F355" s="126">
        <v>3208</v>
      </c>
      <c r="G355" s="126">
        <v>2426</v>
      </c>
      <c r="H355" s="126">
        <v>136</v>
      </c>
    </row>
    <row r="356" spans="1:8" s="86" customFormat="1" ht="9" customHeight="1">
      <c r="A356" s="86" t="s">
        <v>36</v>
      </c>
      <c r="B356" s="90">
        <f t="shared" si="19"/>
        <v>21158</v>
      </c>
      <c r="C356" s="113">
        <v>587</v>
      </c>
      <c r="D356" s="113">
        <v>4823</v>
      </c>
      <c r="E356" s="113">
        <v>6059</v>
      </c>
      <c r="F356" s="113">
        <v>3593</v>
      </c>
      <c r="G356" s="113">
        <v>3263</v>
      </c>
      <c r="H356" s="113">
        <v>2833</v>
      </c>
    </row>
    <row r="357" spans="1:8" s="86" customFormat="1" ht="9" customHeight="1">
      <c r="A357" s="86" t="s">
        <v>37</v>
      </c>
      <c r="B357" s="90">
        <f t="shared" si="19"/>
        <v>9079</v>
      </c>
      <c r="C357" s="113">
        <v>248</v>
      </c>
      <c r="D357" s="113">
        <v>2279</v>
      </c>
      <c r="E357" s="113">
        <v>2844</v>
      </c>
      <c r="F357" s="113">
        <v>1538</v>
      </c>
      <c r="G357" s="113">
        <v>1215</v>
      </c>
      <c r="H357" s="113">
        <v>955</v>
      </c>
    </row>
    <row r="358" spans="1:8" s="86" customFormat="1" ht="9" customHeight="1">
      <c r="A358" s="86" t="s">
        <v>38</v>
      </c>
      <c r="B358" s="90">
        <f t="shared" si="19"/>
        <v>10566</v>
      </c>
      <c r="C358" s="113">
        <v>83</v>
      </c>
      <c r="D358" s="113">
        <v>1306</v>
      </c>
      <c r="E358" s="113">
        <v>2871</v>
      </c>
      <c r="F358" s="113">
        <v>3296</v>
      </c>
      <c r="G358" s="113">
        <v>2918</v>
      </c>
      <c r="H358" s="113">
        <v>92</v>
      </c>
    </row>
    <row r="359" spans="1:8" s="86" customFormat="1" ht="9" customHeight="1">
      <c r="A359" s="180" t="s">
        <v>39</v>
      </c>
      <c r="B359" s="92">
        <f t="shared" si="19"/>
        <v>14775</v>
      </c>
      <c r="C359" s="126">
        <v>325</v>
      </c>
      <c r="D359" s="126">
        <v>3955</v>
      </c>
      <c r="E359" s="126">
        <v>5018</v>
      </c>
      <c r="F359" s="126">
        <v>2795</v>
      </c>
      <c r="G359" s="126">
        <v>2181</v>
      </c>
      <c r="H359" s="126">
        <v>501</v>
      </c>
    </row>
    <row r="360" spans="1:8" s="86" customFormat="1" ht="9" customHeight="1">
      <c r="A360" s="86" t="s">
        <v>40</v>
      </c>
      <c r="B360" s="90">
        <f t="shared" si="19"/>
        <v>18288</v>
      </c>
      <c r="C360" s="113">
        <v>330</v>
      </c>
      <c r="D360" s="113">
        <v>3282</v>
      </c>
      <c r="E360" s="113">
        <v>4479</v>
      </c>
      <c r="F360" s="113">
        <v>4174</v>
      </c>
      <c r="G360" s="113">
        <v>4191</v>
      </c>
      <c r="H360" s="113">
        <v>1832</v>
      </c>
    </row>
    <row r="361" spans="1:8" s="86" customFormat="1" ht="9" customHeight="1">
      <c r="A361" s="86" t="s">
        <v>41</v>
      </c>
      <c r="B361" s="90">
        <f t="shared" si="19"/>
        <v>14874</v>
      </c>
      <c r="C361" s="113">
        <v>217</v>
      </c>
      <c r="D361" s="113">
        <v>2146</v>
      </c>
      <c r="E361" s="113">
        <v>5304</v>
      </c>
      <c r="F361" s="113">
        <v>3744</v>
      </c>
      <c r="G361" s="113">
        <v>2909</v>
      </c>
      <c r="H361" s="113">
        <v>554</v>
      </c>
    </row>
    <row r="362" spans="1:8" s="86" customFormat="1" ht="9" customHeight="1">
      <c r="A362" s="86" t="s">
        <v>42</v>
      </c>
      <c r="B362" s="90">
        <f t="shared" si="19"/>
        <v>12824</v>
      </c>
      <c r="C362" s="113">
        <v>332</v>
      </c>
      <c r="D362" s="113">
        <v>3031</v>
      </c>
      <c r="E362" s="113">
        <v>4381</v>
      </c>
      <c r="F362" s="113">
        <v>2589</v>
      </c>
      <c r="G362" s="113">
        <v>1759</v>
      </c>
      <c r="H362" s="113">
        <v>732</v>
      </c>
    </row>
    <row r="363" spans="1:8" s="86" customFormat="1" ht="9" customHeight="1">
      <c r="A363" s="180" t="s">
        <v>43</v>
      </c>
      <c r="B363" s="92">
        <f t="shared" si="19"/>
        <v>17399</v>
      </c>
      <c r="C363" s="126">
        <v>162</v>
      </c>
      <c r="D363" s="126">
        <v>3522</v>
      </c>
      <c r="E363" s="126">
        <v>5962</v>
      </c>
      <c r="F363" s="126">
        <v>3975</v>
      </c>
      <c r="G363" s="126">
        <v>3513</v>
      </c>
      <c r="H363" s="126">
        <v>265</v>
      </c>
    </row>
    <row r="364" spans="1:8" s="86" customFormat="1" ht="9" customHeight="1">
      <c r="A364" s="86" t="s">
        <v>44</v>
      </c>
      <c r="B364" s="90">
        <f t="shared" si="19"/>
        <v>6611</v>
      </c>
      <c r="C364" s="113">
        <v>105</v>
      </c>
      <c r="D364" s="113">
        <v>1411</v>
      </c>
      <c r="E364" s="113">
        <v>2277</v>
      </c>
      <c r="F364" s="113">
        <v>1556</v>
      </c>
      <c r="G364" s="113">
        <v>1243</v>
      </c>
      <c r="H364" s="113">
        <v>19</v>
      </c>
    </row>
    <row r="365" spans="1:8" s="86" customFormat="1" ht="9" customHeight="1">
      <c r="A365" s="86" t="s">
        <v>45</v>
      </c>
      <c r="B365" s="90">
        <f t="shared" si="19"/>
        <v>37348</v>
      </c>
      <c r="C365" s="113">
        <v>1858</v>
      </c>
      <c r="D365" s="113">
        <v>11476</v>
      </c>
      <c r="E365" s="113">
        <v>10126</v>
      </c>
      <c r="F365" s="113">
        <v>7352</v>
      </c>
      <c r="G365" s="113">
        <v>6269</v>
      </c>
      <c r="H365" s="113">
        <v>267</v>
      </c>
    </row>
    <row r="366" spans="1:8" s="86" customFormat="1" ht="9" customHeight="1">
      <c r="A366" s="86" t="s">
        <v>46</v>
      </c>
      <c r="B366" s="90">
        <f t="shared" si="19"/>
        <v>10872</v>
      </c>
      <c r="C366" s="113">
        <v>166</v>
      </c>
      <c r="D366" s="113">
        <v>3363</v>
      </c>
      <c r="E366" s="113">
        <v>4101</v>
      </c>
      <c r="F366" s="113">
        <v>1834</v>
      </c>
      <c r="G366" s="113">
        <v>1395</v>
      </c>
      <c r="H366" s="113">
        <v>13</v>
      </c>
    </row>
    <row r="367" spans="1:8" s="86" customFormat="1" ht="9" customHeight="1">
      <c r="A367" s="180" t="s">
        <v>47</v>
      </c>
      <c r="B367" s="92">
        <f t="shared" si="19"/>
        <v>10837</v>
      </c>
      <c r="C367" s="126">
        <v>89</v>
      </c>
      <c r="D367" s="126">
        <v>3046</v>
      </c>
      <c r="E367" s="126">
        <v>3607</v>
      </c>
      <c r="F367" s="126">
        <v>1535</v>
      </c>
      <c r="G367" s="126">
        <v>1169</v>
      </c>
      <c r="H367" s="126">
        <v>1391</v>
      </c>
    </row>
    <row r="368" spans="1:8" ht="9" customHeight="1"/>
    <row r="369" spans="1:8" ht="9" customHeight="1">
      <c r="A369" s="162">
        <v>2005</v>
      </c>
      <c r="B369" s="163"/>
      <c r="C369" s="163"/>
      <c r="D369" s="163"/>
      <c r="E369" s="163"/>
      <c r="F369" s="163"/>
      <c r="G369" s="163"/>
      <c r="H369" s="163"/>
    </row>
    <row r="370" spans="1:8" s="165" customFormat="1" ht="9" customHeight="1">
      <c r="A370" s="96" t="s">
        <v>181</v>
      </c>
      <c r="B370" s="115">
        <f t="shared" ref="B370:H370" si="20">SUM(B372:B403)</f>
        <v>595713</v>
      </c>
      <c r="C370" s="115">
        <f t="shared" si="20"/>
        <v>13050</v>
      </c>
      <c r="D370" s="115">
        <f t="shared" si="20"/>
        <v>127669</v>
      </c>
      <c r="E370" s="115">
        <f t="shared" si="20"/>
        <v>193855</v>
      </c>
      <c r="F370" s="115">
        <f t="shared" si="20"/>
        <v>126604</v>
      </c>
      <c r="G370" s="115">
        <f t="shared" si="20"/>
        <v>98348</v>
      </c>
      <c r="H370" s="115">
        <f t="shared" si="20"/>
        <v>36187</v>
      </c>
    </row>
    <row r="371" spans="1:8" ht="3.95" customHeight="1">
      <c r="A371" s="89" t="s">
        <v>195</v>
      </c>
      <c r="B371" s="116"/>
      <c r="C371" s="116"/>
      <c r="D371" s="116"/>
      <c r="E371" s="116"/>
      <c r="F371" s="116"/>
      <c r="G371" s="116"/>
      <c r="H371" s="116"/>
    </row>
    <row r="372" spans="1:8" ht="9" customHeight="1">
      <c r="A372" s="89" t="s">
        <v>79</v>
      </c>
      <c r="B372" s="116">
        <f t="shared" ref="B372:B403" si="21">SUM(C372:H372)</f>
        <v>6016</v>
      </c>
      <c r="C372" s="116">
        <v>40</v>
      </c>
      <c r="D372" s="116">
        <v>1236</v>
      </c>
      <c r="E372" s="116">
        <v>2202</v>
      </c>
      <c r="F372" s="116">
        <v>1404</v>
      </c>
      <c r="G372" s="116">
        <v>1094</v>
      </c>
      <c r="H372" s="116">
        <v>40</v>
      </c>
    </row>
    <row r="373" spans="1:8" ht="9" customHeight="1">
      <c r="A373" s="89" t="s">
        <v>80</v>
      </c>
      <c r="B373" s="116">
        <f t="shared" si="21"/>
        <v>14247</v>
      </c>
      <c r="C373" s="116">
        <v>181</v>
      </c>
      <c r="D373" s="116">
        <v>2235</v>
      </c>
      <c r="E373" s="116">
        <v>4513</v>
      </c>
      <c r="F373" s="116">
        <v>4510</v>
      </c>
      <c r="G373" s="116">
        <v>1226</v>
      </c>
      <c r="H373" s="116">
        <v>1582</v>
      </c>
    </row>
    <row r="374" spans="1:8" ht="9" customHeight="1">
      <c r="A374" s="89" t="s">
        <v>81</v>
      </c>
      <c r="B374" s="116">
        <f t="shared" si="21"/>
        <v>3634</v>
      </c>
      <c r="C374" s="116">
        <v>50</v>
      </c>
      <c r="D374" s="116">
        <v>411</v>
      </c>
      <c r="E374" s="116">
        <v>912</v>
      </c>
      <c r="F374" s="116">
        <v>1134</v>
      </c>
      <c r="G374" s="116">
        <v>1065</v>
      </c>
      <c r="H374" s="116">
        <v>62</v>
      </c>
    </row>
    <row r="375" spans="1:8" ht="9" customHeight="1">
      <c r="A375" s="100" t="s">
        <v>82</v>
      </c>
      <c r="B375" s="117">
        <f t="shared" si="21"/>
        <v>4617</v>
      </c>
      <c r="C375" s="117">
        <v>80</v>
      </c>
      <c r="D375" s="117">
        <v>1290</v>
      </c>
      <c r="E375" s="117">
        <v>1351</v>
      </c>
      <c r="F375" s="117">
        <v>1041</v>
      </c>
      <c r="G375" s="117">
        <v>828</v>
      </c>
      <c r="H375" s="117">
        <v>27</v>
      </c>
    </row>
    <row r="376" spans="1:8" ht="9" customHeight="1">
      <c r="A376" s="89" t="s">
        <v>83</v>
      </c>
      <c r="B376" s="116">
        <f t="shared" si="21"/>
        <v>15065</v>
      </c>
      <c r="C376" s="116">
        <v>93</v>
      </c>
      <c r="D376" s="116">
        <v>1720</v>
      </c>
      <c r="E376" s="116">
        <v>5190</v>
      </c>
      <c r="F376" s="116">
        <v>2848</v>
      </c>
      <c r="G376" s="116">
        <v>2867</v>
      </c>
      <c r="H376" s="116">
        <v>2347</v>
      </c>
    </row>
    <row r="377" spans="1:8" ht="9" customHeight="1">
      <c r="A377" s="89" t="s">
        <v>84</v>
      </c>
      <c r="B377" s="116">
        <f t="shared" si="21"/>
        <v>3430</v>
      </c>
      <c r="C377" s="116">
        <v>60</v>
      </c>
      <c r="D377" s="116">
        <v>635</v>
      </c>
      <c r="E377" s="116">
        <v>1118</v>
      </c>
      <c r="F377" s="116">
        <v>899</v>
      </c>
      <c r="G377" s="116">
        <v>713</v>
      </c>
      <c r="H377" s="116">
        <v>5</v>
      </c>
    </row>
    <row r="378" spans="1:8" ht="9" customHeight="1">
      <c r="A378" s="89" t="s">
        <v>85</v>
      </c>
      <c r="B378" s="116">
        <f t="shared" si="21"/>
        <v>18612</v>
      </c>
      <c r="C378" s="116">
        <v>1245</v>
      </c>
      <c r="D378" s="116">
        <v>5695</v>
      </c>
      <c r="E378" s="116">
        <v>4751</v>
      </c>
      <c r="F378" s="116">
        <v>3165</v>
      </c>
      <c r="G378" s="116">
        <v>2722</v>
      </c>
      <c r="H378" s="116">
        <v>1034</v>
      </c>
    </row>
    <row r="379" spans="1:8" ht="9" customHeight="1">
      <c r="A379" s="100" t="s">
        <v>86</v>
      </c>
      <c r="B379" s="117">
        <f t="shared" si="21"/>
        <v>16364</v>
      </c>
      <c r="C379" s="117">
        <v>112</v>
      </c>
      <c r="D379" s="117">
        <v>3527</v>
      </c>
      <c r="E379" s="117">
        <v>4918</v>
      </c>
      <c r="F379" s="117">
        <v>3391</v>
      </c>
      <c r="G379" s="117">
        <v>2933</v>
      </c>
      <c r="H379" s="117">
        <v>1483</v>
      </c>
    </row>
    <row r="380" spans="1:8" ht="9" customHeight="1">
      <c r="A380" s="161" t="s">
        <v>24</v>
      </c>
      <c r="B380" s="116">
        <f t="shared" si="21"/>
        <v>44658</v>
      </c>
      <c r="C380" s="116">
        <v>156</v>
      </c>
      <c r="D380" s="116">
        <v>4446</v>
      </c>
      <c r="E380" s="116">
        <v>16733</v>
      </c>
      <c r="F380" s="116">
        <v>13031</v>
      </c>
      <c r="G380" s="116">
        <v>10216</v>
      </c>
      <c r="H380" s="116">
        <v>76</v>
      </c>
    </row>
    <row r="381" spans="1:8" ht="9" customHeight="1">
      <c r="A381" s="89" t="s">
        <v>87</v>
      </c>
      <c r="B381" s="116">
        <f t="shared" si="21"/>
        <v>11451</v>
      </c>
      <c r="C381" s="116">
        <v>113</v>
      </c>
      <c r="D381" s="116">
        <v>2456</v>
      </c>
      <c r="E381" s="116">
        <v>3713</v>
      </c>
      <c r="F381" s="116">
        <v>1906</v>
      </c>
      <c r="G381" s="116">
        <v>1559</v>
      </c>
      <c r="H381" s="116">
        <v>1704</v>
      </c>
    </row>
    <row r="382" spans="1:8" ht="9" customHeight="1">
      <c r="A382" s="89" t="s">
        <v>88</v>
      </c>
      <c r="B382" s="116">
        <f t="shared" si="21"/>
        <v>36067</v>
      </c>
      <c r="C382" s="116">
        <v>458</v>
      </c>
      <c r="D382" s="116">
        <v>10624</v>
      </c>
      <c r="E382" s="116">
        <v>9730</v>
      </c>
      <c r="F382" s="116">
        <v>4513</v>
      </c>
      <c r="G382" s="116">
        <v>2458</v>
      </c>
      <c r="H382" s="116">
        <v>8284</v>
      </c>
    </row>
    <row r="383" spans="1:8" ht="9" customHeight="1">
      <c r="A383" s="100" t="s">
        <v>89</v>
      </c>
      <c r="B383" s="117">
        <f t="shared" si="21"/>
        <v>23999</v>
      </c>
      <c r="C383" s="117">
        <v>966</v>
      </c>
      <c r="D383" s="117">
        <v>7045</v>
      </c>
      <c r="E383" s="117">
        <v>6637</v>
      </c>
      <c r="F383" s="117">
        <v>4022</v>
      </c>
      <c r="G383" s="117">
        <v>3303</v>
      </c>
      <c r="H383" s="117">
        <v>2026</v>
      </c>
    </row>
    <row r="384" spans="1:8" ht="9" customHeight="1">
      <c r="A384" s="89" t="s">
        <v>90</v>
      </c>
      <c r="B384" s="116">
        <f t="shared" si="21"/>
        <v>10208</v>
      </c>
      <c r="C384" s="116">
        <v>335</v>
      </c>
      <c r="D384" s="116">
        <v>2073</v>
      </c>
      <c r="E384" s="116">
        <v>3129</v>
      </c>
      <c r="F384" s="116">
        <v>1981</v>
      </c>
      <c r="G384" s="116">
        <v>1384</v>
      </c>
      <c r="H384" s="116">
        <v>1306</v>
      </c>
    </row>
    <row r="385" spans="1:8" ht="9" customHeight="1">
      <c r="A385" s="89" t="s">
        <v>91</v>
      </c>
      <c r="B385" s="116">
        <f t="shared" si="21"/>
        <v>41165</v>
      </c>
      <c r="C385" s="116">
        <v>468</v>
      </c>
      <c r="D385" s="116">
        <v>8957</v>
      </c>
      <c r="E385" s="116">
        <v>13239</v>
      </c>
      <c r="F385" s="116">
        <v>8165</v>
      </c>
      <c r="G385" s="116">
        <v>6705</v>
      </c>
      <c r="H385" s="116">
        <v>3631</v>
      </c>
    </row>
    <row r="386" spans="1:8" ht="9" customHeight="1">
      <c r="A386" s="89" t="s">
        <v>92</v>
      </c>
      <c r="B386" s="116">
        <f t="shared" si="21"/>
        <v>68747</v>
      </c>
      <c r="C386" s="116">
        <v>1678</v>
      </c>
      <c r="D386" s="116">
        <v>11321</v>
      </c>
      <c r="E386" s="116">
        <v>28321</v>
      </c>
      <c r="F386" s="116">
        <v>16724</v>
      </c>
      <c r="G386" s="116">
        <v>10029</v>
      </c>
      <c r="H386" s="116">
        <v>674</v>
      </c>
    </row>
    <row r="387" spans="1:8" ht="9" customHeight="1">
      <c r="A387" s="100" t="s">
        <v>93</v>
      </c>
      <c r="B387" s="117">
        <f t="shared" si="21"/>
        <v>29272</v>
      </c>
      <c r="C387" s="117">
        <v>866</v>
      </c>
      <c r="D387" s="117">
        <v>9457</v>
      </c>
      <c r="E387" s="117">
        <v>10007</v>
      </c>
      <c r="F387" s="117">
        <v>5292</v>
      </c>
      <c r="G387" s="117">
        <v>3400</v>
      </c>
      <c r="H387" s="117">
        <v>250</v>
      </c>
    </row>
    <row r="388" spans="1:8" ht="9" customHeight="1">
      <c r="A388" s="89" t="s">
        <v>94</v>
      </c>
      <c r="B388" s="116">
        <f t="shared" si="21"/>
        <v>7517</v>
      </c>
      <c r="C388" s="116">
        <v>150</v>
      </c>
      <c r="D388" s="116">
        <v>841</v>
      </c>
      <c r="E388" s="116">
        <v>2208</v>
      </c>
      <c r="F388" s="116">
        <v>2047</v>
      </c>
      <c r="G388" s="116">
        <v>2193</v>
      </c>
      <c r="H388" s="116">
        <v>78</v>
      </c>
    </row>
    <row r="389" spans="1:8" ht="9" customHeight="1">
      <c r="A389" s="89" t="s">
        <v>95</v>
      </c>
      <c r="B389" s="116">
        <f t="shared" si="21"/>
        <v>6509</v>
      </c>
      <c r="C389" s="116">
        <v>137</v>
      </c>
      <c r="D389" s="116">
        <v>1007</v>
      </c>
      <c r="E389" s="116">
        <v>2018</v>
      </c>
      <c r="F389" s="116">
        <v>1457</v>
      </c>
      <c r="G389" s="116">
        <v>1399</v>
      </c>
      <c r="H389" s="116">
        <v>491</v>
      </c>
    </row>
    <row r="390" spans="1:8" ht="9" customHeight="1">
      <c r="A390" s="89" t="s">
        <v>96</v>
      </c>
      <c r="B390" s="116">
        <f t="shared" si="21"/>
        <v>28364</v>
      </c>
      <c r="C390" s="116">
        <v>99</v>
      </c>
      <c r="D390" s="116">
        <v>2968</v>
      </c>
      <c r="E390" s="116">
        <v>10943</v>
      </c>
      <c r="F390" s="116">
        <v>5819</v>
      </c>
      <c r="G390" s="116">
        <v>6069</v>
      </c>
      <c r="H390" s="116">
        <v>2466</v>
      </c>
    </row>
    <row r="391" spans="1:8" ht="9" customHeight="1">
      <c r="A391" s="100" t="s">
        <v>97</v>
      </c>
      <c r="B391" s="117">
        <f t="shared" si="21"/>
        <v>22828</v>
      </c>
      <c r="C391" s="117">
        <v>1427</v>
      </c>
      <c r="D391" s="117">
        <v>9028</v>
      </c>
      <c r="E391" s="117">
        <v>6068</v>
      </c>
      <c r="F391" s="117">
        <v>3597</v>
      </c>
      <c r="G391" s="117">
        <v>2594</v>
      </c>
      <c r="H391" s="117">
        <v>114</v>
      </c>
    </row>
    <row r="392" spans="1:8" ht="9" customHeight="1">
      <c r="A392" s="89" t="s">
        <v>98</v>
      </c>
      <c r="B392" s="116">
        <f t="shared" si="21"/>
        <v>20922</v>
      </c>
      <c r="C392" s="116">
        <v>590</v>
      </c>
      <c r="D392" s="116">
        <v>4425</v>
      </c>
      <c r="E392" s="116">
        <v>5430</v>
      </c>
      <c r="F392" s="116">
        <v>3732</v>
      </c>
      <c r="G392" s="116">
        <v>3525</v>
      </c>
      <c r="H392" s="116">
        <v>3220</v>
      </c>
    </row>
    <row r="393" spans="1:8" ht="9" customHeight="1">
      <c r="A393" s="89" t="s">
        <v>99</v>
      </c>
      <c r="B393" s="116">
        <f t="shared" si="21"/>
        <v>8802</v>
      </c>
      <c r="C393" s="116">
        <v>255</v>
      </c>
      <c r="D393" s="116">
        <v>1891</v>
      </c>
      <c r="E393" s="116">
        <v>2984</v>
      </c>
      <c r="F393" s="116">
        <v>1789</v>
      </c>
      <c r="G393" s="116">
        <v>1563</v>
      </c>
      <c r="H393" s="116">
        <v>320</v>
      </c>
    </row>
    <row r="394" spans="1:8" ht="9" customHeight="1">
      <c r="A394" s="89" t="s">
        <v>100</v>
      </c>
      <c r="B394" s="116">
        <f t="shared" si="21"/>
        <v>10295</v>
      </c>
      <c r="C394" s="116">
        <v>103</v>
      </c>
      <c r="D394" s="116">
        <v>1180</v>
      </c>
      <c r="E394" s="116">
        <v>2647</v>
      </c>
      <c r="F394" s="116">
        <v>3484</v>
      </c>
      <c r="G394" s="116">
        <v>2646</v>
      </c>
      <c r="H394" s="116">
        <v>235</v>
      </c>
    </row>
    <row r="395" spans="1:8" ht="9" customHeight="1">
      <c r="A395" s="100" t="s">
        <v>101</v>
      </c>
      <c r="B395" s="117">
        <f t="shared" si="21"/>
        <v>13909</v>
      </c>
      <c r="C395" s="117">
        <v>200</v>
      </c>
      <c r="D395" s="117">
        <v>3069</v>
      </c>
      <c r="E395" s="117">
        <v>4921</v>
      </c>
      <c r="F395" s="117">
        <v>2933</v>
      </c>
      <c r="G395" s="117">
        <v>2158</v>
      </c>
      <c r="H395" s="117">
        <v>628</v>
      </c>
    </row>
    <row r="396" spans="1:8" ht="9" customHeight="1">
      <c r="A396" s="89" t="s">
        <v>102</v>
      </c>
      <c r="B396" s="116">
        <f t="shared" si="21"/>
        <v>18047</v>
      </c>
      <c r="C396" s="116">
        <v>236</v>
      </c>
      <c r="D396" s="116">
        <v>3311</v>
      </c>
      <c r="E396" s="116">
        <v>4490</v>
      </c>
      <c r="F396" s="116">
        <v>4490</v>
      </c>
      <c r="G396" s="116">
        <v>4490</v>
      </c>
      <c r="H396" s="116">
        <v>1030</v>
      </c>
    </row>
    <row r="397" spans="1:8" ht="9" customHeight="1">
      <c r="A397" s="89" t="s">
        <v>103</v>
      </c>
      <c r="B397" s="116">
        <f t="shared" si="21"/>
        <v>14511</v>
      </c>
      <c r="C397" s="116">
        <v>225</v>
      </c>
      <c r="D397" s="116">
        <v>1948</v>
      </c>
      <c r="E397" s="116">
        <v>5016</v>
      </c>
      <c r="F397" s="116">
        <v>3712</v>
      </c>
      <c r="G397" s="116">
        <v>3185</v>
      </c>
      <c r="H397" s="116">
        <v>425</v>
      </c>
    </row>
    <row r="398" spans="1:8" ht="9" customHeight="1">
      <c r="A398" s="89" t="s">
        <v>104</v>
      </c>
      <c r="B398" s="116">
        <f t="shared" si="21"/>
        <v>12645</v>
      </c>
      <c r="C398" s="116">
        <v>302</v>
      </c>
      <c r="D398" s="116">
        <v>2719</v>
      </c>
      <c r="E398" s="116">
        <v>4363</v>
      </c>
      <c r="F398" s="116">
        <v>2763</v>
      </c>
      <c r="G398" s="116">
        <v>1806</v>
      </c>
      <c r="H398" s="116">
        <v>692</v>
      </c>
    </row>
    <row r="399" spans="1:8" ht="9" customHeight="1">
      <c r="A399" s="100" t="s">
        <v>105</v>
      </c>
      <c r="B399" s="117">
        <f t="shared" si="21"/>
        <v>17615</v>
      </c>
      <c r="C399" s="117">
        <v>191</v>
      </c>
      <c r="D399" s="117">
        <v>3344</v>
      </c>
      <c r="E399" s="117">
        <v>5996</v>
      </c>
      <c r="F399" s="117">
        <v>4145</v>
      </c>
      <c r="G399" s="117">
        <v>3666</v>
      </c>
      <c r="H399" s="117">
        <v>273</v>
      </c>
    </row>
    <row r="400" spans="1:8" ht="9" customHeight="1">
      <c r="A400" s="89" t="s">
        <v>106</v>
      </c>
      <c r="B400" s="116">
        <f t="shared" si="21"/>
        <v>6251</v>
      </c>
      <c r="C400" s="116">
        <v>107</v>
      </c>
      <c r="D400" s="116">
        <v>1241</v>
      </c>
      <c r="E400" s="116">
        <v>2171</v>
      </c>
      <c r="F400" s="116">
        <v>1543</v>
      </c>
      <c r="G400" s="116">
        <v>1175</v>
      </c>
      <c r="H400" s="116">
        <v>14</v>
      </c>
    </row>
    <row r="401" spans="1:8" ht="9" customHeight="1">
      <c r="A401" s="89" t="s">
        <v>107</v>
      </c>
      <c r="B401" s="116">
        <f t="shared" si="21"/>
        <v>37816</v>
      </c>
      <c r="C401" s="116">
        <v>1841</v>
      </c>
      <c r="D401" s="116">
        <v>11479</v>
      </c>
      <c r="E401" s="116">
        <v>10237</v>
      </c>
      <c r="F401" s="116">
        <v>7378</v>
      </c>
      <c r="G401" s="116">
        <v>6626</v>
      </c>
      <c r="H401" s="116">
        <v>255</v>
      </c>
    </row>
    <row r="402" spans="1:8" ht="9" customHeight="1">
      <c r="A402" s="89" t="s">
        <v>108</v>
      </c>
      <c r="B402" s="116">
        <f t="shared" si="21"/>
        <v>11933</v>
      </c>
      <c r="C402" s="116">
        <v>207</v>
      </c>
      <c r="D402" s="116">
        <v>3522</v>
      </c>
      <c r="E402" s="116">
        <v>4128</v>
      </c>
      <c r="F402" s="116">
        <v>2038</v>
      </c>
      <c r="G402" s="116">
        <v>1511</v>
      </c>
      <c r="H402" s="116">
        <v>527</v>
      </c>
    </row>
    <row r="403" spans="1:8" ht="9" customHeight="1">
      <c r="A403" s="100" t="s">
        <v>109</v>
      </c>
      <c r="B403" s="117">
        <f t="shared" si="21"/>
        <v>10197</v>
      </c>
      <c r="C403" s="117">
        <v>79</v>
      </c>
      <c r="D403" s="117">
        <v>2568</v>
      </c>
      <c r="E403" s="117">
        <v>3771</v>
      </c>
      <c r="F403" s="117">
        <v>1651</v>
      </c>
      <c r="G403" s="117">
        <v>1240</v>
      </c>
      <c r="H403" s="117">
        <v>888</v>
      </c>
    </row>
    <row r="404" spans="1:8" ht="9" customHeight="1"/>
    <row r="405" spans="1:8" ht="9" customHeight="1">
      <c r="A405" s="162" t="s">
        <v>111</v>
      </c>
      <c r="B405" s="163"/>
      <c r="C405" s="163"/>
      <c r="D405" s="163"/>
      <c r="E405" s="163"/>
      <c r="F405" s="163"/>
      <c r="G405" s="163"/>
      <c r="H405" s="163"/>
    </row>
    <row r="406" spans="1:8" s="165" customFormat="1" ht="9" customHeight="1">
      <c r="A406" s="96" t="s">
        <v>181</v>
      </c>
      <c r="B406" s="115">
        <f t="shared" ref="B406:H406" si="22">SUM(B408:B439)</f>
        <v>586978</v>
      </c>
      <c r="C406" s="115">
        <f t="shared" si="22"/>
        <v>11144</v>
      </c>
      <c r="D406" s="115">
        <f t="shared" si="22"/>
        <v>114736</v>
      </c>
      <c r="E406" s="115">
        <f t="shared" si="22"/>
        <v>189986</v>
      </c>
      <c r="F406" s="115">
        <f t="shared" si="22"/>
        <v>129228</v>
      </c>
      <c r="G406" s="115">
        <f t="shared" si="22"/>
        <v>101095</v>
      </c>
      <c r="H406" s="115">
        <f t="shared" si="22"/>
        <v>40789</v>
      </c>
    </row>
    <row r="407" spans="1:8" ht="3.95" customHeight="1">
      <c r="A407" s="89" t="s">
        <v>195</v>
      </c>
      <c r="B407" s="116"/>
      <c r="C407" s="116"/>
      <c r="D407" s="116"/>
      <c r="E407" s="116"/>
      <c r="F407" s="116"/>
      <c r="G407" s="116"/>
      <c r="H407" s="116"/>
    </row>
    <row r="408" spans="1:8" ht="9" customHeight="1">
      <c r="A408" s="89" t="s">
        <v>79</v>
      </c>
      <c r="B408" s="116">
        <f t="shared" ref="B408:B439" si="23">SUM(C408:H408)</f>
        <v>6018</v>
      </c>
      <c r="C408" s="116">
        <v>25</v>
      </c>
      <c r="D408" s="116">
        <v>1137</v>
      </c>
      <c r="E408" s="116">
        <v>2213</v>
      </c>
      <c r="F408" s="116">
        <v>1507</v>
      </c>
      <c r="G408" s="116">
        <v>1088</v>
      </c>
      <c r="H408" s="116">
        <v>48</v>
      </c>
    </row>
    <row r="409" spans="1:8" ht="9" customHeight="1">
      <c r="A409" s="89" t="s">
        <v>80</v>
      </c>
      <c r="B409" s="116">
        <f t="shared" si="23"/>
        <v>14450</v>
      </c>
      <c r="C409" s="116">
        <v>146</v>
      </c>
      <c r="D409" s="116">
        <v>2453</v>
      </c>
      <c r="E409" s="116">
        <v>3794</v>
      </c>
      <c r="F409" s="116">
        <v>2567</v>
      </c>
      <c r="G409" s="116">
        <v>1624</v>
      </c>
      <c r="H409" s="116">
        <v>3866</v>
      </c>
    </row>
    <row r="410" spans="1:8" ht="9" customHeight="1">
      <c r="A410" s="89" t="s">
        <v>81</v>
      </c>
      <c r="B410" s="116">
        <f t="shared" si="23"/>
        <v>3739</v>
      </c>
      <c r="C410" s="116">
        <v>52</v>
      </c>
      <c r="D410" s="116">
        <v>380</v>
      </c>
      <c r="E410" s="116">
        <v>933</v>
      </c>
      <c r="F410" s="116">
        <v>1246</v>
      </c>
      <c r="G410" s="116">
        <v>1008</v>
      </c>
      <c r="H410" s="116">
        <v>120</v>
      </c>
    </row>
    <row r="411" spans="1:8" ht="9" customHeight="1">
      <c r="A411" s="100" t="s">
        <v>82</v>
      </c>
      <c r="B411" s="117">
        <f t="shared" si="23"/>
        <v>4686</v>
      </c>
      <c r="C411" s="117">
        <v>58</v>
      </c>
      <c r="D411" s="117">
        <v>1302</v>
      </c>
      <c r="E411" s="117">
        <v>1432</v>
      </c>
      <c r="F411" s="117">
        <v>967</v>
      </c>
      <c r="G411" s="117">
        <v>909</v>
      </c>
      <c r="H411" s="117">
        <v>18</v>
      </c>
    </row>
    <row r="412" spans="1:8" ht="9" customHeight="1">
      <c r="A412" s="89" t="s">
        <v>83</v>
      </c>
      <c r="B412" s="116">
        <f t="shared" si="23"/>
        <v>15992</v>
      </c>
      <c r="C412" s="116">
        <v>69</v>
      </c>
      <c r="D412" s="116">
        <v>1564</v>
      </c>
      <c r="E412" s="116">
        <v>5521</v>
      </c>
      <c r="F412" s="116">
        <v>3270</v>
      </c>
      <c r="G412" s="116">
        <v>3171</v>
      </c>
      <c r="H412" s="116">
        <v>2397</v>
      </c>
    </row>
    <row r="413" spans="1:8" ht="9" customHeight="1">
      <c r="A413" s="89" t="s">
        <v>84</v>
      </c>
      <c r="B413" s="116">
        <f t="shared" si="23"/>
        <v>3136</v>
      </c>
      <c r="C413" s="116">
        <v>48</v>
      </c>
      <c r="D413" s="116">
        <v>554</v>
      </c>
      <c r="E413" s="116">
        <v>1073</v>
      </c>
      <c r="F413" s="116">
        <v>839</v>
      </c>
      <c r="G413" s="116">
        <v>617</v>
      </c>
      <c r="H413" s="116">
        <v>5</v>
      </c>
    </row>
    <row r="414" spans="1:8" ht="9" customHeight="1">
      <c r="A414" s="89" t="s">
        <v>85</v>
      </c>
      <c r="B414" s="116">
        <f t="shared" si="23"/>
        <v>19863</v>
      </c>
      <c r="C414" s="116">
        <v>1076</v>
      </c>
      <c r="D414" s="116">
        <v>6043</v>
      </c>
      <c r="E414" s="116">
        <v>5280</v>
      </c>
      <c r="F414" s="116">
        <v>3687</v>
      </c>
      <c r="G414" s="116">
        <v>2895</v>
      </c>
      <c r="H414" s="116">
        <v>882</v>
      </c>
    </row>
    <row r="415" spans="1:8" ht="9" customHeight="1">
      <c r="A415" s="100" t="s">
        <v>86</v>
      </c>
      <c r="B415" s="117">
        <f t="shared" si="23"/>
        <v>15443</v>
      </c>
      <c r="C415" s="117">
        <v>94</v>
      </c>
      <c r="D415" s="117">
        <v>2828</v>
      </c>
      <c r="E415" s="117">
        <v>4087</v>
      </c>
      <c r="F415" s="117">
        <v>3374</v>
      </c>
      <c r="G415" s="117">
        <v>2692</v>
      </c>
      <c r="H415" s="117">
        <v>2368</v>
      </c>
    </row>
    <row r="416" spans="1:8" ht="9" customHeight="1">
      <c r="A416" s="161" t="s">
        <v>24</v>
      </c>
      <c r="B416" s="116">
        <f t="shared" si="23"/>
        <v>42446</v>
      </c>
      <c r="C416" s="116">
        <v>108</v>
      </c>
      <c r="D416" s="116">
        <v>3828</v>
      </c>
      <c r="E416" s="116">
        <v>15785</v>
      </c>
      <c r="F416" s="116">
        <v>12723</v>
      </c>
      <c r="G416" s="116">
        <v>9933</v>
      </c>
      <c r="H416" s="116">
        <v>69</v>
      </c>
    </row>
    <row r="417" spans="1:8" ht="9" customHeight="1">
      <c r="A417" s="89" t="s">
        <v>87</v>
      </c>
      <c r="B417" s="116">
        <f t="shared" si="23"/>
        <v>9793</v>
      </c>
      <c r="C417" s="116">
        <v>92</v>
      </c>
      <c r="D417" s="116">
        <v>1736</v>
      </c>
      <c r="E417" s="116">
        <v>3238</v>
      </c>
      <c r="F417" s="116">
        <v>1759</v>
      </c>
      <c r="G417" s="116">
        <v>1593</v>
      </c>
      <c r="H417" s="116">
        <v>1375</v>
      </c>
    </row>
    <row r="418" spans="1:8" ht="9" customHeight="1">
      <c r="A418" s="89" t="s">
        <v>88</v>
      </c>
      <c r="B418" s="116">
        <f t="shared" si="23"/>
        <v>33944</v>
      </c>
      <c r="C418" s="116">
        <v>379</v>
      </c>
      <c r="D418" s="116">
        <v>8877</v>
      </c>
      <c r="E418" s="116">
        <v>9190</v>
      </c>
      <c r="F418" s="116">
        <v>4617</v>
      </c>
      <c r="G418" s="116">
        <v>2479</v>
      </c>
      <c r="H418" s="116">
        <v>8402</v>
      </c>
    </row>
    <row r="419" spans="1:8" ht="9" customHeight="1">
      <c r="A419" s="100" t="s">
        <v>89</v>
      </c>
      <c r="B419" s="117">
        <f t="shared" si="23"/>
        <v>23045</v>
      </c>
      <c r="C419" s="117">
        <v>941</v>
      </c>
      <c r="D419" s="117">
        <v>6240</v>
      </c>
      <c r="E419" s="117">
        <v>6655</v>
      </c>
      <c r="F419" s="117">
        <v>4284</v>
      </c>
      <c r="G419" s="117">
        <v>3457</v>
      </c>
      <c r="H419" s="117">
        <v>1468</v>
      </c>
    </row>
    <row r="420" spans="1:8" ht="9" customHeight="1">
      <c r="A420" s="89" t="s">
        <v>90</v>
      </c>
      <c r="B420" s="116">
        <f t="shared" si="23"/>
        <v>10000</v>
      </c>
      <c r="C420" s="116">
        <v>239</v>
      </c>
      <c r="D420" s="116">
        <v>1539</v>
      </c>
      <c r="E420" s="116">
        <v>3046</v>
      </c>
      <c r="F420" s="116">
        <v>2185</v>
      </c>
      <c r="G420" s="116">
        <v>1545</v>
      </c>
      <c r="H420" s="116">
        <v>1446</v>
      </c>
    </row>
    <row r="421" spans="1:8" ht="9" customHeight="1">
      <c r="A421" s="89" t="s">
        <v>91</v>
      </c>
      <c r="B421" s="116">
        <f t="shared" si="23"/>
        <v>40694</v>
      </c>
      <c r="C421" s="116">
        <v>411</v>
      </c>
      <c r="D421" s="116">
        <v>7647</v>
      </c>
      <c r="E421" s="116">
        <v>12149</v>
      </c>
      <c r="F421" s="116">
        <v>7947</v>
      </c>
      <c r="G421" s="116">
        <v>6594</v>
      </c>
      <c r="H421" s="116">
        <v>5946</v>
      </c>
    </row>
    <row r="422" spans="1:8" ht="9" customHeight="1">
      <c r="A422" s="89" t="s">
        <v>92</v>
      </c>
      <c r="B422" s="116">
        <f t="shared" si="23"/>
        <v>66506</v>
      </c>
      <c r="C422" s="116">
        <v>1506</v>
      </c>
      <c r="D422" s="116">
        <v>9941</v>
      </c>
      <c r="E422" s="116">
        <v>27305</v>
      </c>
      <c r="F422" s="116">
        <v>16926</v>
      </c>
      <c r="G422" s="116">
        <v>10262</v>
      </c>
      <c r="H422" s="116">
        <v>566</v>
      </c>
    </row>
    <row r="423" spans="1:8" ht="9" customHeight="1">
      <c r="A423" s="100" t="s">
        <v>93</v>
      </c>
      <c r="B423" s="117">
        <f t="shared" si="23"/>
        <v>28998</v>
      </c>
      <c r="C423" s="117">
        <v>777</v>
      </c>
      <c r="D423" s="117">
        <v>8821</v>
      </c>
      <c r="E423" s="117">
        <v>10306</v>
      </c>
      <c r="F423" s="117">
        <v>5195</v>
      </c>
      <c r="G423" s="117">
        <v>3609</v>
      </c>
      <c r="H423" s="117">
        <v>290</v>
      </c>
    </row>
    <row r="424" spans="1:8" ht="9" customHeight="1">
      <c r="A424" s="89" t="s">
        <v>94</v>
      </c>
      <c r="B424" s="116">
        <f t="shared" si="23"/>
        <v>7430</v>
      </c>
      <c r="C424" s="116">
        <v>94</v>
      </c>
      <c r="D424" s="116">
        <v>754</v>
      </c>
      <c r="E424" s="116">
        <v>2189</v>
      </c>
      <c r="F424" s="116">
        <v>1949</v>
      </c>
      <c r="G424" s="116">
        <v>2342</v>
      </c>
      <c r="H424" s="116">
        <v>102</v>
      </c>
    </row>
    <row r="425" spans="1:8" ht="9" customHeight="1">
      <c r="A425" s="89" t="s">
        <v>95</v>
      </c>
      <c r="B425" s="116">
        <f t="shared" si="23"/>
        <v>6478</v>
      </c>
      <c r="C425" s="116">
        <v>123</v>
      </c>
      <c r="D425" s="116">
        <v>914</v>
      </c>
      <c r="E425" s="116">
        <v>2049</v>
      </c>
      <c r="F425" s="116">
        <v>1472</v>
      </c>
      <c r="G425" s="116">
        <v>1561</v>
      </c>
      <c r="H425" s="116">
        <v>359</v>
      </c>
    </row>
    <row r="426" spans="1:8" ht="9" customHeight="1">
      <c r="A426" s="89" t="s">
        <v>96</v>
      </c>
      <c r="B426" s="116">
        <f t="shared" si="23"/>
        <v>28448</v>
      </c>
      <c r="C426" s="116">
        <v>99</v>
      </c>
      <c r="D426" s="116">
        <v>2724</v>
      </c>
      <c r="E426" s="116">
        <v>10560</v>
      </c>
      <c r="F426" s="116">
        <v>6116</v>
      </c>
      <c r="G426" s="116">
        <v>6327</v>
      </c>
      <c r="H426" s="116">
        <v>2622</v>
      </c>
    </row>
    <row r="427" spans="1:8" ht="9" customHeight="1">
      <c r="A427" s="100" t="s">
        <v>97</v>
      </c>
      <c r="B427" s="117">
        <f t="shared" si="23"/>
        <v>19734</v>
      </c>
      <c r="C427" s="117">
        <v>843</v>
      </c>
      <c r="D427" s="117">
        <v>6964</v>
      </c>
      <c r="E427" s="117">
        <v>5470</v>
      </c>
      <c r="F427" s="117">
        <v>3601</v>
      </c>
      <c r="G427" s="117">
        <v>2696</v>
      </c>
      <c r="H427" s="117">
        <v>160</v>
      </c>
    </row>
    <row r="428" spans="1:8" ht="9" customHeight="1">
      <c r="A428" s="89" t="s">
        <v>98</v>
      </c>
      <c r="B428" s="116">
        <f t="shared" si="23"/>
        <v>22024</v>
      </c>
      <c r="C428" s="116">
        <v>718</v>
      </c>
      <c r="D428" s="116">
        <v>4560</v>
      </c>
      <c r="E428" s="116">
        <v>5694</v>
      </c>
      <c r="F428" s="116">
        <v>3929</v>
      </c>
      <c r="G428" s="116">
        <v>3629</v>
      </c>
      <c r="H428" s="116">
        <v>3494</v>
      </c>
    </row>
    <row r="429" spans="1:8" ht="9" customHeight="1">
      <c r="A429" s="89" t="s">
        <v>99</v>
      </c>
      <c r="B429" s="116">
        <f t="shared" si="23"/>
        <v>8932</v>
      </c>
      <c r="C429" s="116">
        <v>174</v>
      </c>
      <c r="D429" s="116">
        <v>1990</v>
      </c>
      <c r="E429" s="116">
        <v>3299</v>
      </c>
      <c r="F429" s="116">
        <v>1773</v>
      </c>
      <c r="G429" s="116">
        <v>1471</v>
      </c>
      <c r="H429" s="116">
        <v>225</v>
      </c>
    </row>
    <row r="430" spans="1:8" ht="9" customHeight="1">
      <c r="A430" s="89" t="s">
        <v>100</v>
      </c>
      <c r="B430" s="116">
        <f t="shared" si="23"/>
        <v>11025</v>
      </c>
      <c r="C430" s="116">
        <v>125</v>
      </c>
      <c r="D430" s="116">
        <v>1215</v>
      </c>
      <c r="E430" s="116">
        <v>2969</v>
      </c>
      <c r="F430" s="116">
        <v>3969</v>
      </c>
      <c r="G430" s="116">
        <v>2724</v>
      </c>
      <c r="H430" s="116">
        <v>23</v>
      </c>
    </row>
    <row r="431" spans="1:8" ht="9" customHeight="1">
      <c r="A431" s="100" t="s">
        <v>101</v>
      </c>
      <c r="B431" s="117">
        <f t="shared" si="23"/>
        <v>13649</v>
      </c>
      <c r="C431" s="117">
        <v>170</v>
      </c>
      <c r="D431" s="117">
        <v>2637</v>
      </c>
      <c r="E431" s="117">
        <v>4849</v>
      </c>
      <c r="F431" s="117">
        <v>3057</v>
      </c>
      <c r="G431" s="117">
        <v>2326</v>
      </c>
      <c r="H431" s="117">
        <v>610</v>
      </c>
    </row>
    <row r="432" spans="1:8" ht="9" customHeight="1">
      <c r="A432" s="89" t="s">
        <v>102</v>
      </c>
      <c r="B432" s="116">
        <f t="shared" si="23"/>
        <v>18299</v>
      </c>
      <c r="C432" s="116">
        <v>175</v>
      </c>
      <c r="D432" s="116">
        <v>3133</v>
      </c>
      <c r="E432" s="116">
        <v>4459</v>
      </c>
      <c r="F432" s="116">
        <v>5217</v>
      </c>
      <c r="G432" s="116">
        <v>4523</v>
      </c>
      <c r="H432" s="116">
        <v>792</v>
      </c>
    </row>
    <row r="433" spans="1:8" ht="9" customHeight="1">
      <c r="A433" s="89" t="s">
        <v>103</v>
      </c>
      <c r="B433" s="116">
        <f t="shared" si="23"/>
        <v>15079</v>
      </c>
      <c r="C433" s="116">
        <v>215</v>
      </c>
      <c r="D433" s="116">
        <v>1918</v>
      </c>
      <c r="E433" s="116">
        <v>5230</v>
      </c>
      <c r="F433" s="116">
        <v>3912</v>
      </c>
      <c r="G433" s="116">
        <v>3201</v>
      </c>
      <c r="H433" s="116">
        <v>603</v>
      </c>
    </row>
    <row r="434" spans="1:8" ht="9" customHeight="1">
      <c r="A434" s="89" t="s">
        <v>104</v>
      </c>
      <c r="B434" s="116">
        <f t="shared" si="23"/>
        <v>12505</v>
      </c>
      <c r="C434" s="116">
        <v>209</v>
      </c>
      <c r="D434" s="116">
        <v>2296</v>
      </c>
      <c r="E434" s="116">
        <v>4358</v>
      </c>
      <c r="F434" s="116">
        <v>2868</v>
      </c>
      <c r="G434" s="116">
        <v>1988</v>
      </c>
      <c r="H434" s="116">
        <v>786</v>
      </c>
    </row>
    <row r="435" spans="1:8" ht="9" customHeight="1">
      <c r="A435" s="100" t="s">
        <v>105</v>
      </c>
      <c r="B435" s="117">
        <f t="shared" si="23"/>
        <v>18681</v>
      </c>
      <c r="C435" s="117">
        <v>155</v>
      </c>
      <c r="D435" s="117">
        <v>3527</v>
      </c>
      <c r="E435" s="117">
        <v>6647</v>
      </c>
      <c r="F435" s="117">
        <v>4429</v>
      </c>
      <c r="G435" s="117">
        <v>3663</v>
      </c>
      <c r="H435" s="117">
        <v>260</v>
      </c>
    </row>
    <row r="436" spans="1:8" ht="9" customHeight="1">
      <c r="A436" s="89" t="s">
        <v>106</v>
      </c>
      <c r="B436" s="116">
        <f t="shared" si="23"/>
        <v>6240</v>
      </c>
      <c r="C436" s="116">
        <v>123</v>
      </c>
      <c r="D436" s="116">
        <v>1151</v>
      </c>
      <c r="E436" s="116">
        <v>2061</v>
      </c>
      <c r="F436" s="116">
        <v>1595</v>
      </c>
      <c r="G436" s="116">
        <v>1286</v>
      </c>
      <c r="H436" s="116">
        <v>24</v>
      </c>
    </row>
    <row r="437" spans="1:8" ht="9" customHeight="1">
      <c r="A437" s="89" t="s">
        <v>107</v>
      </c>
      <c r="B437" s="116">
        <f t="shared" si="23"/>
        <v>37256</v>
      </c>
      <c r="C437" s="116">
        <v>1640</v>
      </c>
      <c r="D437" s="116">
        <v>10366</v>
      </c>
      <c r="E437" s="116">
        <v>9939</v>
      </c>
      <c r="F437" s="116">
        <v>8080</v>
      </c>
      <c r="G437" s="116">
        <v>7083</v>
      </c>
      <c r="H437" s="116">
        <v>148</v>
      </c>
    </row>
    <row r="438" spans="1:8" ht="9" customHeight="1">
      <c r="A438" s="89" t="s">
        <v>108</v>
      </c>
      <c r="B438" s="116">
        <f t="shared" si="23"/>
        <v>12802</v>
      </c>
      <c r="C438" s="116">
        <v>186</v>
      </c>
      <c r="D438" s="116">
        <v>3509</v>
      </c>
      <c r="E438" s="116">
        <v>4458</v>
      </c>
      <c r="F438" s="116">
        <v>2385</v>
      </c>
      <c r="G438" s="116">
        <v>1510</v>
      </c>
      <c r="H438" s="116">
        <v>754</v>
      </c>
    </row>
    <row r="439" spans="1:8" ht="9" customHeight="1">
      <c r="A439" s="100" t="s">
        <v>109</v>
      </c>
      <c r="B439" s="117">
        <f t="shared" si="23"/>
        <v>9643</v>
      </c>
      <c r="C439" s="117">
        <v>74</v>
      </c>
      <c r="D439" s="117">
        <v>2188</v>
      </c>
      <c r="E439" s="117">
        <v>3748</v>
      </c>
      <c r="F439" s="117">
        <v>1783</v>
      </c>
      <c r="G439" s="117">
        <v>1289</v>
      </c>
      <c r="H439" s="117">
        <v>561</v>
      </c>
    </row>
    <row r="440" spans="1:8" ht="8.65" customHeight="1"/>
    <row r="441" spans="1:8" ht="9" customHeight="1">
      <c r="A441" s="162">
        <v>2007</v>
      </c>
      <c r="B441" s="166"/>
      <c r="C441" s="166"/>
      <c r="D441" s="166"/>
      <c r="E441" s="166"/>
      <c r="F441" s="166"/>
      <c r="G441" s="166"/>
      <c r="H441" s="166"/>
    </row>
    <row r="442" spans="1:8" s="164" customFormat="1" ht="9" customHeight="1">
      <c r="A442" s="96" t="s">
        <v>181</v>
      </c>
      <c r="B442" s="115">
        <f t="shared" ref="B442:H442" si="24">SUM(B444:B475)</f>
        <v>595209</v>
      </c>
      <c r="C442" s="115">
        <f t="shared" si="24"/>
        <v>11031</v>
      </c>
      <c r="D442" s="115">
        <f t="shared" si="24"/>
        <v>111133</v>
      </c>
      <c r="E442" s="115">
        <f t="shared" si="24"/>
        <v>185094</v>
      </c>
      <c r="F442" s="115">
        <f t="shared" si="24"/>
        <v>130753</v>
      </c>
      <c r="G442" s="115">
        <f t="shared" si="24"/>
        <v>104201</v>
      </c>
      <c r="H442" s="115">
        <f t="shared" si="24"/>
        <v>52997</v>
      </c>
    </row>
    <row r="443" spans="1:8" ht="3.95" customHeight="1">
      <c r="A443" s="89" t="s">
        <v>195</v>
      </c>
      <c r="B443" s="116"/>
      <c r="C443" s="116"/>
      <c r="D443" s="116"/>
      <c r="E443" s="116"/>
      <c r="F443" s="116"/>
      <c r="G443" s="116"/>
      <c r="H443" s="116"/>
    </row>
    <row r="444" spans="1:8" ht="9" customHeight="1">
      <c r="A444" s="89" t="s">
        <v>79</v>
      </c>
      <c r="B444" s="116">
        <f t="shared" ref="B444:B475" si="25">SUM(C444:H444)</f>
        <v>6390</v>
      </c>
      <c r="C444" s="116">
        <v>24</v>
      </c>
      <c r="D444" s="116">
        <v>875</v>
      </c>
      <c r="E444" s="116">
        <v>2505</v>
      </c>
      <c r="F444" s="116">
        <v>1611</v>
      </c>
      <c r="G444" s="116">
        <v>1321</v>
      </c>
      <c r="H444" s="116">
        <v>54</v>
      </c>
    </row>
    <row r="445" spans="1:8" ht="9" customHeight="1">
      <c r="A445" s="89" t="s">
        <v>80</v>
      </c>
      <c r="B445" s="116">
        <f t="shared" si="25"/>
        <v>14442</v>
      </c>
      <c r="C445" s="116">
        <v>188</v>
      </c>
      <c r="D445" s="116">
        <v>2321</v>
      </c>
      <c r="E445" s="116">
        <v>3827</v>
      </c>
      <c r="F445" s="116">
        <v>2556</v>
      </c>
      <c r="G445" s="116">
        <v>1820</v>
      </c>
      <c r="H445" s="116">
        <v>3730</v>
      </c>
    </row>
    <row r="446" spans="1:8" ht="9" customHeight="1">
      <c r="A446" s="89" t="s">
        <v>81</v>
      </c>
      <c r="B446" s="116">
        <f t="shared" si="25"/>
        <v>3739</v>
      </c>
      <c r="C446" s="116">
        <v>41</v>
      </c>
      <c r="D446" s="116">
        <v>446</v>
      </c>
      <c r="E446" s="116">
        <v>916</v>
      </c>
      <c r="F446" s="116">
        <v>1196</v>
      </c>
      <c r="G446" s="116">
        <v>1058</v>
      </c>
      <c r="H446" s="116">
        <v>82</v>
      </c>
    </row>
    <row r="447" spans="1:8" ht="9" customHeight="1">
      <c r="A447" s="100" t="s">
        <v>82</v>
      </c>
      <c r="B447" s="117">
        <f t="shared" si="25"/>
        <v>4749</v>
      </c>
      <c r="C447" s="117">
        <v>57</v>
      </c>
      <c r="D447" s="117">
        <v>1113</v>
      </c>
      <c r="E447" s="117">
        <v>1461</v>
      </c>
      <c r="F447" s="117">
        <v>1128</v>
      </c>
      <c r="G447" s="117">
        <v>980</v>
      </c>
      <c r="H447" s="117">
        <v>10</v>
      </c>
    </row>
    <row r="448" spans="1:8" ht="9" customHeight="1">
      <c r="A448" s="89" t="s">
        <v>83</v>
      </c>
      <c r="B448" s="116">
        <f t="shared" si="25"/>
        <v>16143</v>
      </c>
      <c r="C448" s="116">
        <v>100</v>
      </c>
      <c r="D448" s="116">
        <v>1637</v>
      </c>
      <c r="E448" s="116">
        <v>5528</v>
      </c>
      <c r="F448" s="116">
        <v>3162</v>
      </c>
      <c r="G448" s="116">
        <v>3322</v>
      </c>
      <c r="H448" s="116">
        <v>2394</v>
      </c>
    </row>
    <row r="449" spans="1:8" ht="9" customHeight="1">
      <c r="A449" s="89" t="s">
        <v>84</v>
      </c>
      <c r="B449" s="116">
        <f t="shared" si="25"/>
        <v>3219</v>
      </c>
      <c r="C449" s="116">
        <v>22</v>
      </c>
      <c r="D449" s="116">
        <v>503</v>
      </c>
      <c r="E449" s="116">
        <v>1052</v>
      </c>
      <c r="F449" s="116">
        <v>940</v>
      </c>
      <c r="G449" s="116">
        <v>700</v>
      </c>
      <c r="H449" s="116">
        <v>2</v>
      </c>
    </row>
    <row r="450" spans="1:8" ht="9" customHeight="1">
      <c r="A450" s="89" t="s">
        <v>85</v>
      </c>
      <c r="B450" s="116">
        <f t="shared" si="25"/>
        <v>20145</v>
      </c>
      <c r="C450" s="116">
        <v>1053</v>
      </c>
      <c r="D450" s="116">
        <v>6079</v>
      </c>
      <c r="E450" s="116">
        <v>5535</v>
      </c>
      <c r="F450" s="116">
        <v>4000</v>
      </c>
      <c r="G450" s="116">
        <v>3017</v>
      </c>
      <c r="H450" s="116">
        <v>461</v>
      </c>
    </row>
    <row r="451" spans="1:8" ht="9" customHeight="1">
      <c r="A451" s="100" t="s">
        <v>86</v>
      </c>
      <c r="B451" s="117">
        <f t="shared" si="25"/>
        <v>16887</v>
      </c>
      <c r="C451" s="117">
        <v>101</v>
      </c>
      <c r="D451" s="117">
        <v>2982</v>
      </c>
      <c r="E451" s="117">
        <v>4508</v>
      </c>
      <c r="F451" s="117">
        <v>3338</v>
      </c>
      <c r="G451" s="117">
        <v>2957</v>
      </c>
      <c r="H451" s="117">
        <v>3001</v>
      </c>
    </row>
    <row r="452" spans="1:8" ht="9" customHeight="1">
      <c r="A452" s="161" t="s">
        <v>24</v>
      </c>
      <c r="B452" s="116">
        <f t="shared" si="25"/>
        <v>41427</v>
      </c>
      <c r="C452" s="116">
        <v>50</v>
      </c>
      <c r="D452" s="116">
        <v>2935</v>
      </c>
      <c r="E452" s="116">
        <v>12587</v>
      </c>
      <c r="F452" s="116">
        <v>14028</v>
      </c>
      <c r="G452" s="116">
        <v>11821</v>
      </c>
      <c r="H452" s="116">
        <v>6</v>
      </c>
    </row>
    <row r="453" spans="1:8" ht="9" customHeight="1">
      <c r="A453" s="89" t="s">
        <v>87</v>
      </c>
      <c r="B453" s="116">
        <f t="shared" si="25"/>
        <v>11506</v>
      </c>
      <c r="C453" s="116">
        <v>94</v>
      </c>
      <c r="D453" s="116">
        <v>2100</v>
      </c>
      <c r="E453" s="116">
        <v>3883</v>
      </c>
      <c r="F453" s="116">
        <v>1999</v>
      </c>
      <c r="G453" s="116">
        <v>1688</v>
      </c>
      <c r="H453" s="116">
        <v>1742</v>
      </c>
    </row>
    <row r="454" spans="1:8" ht="9" customHeight="1">
      <c r="A454" s="89" t="s">
        <v>88</v>
      </c>
      <c r="B454" s="116">
        <f t="shared" si="25"/>
        <v>35420</v>
      </c>
      <c r="C454" s="116">
        <v>385</v>
      </c>
      <c r="D454" s="116">
        <v>8803</v>
      </c>
      <c r="E454" s="116">
        <v>10615</v>
      </c>
      <c r="F454" s="116">
        <v>5222</v>
      </c>
      <c r="G454" s="116">
        <v>2876</v>
      </c>
      <c r="H454" s="116">
        <v>7519</v>
      </c>
    </row>
    <row r="455" spans="1:8" ht="9" customHeight="1">
      <c r="A455" s="100" t="s">
        <v>89</v>
      </c>
      <c r="B455" s="117">
        <f t="shared" si="25"/>
        <v>23966</v>
      </c>
      <c r="C455" s="117">
        <v>873</v>
      </c>
      <c r="D455" s="117">
        <v>6478</v>
      </c>
      <c r="E455" s="117">
        <v>6875</v>
      </c>
      <c r="F455" s="117">
        <v>4286</v>
      </c>
      <c r="G455" s="117">
        <v>3490</v>
      </c>
      <c r="H455" s="117">
        <v>1964</v>
      </c>
    </row>
    <row r="456" spans="1:8" ht="9" customHeight="1">
      <c r="A456" s="89" t="s">
        <v>90</v>
      </c>
      <c r="B456" s="116">
        <f t="shared" si="25"/>
        <v>10106</v>
      </c>
      <c r="C456" s="116">
        <v>191</v>
      </c>
      <c r="D456" s="116">
        <v>1445</v>
      </c>
      <c r="E456" s="116">
        <v>2978</v>
      </c>
      <c r="F456" s="116">
        <v>2186</v>
      </c>
      <c r="G456" s="116">
        <v>1584</v>
      </c>
      <c r="H456" s="116">
        <v>1722</v>
      </c>
    </row>
    <row r="457" spans="1:8" ht="9" customHeight="1">
      <c r="A457" s="89" t="s">
        <v>91</v>
      </c>
      <c r="B457" s="116">
        <f t="shared" si="25"/>
        <v>40712</v>
      </c>
      <c r="C457" s="116">
        <v>380</v>
      </c>
      <c r="D457" s="116">
        <v>7312</v>
      </c>
      <c r="E457" s="116">
        <v>12364</v>
      </c>
      <c r="F457" s="116">
        <v>8435</v>
      </c>
      <c r="G457" s="116">
        <v>7223</v>
      </c>
      <c r="H457" s="116">
        <v>4998</v>
      </c>
    </row>
    <row r="458" spans="1:8" ht="9" customHeight="1">
      <c r="A458" s="89" t="s">
        <v>92</v>
      </c>
      <c r="B458" s="116">
        <f t="shared" si="25"/>
        <v>65849</v>
      </c>
      <c r="C458" s="116">
        <v>1534</v>
      </c>
      <c r="D458" s="116">
        <v>10061</v>
      </c>
      <c r="E458" s="116">
        <v>25861</v>
      </c>
      <c r="F458" s="116">
        <v>17302</v>
      </c>
      <c r="G458" s="116">
        <v>10568</v>
      </c>
      <c r="H458" s="116">
        <v>523</v>
      </c>
    </row>
    <row r="459" spans="1:8" ht="9" customHeight="1">
      <c r="A459" s="100" t="s">
        <v>93</v>
      </c>
      <c r="B459" s="117">
        <f t="shared" si="25"/>
        <v>28521</v>
      </c>
      <c r="C459" s="117">
        <v>726</v>
      </c>
      <c r="D459" s="117">
        <v>8130</v>
      </c>
      <c r="E459" s="117">
        <v>10521</v>
      </c>
      <c r="F459" s="117">
        <v>5149</v>
      </c>
      <c r="G459" s="117">
        <v>3695</v>
      </c>
      <c r="H459" s="117">
        <v>300</v>
      </c>
    </row>
    <row r="460" spans="1:8" ht="9" customHeight="1">
      <c r="A460" s="89" t="s">
        <v>94</v>
      </c>
      <c r="B460" s="116">
        <f t="shared" si="25"/>
        <v>7460</v>
      </c>
      <c r="C460" s="116">
        <v>114</v>
      </c>
      <c r="D460" s="116">
        <v>667</v>
      </c>
      <c r="E460" s="116">
        <v>1994</v>
      </c>
      <c r="F460" s="116">
        <v>2009</v>
      </c>
      <c r="G460" s="116">
        <v>2239</v>
      </c>
      <c r="H460" s="116">
        <v>437</v>
      </c>
    </row>
    <row r="461" spans="1:8" ht="9" customHeight="1">
      <c r="A461" s="89" t="s">
        <v>95</v>
      </c>
      <c r="B461" s="116">
        <f t="shared" si="25"/>
        <v>6035</v>
      </c>
      <c r="C461" s="116">
        <v>107</v>
      </c>
      <c r="D461" s="116">
        <v>779</v>
      </c>
      <c r="E461" s="116">
        <v>1735</v>
      </c>
      <c r="F461" s="116">
        <v>1369</v>
      </c>
      <c r="G461" s="116">
        <v>1599</v>
      </c>
      <c r="H461" s="116">
        <v>446</v>
      </c>
    </row>
    <row r="462" spans="1:8" ht="9" customHeight="1">
      <c r="A462" s="89" t="s">
        <v>96</v>
      </c>
      <c r="B462" s="116">
        <f t="shared" si="25"/>
        <v>28929</v>
      </c>
      <c r="C462" s="116">
        <v>85</v>
      </c>
      <c r="D462" s="116">
        <v>2317</v>
      </c>
      <c r="E462" s="116">
        <v>8486</v>
      </c>
      <c r="F462" s="116">
        <v>4615</v>
      </c>
      <c r="G462" s="116">
        <v>4835</v>
      </c>
      <c r="H462" s="116">
        <v>8591</v>
      </c>
    </row>
    <row r="463" spans="1:8" ht="9" customHeight="1">
      <c r="A463" s="100" t="s">
        <v>97</v>
      </c>
      <c r="B463" s="117">
        <f t="shared" si="25"/>
        <v>22040</v>
      </c>
      <c r="C463" s="117">
        <v>1121</v>
      </c>
      <c r="D463" s="117">
        <v>7641</v>
      </c>
      <c r="E463" s="117">
        <v>6077</v>
      </c>
      <c r="F463" s="117">
        <v>4050</v>
      </c>
      <c r="G463" s="117">
        <v>2944</v>
      </c>
      <c r="H463" s="117">
        <v>207</v>
      </c>
    </row>
    <row r="464" spans="1:8" ht="9" customHeight="1">
      <c r="A464" s="89" t="s">
        <v>98</v>
      </c>
      <c r="B464" s="116">
        <f t="shared" si="25"/>
        <v>21827</v>
      </c>
      <c r="C464" s="116">
        <v>674</v>
      </c>
      <c r="D464" s="116">
        <v>4314</v>
      </c>
      <c r="E464" s="116">
        <v>5893</v>
      </c>
      <c r="F464" s="116">
        <v>4310</v>
      </c>
      <c r="G464" s="116">
        <v>4131</v>
      </c>
      <c r="H464" s="116">
        <v>2505</v>
      </c>
    </row>
    <row r="465" spans="1:8" ht="9" customHeight="1">
      <c r="A465" s="89" t="s">
        <v>99</v>
      </c>
      <c r="B465" s="116">
        <f t="shared" si="25"/>
        <v>8938</v>
      </c>
      <c r="C465" s="116">
        <v>164</v>
      </c>
      <c r="D465" s="116">
        <v>1894</v>
      </c>
      <c r="E465" s="116">
        <v>3187</v>
      </c>
      <c r="F465" s="116">
        <v>1894</v>
      </c>
      <c r="G465" s="116">
        <v>1621</v>
      </c>
      <c r="H465" s="116">
        <v>178</v>
      </c>
    </row>
    <row r="466" spans="1:8" ht="9" customHeight="1">
      <c r="A466" s="89" t="s">
        <v>100</v>
      </c>
      <c r="B466" s="116">
        <f t="shared" si="25"/>
        <v>11530</v>
      </c>
      <c r="C466" s="116">
        <v>89</v>
      </c>
      <c r="D466" s="116">
        <v>1404</v>
      </c>
      <c r="E466" s="116">
        <v>2654</v>
      </c>
      <c r="F466" s="116">
        <v>4042</v>
      </c>
      <c r="G466" s="116">
        <v>3023</v>
      </c>
      <c r="H466" s="116">
        <v>318</v>
      </c>
    </row>
    <row r="467" spans="1:8" ht="9" customHeight="1">
      <c r="A467" s="100" t="s">
        <v>101</v>
      </c>
      <c r="B467" s="117">
        <f t="shared" si="25"/>
        <v>13403</v>
      </c>
      <c r="C467" s="117">
        <v>161</v>
      </c>
      <c r="D467" s="117">
        <v>2537</v>
      </c>
      <c r="E467" s="117">
        <v>4699</v>
      </c>
      <c r="F467" s="117">
        <v>3025</v>
      </c>
      <c r="G467" s="117">
        <v>2437</v>
      </c>
      <c r="H467" s="117">
        <v>544</v>
      </c>
    </row>
    <row r="468" spans="1:8" ht="9" customHeight="1">
      <c r="A468" s="89" t="s">
        <v>102</v>
      </c>
      <c r="B468" s="116">
        <f t="shared" si="25"/>
        <v>18327</v>
      </c>
      <c r="C468" s="116">
        <v>105</v>
      </c>
      <c r="D468" s="116">
        <v>2066</v>
      </c>
      <c r="E468" s="116">
        <v>3114</v>
      </c>
      <c r="F468" s="116">
        <v>3070</v>
      </c>
      <c r="G468" s="116">
        <v>2777</v>
      </c>
      <c r="H468" s="116">
        <v>7195</v>
      </c>
    </row>
    <row r="469" spans="1:8" ht="9" customHeight="1">
      <c r="A469" s="89" t="s">
        <v>103</v>
      </c>
      <c r="B469" s="116">
        <f t="shared" si="25"/>
        <v>14984</v>
      </c>
      <c r="C469" s="116">
        <v>197</v>
      </c>
      <c r="D469" s="116">
        <v>1712</v>
      </c>
      <c r="E469" s="116">
        <v>4958</v>
      </c>
      <c r="F469" s="116">
        <v>3916</v>
      </c>
      <c r="G469" s="116">
        <v>3293</v>
      </c>
      <c r="H469" s="116">
        <v>908</v>
      </c>
    </row>
    <row r="470" spans="1:8" ht="9" customHeight="1">
      <c r="A470" s="89" t="s">
        <v>104</v>
      </c>
      <c r="B470" s="116">
        <f t="shared" si="25"/>
        <v>12229</v>
      </c>
      <c r="C470" s="116">
        <v>230</v>
      </c>
      <c r="D470" s="116">
        <v>2162</v>
      </c>
      <c r="E470" s="116">
        <v>4216</v>
      </c>
      <c r="F470" s="116">
        <v>3032</v>
      </c>
      <c r="G470" s="116">
        <v>1813</v>
      </c>
      <c r="H470" s="116">
        <v>776</v>
      </c>
    </row>
    <row r="471" spans="1:8" ht="9" customHeight="1">
      <c r="A471" s="100" t="s">
        <v>105</v>
      </c>
      <c r="B471" s="117">
        <f t="shared" si="25"/>
        <v>19312</v>
      </c>
      <c r="C471" s="117">
        <v>155</v>
      </c>
      <c r="D471" s="117">
        <v>3609</v>
      </c>
      <c r="E471" s="117">
        <v>6852</v>
      </c>
      <c r="F471" s="117">
        <v>4730</v>
      </c>
      <c r="G471" s="117">
        <v>3881</v>
      </c>
      <c r="H471" s="117">
        <v>85</v>
      </c>
    </row>
    <row r="472" spans="1:8" ht="9" customHeight="1">
      <c r="A472" s="89" t="s">
        <v>106</v>
      </c>
      <c r="B472" s="116">
        <f t="shared" si="25"/>
        <v>5931</v>
      </c>
      <c r="C472" s="116">
        <v>91</v>
      </c>
      <c r="D472" s="116">
        <v>1009</v>
      </c>
      <c r="E472" s="116">
        <v>1937</v>
      </c>
      <c r="F472" s="116">
        <v>1535</v>
      </c>
      <c r="G472" s="116">
        <v>1324</v>
      </c>
      <c r="H472" s="116">
        <v>35</v>
      </c>
    </row>
    <row r="473" spans="1:8" ht="9" customHeight="1">
      <c r="A473" s="89" t="s">
        <v>107</v>
      </c>
      <c r="B473" s="116">
        <f t="shared" si="25"/>
        <v>38463</v>
      </c>
      <c r="C473" s="116">
        <v>1652</v>
      </c>
      <c r="D473" s="116">
        <v>10604</v>
      </c>
      <c r="E473" s="116">
        <v>9964</v>
      </c>
      <c r="F473" s="116">
        <v>8308</v>
      </c>
      <c r="G473" s="116">
        <v>7056</v>
      </c>
      <c r="H473" s="116">
        <v>879</v>
      </c>
    </row>
    <row r="474" spans="1:8" ht="9" customHeight="1">
      <c r="A474" s="89" t="s">
        <v>108</v>
      </c>
      <c r="B474" s="116">
        <f t="shared" si="25"/>
        <v>13036</v>
      </c>
      <c r="C474" s="116">
        <v>164</v>
      </c>
      <c r="D474" s="116">
        <v>3187</v>
      </c>
      <c r="E474" s="116">
        <v>4659</v>
      </c>
      <c r="F474" s="116">
        <v>2358</v>
      </c>
      <c r="G474" s="116">
        <v>1728</v>
      </c>
      <c r="H474" s="116">
        <v>940</v>
      </c>
    </row>
    <row r="475" spans="1:8" ht="9" customHeight="1">
      <c r="A475" s="100" t="s">
        <v>109</v>
      </c>
      <c r="B475" s="117">
        <f t="shared" si="25"/>
        <v>9544</v>
      </c>
      <c r="C475" s="117">
        <v>103</v>
      </c>
      <c r="D475" s="117">
        <v>2011</v>
      </c>
      <c r="E475" s="117">
        <v>3653</v>
      </c>
      <c r="F475" s="117">
        <v>1952</v>
      </c>
      <c r="G475" s="117">
        <v>1380</v>
      </c>
      <c r="H475" s="117">
        <v>445</v>
      </c>
    </row>
    <row r="476" spans="1:8" ht="8.65" customHeight="1"/>
    <row r="477" spans="1:8" ht="9" customHeight="1">
      <c r="A477" s="162" t="s">
        <v>114</v>
      </c>
      <c r="B477" s="166"/>
      <c r="C477" s="166"/>
      <c r="D477" s="166"/>
      <c r="E477" s="166"/>
      <c r="F477" s="166"/>
      <c r="G477" s="166"/>
      <c r="H477" s="166"/>
    </row>
    <row r="478" spans="1:8" s="164" customFormat="1" ht="9" customHeight="1">
      <c r="A478" s="96" t="s">
        <v>181</v>
      </c>
      <c r="B478" s="115">
        <f t="shared" ref="B478:H478" si="26">SUM(B480:B511)</f>
        <v>589352</v>
      </c>
      <c r="C478" s="115">
        <f t="shared" si="26"/>
        <v>11530</v>
      </c>
      <c r="D478" s="115">
        <f t="shared" si="26"/>
        <v>103370</v>
      </c>
      <c r="E478" s="115">
        <f t="shared" si="26"/>
        <v>182964</v>
      </c>
      <c r="F478" s="115">
        <f t="shared" si="26"/>
        <v>131186</v>
      </c>
      <c r="G478" s="115">
        <f t="shared" si="26"/>
        <v>106637</v>
      </c>
      <c r="H478" s="115">
        <f t="shared" si="26"/>
        <v>53665</v>
      </c>
    </row>
    <row r="479" spans="1:8" ht="3.95" customHeight="1">
      <c r="A479" s="89" t="s">
        <v>195</v>
      </c>
      <c r="B479" s="116"/>
      <c r="C479" s="116"/>
      <c r="D479" s="116"/>
      <c r="E479" s="116"/>
      <c r="F479" s="116"/>
      <c r="G479" s="116"/>
      <c r="H479" s="116"/>
    </row>
    <row r="480" spans="1:8" ht="9" customHeight="1">
      <c r="A480" s="89" t="s">
        <v>79</v>
      </c>
      <c r="B480" s="116">
        <f t="shared" ref="B480:B511" si="27">SUM(C480:H480)</f>
        <v>6353</v>
      </c>
      <c r="C480" s="116">
        <v>37</v>
      </c>
      <c r="D480" s="116">
        <v>851</v>
      </c>
      <c r="E480" s="116">
        <v>2416</v>
      </c>
      <c r="F480" s="116">
        <v>1659</v>
      </c>
      <c r="G480" s="116">
        <v>1351</v>
      </c>
      <c r="H480" s="116">
        <v>39</v>
      </c>
    </row>
    <row r="481" spans="1:8" ht="9" customHeight="1">
      <c r="A481" s="89" t="s">
        <v>80</v>
      </c>
      <c r="B481" s="116">
        <f t="shared" si="27"/>
        <v>14462</v>
      </c>
      <c r="C481" s="116">
        <v>196</v>
      </c>
      <c r="D481" s="116">
        <v>2349</v>
      </c>
      <c r="E481" s="116">
        <v>3968</v>
      </c>
      <c r="F481" s="116">
        <v>2739</v>
      </c>
      <c r="G481" s="116">
        <v>1990</v>
      </c>
      <c r="H481" s="116">
        <v>3220</v>
      </c>
    </row>
    <row r="482" spans="1:8" ht="9" customHeight="1">
      <c r="A482" s="89" t="s">
        <v>81</v>
      </c>
      <c r="B482" s="116">
        <f t="shared" si="27"/>
        <v>3670</v>
      </c>
      <c r="C482" s="116">
        <v>38</v>
      </c>
      <c r="D482" s="116">
        <v>246</v>
      </c>
      <c r="E482" s="116">
        <v>946</v>
      </c>
      <c r="F482" s="116">
        <v>1266</v>
      </c>
      <c r="G482" s="116">
        <v>1141</v>
      </c>
      <c r="H482" s="116">
        <v>33</v>
      </c>
    </row>
    <row r="483" spans="1:8" ht="9" customHeight="1">
      <c r="A483" s="100" t="s">
        <v>82</v>
      </c>
      <c r="B483" s="117">
        <f t="shared" si="27"/>
        <v>4932</v>
      </c>
      <c r="C483" s="117">
        <v>57</v>
      </c>
      <c r="D483" s="117">
        <v>983</v>
      </c>
      <c r="E483" s="117">
        <v>1605</v>
      </c>
      <c r="F483" s="117">
        <v>1190</v>
      </c>
      <c r="G483" s="117">
        <v>1075</v>
      </c>
      <c r="H483" s="117">
        <v>22</v>
      </c>
    </row>
    <row r="484" spans="1:8" ht="9" customHeight="1">
      <c r="A484" s="89" t="s">
        <v>83</v>
      </c>
      <c r="B484" s="116">
        <f t="shared" si="27"/>
        <v>15994</v>
      </c>
      <c r="C484" s="116">
        <v>87</v>
      </c>
      <c r="D484" s="116">
        <v>1766</v>
      </c>
      <c r="E484" s="116">
        <v>5247</v>
      </c>
      <c r="F484" s="116">
        <v>3016</v>
      </c>
      <c r="G484" s="116">
        <v>3511</v>
      </c>
      <c r="H484" s="116">
        <v>2367</v>
      </c>
    </row>
    <row r="485" spans="1:8" ht="9" customHeight="1">
      <c r="A485" s="89" t="s">
        <v>84</v>
      </c>
      <c r="B485" s="116">
        <f t="shared" si="27"/>
        <v>3232</v>
      </c>
      <c r="C485" s="116">
        <v>31</v>
      </c>
      <c r="D485" s="116">
        <v>497</v>
      </c>
      <c r="E485" s="116">
        <v>1018</v>
      </c>
      <c r="F485" s="116">
        <v>933</v>
      </c>
      <c r="G485" s="116">
        <v>751</v>
      </c>
      <c r="H485" s="116">
        <v>2</v>
      </c>
    </row>
    <row r="486" spans="1:8" ht="9" customHeight="1">
      <c r="A486" s="89" t="s">
        <v>85</v>
      </c>
      <c r="B486" s="116">
        <f t="shared" si="27"/>
        <v>22410</v>
      </c>
      <c r="C486" s="116">
        <v>1369</v>
      </c>
      <c r="D486" s="116">
        <v>6479</v>
      </c>
      <c r="E486" s="116">
        <v>5963</v>
      </c>
      <c r="F486" s="116">
        <v>4231</v>
      </c>
      <c r="G486" s="116">
        <v>3210</v>
      </c>
      <c r="H486" s="116">
        <v>1158</v>
      </c>
    </row>
    <row r="487" spans="1:8" ht="9" customHeight="1">
      <c r="A487" s="100" t="s">
        <v>86</v>
      </c>
      <c r="B487" s="117">
        <f t="shared" si="27"/>
        <v>17852</v>
      </c>
      <c r="C487" s="117">
        <v>122</v>
      </c>
      <c r="D487" s="117">
        <v>3258</v>
      </c>
      <c r="E487" s="117">
        <v>4822</v>
      </c>
      <c r="F487" s="117">
        <v>3462</v>
      </c>
      <c r="G487" s="117">
        <v>3118</v>
      </c>
      <c r="H487" s="117">
        <v>3070</v>
      </c>
    </row>
    <row r="488" spans="1:8" ht="9" customHeight="1">
      <c r="A488" s="161" t="s">
        <v>24</v>
      </c>
      <c r="B488" s="116">
        <f t="shared" si="27"/>
        <v>33968</v>
      </c>
      <c r="C488" s="116">
        <v>211</v>
      </c>
      <c r="D488" s="116">
        <v>2073</v>
      </c>
      <c r="E488" s="116">
        <v>10450</v>
      </c>
      <c r="F488" s="116">
        <v>11247</v>
      </c>
      <c r="G488" s="116">
        <v>9986</v>
      </c>
      <c r="H488" s="116">
        <v>1</v>
      </c>
    </row>
    <row r="489" spans="1:8" ht="9" customHeight="1">
      <c r="A489" s="89" t="s">
        <v>87</v>
      </c>
      <c r="B489" s="116">
        <f t="shared" si="27"/>
        <v>10925</v>
      </c>
      <c r="C489" s="116">
        <v>74</v>
      </c>
      <c r="D489" s="116">
        <v>1861</v>
      </c>
      <c r="E489" s="116">
        <v>3533</v>
      </c>
      <c r="F489" s="116">
        <v>2058</v>
      </c>
      <c r="G489" s="116">
        <v>1714</v>
      </c>
      <c r="H489" s="116">
        <v>1685</v>
      </c>
    </row>
    <row r="490" spans="1:8" ht="9" customHeight="1">
      <c r="A490" s="89" t="s">
        <v>88</v>
      </c>
      <c r="B490" s="116">
        <f t="shared" si="27"/>
        <v>35841</v>
      </c>
      <c r="C490" s="116">
        <v>378</v>
      </c>
      <c r="D490" s="116">
        <v>8690</v>
      </c>
      <c r="E490" s="116">
        <v>11803</v>
      </c>
      <c r="F490" s="116">
        <v>5840</v>
      </c>
      <c r="G490" s="116">
        <v>3259</v>
      </c>
      <c r="H490" s="116">
        <v>5871</v>
      </c>
    </row>
    <row r="491" spans="1:8" ht="9" customHeight="1">
      <c r="A491" s="100" t="s">
        <v>89</v>
      </c>
      <c r="B491" s="117">
        <f t="shared" si="27"/>
        <v>24354</v>
      </c>
      <c r="C491" s="117">
        <v>735</v>
      </c>
      <c r="D491" s="117">
        <v>6064</v>
      </c>
      <c r="E491" s="117">
        <v>7061</v>
      </c>
      <c r="F491" s="117">
        <v>4424</v>
      </c>
      <c r="G491" s="117">
        <v>3437</v>
      </c>
      <c r="H491" s="117">
        <v>2633</v>
      </c>
    </row>
    <row r="492" spans="1:8" ht="9" customHeight="1">
      <c r="A492" s="89" t="s">
        <v>90</v>
      </c>
      <c r="B492" s="116">
        <f t="shared" si="27"/>
        <v>10199</v>
      </c>
      <c r="C492" s="116">
        <v>183</v>
      </c>
      <c r="D492" s="116">
        <v>1295</v>
      </c>
      <c r="E492" s="116">
        <v>2868</v>
      </c>
      <c r="F492" s="116">
        <v>2255</v>
      </c>
      <c r="G492" s="116">
        <v>1747</v>
      </c>
      <c r="H492" s="116">
        <v>1851</v>
      </c>
    </row>
    <row r="493" spans="1:8" ht="9" customHeight="1">
      <c r="A493" s="89" t="s">
        <v>91</v>
      </c>
      <c r="B493" s="116">
        <f t="shared" si="27"/>
        <v>39932</v>
      </c>
      <c r="C493" s="116">
        <v>374</v>
      </c>
      <c r="D493" s="116">
        <v>5960</v>
      </c>
      <c r="E493" s="116">
        <v>10515</v>
      </c>
      <c r="F493" s="116">
        <v>7748</v>
      </c>
      <c r="G493" s="116">
        <v>7112</v>
      </c>
      <c r="H493" s="116">
        <v>8223</v>
      </c>
    </row>
    <row r="494" spans="1:8" ht="9" customHeight="1">
      <c r="A494" s="89" t="s">
        <v>92</v>
      </c>
      <c r="B494" s="116">
        <f t="shared" si="27"/>
        <v>68122</v>
      </c>
      <c r="C494" s="116">
        <v>1418</v>
      </c>
      <c r="D494" s="116">
        <v>9739</v>
      </c>
      <c r="E494" s="116">
        <v>26719</v>
      </c>
      <c r="F494" s="116">
        <v>18158</v>
      </c>
      <c r="G494" s="116">
        <v>11479</v>
      </c>
      <c r="H494" s="116">
        <v>609</v>
      </c>
    </row>
    <row r="495" spans="1:8" ht="9" customHeight="1">
      <c r="A495" s="100" t="s">
        <v>93</v>
      </c>
      <c r="B495" s="117">
        <f t="shared" si="27"/>
        <v>26885</v>
      </c>
      <c r="C495" s="117">
        <v>1273</v>
      </c>
      <c r="D495" s="117">
        <v>6956</v>
      </c>
      <c r="E495" s="117">
        <v>9424</v>
      </c>
      <c r="F495" s="117">
        <v>4984</v>
      </c>
      <c r="G495" s="117">
        <v>3464</v>
      </c>
      <c r="H495" s="117">
        <v>784</v>
      </c>
    </row>
    <row r="496" spans="1:8" ht="9" customHeight="1">
      <c r="A496" s="89" t="s">
        <v>94</v>
      </c>
      <c r="B496" s="116">
        <f t="shared" si="27"/>
        <v>7705</v>
      </c>
      <c r="C496" s="116">
        <v>121</v>
      </c>
      <c r="D496" s="116">
        <v>758</v>
      </c>
      <c r="E496" s="116">
        <v>1988</v>
      </c>
      <c r="F496" s="116">
        <v>2070</v>
      </c>
      <c r="G496" s="116">
        <v>2313</v>
      </c>
      <c r="H496" s="116">
        <v>455</v>
      </c>
    </row>
    <row r="497" spans="1:8" ht="9" customHeight="1">
      <c r="A497" s="89" t="s">
        <v>95</v>
      </c>
      <c r="B497" s="116">
        <f t="shared" si="27"/>
        <v>5664</v>
      </c>
      <c r="C497" s="116">
        <v>340</v>
      </c>
      <c r="D497" s="116">
        <v>643</v>
      </c>
      <c r="E497" s="116">
        <v>1539</v>
      </c>
      <c r="F497" s="116">
        <v>1346</v>
      </c>
      <c r="G497" s="116">
        <v>1479</v>
      </c>
      <c r="H497" s="116">
        <v>317</v>
      </c>
    </row>
    <row r="498" spans="1:8" ht="9" customHeight="1">
      <c r="A498" s="89" t="s">
        <v>96</v>
      </c>
      <c r="B498" s="116">
        <f t="shared" si="27"/>
        <v>28535</v>
      </c>
      <c r="C498" s="116">
        <v>80</v>
      </c>
      <c r="D498" s="116">
        <v>2116</v>
      </c>
      <c r="E498" s="116">
        <v>9958</v>
      </c>
      <c r="F498" s="116">
        <v>5685</v>
      </c>
      <c r="G498" s="116">
        <v>5776</v>
      </c>
      <c r="H498" s="116">
        <v>4920</v>
      </c>
    </row>
    <row r="499" spans="1:8" ht="9" customHeight="1">
      <c r="A499" s="100" t="s">
        <v>97</v>
      </c>
      <c r="B499" s="117">
        <f t="shared" si="27"/>
        <v>21132</v>
      </c>
      <c r="C499" s="117">
        <v>895</v>
      </c>
      <c r="D499" s="117">
        <v>6752</v>
      </c>
      <c r="E499" s="117">
        <v>6135</v>
      </c>
      <c r="F499" s="117">
        <v>4119</v>
      </c>
      <c r="G499" s="117">
        <v>3035</v>
      </c>
      <c r="H499" s="117">
        <v>196</v>
      </c>
    </row>
    <row r="500" spans="1:8" ht="9" customHeight="1">
      <c r="A500" s="89" t="s">
        <v>98</v>
      </c>
      <c r="B500" s="116">
        <f t="shared" si="27"/>
        <v>21011</v>
      </c>
      <c r="C500" s="116">
        <v>602</v>
      </c>
      <c r="D500" s="116">
        <v>3701</v>
      </c>
      <c r="E500" s="116">
        <v>5424</v>
      </c>
      <c r="F500" s="116">
        <v>4210</v>
      </c>
      <c r="G500" s="116">
        <v>4062</v>
      </c>
      <c r="H500" s="116">
        <v>3012</v>
      </c>
    </row>
    <row r="501" spans="1:8" ht="9" customHeight="1">
      <c r="A501" s="89" t="s">
        <v>99</v>
      </c>
      <c r="B501" s="116">
        <f t="shared" si="27"/>
        <v>8879</v>
      </c>
      <c r="C501" s="116">
        <v>153</v>
      </c>
      <c r="D501" s="116">
        <v>1690</v>
      </c>
      <c r="E501" s="116">
        <v>3092</v>
      </c>
      <c r="F501" s="116">
        <v>1960</v>
      </c>
      <c r="G501" s="116">
        <v>1867</v>
      </c>
      <c r="H501" s="116">
        <v>117</v>
      </c>
    </row>
    <row r="502" spans="1:8" ht="9" customHeight="1">
      <c r="A502" s="89" t="s">
        <v>100</v>
      </c>
      <c r="B502" s="116">
        <f t="shared" si="27"/>
        <v>10914</v>
      </c>
      <c r="C502" s="116">
        <v>81</v>
      </c>
      <c r="D502" s="116">
        <v>1299</v>
      </c>
      <c r="E502" s="116">
        <v>2236</v>
      </c>
      <c r="F502" s="116">
        <v>3732</v>
      </c>
      <c r="G502" s="116">
        <v>3236</v>
      </c>
      <c r="H502" s="116">
        <v>330</v>
      </c>
    </row>
    <row r="503" spans="1:8" ht="9" customHeight="1">
      <c r="A503" s="100" t="s">
        <v>101</v>
      </c>
      <c r="B503" s="117">
        <f t="shared" si="27"/>
        <v>13500</v>
      </c>
      <c r="C503" s="117">
        <v>169</v>
      </c>
      <c r="D503" s="117">
        <v>2155</v>
      </c>
      <c r="E503" s="117">
        <v>4700</v>
      </c>
      <c r="F503" s="117">
        <v>3182</v>
      </c>
      <c r="G503" s="117">
        <v>2519</v>
      </c>
      <c r="H503" s="117">
        <v>775</v>
      </c>
    </row>
    <row r="504" spans="1:8" ht="9" customHeight="1">
      <c r="A504" s="89" t="s">
        <v>102</v>
      </c>
      <c r="B504" s="116">
        <f t="shared" si="27"/>
        <v>18519</v>
      </c>
      <c r="C504" s="116">
        <v>61</v>
      </c>
      <c r="D504" s="116">
        <v>1598</v>
      </c>
      <c r="E504" s="116">
        <v>2717</v>
      </c>
      <c r="F504" s="116">
        <v>2965</v>
      </c>
      <c r="G504" s="116">
        <v>2982</v>
      </c>
      <c r="H504" s="116">
        <v>8196</v>
      </c>
    </row>
    <row r="505" spans="1:8" ht="9" customHeight="1">
      <c r="A505" s="89" t="s">
        <v>103</v>
      </c>
      <c r="B505" s="116">
        <f t="shared" si="27"/>
        <v>15365</v>
      </c>
      <c r="C505" s="116">
        <v>185</v>
      </c>
      <c r="D505" s="116">
        <v>1846</v>
      </c>
      <c r="E505" s="116">
        <v>5202</v>
      </c>
      <c r="F505" s="116">
        <v>3919</v>
      </c>
      <c r="G505" s="116">
        <v>3534</v>
      </c>
      <c r="H505" s="116">
        <v>679</v>
      </c>
    </row>
    <row r="506" spans="1:8" ht="9" customHeight="1">
      <c r="A506" s="89" t="s">
        <v>104</v>
      </c>
      <c r="B506" s="116">
        <f t="shared" si="27"/>
        <v>12952</v>
      </c>
      <c r="C506" s="116">
        <v>220</v>
      </c>
      <c r="D506" s="116">
        <v>2151</v>
      </c>
      <c r="E506" s="116">
        <v>4384</v>
      </c>
      <c r="F506" s="116">
        <v>3364</v>
      </c>
      <c r="G506" s="116">
        <v>1850</v>
      </c>
      <c r="H506" s="116">
        <v>983</v>
      </c>
    </row>
    <row r="507" spans="1:8" ht="9" customHeight="1">
      <c r="A507" s="100" t="s">
        <v>105</v>
      </c>
      <c r="B507" s="117">
        <f t="shared" si="27"/>
        <v>18595</v>
      </c>
      <c r="C507" s="117">
        <v>162</v>
      </c>
      <c r="D507" s="117">
        <v>3171</v>
      </c>
      <c r="E507" s="117">
        <v>6634</v>
      </c>
      <c r="F507" s="117">
        <v>4683</v>
      </c>
      <c r="G507" s="117">
        <v>3795</v>
      </c>
      <c r="H507" s="117">
        <v>150</v>
      </c>
    </row>
    <row r="508" spans="1:8" ht="9" customHeight="1">
      <c r="A508" s="89" t="s">
        <v>106</v>
      </c>
      <c r="B508" s="116">
        <f t="shared" si="27"/>
        <v>5295</v>
      </c>
      <c r="C508" s="116">
        <v>73</v>
      </c>
      <c r="D508" s="116">
        <v>858</v>
      </c>
      <c r="E508" s="116">
        <v>1658</v>
      </c>
      <c r="F508" s="116">
        <v>1409</v>
      </c>
      <c r="G508" s="116">
        <v>1263</v>
      </c>
      <c r="H508" s="116">
        <v>34</v>
      </c>
    </row>
    <row r="509" spans="1:8" ht="9" customHeight="1">
      <c r="A509" s="89" t="s">
        <v>107</v>
      </c>
      <c r="B509" s="116">
        <f t="shared" si="27"/>
        <v>38731</v>
      </c>
      <c r="C509" s="116">
        <v>1435</v>
      </c>
      <c r="D509" s="116">
        <v>10242</v>
      </c>
      <c r="E509" s="116">
        <v>10420</v>
      </c>
      <c r="F509" s="116">
        <v>8631</v>
      </c>
      <c r="G509" s="116">
        <v>7421</v>
      </c>
      <c r="H509" s="116">
        <v>582</v>
      </c>
    </row>
    <row r="510" spans="1:8" ht="9" customHeight="1">
      <c r="A510" s="89" t="s">
        <v>108</v>
      </c>
      <c r="B510" s="116">
        <f t="shared" si="27"/>
        <v>14056</v>
      </c>
      <c r="C510" s="116">
        <v>213</v>
      </c>
      <c r="D510" s="116">
        <v>3635</v>
      </c>
      <c r="E510" s="116">
        <v>4855</v>
      </c>
      <c r="F510" s="116">
        <v>2676</v>
      </c>
      <c r="G510" s="116">
        <v>1675</v>
      </c>
      <c r="H510" s="116">
        <v>1002</v>
      </c>
    </row>
    <row r="511" spans="1:8" ht="9" customHeight="1">
      <c r="A511" s="100" t="s">
        <v>109</v>
      </c>
      <c r="B511" s="117">
        <f t="shared" si="27"/>
        <v>9368</v>
      </c>
      <c r="C511" s="117">
        <v>157</v>
      </c>
      <c r="D511" s="117">
        <v>1688</v>
      </c>
      <c r="E511" s="117">
        <v>3664</v>
      </c>
      <c r="F511" s="117">
        <v>2025</v>
      </c>
      <c r="G511" s="117">
        <v>1485</v>
      </c>
      <c r="H511" s="117">
        <v>349</v>
      </c>
    </row>
    <row r="512" spans="1:8" ht="8.65" customHeight="1"/>
    <row r="513" spans="1:9" ht="9" customHeight="1">
      <c r="A513" s="162" t="s">
        <v>115</v>
      </c>
      <c r="B513" s="166"/>
      <c r="C513" s="166"/>
      <c r="D513" s="166"/>
      <c r="E513" s="166"/>
      <c r="F513" s="166"/>
      <c r="G513" s="166"/>
      <c r="H513" s="166"/>
    </row>
    <row r="514" spans="1:9" s="164" customFormat="1" ht="9" customHeight="1">
      <c r="A514" s="96" t="s">
        <v>181</v>
      </c>
      <c r="B514" s="115">
        <f t="shared" ref="B514:H514" si="28">SUM(B516:B547)</f>
        <v>558913</v>
      </c>
      <c r="C514" s="115">
        <f t="shared" si="28"/>
        <v>10204</v>
      </c>
      <c r="D514" s="115">
        <f t="shared" si="28"/>
        <v>90512</v>
      </c>
      <c r="E514" s="115">
        <f t="shared" si="28"/>
        <v>157168</v>
      </c>
      <c r="F514" s="115">
        <f t="shared" si="28"/>
        <v>117237</v>
      </c>
      <c r="G514" s="115">
        <f t="shared" si="28"/>
        <v>98373</v>
      </c>
      <c r="H514" s="115">
        <f t="shared" si="28"/>
        <v>85419</v>
      </c>
    </row>
    <row r="515" spans="1:9" ht="3.95" customHeight="1">
      <c r="A515" s="89" t="s">
        <v>195</v>
      </c>
      <c r="B515" s="116"/>
      <c r="C515" s="116"/>
      <c r="D515" s="116"/>
      <c r="E515" s="116"/>
      <c r="F515" s="116"/>
      <c r="G515" s="116"/>
      <c r="H515" s="116"/>
    </row>
    <row r="516" spans="1:9" ht="9" customHeight="1">
      <c r="A516" s="89" t="s">
        <v>79</v>
      </c>
      <c r="B516" s="116">
        <f t="shared" ref="B516:B547" si="29">SUM(C516:H516)</f>
        <v>6256</v>
      </c>
      <c r="C516" s="116">
        <v>30</v>
      </c>
      <c r="D516" s="116">
        <v>824</v>
      </c>
      <c r="E516" s="116">
        <v>2315</v>
      </c>
      <c r="F516" s="116">
        <v>1567</v>
      </c>
      <c r="G516" s="116">
        <v>1463</v>
      </c>
      <c r="H516" s="116">
        <v>57</v>
      </c>
      <c r="I516" s="181"/>
    </row>
    <row r="517" spans="1:9" ht="9" customHeight="1">
      <c r="A517" s="89" t="s">
        <v>80</v>
      </c>
      <c r="B517" s="116">
        <f t="shared" si="29"/>
        <v>15953</v>
      </c>
      <c r="C517" s="116">
        <v>225</v>
      </c>
      <c r="D517" s="116">
        <v>2866</v>
      </c>
      <c r="E517" s="116">
        <v>4361</v>
      </c>
      <c r="F517" s="116">
        <v>2898</v>
      </c>
      <c r="G517" s="116">
        <v>2151</v>
      </c>
      <c r="H517" s="116">
        <v>3452</v>
      </c>
      <c r="I517" s="181"/>
    </row>
    <row r="518" spans="1:9" ht="9" customHeight="1">
      <c r="A518" s="89" t="s">
        <v>81</v>
      </c>
      <c r="B518" s="116">
        <f t="shared" si="29"/>
        <v>3216</v>
      </c>
      <c r="C518" s="116">
        <v>23</v>
      </c>
      <c r="D518" s="116">
        <v>398</v>
      </c>
      <c r="E518" s="116">
        <v>712</v>
      </c>
      <c r="F518" s="116">
        <v>935</v>
      </c>
      <c r="G518" s="116">
        <v>1108</v>
      </c>
      <c r="H518" s="116">
        <v>40</v>
      </c>
      <c r="I518" s="181"/>
    </row>
    <row r="519" spans="1:9" ht="9" customHeight="1">
      <c r="A519" s="100" t="s">
        <v>82</v>
      </c>
      <c r="B519" s="117">
        <f t="shared" si="29"/>
        <v>4787</v>
      </c>
      <c r="C519" s="117">
        <v>58</v>
      </c>
      <c r="D519" s="117">
        <v>854</v>
      </c>
      <c r="E519" s="117">
        <v>1613</v>
      </c>
      <c r="F519" s="117">
        <v>1161</v>
      </c>
      <c r="G519" s="117">
        <v>1038</v>
      </c>
      <c r="H519" s="117">
        <v>63</v>
      </c>
      <c r="I519" s="181"/>
    </row>
    <row r="520" spans="1:9" ht="9" customHeight="1">
      <c r="A520" s="89" t="s">
        <v>83</v>
      </c>
      <c r="B520" s="116">
        <f t="shared" si="29"/>
        <v>14370</v>
      </c>
      <c r="C520" s="116">
        <v>78</v>
      </c>
      <c r="D520" s="116">
        <v>1488</v>
      </c>
      <c r="E520" s="116">
        <v>4301</v>
      </c>
      <c r="F520" s="116">
        <v>2950</v>
      </c>
      <c r="G520" s="116">
        <v>3152</v>
      </c>
      <c r="H520" s="116">
        <v>2401</v>
      </c>
      <c r="I520" s="181"/>
    </row>
    <row r="521" spans="1:9" ht="9" customHeight="1">
      <c r="A521" s="89" t="s">
        <v>84</v>
      </c>
      <c r="B521" s="116">
        <f t="shared" si="29"/>
        <v>3172</v>
      </c>
      <c r="C521" s="116">
        <v>29</v>
      </c>
      <c r="D521" s="116">
        <v>427</v>
      </c>
      <c r="E521" s="116">
        <v>1018</v>
      </c>
      <c r="F521" s="116">
        <v>912</v>
      </c>
      <c r="G521" s="116">
        <v>765</v>
      </c>
      <c r="H521" s="116">
        <v>21</v>
      </c>
      <c r="I521" s="181"/>
    </row>
    <row r="522" spans="1:9" ht="9" customHeight="1">
      <c r="A522" s="89" t="s">
        <v>85</v>
      </c>
      <c r="B522" s="116">
        <f t="shared" si="29"/>
        <v>22865</v>
      </c>
      <c r="C522" s="116">
        <v>1297</v>
      </c>
      <c r="D522" s="116">
        <v>6484</v>
      </c>
      <c r="E522" s="116">
        <v>6477</v>
      </c>
      <c r="F522" s="116">
        <v>4359</v>
      </c>
      <c r="G522" s="116">
        <v>3249</v>
      </c>
      <c r="H522" s="116">
        <v>999</v>
      </c>
      <c r="I522" s="181"/>
    </row>
    <row r="523" spans="1:9" ht="9" customHeight="1">
      <c r="A523" s="100" t="s">
        <v>86</v>
      </c>
      <c r="B523" s="117">
        <f t="shared" si="29"/>
        <v>16430</v>
      </c>
      <c r="C523" s="117">
        <v>110</v>
      </c>
      <c r="D523" s="117">
        <v>2527</v>
      </c>
      <c r="E523" s="117">
        <v>4234</v>
      </c>
      <c r="F523" s="117">
        <v>3229</v>
      </c>
      <c r="G523" s="117">
        <v>2996</v>
      </c>
      <c r="H523" s="117">
        <v>3334</v>
      </c>
      <c r="I523" s="181"/>
    </row>
    <row r="524" spans="1:9" ht="9" customHeight="1">
      <c r="A524" s="161" t="s">
        <v>24</v>
      </c>
      <c r="B524" s="116">
        <f t="shared" si="29"/>
        <v>32083</v>
      </c>
      <c r="C524" s="116">
        <v>166</v>
      </c>
      <c r="D524" s="116">
        <v>2263</v>
      </c>
      <c r="E524" s="116">
        <v>9886</v>
      </c>
      <c r="F524" s="116">
        <v>10330</v>
      </c>
      <c r="G524" s="116">
        <v>9359</v>
      </c>
      <c r="H524" s="116">
        <v>79</v>
      </c>
      <c r="I524" s="181"/>
    </row>
    <row r="525" spans="1:9" ht="9" customHeight="1">
      <c r="A525" s="89" t="s">
        <v>87</v>
      </c>
      <c r="B525" s="116">
        <f t="shared" si="29"/>
        <v>10006</v>
      </c>
      <c r="C525" s="116">
        <v>159</v>
      </c>
      <c r="D525" s="116">
        <v>1565</v>
      </c>
      <c r="E525" s="116">
        <v>3274</v>
      </c>
      <c r="F525" s="116">
        <v>1983</v>
      </c>
      <c r="G525" s="116">
        <v>1702</v>
      </c>
      <c r="H525" s="116">
        <v>1323</v>
      </c>
      <c r="I525" s="181"/>
    </row>
    <row r="526" spans="1:9" ht="9" customHeight="1">
      <c r="A526" s="89" t="s">
        <v>88</v>
      </c>
      <c r="B526" s="116">
        <f t="shared" si="29"/>
        <v>30309</v>
      </c>
      <c r="C526" s="116">
        <v>246</v>
      </c>
      <c r="D526" s="116">
        <v>6388</v>
      </c>
      <c r="E526" s="116">
        <v>9766</v>
      </c>
      <c r="F526" s="116">
        <v>5792</v>
      </c>
      <c r="G526" s="116">
        <v>3223</v>
      </c>
      <c r="H526" s="116">
        <v>4894</v>
      </c>
      <c r="I526" s="181"/>
    </row>
    <row r="527" spans="1:9" ht="9" customHeight="1">
      <c r="A527" s="100" t="s">
        <v>89</v>
      </c>
      <c r="B527" s="117">
        <f t="shared" si="29"/>
        <v>23395</v>
      </c>
      <c r="C527" s="117">
        <v>672</v>
      </c>
      <c r="D527" s="117">
        <v>5477</v>
      </c>
      <c r="E527" s="117">
        <v>6658</v>
      </c>
      <c r="F527" s="117">
        <v>4079</v>
      </c>
      <c r="G527" s="117">
        <v>3268</v>
      </c>
      <c r="H527" s="117">
        <v>3241</v>
      </c>
      <c r="I527" s="181"/>
    </row>
    <row r="528" spans="1:9" ht="9" customHeight="1">
      <c r="A528" s="89" t="s">
        <v>90</v>
      </c>
      <c r="B528" s="116">
        <f t="shared" si="29"/>
        <v>9116</v>
      </c>
      <c r="C528" s="116">
        <v>169</v>
      </c>
      <c r="D528" s="116">
        <v>1092</v>
      </c>
      <c r="E528" s="116">
        <v>2467</v>
      </c>
      <c r="F528" s="116">
        <v>2004</v>
      </c>
      <c r="G528" s="116">
        <v>1673</v>
      </c>
      <c r="H528" s="116">
        <v>1711</v>
      </c>
      <c r="I528" s="181"/>
    </row>
    <row r="529" spans="1:9" ht="9" customHeight="1">
      <c r="A529" s="89" t="s">
        <v>91</v>
      </c>
      <c r="B529" s="116">
        <f t="shared" si="29"/>
        <v>38173</v>
      </c>
      <c r="C529" s="116">
        <v>360</v>
      </c>
      <c r="D529" s="116">
        <v>6286</v>
      </c>
      <c r="E529" s="116">
        <v>12099</v>
      </c>
      <c r="F529" s="116">
        <v>9031</v>
      </c>
      <c r="G529" s="116">
        <v>7896</v>
      </c>
      <c r="H529" s="116">
        <v>2501</v>
      </c>
      <c r="I529" s="181"/>
    </row>
    <row r="530" spans="1:9" ht="9" customHeight="1">
      <c r="A530" s="89" t="s">
        <v>92</v>
      </c>
      <c r="B530" s="116">
        <f t="shared" si="29"/>
        <v>62780</v>
      </c>
      <c r="C530" s="116">
        <v>405</v>
      </c>
      <c r="D530" s="116">
        <v>2982</v>
      </c>
      <c r="E530" s="116">
        <v>8414</v>
      </c>
      <c r="F530" s="116">
        <v>5768</v>
      </c>
      <c r="G530" s="116">
        <v>3592</v>
      </c>
      <c r="H530" s="116">
        <v>41619</v>
      </c>
      <c r="I530" s="181"/>
    </row>
    <row r="531" spans="1:9" ht="9" customHeight="1">
      <c r="A531" s="100" t="s">
        <v>93</v>
      </c>
      <c r="B531" s="117">
        <f t="shared" si="29"/>
        <v>27914</v>
      </c>
      <c r="C531" s="117">
        <v>1169</v>
      </c>
      <c r="D531" s="117">
        <v>6837</v>
      </c>
      <c r="E531" s="117">
        <v>10240</v>
      </c>
      <c r="F531" s="117">
        <v>5645</v>
      </c>
      <c r="G531" s="117">
        <v>3666</v>
      </c>
      <c r="H531" s="117">
        <v>357</v>
      </c>
      <c r="I531" s="181"/>
    </row>
    <row r="532" spans="1:9" ht="9" customHeight="1">
      <c r="A532" s="89" t="s">
        <v>94</v>
      </c>
      <c r="B532" s="116">
        <f t="shared" si="29"/>
        <v>6992</v>
      </c>
      <c r="C532" s="116">
        <v>87</v>
      </c>
      <c r="D532" s="116">
        <v>561</v>
      </c>
      <c r="E532" s="116">
        <v>1723</v>
      </c>
      <c r="F532" s="116">
        <v>1877</v>
      </c>
      <c r="G532" s="116">
        <v>2355</v>
      </c>
      <c r="H532" s="116">
        <v>389</v>
      </c>
      <c r="I532" s="181"/>
    </row>
    <row r="533" spans="1:9" ht="9" customHeight="1">
      <c r="A533" s="89" t="s">
        <v>95</v>
      </c>
      <c r="B533" s="116">
        <f t="shared" si="29"/>
        <v>5409</v>
      </c>
      <c r="C533" s="116">
        <v>511</v>
      </c>
      <c r="D533" s="116">
        <v>1332</v>
      </c>
      <c r="E533" s="116">
        <v>1595</v>
      </c>
      <c r="F533" s="116">
        <v>730</v>
      </c>
      <c r="G533" s="116">
        <v>802</v>
      </c>
      <c r="H533" s="116">
        <v>439</v>
      </c>
      <c r="I533" s="181"/>
    </row>
    <row r="534" spans="1:9" ht="9" customHeight="1">
      <c r="A534" s="89" t="s">
        <v>96</v>
      </c>
      <c r="B534" s="116">
        <f t="shared" si="29"/>
        <v>26096</v>
      </c>
      <c r="C534" s="116">
        <v>64</v>
      </c>
      <c r="D534" s="116">
        <v>1826</v>
      </c>
      <c r="E534" s="116">
        <v>8330</v>
      </c>
      <c r="F534" s="116">
        <v>5442</v>
      </c>
      <c r="G534" s="116">
        <v>5736</v>
      </c>
      <c r="H534" s="116">
        <v>4698</v>
      </c>
      <c r="I534" s="181"/>
    </row>
    <row r="535" spans="1:9" ht="9" customHeight="1">
      <c r="A535" s="100" t="s">
        <v>97</v>
      </c>
      <c r="B535" s="117">
        <f t="shared" si="29"/>
        <v>21232</v>
      </c>
      <c r="C535" s="117">
        <v>908</v>
      </c>
      <c r="D535" s="117">
        <v>6603</v>
      </c>
      <c r="E535" s="117">
        <v>6128</v>
      </c>
      <c r="F535" s="117">
        <v>4275</v>
      </c>
      <c r="G535" s="117">
        <v>2987</v>
      </c>
      <c r="H535" s="117">
        <v>331</v>
      </c>
      <c r="I535" s="181"/>
    </row>
    <row r="536" spans="1:9" ht="9" customHeight="1">
      <c r="A536" s="89" t="s">
        <v>98</v>
      </c>
      <c r="B536" s="116">
        <f t="shared" si="29"/>
        <v>21378</v>
      </c>
      <c r="C536" s="116">
        <v>675</v>
      </c>
      <c r="D536" s="116">
        <v>3786</v>
      </c>
      <c r="E536" s="116">
        <v>5289</v>
      </c>
      <c r="F536" s="116">
        <v>4308</v>
      </c>
      <c r="G536" s="116">
        <v>3924</v>
      </c>
      <c r="H536" s="116">
        <v>3396</v>
      </c>
      <c r="I536" s="181"/>
    </row>
    <row r="537" spans="1:9" ht="9" customHeight="1">
      <c r="A537" s="89" t="s">
        <v>99</v>
      </c>
      <c r="B537" s="116">
        <f t="shared" si="29"/>
        <v>8265</v>
      </c>
      <c r="C537" s="116">
        <v>114</v>
      </c>
      <c r="D537" s="116">
        <v>1451</v>
      </c>
      <c r="E537" s="116">
        <v>2703</v>
      </c>
      <c r="F537" s="116">
        <v>1871</v>
      </c>
      <c r="G537" s="116">
        <v>1864</v>
      </c>
      <c r="H537" s="116">
        <v>262</v>
      </c>
      <c r="I537" s="181"/>
    </row>
    <row r="538" spans="1:9" ht="9" customHeight="1">
      <c r="A538" s="89" t="s">
        <v>100</v>
      </c>
      <c r="B538" s="116">
        <f t="shared" si="29"/>
        <v>9472</v>
      </c>
      <c r="C538" s="116">
        <v>69</v>
      </c>
      <c r="D538" s="116">
        <v>924</v>
      </c>
      <c r="E538" s="116">
        <v>2309</v>
      </c>
      <c r="F538" s="116">
        <v>2843</v>
      </c>
      <c r="G538" s="116">
        <v>2910</v>
      </c>
      <c r="H538" s="116">
        <v>417</v>
      </c>
      <c r="I538" s="181"/>
    </row>
    <row r="539" spans="1:9" ht="9" customHeight="1">
      <c r="A539" s="100" t="s">
        <v>101</v>
      </c>
      <c r="B539" s="117">
        <f t="shared" si="29"/>
        <v>12999</v>
      </c>
      <c r="C539" s="117">
        <v>122</v>
      </c>
      <c r="D539" s="117">
        <v>1831</v>
      </c>
      <c r="E539" s="117">
        <v>4176</v>
      </c>
      <c r="F539" s="117">
        <v>2993</v>
      </c>
      <c r="G539" s="117">
        <v>2396</v>
      </c>
      <c r="H539" s="117">
        <v>1481</v>
      </c>
      <c r="I539" s="181"/>
    </row>
    <row r="540" spans="1:9" ht="9" customHeight="1">
      <c r="A540" s="89" t="s">
        <v>102</v>
      </c>
      <c r="B540" s="116">
        <f t="shared" si="29"/>
        <v>16313</v>
      </c>
      <c r="C540" s="116">
        <v>83</v>
      </c>
      <c r="D540" s="116">
        <v>2216</v>
      </c>
      <c r="E540" s="116">
        <v>3587</v>
      </c>
      <c r="F540" s="116">
        <v>4402</v>
      </c>
      <c r="G540" s="116">
        <v>4608</v>
      </c>
      <c r="H540" s="116">
        <v>1417</v>
      </c>
      <c r="I540" s="181"/>
    </row>
    <row r="541" spans="1:9" ht="9" customHeight="1">
      <c r="A541" s="89" t="s">
        <v>103</v>
      </c>
      <c r="B541" s="116">
        <f t="shared" si="29"/>
        <v>13774</v>
      </c>
      <c r="C541" s="116">
        <v>140</v>
      </c>
      <c r="D541" s="116">
        <v>1552</v>
      </c>
      <c r="E541" s="116">
        <v>4396</v>
      </c>
      <c r="F541" s="116">
        <v>3723</v>
      </c>
      <c r="G541" s="116">
        <v>3397</v>
      </c>
      <c r="H541" s="116">
        <v>566</v>
      </c>
      <c r="I541" s="181"/>
    </row>
    <row r="542" spans="1:9" ht="9" customHeight="1">
      <c r="A542" s="89" t="s">
        <v>104</v>
      </c>
      <c r="B542" s="116">
        <f t="shared" si="29"/>
        <v>13005</v>
      </c>
      <c r="C542" s="116">
        <v>164</v>
      </c>
      <c r="D542" s="116">
        <v>1912</v>
      </c>
      <c r="E542" s="116">
        <v>3696</v>
      </c>
      <c r="F542" s="116">
        <v>3177</v>
      </c>
      <c r="G542" s="116">
        <v>1826</v>
      </c>
      <c r="H542" s="116">
        <v>2230</v>
      </c>
      <c r="I542" s="181"/>
    </row>
    <row r="543" spans="1:9" ht="9" customHeight="1">
      <c r="A543" s="100" t="s">
        <v>105</v>
      </c>
      <c r="B543" s="117">
        <f t="shared" si="29"/>
        <v>17765</v>
      </c>
      <c r="C543" s="117">
        <v>226</v>
      </c>
      <c r="D543" s="117">
        <v>3106</v>
      </c>
      <c r="E543" s="117">
        <v>6016</v>
      </c>
      <c r="F543" s="117">
        <v>4507</v>
      </c>
      <c r="G543" s="117">
        <v>3520</v>
      </c>
      <c r="H543" s="117">
        <v>390</v>
      </c>
      <c r="I543" s="181"/>
    </row>
    <row r="544" spans="1:9" ht="9" customHeight="1">
      <c r="A544" s="89" t="s">
        <v>106</v>
      </c>
      <c r="B544" s="116">
        <f t="shared" si="29"/>
        <v>4727</v>
      </c>
      <c r="C544" s="116">
        <v>62</v>
      </c>
      <c r="D544" s="116">
        <v>592</v>
      </c>
      <c r="E544" s="116">
        <v>1447</v>
      </c>
      <c r="F544" s="116">
        <v>1332</v>
      </c>
      <c r="G544" s="116">
        <v>1241</v>
      </c>
      <c r="H544" s="116">
        <v>53</v>
      </c>
      <c r="I544" s="181"/>
    </row>
    <row r="545" spans="1:9" ht="9" customHeight="1">
      <c r="A545" s="89" t="s">
        <v>107</v>
      </c>
      <c r="B545" s="116">
        <f t="shared" si="29"/>
        <v>38149</v>
      </c>
      <c r="C545" s="116">
        <v>1306</v>
      </c>
      <c r="D545" s="116">
        <v>9829</v>
      </c>
      <c r="E545" s="116">
        <v>9957</v>
      </c>
      <c r="F545" s="116">
        <v>8853</v>
      </c>
      <c r="G545" s="116">
        <v>7593</v>
      </c>
      <c r="H545" s="116">
        <v>611</v>
      </c>
      <c r="I545" s="181"/>
    </row>
    <row r="546" spans="1:9" ht="9" customHeight="1">
      <c r="A546" s="89" t="s">
        <v>108</v>
      </c>
      <c r="B546" s="116">
        <f t="shared" si="29"/>
        <v>12695</v>
      </c>
      <c r="C546" s="116">
        <v>143</v>
      </c>
      <c r="D546" s="116">
        <v>2740</v>
      </c>
      <c r="E546" s="116">
        <v>4388</v>
      </c>
      <c r="F546" s="116">
        <v>2242</v>
      </c>
      <c r="G546" s="116">
        <v>1512</v>
      </c>
      <c r="H546" s="116">
        <v>1670</v>
      </c>
      <c r="I546" s="181"/>
    </row>
    <row r="547" spans="1:9" ht="9" customHeight="1">
      <c r="A547" s="100" t="s">
        <v>109</v>
      </c>
      <c r="B547" s="117">
        <f t="shared" si="29"/>
        <v>9817</v>
      </c>
      <c r="C547" s="117">
        <v>334</v>
      </c>
      <c r="D547" s="117">
        <v>1493</v>
      </c>
      <c r="E547" s="117">
        <v>3593</v>
      </c>
      <c r="F547" s="117">
        <v>2019</v>
      </c>
      <c r="G547" s="117">
        <v>1401</v>
      </c>
      <c r="H547" s="117">
        <v>977</v>
      </c>
      <c r="I547" s="181"/>
    </row>
    <row r="548" spans="1:9" ht="8.65" customHeight="1"/>
    <row r="549" spans="1:9" ht="9" customHeight="1">
      <c r="A549" s="162" t="s">
        <v>116</v>
      </c>
      <c r="B549" s="166"/>
      <c r="C549" s="166"/>
      <c r="D549" s="166"/>
      <c r="E549" s="166"/>
      <c r="F549" s="166"/>
      <c r="G549" s="166"/>
      <c r="H549" s="166"/>
    </row>
    <row r="550" spans="1:9" s="164" customFormat="1" ht="9" customHeight="1">
      <c r="A550" s="96" t="s">
        <v>181</v>
      </c>
      <c r="B550" s="115">
        <f t="shared" ref="B550:H550" si="30">SUM(B552:B583)</f>
        <v>568632</v>
      </c>
      <c r="C550" s="115">
        <f t="shared" si="30"/>
        <v>10568</v>
      </c>
      <c r="D550" s="115">
        <f t="shared" si="30"/>
        <v>88062</v>
      </c>
      <c r="E550" s="115">
        <f t="shared" si="30"/>
        <v>158132</v>
      </c>
      <c r="F550" s="115">
        <f t="shared" si="30"/>
        <v>120522</v>
      </c>
      <c r="G550" s="115">
        <f t="shared" si="30"/>
        <v>101784</v>
      </c>
      <c r="H550" s="115">
        <f t="shared" si="30"/>
        <v>89564</v>
      </c>
    </row>
    <row r="551" spans="1:9" ht="3.95" customHeight="1">
      <c r="A551" s="89" t="s">
        <v>195</v>
      </c>
      <c r="B551" s="116"/>
      <c r="C551" s="116"/>
      <c r="D551" s="116"/>
      <c r="E551" s="116"/>
      <c r="F551" s="116"/>
      <c r="G551" s="116"/>
      <c r="H551" s="116"/>
    </row>
    <row r="552" spans="1:9" ht="9" customHeight="1">
      <c r="A552" s="89" t="s">
        <v>79</v>
      </c>
      <c r="B552" s="116">
        <f t="shared" ref="B552:B583" si="31">SUM(C552:H552)</f>
        <v>6656</v>
      </c>
      <c r="C552" s="116">
        <v>17</v>
      </c>
      <c r="D552" s="116">
        <v>834</v>
      </c>
      <c r="E552" s="116">
        <v>2566</v>
      </c>
      <c r="F552" s="116">
        <v>1651</v>
      </c>
      <c r="G552" s="116">
        <v>1534</v>
      </c>
      <c r="H552" s="116">
        <v>54</v>
      </c>
    </row>
    <row r="553" spans="1:9" ht="9" customHeight="1">
      <c r="A553" s="89" t="s">
        <v>80</v>
      </c>
      <c r="B553" s="116">
        <f t="shared" si="31"/>
        <v>16105</v>
      </c>
      <c r="C553" s="116">
        <v>190</v>
      </c>
      <c r="D553" s="116">
        <v>2793</v>
      </c>
      <c r="E553" s="116">
        <v>4335</v>
      </c>
      <c r="F553" s="116">
        <v>3027</v>
      </c>
      <c r="G553" s="116">
        <v>2348</v>
      </c>
      <c r="H553" s="116">
        <v>3412</v>
      </c>
    </row>
    <row r="554" spans="1:9" ht="9" customHeight="1">
      <c r="A554" s="89" t="s">
        <v>81</v>
      </c>
      <c r="B554" s="116">
        <f t="shared" si="31"/>
        <v>3195</v>
      </c>
      <c r="C554" s="116">
        <v>36</v>
      </c>
      <c r="D554" s="116">
        <v>320</v>
      </c>
      <c r="E554" s="116">
        <v>711</v>
      </c>
      <c r="F554" s="116">
        <v>1009</v>
      </c>
      <c r="G554" s="116">
        <v>1117</v>
      </c>
      <c r="H554" s="116">
        <v>2</v>
      </c>
    </row>
    <row r="555" spans="1:9" ht="9" customHeight="1">
      <c r="A555" s="100" t="s">
        <v>82</v>
      </c>
      <c r="B555" s="117">
        <f t="shared" si="31"/>
        <v>4744</v>
      </c>
      <c r="C555" s="117">
        <v>56</v>
      </c>
      <c r="D555" s="117">
        <v>842</v>
      </c>
      <c r="E555" s="117">
        <v>1540</v>
      </c>
      <c r="F555" s="117">
        <v>1122</v>
      </c>
      <c r="G555" s="117">
        <v>1076</v>
      </c>
      <c r="H555" s="117">
        <v>108</v>
      </c>
    </row>
    <row r="556" spans="1:9" ht="9" customHeight="1">
      <c r="A556" s="89" t="s">
        <v>83</v>
      </c>
      <c r="B556" s="116">
        <f t="shared" si="31"/>
        <v>15551</v>
      </c>
      <c r="C556" s="116">
        <v>75</v>
      </c>
      <c r="D556" s="116">
        <v>1180</v>
      </c>
      <c r="E556" s="116">
        <v>4637</v>
      </c>
      <c r="F556" s="116">
        <v>3269</v>
      </c>
      <c r="G556" s="116">
        <v>3257</v>
      </c>
      <c r="H556" s="116">
        <v>3133</v>
      </c>
    </row>
    <row r="557" spans="1:9" ht="9" customHeight="1">
      <c r="A557" s="89" t="s">
        <v>84</v>
      </c>
      <c r="B557" s="116">
        <f t="shared" si="31"/>
        <v>3314</v>
      </c>
      <c r="C557" s="116">
        <v>33</v>
      </c>
      <c r="D557" s="116">
        <v>491</v>
      </c>
      <c r="E557" s="116">
        <v>1025</v>
      </c>
      <c r="F557" s="116">
        <v>898</v>
      </c>
      <c r="G557" s="116">
        <v>861</v>
      </c>
      <c r="H557" s="116">
        <v>6</v>
      </c>
    </row>
    <row r="558" spans="1:9" ht="9" customHeight="1">
      <c r="A558" s="89" t="s">
        <v>85</v>
      </c>
      <c r="B558" s="116">
        <f t="shared" si="31"/>
        <v>22974</v>
      </c>
      <c r="C558" s="116">
        <v>1301</v>
      </c>
      <c r="D558" s="116">
        <v>6685</v>
      </c>
      <c r="E558" s="116">
        <v>6407</v>
      </c>
      <c r="F558" s="116">
        <v>4592</v>
      </c>
      <c r="G558" s="116">
        <v>3356</v>
      </c>
      <c r="H558" s="116">
        <v>633</v>
      </c>
    </row>
    <row r="559" spans="1:9" ht="9" customHeight="1">
      <c r="A559" s="100" t="s">
        <v>86</v>
      </c>
      <c r="B559" s="117">
        <f t="shared" si="31"/>
        <v>16984</v>
      </c>
      <c r="C559" s="117">
        <v>101</v>
      </c>
      <c r="D559" s="117">
        <v>2569</v>
      </c>
      <c r="E559" s="117">
        <v>4313</v>
      </c>
      <c r="F559" s="117">
        <v>3423</v>
      </c>
      <c r="G559" s="117">
        <v>3179</v>
      </c>
      <c r="H559" s="117">
        <v>3399</v>
      </c>
    </row>
    <row r="560" spans="1:9" ht="9" customHeight="1">
      <c r="A560" s="161" t="s">
        <v>24</v>
      </c>
      <c r="B560" s="116">
        <f t="shared" si="31"/>
        <v>34444</v>
      </c>
      <c r="C560" s="116">
        <v>75</v>
      </c>
      <c r="D560" s="116">
        <v>2428</v>
      </c>
      <c r="E560" s="116">
        <v>11049</v>
      </c>
      <c r="F560" s="116">
        <v>10791</v>
      </c>
      <c r="G560" s="116">
        <v>9956</v>
      </c>
      <c r="H560" s="116">
        <v>145</v>
      </c>
    </row>
    <row r="561" spans="1:8" ht="9" customHeight="1">
      <c r="A561" s="89" t="s">
        <v>87</v>
      </c>
      <c r="B561" s="116">
        <f t="shared" si="31"/>
        <v>10454</v>
      </c>
      <c r="C561" s="116">
        <v>70</v>
      </c>
      <c r="D561" s="116">
        <v>1528</v>
      </c>
      <c r="E561" s="116">
        <v>4049</v>
      </c>
      <c r="F561" s="116">
        <v>2621</v>
      </c>
      <c r="G561" s="116">
        <v>1871</v>
      </c>
      <c r="H561" s="116">
        <v>315</v>
      </c>
    </row>
    <row r="562" spans="1:8" ht="9" customHeight="1">
      <c r="A562" s="89" t="s">
        <v>88</v>
      </c>
      <c r="B562" s="116">
        <f t="shared" si="31"/>
        <v>28843</v>
      </c>
      <c r="C562" s="116">
        <v>241</v>
      </c>
      <c r="D562" s="116">
        <v>5831</v>
      </c>
      <c r="E562" s="116">
        <v>10184</v>
      </c>
      <c r="F562" s="116">
        <v>6127</v>
      </c>
      <c r="G562" s="116">
        <v>3648</v>
      </c>
      <c r="H562" s="116">
        <v>2812</v>
      </c>
    </row>
    <row r="563" spans="1:8" ht="9" customHeight="1">
      <c r="A563" s="100" t="s">
        <v>89</v>
      </c>
      <c r="B563" s="117">
        <f t="shared" si="31"/>
        <v>23724</v>
      </c>
      <c r="C563" s="117">
        <v>684</v>
      </c>
      <c r="D563" s="117">
        <v>4931</v>
      </c>
      <c r="E563" s="117">
        <v>6471</v>
      </c>
      <c r="F563" s="117">
        <v>3878</v>
      </c>
      <c r="G563" s="117">
        <v>3247</v>
      </c>
      <c r="H563" s="117">
        <v>4513</v>
      </c>
    </row>
    <row r="564" spans="1:8" ht="9" customHeight="1">
      <c r="A564" s="89" t="s">
        <v>90</v>
      </c>
      <c r="B564" s="116">
        <f t="shared" si="31"/>
        <v>9941</v>
      </c>
      <c r="C564" s="116">
        <v>258</v>
      </c>
      <c r="D564" s="116">
        <v>1354</v>
      </c>
      <c r="E564" s="116">
        <v>2679</v>
      </c>
      <c r="F564" s="116">
        <v>2176</v>
      </c>
      <c r="G564" s="116">
        <v>1842</v>
      </c>
      <c r="H564" s="116">
        <v>1632</v>
      </c>
    </row>
    <row r="565" spans="1:8" ht="9" customHeight="1">
      <c r="A565" s="89" t="s">
        <v>91</v>
      </c>
      <c r="B565" s="116">
        <f t="shared" si="31"/>
        <v>40055</v>
      </c>
      <c r="C565" s="116">
        <v>379</v>
      </c>
      <c r="D565" s="116">
        <v>6311</v>
      </c>
      <c r="E565" s="116">
        <v>12616</v>
      </c>
      <c r="F565" s="116">
        <v>10222</v>
      </c>
      <c r="G565" s="116">
        <v>8454</v>
      </c>
      <c r="H565" s="116">
        <v>2073</v>
      </c>
    </row>
    <row r="566" spans="1:8" ht="9" customHeight="1">
      <c r="A566" s="89" t="s">
        <v>92</v>
      </c>
      <c r="B566" s="116">
        <f t="shared" si="31"/>
        <v>68277</v>
      </c>
      <c r="C566" s="116">
        <v>399</v>
      </c>
      <c r="D566" s="116">
        <v>5943</v>
      </c>
      <c r="E566" s="116">
        <v>7265</v>
      </c>
      <c r="F566" s="116">
        <v>4642</v>
      </c>
      <c r="G566" s="116">
        <v>3038</v>
      </c>
      <c r="H566" s="116">
        <v>46990</v>
      </c>
    </row>
    <row r="567" spans="1:8" ht="9" customHeight="1">
      <c r="A567" s="100" t="s">
        <v>93</v>
      </c>
      <c r="B567" s="117">
        <f t="shared" si="31"/>
        <v>27948</v>
      </c>
      <c r="C567" s="117">
        <v>1704</v>
      </c>
      <c r="D567" s="117">
        <v>6615</v>
      </c>
      <c r="E567" s="117">
        <v>10162</v>
      </c>
      <c r="F567" s="117">
        <v>5599</v>
      </c>
      <c r="G567" s="117">
        <v>3774</v>
      </c>
      <c r="H567" s="117">
        <v>94</v>
      </c>
    </row>
    <row r="568" spans="1:8" ht="9" customHeight="1">
      <c r="A568" s="89" t="s">
        <v>94</v>
      </c>
      <c r="B568" s="116">
        <f t="shared" si="31"/>
        <v>7317</v>
      </c>
      <c r="C568" s="116">
        <v>82</v>
      </c>
      <c r="D568" s="116">
        <v>595</v>
      </c>
      <c r="E568" s="116">
        <v>1673</v>
      </c>
      <c r="F568" s="116">
        <v>1904</v>
      </c>
      <c r="G568" s="116">
        <v>2361</v>
      </c>
      <c r="H568" s="116">
        <v>702</v>
      </c>
    </row>
    <row r="569" spans="1:8" ht="9" customHeight="1">
      <c r="A569" s="89" t="s">
        <v>95</v>
      </c>
      <c r="B569" s="116">
        <f t="shared" si="31"/>
        <v>5591</v>
      </c>
      <c r="C569" s="116">
        <v>78</v>
      </c>
      <c r="D569" s="116">
        <v>496</v>
      </c>
      <c r="E569" s="116">
        <v>1199</v>
      </c>
      <c r="F569" s="116">
        <v>1028</v>
      </c>
      <c r="G569" s="116">
        <v>1336</v>
      </c>
      <c r="H569" s="116">
        <v>1454</v>
      </c>
    </row>
    <row r="570" spans="1:8" ht="9" customHeight="1">
      <c r="A570" s="89" t="s">
        <v>96</v>
      </c>
      <c r="B570" s="116">
        <f t="shared" si="31"/>
        <v>27988</v>
      </c>
      <c r="C570" s="116">
        <v>84</v>
      </c>
      <c r="D570" s="116">
        <v>2060</v>
      </c>
      <c r="E570" s="116">
        <v>8756</v>
      </c>
      <c r="F570" s="116">
        <v>5471</v>
      </c>
      <c r="G570" s="116">
        <v>5719</v>
      </c>
      <c r="H570" s="116">
        <v>5898</v>
      </c>
    </row>
    <row r="571" spans="1:8" ht="9" customHeight="1">
      <c r="A571" s="100" t="s">
        <v>97</v>
      </c>
      <c r="B571" s="117">
        <f t="shared" si="31"/>
        <v>20373</v>
      </c>
      <c r="C571" s="117">
        <v>701</v>
      </c>
      <c r="D571" s="117">
        <v>5634</v>
      </c>
      <c r="E571" s="117">
        <v>6287</v>
      </c>
      <c r="F571" s="117">
        <v>4420</v>
      </c>
      <c r="G571" s="117">
        <v>3076</v>
      </c>
      <c r="H571" s="117">
        <v>255</v>
      </c>
    </row>
    <row r="572" spans="1:8" ht="9" customHeight="1">
      <c r="A572" s="89" t="s">
        <v>98</v>
      </c>
      <c r="B572" s="116">
        <f t="shared" si="31"/>
        <v>20483</v>
      </c>
      <c r="C572" s="116">
        <v>589</v>
      </c>
      <c r="D572" s="116">
        <v>3262</v>
      </c>
      <c r="E572" s="116">
        <v>5073</v>
      </c>
      <c r="F572" s="116">
        <v>4484</v>
      </c>
      <c r="G572" s="116">
        <v>4174</v>
      </c>
      <c r="H572" s="116">
        <v>2901</v>
      </c>
    </row>
    <row r="573" spans="1:8" ht="9" customHeight="1">
      <c r="A573" s="89" t="s">
        <v>99</v>
      </c>
      <c r="B573" s="116">
        <f t="shared" si="31"/>
        <v>8316</v>
      </c>
      <c r="C573" s="116">
        <v>98</v>
      </c>
      <c r="D573" s="116">
        <v>1387</v>
      </c>
      <c r="E573" s="116">
        <v>2733</v>
      </c>
      <c r="F573" s="116">
        <v>1908</v>
      </c>
      <c r="G573" s="116">
        <v>1989</v>
      </c>
      <c r="H573" s="116">
        <v>201</v>
      </c>
    </row>
    <row r="574" spans="1:8" ht="9" customHeight="1">
      <c r="A574" s="89" t="s">
        <v>100</v>
      </c>
      <c r="B574" s="116">
        <f t="shared" si="31"/>
        <v>9735</v>
      </c>
      <c r="C574" s="116">
        <v>90</v>
      </c>
      <c r="D574" s="116">
        <v>827</v>
      </c>
      <c r="E574" s="116">
        <v>2441</v>
      </c>
      <c r="F574" s="116">
        <v>3031</v>
      </c>
      <c r="G574" s="116">
        <v>2726</v>
      </c>
      <c r="H574" s="116">
        <v>620</v>
      </c>
    </row>
    <row r="575" spans="1:8" ht="9" customHeight="1">
      <c r="A575" s="100" t="s">
        <v>101</v>
      </c>
      <c r="B575" s="117">
        <f t="shared" si="31"/>
        <v>12429</v>
      </c>
      <c r="C575" s="117">
        <v>158</v>
      </c>
      <c r="D575" s="117">
        <v>1629</v>
      </c>
      <c r="E575" s="117">
        <v>4027</v>
      </c>
      <c r="F575" s="117">
        <v>3005</v>
      </c>
      <c r="G575" s="117">
        <v>2396</v>
      </c>
      <c r="H575" s="117">
        <v>1214</v>
      </c>
    </row>
    <row r="576" spans="1:8" ht="9" customHeight="1">
      <c r="A576" s="89" t="s">
        <v>102</v>
      </c>
      <c r="B576" s="116">
        <f t="shared" si="31"/>
        <v>16448</v>
      </c>
      <c r="C576" s="116">
        <v>79</v>
      </c>
      <c r="D576" s="116">
        <v>1946</v>
      </c>
      <c r="E576" s="116">
        <v>3468</v>
      </c>
      <c r="F576" s="116">
        <v>4290</v>
      </c>
      <c r="G576" s="116">
        <v>4170</v>
      </c>
      <c r="H576" s="116">
        <v>2495</v>
      </c>
    </row>
    <row r="577" spans="1:8" ht="9" customHeight="1">
      <c r="A577" s="89" t="s">
        <v>103</v>
      </c>
      <c r="B577" s="116">
        <f t="shared" si="31"/>
        <v>14247</v>
      </c>
      <c r="C577" s="116">
        <v>154</v>
      </c>
      <c r="D577" s="116">
        <v>1518</v>
      </c>
      <c r="E577" s="116">
        <v>4607</v>
      </c>
      <c r="F577" s="116">
        <v>3562</v>
      </c>
      <c r="G577" s="116">
        <v>3521</v>
      </c>
      <c r="H577" s="116">
        <v>885</v>
      </c>
    </row>
    <row r="578" spans="1:8" ht="9" customHeight="1">
      <c r="A578" s="89" t="s">
        <v>104</v>
      </c>
      <c r="B578" s="116">
        <f t="shared" si="31"/>
        <v>10706</v>
      </c>
      <c r="C578" s="116">
        <v>82</v>
      </c>
      <c r="D578" s="116">
        <v>1418</v>
      </c>
      <c r="E578" s="116">
        <v>3078</v>
      </c>
      <c r="F578" s="116">
        <v>2660</v>
      </c>
      <c r="G578" s="116">
        <v>1676</v>
      </c>
      <c r="H578" s="116">
        <v>1792</v>
      </c>
    </row>
    <row r="579" spans="1:8" ht="9" customHeight="1">
      <c r="A579" s="100" t="s">
        <v>105</v>
      </c>
      <c r="B579" s="117">
        <f t="shared" si="31"/>
        <v>18443</v>
      </c>
      <c r="C579" s="117">
        <v>724</v>
      </c>
      <c r="D579" s="117">
        <v>3286</v>
      </c>
      <c r="E579" s="117">
        <v>5802</v>
      </c>
      <c r="F579" s="117">
        <v>4660</v>
      </c>
      <c r="G579" s="117">
        <v>3776</v>
      </c>
      <c r="H579" s="117">
        <v>195</v>
      </c>
    </row>
    <row r="580" spans="1:8" ht="9" customHeight="1">
      <c r="A580" s="89" t="s">
        <v>106</v>
      </c>
      <c r="B580" s="116">
        <f t="shared" si="31"/>
        <v>5077</v>
      </c>
      <c r="C580" s="116">
        <v>72</v>
      </c>
      <c r="D580" s="116">
        <v>649</v>
      </c>
      <c r="E580" s="116">
        <v>1603</v>
      </c>
      <c r="F580" s="116">
        <v>1397</v>
      </c>
      <c r="G580" s="116">
        <v>1297</v>
      </c>
      <c r="H580" s="116">
        <v>59</v>
      </c>
    </row>
    <row r="581" spans="1:8" ht="9" customHeight="1">
      <c r="A581" s="89" t="s">
        <v>107</v>
      </c>
      <c r="B581" s="116">
        <f t="shared" si="31"/>
        <v>36487</v>
      </c>
      <c r="C581" s="116">
        <v>1098</v>
      </c>
      <c r="D581" s="116">
        <v>8815</v>
      </c>
      <c r="E581" s="116">
        <v>9603</v>
      </c>
      <c r="F581" s="116">
        <v>9174</v>
      </c>
      <c r="G581" s="116">
        <v>7595</v>
      </c>
      <c r="H581" s="116">
        <v>202</v>
      </c>
    </row>
    <row r="582" spans="1:8" ht="9" customHeight="1">
      <c r="A582" s="89" t="s">
        <v>108</v>
      </c>
      <c r="B582" s="116">
        <f t="shared" si="31"/>
        <v>12167</v>
      </c>
      <c r="C582" s="116">
        <v>125</v>
      </c>
      <c r="D582" s="116">
        <v>2550</v>
      </c>
      <c r="E582" s="116">
        <v>4240</v>
      </c>
      <c r="F582" s="116">
        <v>2347</v>
      </c>
      <c r="G582" s="116">
        <v>1849</v>
      </c>
      <c r="H582" s="116">
        <v>1056</v>
      </c>
    </row>
    <row r="583" spans="1:8" ht="9" customHeight="1">
      <c r="A583" s="100" t="s">
        <v>109</v>
      </c>
      <c r="B583" s="117">
        <f t="shared" si="31"/>
        <v>9616</v>
      </c>
      <c r="C583" s="117">
        <v>735</v>
      </c>
      <c r="D583" s="117">
        <v>1335</v>
      </c>
      <c r="E583" s="117">
        <v>3533</v>
      </c>
      <c r="F583" s="117">
        <v>2134</v>
      </c>
      <c r="G583" s="117">
        <v>1565</v>
      </c>
      <c r="H583" s="117">
        <v>314</v>
      </c>
    </row>
    <row r="584" spans="1:8" ht="8.65" customHeight="1"/>
    <row r="585" spans="1:8" ht="9" customHeight="1">
      <c r="A585" s="162" t="s">
        <v>117</v>
      </c>
      <c r="B585" s="166"/>
      <c r="C585" s="166"/>
      <c r="D585" s="166"/>
      <c r="E585" s="166"/>
      <c r="F585" s="166"/>
      <c r="G585" s="166"/>
      <c r="H585" s="166"/>
    </row>
    <row r="586" spans="1:8" s="164" customFormat="1" ht="9" customHeight="1">
      <c r="A586" s="96" t="s">
        <v>181</v>
      </c>
      <c r="B586" s="115">
        <f t="shared" ref="B586:H586" si="32">SUM(B588:B619)</f>
        <v>570954</v>
      </c>
      <c r="C586" s="115">
        <f t="shared" si="32"/>
        <v>11154</v>
      </c>
      <c r="D586" s="115">
        <f t="shared" si="32"/>
        <v>126275</v>
      </c>
      <c r="E586" s="115">
        <f t="shared" si="32"/>
        <v>161122</v>
      </c>
      <c r="F586" s="115">
        <f t="shared" si="32"/>
        <v>120864</v>
      </c>
      <c r="G586" s="115">
        <f t="shared" si="32"/>
        <v>103988</v>
      </c>
      <c r="H586" s="115">
        <f t="shared" si="32"/>
        <v>47551</v>
      </c>
    </row>
    <row r="587" spans="1:8" ht="3.95" customHeight="1">
      <c r="A587" s="89" t="s">
        <v>195</v>
      </c>
      <c r="B587" s="116"/>
      <c r="C587" s="116"/>
      <c r="D587" s="116"/>
      <c r="E587" s="116"/>
      <c r="F587" s="116"/>
      <c r="G587" s="116"/>
      <c r="H587" s="116"/>
    </row>
    <row r="588" spans="1:8" ht="9" customHeight="1">
      <c r="A588" s="89" t="s">
        <v>79</v>
      </c>
      <c r="B588" s="116">
        <f t="shared" ref="B588:B619" si="33">SUM(C588:H588)</f>
        <v>6396</v>
      </c>
      <c r="C588" s="116">
        <v>31</v>
      </c>
      <c r="D588" s="116">
        <v>691</v>
      </c>
      <c r="E588" s="116">
        <v>2362</v>
      </c>
      <c r="F588" s="116">
        <v>1717</v>
      </c>
      <c r="G588" s="116">
        <v>1550</v>
      </c>
      <c r="H588" s="116">
        <v>45</v>
      </c>
    </row>
    <row r="589" spans="1:8" ht="9" customHeight="1">
      <c r="A589" s="89" t="s">
        <v>80</v>
      </c>
      <c r="B589" s="116">
        <f t="shared" si="33"/>
        <v>15958</v>
      </c>
      <c r="C589" s="116">
        <v>187</v>
      </c>
      <c r="D589" s="116">
        <v>2528</v>
      </c>
      <c r="E589" s="116">
        <v>4048</v>
      </c>
      <c r="F589" s="116">
        <v>3168</v>
      </c>
      <c r="G589" s="116">
        <v>2445</v>
      </c>
      <c r="H589" s="116">
        <v>3582</v>
      </c>
    </row>
    <row r="590" spans="1:8" ht="9" customHeight="1">
      <c r="A590" s="89" t="s">
        <v>81</v>
      </c>
      <c r="B590" s="116">
        <f t="shared" si="33"/>
        <v>2917</v>
      </c>
      <c r="C590" s="116">
        <v>30</v>
      </c>
      <c r="D590" s="116">
        <v>261</v>
      </c>
      <c r="E590" s="116">
        <v>715</v>
      </c>
      <c r="F590" s="116">
        <v>844</v>
      </c>
      <c r="G590" s="116">
        <v>1064</v>
      </c>
      <c r="H590" s="116">
        <v>3</v>
      </c>
    </row>
    <row r="591" spans="1:8" ht="9" customHeight="1">
      <c r="A591" s="100" t="s">
        <v>82</v>
      </c>
      <c r="B591" s="117">
        <f t="shared" si="33"/>
        <v>4967</v>
      </c>
      <c r="C591" s="117">
        <v>58</v>
      </c>
      <c r="D591" s="117">
        <v>799</v>
      </c>
      <c r="E591" s="117">
        <v>1607</v>
      </c>
      <c r="F591" s="117">
        <v>1215</v>
      </c>
      <c r="G591" s="117">
        <v>1140</v>
      </c>
      <c r="H591" s="117">
        <v>148</v>
      </c>
    </row>
    <row r="592" spans="1:8" ht="9" customHeight="1">
      <c r="A592" s="89" t="s">
        <v>83</v>
      </c>
      <c r="B592" s="116">
        <f t="shared" si="33"/>
        <v>15748</v>
      </c>
      <c r="C592" s="116">
        <v>59</v>
      </c>
      <c r="D592" s="116">
        <v>1049</v>
      </c>
      <c r="E592" s="116">
        <v>4774</v>
      </c>
      <c r="F592" s="116">
        <v>3537</v>
      </c>
      <c r="G592" s="116">
        <v>3549</v>
      </c>
      <c r="H592" s="116">
        <v>2780</v>
      </c>
    </row>
    <row r="593" spans="1:8" ht="9" customHeight="1">
      <c r="A593" s="89" t="s">
        <v>84</v>
      </c>
      <c r="B593" s="116">
        <f t="shared" si="33"/>
        <v>3375</v>
      </c>
      <c r="C593" s="116">
        <v>36</v>
      </c>
      <c r="D593" s="116">
        <v>450</v>
      </c>
      <c r="E593" s="116">
        <v>978</v>
      </c>
      <c r="F593" s="116">
        <v>923</v>
      </c>
      <c r="G593" s="116">
        <v>958</v>
      </c>
      <c r="H593" s="116">
        <v>30</v>
      </c>
    </row>
    <row r="594" spans="1:8" ht="9" customHeight="1">
      <c r="A594" s="89" t="s">
        <v>85</v>
      </c>
      <c r="B594" s="116">
        <f t="shared" si="33"/>
        <v>24149</v>
      </c>
      <c r="C594" s="116">
        <v>1386</v>
      </c>
      <c r="D594" s="116">
        <v>6656</v>
      </c>
      <c r="E594" s="116">
        <v>6894</v>
      </c>
      <c r="F594" s="116">
        <v>4864</v>
      </c>
      <c r="G594" s="116">
        <v>3576</v>
      </c>
      <c r="H594" s="116">
        <v>773</v>
      </c>
    </row>
    <row r="595" spans="1:8" ht="9" customHeight="1">
      <c r="A595" s="100" t="s">
        <v>86</v>
      </c>
      <c r="B595" s="117">
        <f t="shared" si="33"/>
        <v>16295</v>
      </c>
      <c r="C595" s="117">
        <v>133</v>
      </c>
      <c r="D595" s="117">
        <v>2337</v>
      </c>
      <c r="E595" s="117">
        <v>4456</v>
      </c>
      <c r="F595" s="117">
        <v>3559</v>
      </c>
      <c r="G595" s="117">
        <v>3625</v>
      </c>
      <c r="H595" s="117">
        <v>2185</v>
      </c>
    </row>
    <row r="596" spans="1:8" ht="9" customHeight="1">
      <c r="A596" s="161" t="s">
        <v>24</v>
      </c>
      <c r="B596" s="116">
        <f t="shared" si="33"/>
        <v>35086</v>
      </c>
      <c r="C596" s="116">
        <v>77</v>
      </c>
      <c r="D596" s="116">
        <v>2179</v>
      </c>
      <c r="E596" s="116">
        <v>10792</v>
      </c>
      <c r="F596" s="116">
        <v>11331</v>
      </c>
      <c r="G596" s="116">
        <v>10677</v>
      </c>
      <c r="H596" s="116">
        <v>30</v>
      </c>
    </row>
    <row r="597" spans="1:8" ht="9" customHeight="1">
      <c r="A597" s="89" t="s">
        <v>87</v>
      </c>
      <c r="B597" s="116">
        <f t="shared" si="33"/>
        <v>9795</v>
      </c>
      <c r="C597" s="116">
        <v>42</v>
      </c>
      <c r="D597" s="116">
        <v>1297</v>
      </c>
      <c r="E597" s="116">
        <v>3516</v>
      </c>
      <c r="F597" s="116">
        <v>2956</v>
      </c>
      <c r="G597" s="116">
        <v>1897</v>
      </c>
      <c r="H597" s="116">
        <v>87</v>
      </c>
    </row>
    <row r="598" spans="1:8" ht="9" customHeight="1">
      <c r="A598" s="89" t="s">
        <v>88</v>
      </c>
      <c r="B598" s="116">
        <f t="shared" si="33"/>
        <v>28494</v>
      </c>
      <c r="C598" s="116">
        <v>222</v>
      </c>
      <c r="D598" s="116">
        <v>5289</v>
      </c>
      <c r="E598" s="116">
        <v>10355</v>
      </c>
      <c r="F598" s="116">
        <v>6384</v>
      </c>
      <c r="G598" s="116">
        <v>3661</v>
      </c>
      <c r="H598" s="116">
        <v>2583</v>
      </c>
    </row>
    <row r="599" spans="1:8" ht="9" customHeight="1">
      <c r="A599" s="100" t="s">
        <v>89</v>
      </c>
      <c r="B599" s="117">
        <f t="shared" si="33"/>
        <v>23611</v>
      </c>
      <c r="C599" s="117">
        <v>628</v>
      </c>
      <c r="D599" s="117">
        <v>4691</v>
      </c>
      <c r="E599" s="117">
        <v>6525</v>
      </c>
      <c r="F599" s="117">
        <v>4137</v>
      </c>
      <c r="G599" s="117">
        <v>3229</v>
      </c>
      <c r="H599" s="117">
        <v>4401</v>
      </c>
    </row>
    <row r="600" spans="1:8" ht="9" customHeight="1">
      <c r="A600" s="89" t="s">
        <v>90</v>
      </c>
      <c r="B600" s="116">
        <f t="shared" si="33"/>
        <v>10447</v>
      </c>
      <c r="C600" s="116">
        <v>208</v>
      </c>
      <c r="D600" s="116">
        <v>1285</v>
      </c>
      <c r="E600" s="116">
        <v>2792</v>
      </c>
      <c r="F600" s="116">
        <v>2331</v>
      </c>
      <c r="G600" s="116">
        <v>2146</v>
      </c>
      <c r="H600" s="116">
        <v>1685</v>
      </c>
    </row>
    <row r="601" spans="1:8" ht="9" customHeight="1">
      <c r="A601" s="89" t="s">
        <v>91</v>
      </c>
      <c r="B601" s="116">
        <f t="shared" si="33"/>
        <v>39350</v>
      </c>
      <c r="C601" s="116">
        <v>300</v>
      </c>
      <c r="D601" s="116">
        <v>5276</v>
      </c>
      <c r="E601" s="116">
        <v>12047</v>
      </c>
      <c r="F601" s="116">
        <v>10342</v>
      </c>
      <c r="G601" s="116">
        <v>9118</v>
      </c>
      <c r="H601" s="116">
        <v>2267</v>
      </c>
    </row>
    <row r="602" spans="1:8" ht="9" customHeight="1">
      <c r="A602" s="89" t="s">
        <v>92</v>
      </c>
      <c r="B602" s="116">
        <f t="shared" si="33"/>
        <v>64417</v>
      </c>
      <c r="C602" s="116">
        <v>1376</v>
      </c>
      <c r="D602" s="116">
        <v>49152</v>
      </c>
      <c r="E602" s="116">
        <v>10542</v>
      </c>
      <c r="F602" s="116">
        <v>138</v>
      </c>
      <c r="G602" s="116">
        <v>0</v>
      </c>
      <c r="H602" s="116">
        <v>3209</v>
      </c>
    </row>
    <row r="603" spans="1:8" ht="9" customHeight="1">
      <c r="A603" s="100" t="s">
        <v>93</v>
      </c>
      <c r="B603" s="117">
        <f t="shared" si="33"/>
        <v>26858</v>
      </c>
      <c r="C603" s="117">
        <v>1285</v>
      </c>
      <c r="D603" s="117">
        <v>5816</v>
      </c>
      <c r="E603" s="117">
        <v>9516</v>
      </c>
      <c r="F603" s="117">
        <v>5628</v>
      </c>
      <c r="G603" s="117">
        <v>3876</v>
      </c>
      <c r="H603" s="117">
        <v>737</v>
      </c>
    </row>
    <row r="604" spans="1:8" ht="9" customHeight="1">
      <c r="A604" s="89" t="s">
        <v>94</v>
      </c>
      <c r="B604" s="116">
        <f t="shared" si="33"/>
        <v>8122</v>
      </c>
      <c r="C604" s="116">
        <v>98</v>
      </c>
      <c r="D604" s="116">
        <v>732</v>
      </c>
      <c r="E604" s="116">
        <v>1974</v>
      </c>
      <c r="F604" s="116">
        <v>2131</v>
      </c>
      <c r="G604" s="116">
        <v>2552</v>
      </c>
      <c r="H604" s="116">
        <v>635</v>
      </c>
    </row>
    <row r="605" spans="1:8" ht="9" customHeight="1">
      <c r="A605" s="89" t="s">
        <v>95</v>
      </c>
      <c r="B605" s="116">
        <f t="shared" si="33"/>
        <v>6040</v>
      </c>
      <c r="C605" s="116">
        <v>67</v>
      </c>
      <c r="D605" s="116">
        <v>535</v>
      </c>
      <c r="E605" s="116">
        <v>1325</v>
      </c>
      <c r="F605" s="116">
        <v>1016</v>
      </c>
      <c r="G605" s="116">
        <v>1395</v>
      </c>
      <c r="H605" s="116">
        <v>1702</v>
      </c>
    </row>
    <row r="606" spans="1:8" ht="9" customHeight="1">
      <c r="A606" s="89" t="s">
        <v>96</v>
      </c>
      <c r="B606" s="116">
        <f t="shared" si="33"/>
        <v>27328</v>
      </c>
      <c r="C606" s="116">
        <v>50</v>
      </c>
      <c r="D606" s="116">
        <v>1736</v>
      </c>
      <c r="E606" s="116">
        <v>7432</v>
      </c>
      <c r="F606" s="116">
        <v>5216</v>
      </c>
      <c r="G606" s="116">
        <v>5440</v>
      </c>
      <c r="H606" s="116">
        <v>7454</v>
      </c>
    </row>
    <row r="607" spans="1:8" ht="9" customHeight="1">
      <c r="A607" s="100" t="s">
        <v>97</v>
      </c>
      <c r="B607" s="117">
        <f t="shared" si="33"/>
        <v>21092</v>
      </c>
      <c r="C607" s="117">
        <v>728</v>
      </c>
      <c r="D607" s="117">
        <v>5747</v>
      </c>
      <c r="E607" s="117">
        <v>6636</v>
      </c>
      <c r="F607" s="117">
        <v>4551</v>
      </c>
      <c r="G607" s="117">
        <v>3274</v>
      </c>
      <c r="H607" s="117">
        <v>156</v>
      </c>
    </row>
    <row r="608" spans="1:8" ht="9" customHeight="1">
      <c r="A608" s="89" t="s">
        <v>98</v>
      </c>
      <c r="B608" s="116">
        <f t="shared" si="33"/>
        <v>19441</v>
      </c>
      <c r="C608" s="116">
        <v>410</v>
      </c>
      <c r="D608" s="116">
        <v>2722</v>
      </c>
      <c r="E608" s="116">
        <v>4724</v>
      </c>
      <c r="F608" s="116">
        <v>4371</v>
      </c>
      <c r="G608" s="116">
        <v>4502</v>
      </c>
      <c r="H608" s="116">
        <v>2712</v>
      </c>
    </row>
    <row r="609" spans="1:9" ht="9" customHeight="1">
      <c r="A609" s="89" t="s">
        <v>99</v>
      </c>
      <c r="B609" s="116">
        <f t="shared" si="33"/>
        <v>9037</v>
      </c>
      <c r="C609" s="116">
        <v>99</v>
      </c>
      <c r="D609" s="116">
        <v>1519</v>
      </c>
      <c r="E609" s="116">
        <v>3060</v>
      </c>
      <c r="F609" s="116">
        <v>2128</v>
      </c>
      <c r="G609" s="116">
        <v>2084</v>
      </c>
      <c r="H609" s="116">
        <v>147</v>
      </c>
    </row>
    <row r="610" spans="1:9" ht="9" customHeight="1">
      <c r="A610" s="89" t="s">
        <v>100</v>
      </c>
      <c r="B610" s="116">
        <f t="shared" si="33"/>
        <v>9497</v>
      </c>
      <c r="C610" s="116">
        <v>67</v>
      </c>
      <c r="D610" s="116">
        <v>768</v>
      </c>
      <c r="E610" s="116">
        <v>2096</v>
      </c>
      <c r="F610" s="116">
        <v>3006</v>
      </c>
      <c r="G610" s="116">
        <v>2490</v>
      </c>
      <c r="H610" s="116">
        <v>1070</v>
      </c>
    </row>
    <row r="611" spans="1:9" ht="9" customHeight="1">
      <c r="A611" s="100" t="s">
        <v>101</v>
      </c>
      <c r="B611" s="117">
        <f t="shared" si="33"/>
        <v>13088</v>
      </c>
      <c r="C611" s="117">
        <v>116</v>
      </c>
      <c r="D611" s="117">
        <v>1684</v>
      </c>
      <c r="E611" s="117">
        <v>4098</v>
      </c>
      <c r="F611" s="117">
        <v>3135</v>
      </c>
      <c r="G611" s="117">
        <v>2489</v>
      </c>
      <c r="H611" s="117">
        <v>1566</v>
      </c>
    </row>
    <row r="612" spans="1:9" ht="9" customHeight="1">
      <c r="A612" s="89" t="s">
        <v>102</v>
      </c>
      <c r="B612" s="116">
        <f t="shared" si="33"/>
        <v>17253</v>
      </c>
      <c r="C612" s="116">
        <v>70</v>
      </c>
      <c r="D612" s="116">
        <v>1905</v>
      </c>
      <c r="E612" s="116">
        <v>3676</v>
      </c>
      <c r="F612" s="116">
        <v>4688</v>
      </c>
      <c r="G612" s="116">
        <v>4393</v>
      </c>
      <c r="H612" s="116">
        <v>2521</v>
      </c>
    </row>
    <row r="613" spans="1:9" ht="9" customHeight="1">
      <c r="A613" s="89" t="s">
        <v>103</v>
      </c>
      <c r="B613" s="116">
        <f t="shared" si="33"/>
        <v>14422</v>
      </c>
      <c r="C613" s="116">
        <v>924</v>
      </c>
      <c r="D613" s="116">
        <v>1185</v>
      </c>
      <c r="E613" s="116">
        <v>4640</v>
      </c>
      <c r="F613" s="116">
        <v>3556</v>
      </c>
      <c r="G613" s="116">
        <v>3589</v>
      </c>
      <c r="H613" s="116">
        <v>528</v>
      </c>
    </row>
    <row r="614" spans="1:9" ht="9" customHeight="1">
      <c r="A614" s="89" t="s">
        <v>104</v>
      </c>
      <c r="B614" s="116">
        <f t="shared" si="33"/>
        <v>11419</v>
      </c>
      <c r="C614" s="116">
        <v>92</v>
      </c>
      <c r="D614" s="116">
        <v>1282</v>
      </c>
      <c r="E614" s="116">
        <v>3210</v>
      </c>
      <c r="F614" s="116">
        <v>2714</v>
      </c>
      <c r="G614" s="116">
        <v>1926</v>
      </c>
      <c r="H614" s="116">
        <v>2195</v>
      </c>
    </row>
    <row r="615" spans="1:9" ht="9" customHeight="1">
      <c r="A615" s="100" t="s">
        <v>105</v>
      </c>
      <c r="B615" s="117">
        <f t="shared" si="33"/>
        <v>19027</v>
      </c>
      <c r="C615" s="117">
        <v>149</v>
      </c>
      <c r="D615" s="117">
        <v>3040</v>
      </c>
      <c r="E615" s="117">
        <v>6489</v>
      </c>
      <c r="F615" s="117">
        <v>5019</v>
      </c>
      <c r="G615" s="117">
        <v>4144</v>
      </c>
      <c r="H615" s="117">
        <v>186</v>
      </c>
    </row>
    <row r="616" spans="1:9" ht="9" customHeight="1">
      <c r="A616" s="89" t="s">
        <v>106</v>
      </c>
      <c r="B616" s="116">
        <f t="shared" si="33"/>
        <v>5096</v>
      </c>
      <c r="C616" s="116">
        <v>68</v>
      </c>
      <c r="D616" s="116">
        <v>617</v>
      </c>
      <c r="E616" s="116">
        <v>1531</v>
      </c>
      <c r="F616" s="116">
        <v>1430</v>
      </c>
      <c r="G616" s="116">
        <v>1338</v>
      </c>
      <c r="H616" s="116">
        <v>112</v>
      </c>
    </row>
    <row r="617" spans="1:9" ht="9" customHeight="1">
      <c r="A617" s="89" t="s">
        <v>107</v>
      </c>
      <c r="B617" s="116">
        <f t="shared" si="33"/>
        <v>40568</v>
      </c>
      <c r="C617" s="116">
        <v>1193</v>
      </c>
      <c r="D617" s="116">
        <v>9527</v>
      </c>
      <c r="E617" s="116">
        <v>10592</v>
      </c>
      <c r="F617" s="116">
        <v>10350</v>
      </c>
      <c r="G617" s="116">
        <v>8396</v>
      </c>
      <c r="H617" s="116">
        <v>510</v>
      </c>
    </row>
    <row r="618" spans="1:9" ht="9" customHeight="1">
      <c r="A618" s="89" t="s">
        <v>108</v>
      </c>
      <c r="B618" s="116">
        <f t="shared" si="33"/>
        <v>12027</v>
      </c>
      <c r="C618" s="116">
        <v>127</v>
      </c>
      <c r="D618" s="116">
        <v>2309</v>
      </c>
      <c r="E618" s="116">
        <v>4100</v>
      </c>
      <c r="F618" s="116">
        <v>2457</v>
      </c>
      <c r="G618" s="116">
        <v>1922</v>
      </c>
      <c r="H618" s="116">
        <v>1112</v>
      </c>
    </row>
    <row r="619" spans="1:9" ht="9" customHeight="1">
      <c r="A619" s="100" t="s">
        <v>109</v>
      </c>
      <c r="B619" s="117">
        <f t="shared" si="33"/>
        <v>9634</v>
      </c>
      <c r="C619" s="117">
        <v>838</v>
      </c>
      <c r="D619" s="117">
        <v>1211</v>
      </c>
      <c r="E619" s="117">
        <v>3620</v>
      </c>
      <c r="F619" s="117">
        <v>2022</v>
      </c>
      <c r="G619" s="117">
        <v>1543</v>
      </c>
      <c r="H619" s="117">
        <v>400</v>
      </c>
    </row>
    <row r="620" spans="1:9" ht="8.65" customHeight="1"/>
    <row r="621" spans="1:9" ht="8.65" customHeight="1">
      <c r="A621" s="162" t="s">
        <v>118</v>
      </c>
      <c r="B621" s="166"/>
      <c r="C621" s="166"/>
      <c r="D621" s="166"/>
      <c r="E621" s="166"/>
      <c r="F621" s="166"/>
      <c r="G621" s="166"/>
      <c r="H621" s="166"/>
    </row>
    <row r="622" spans="1:9" ht="8.65" customHeight="1">
      <c r="A622" s="96" t="s">
        <v>181</v>
      </c>
      <c r="B622" s="115">
        <f t="shared" ref="B622:G622" si="34">SUM(B624:B655)</f>
        <v>585434</v>
      </c>
      <c r="C622" s="115">
        <f t="shared" si="34"/>
        <v>9851</v>
      </c>
      <c r="D622" s="115">
        <f t="shared" si="34"/>
        <v>129752</v>
      </c>
      <c r="E622" s="115">
        <f t="shared" si="34"/>
        <v>158339</v>
      </c>
      <c r="F622" s="115">
        <f t="shared" si="34"/>
        <v>126152</v>
      </c>
      <c r="G622" s="115">
        <f t="shared" si="34"/>
        <v>108612</v>
      </c>
      <c r="H622" s="115">
        <f>SUM(H624:H655)</f>
        <v>52728</v>
      </c>
      <c r="I622" s="164"/>
    </row>
    <row r="623" spans="1:9" ht="3.95" customHeight="1">
      <c r="A623" s="89" t="s">
        <v>195</v>
      </c>
      <c r="B623" s="116"/>
      <c r="C623" s="116"/>
      <c r="D623" s="116"/>
      <c r="E623" s="116"/>
      <c r="F623" s="116"/>
      <c r="G623" s="116"/>
      <c r="H623" s="116"/>
    </row>
    <row r="624" spans="1:9" ht="8.65" customHeight="1">
      <c r="A624" s="89" t="s">
        <v>79</v>
      </c>
      <c r="B624" s="116">
        <f t="shared" ref="B624:B655" si="35">SUM(C624:H624)</f>
        <v>6210</v>
      </c>
      <c r="C624" s="116">
        <v>15</v>
      </c>
      <c r="D624" s="116">
        <v>546</v>
      </c>
      <c r="E624" s="116">
        <v>2281</v>
      </c>
      <c r="F624" s="116">
        <v>1724</v>
      </c>
      <c r="G624" s="116">
        <v>1623</v>
      </c>
      <c r="H624" s="116">
        <v>21</v>
      </c>
      <c r="I624" s="77">
        <v>12</v>
      </c>
    </row>
    <row r="625" spans="1:9" ht="8.65" customHeight="1">
      <c r="A625" s="89" t="s">
        <v>80</v>
      </c>
      <c r="B625" s="116">
        <f t="shared" si="35"/>
        <v>17535</v>
      </c>
      <c r="C625" s="116">
        <v>215</v>
      </c>
      <c r="D625" s="116">
        <v>2770</v>
      </c>
      <c r="E625" s="116">
        <v>4514</v>
      </c>
      <c r="F625" s="116">
        <v>3455</v>
      </c>
      <c r="G625" s="116">
        <v>2540</v>
      </c>
      <c r="H625" s="116">
        <v>4041</v>
      </c>
      <c r="I625" s="77">
        <v>3969</v>
      </c>
    </row>
    <row r="626" spans="1:9" ht="8.65" customHeight="1">
      <c r="A626" s="89" t="s">
        <v>81</v>
      </c>
      <c r="B626" s="116">
        <f t="shared" si="35"/>
        <v>2856</v>
      </c>
      <c r="C626" s="116">
        <v>26</v>
      </c>
      <c r="D626" s="116">
        <v>250</v>
      </c>
      <c r="E626" s="116">
        <v>586</v>
      </c>
      <c r="F626" s="116">
        <v>899</v>
      </c>
      <c r="G626" s="116">
        <v>1093</v>
      </c>
      <c r="H626" s="116">
        <v>2</v>
      </c>
    </row>
    <row r="627" spans="1:9" ht="8.65" customHeight="1">
      <c r="A627" s="100" t="s">
        <v>82</v>
      </c>
      <c r="B627" s="117">
        <f t="shared" si="35"/>
        <v>5267</v>
      </c>
      <c r="C627" s="117">
        <v>55</v>
      </c>
      <c r="D627" s="117">
        <v>850</v>
      </c>
      <c r="E627" s="117">
        <v>1761</v>
      </c>
      <c r="F627" s="117">
        <v>1236</v>
      </c>
      <c r="G627" s="117">
        <v>1256</v>
      </c>
      <c r="H627" s="117">
        <v>109</v>
      </c>
      <c r="I627" s="77">
        <v>109</v>
      </c>
    </row>
    <row r="628" spans="1:9" ht="8.65" customHeight="1">
      <c r="A628" s="89" t="s">
        <v>83</v>
      </c>
      <c r="B628" s="116">
        <f t="shared" si="35"/>
        <v>15384</v>
      </c>
      <c r="C628" s="116">
        <v>58</v>
      </c>
      <c r="D628" s="116">
        <v>828</v>
      </c>
      <c r="E628" s="116">
        <v>4721</v>
      </c>
      <c r="F628" s="116">
        <v>3721</v>
      </c>
      <c r="G628" s="116">
        <v>3547</v>
      </c>
      <c r="H628" s="116">
        <v>2509</v>
      </c>
      <c r="I628" s="77">
        <v>2484</v>
      </c>
    </row>
    <row r="629" spans="1:9" ht="8.65" customHeight="1">
      <c r="A629" s="89" t="s">
        <v>84</v>
      </c>
      <c r="B629" s="116">
        <f t="shared" si="35"/>
        <v>3388</v>
      </c>
      <c r="C629" s="116">
        <v>31</v>
      </c>
      <c r="D629" s="116">
        <v>371</v>
      </c>
      <c r="E629" s="116">
        <v>967</v>
      </c>
      <c r="F629" s="116">
        <v>932</v>
      </c>
      <c r="G629" s="116">
        <v>1033</v>
      </c>
      <c r="H629" s="116">
        <v>54</v>
      </c>
      <c r="I629" s="77">
        <v>45</v>
      </c>
    </row>
    <row r="630" spans="1:9" ht="8.65" customHeight="1">
      <c r="A630" s="89" t="s">
        <v>85</v>
      </c>
      <c r="B630" s="116">
        <f t="shared" si="35"/>
        <v>24054</v>
      </c>
      <c r="C630" s="116">
        <v>1253</v>
      </c>
      <c r="D630" s="116">
        <v>6667</v>
      </c>
      <c r="E630" s="116">
        <v>6986</v>
      </c>
      <c r="F630" s="116">
        <v>4883</v>
      </c>
      <c r="G630" s="116">
        <v>3789</v>
      </c>
      <c r="H630" s="116">
        <v>476</v>
      </c>
      <c r="I630" s="77">
        <v>448</v>
      </c>
    </row>
    <row r="631" spans="1:9" ht="8.65" customHeight="1">
      <c r="A631" s="100" t="s">
        <v>86</v>
      </c>
      <c r="B631" s="117">
        <f t="shared" si="35"/>
        <v>18728</v>
      </c>
      <c r="C631" s="117">
        <v>108</v>
      </c>
      <c r="D631" s="117">
        <v>2784</v>
      </c>
      <c r="E631" s="117">
        <v>5722</v>
      </c>
      <c r="F631" s="117">
        <v>4402</v>
      </c>
      <c r="G631" s="117">
        <v>3913</v>
      </c>
      <c r="H631" s="117">
        <v>1799</v>
      </c>
      <c r="I631" s="77">
        <v>1633</v>
      </c>
    </row>
    <row r="632" spans="1:9" ht="8.65" customHeight="1">
      <c r="A632" s="161" t="s">
        <v>24</v>
      </c>
      <c r="B632" s="116">
        <f t="shared" si="35"/>
        <v>35536</v>
      </c>
      <c r="C632" s="116">
        <v>54</v>
      </c>
      <c r="D632" s="116">
        <v>1986</v>
      </c>
      <c r="E632" s="116">
        <v>10705</v>
      </c>
      <c r="F632" s="116">
        <v>11558</v>
      </c>
      <c r="G632" s="116">
        <v>11233</v>
      </c>
      <c r="H632" s="116">
        <v>0</v>
      </c>
    </row>
    <row r="633" spans="1:9" ht="8.65" customHeight="1">
      <c r="A633" s="89" t="s">
        <v>87</v>
      </c>
      <c r="B633" s="116">
        <f t="shared" si="35"/>
        <v>9674</v>
      </c>
      <c r="C633" s="116">
        <v>34</v>
      </c>
      <c r="D633" s="116">
        <v>1060</v>
      </c>
      <c r="E633" s="116">
        <v>3466</v>
      </c>
      <c r="F633" s="116">
        <v>2679</v>
      </c>
      <c r="G633" s="116">
        <v>1956</v>
      </c>
      <c r="H633" s="116">
        <v>479</v>
      </c>
      <c r="I633" s="77">
        <v>424</v>
      </c>
    </row>
    <row r="634" spans="1:9" ht="8.65" customHeight="1">
      <c r="A634" s="89" t="s">
        <v>88</v>
      </c>
      <c r="B634" s="116">
        <f t="shared" si="35"/>
        <v>31310</v>
      </c>
      <c r="C634" s="116">
        <v>204</v>
      </c>
      <c r="D634" s="116">
        <v>4801</v>
      </c>
      <c r="E634" s="116">
        <v>10787</v>
      </c>
      <c r="F634" s="116">
        <v>7117</v>
      </c>
      <c r="G634" s="116">
        <v>4020</v>
      </c>
      <c r="H634" s="116">
        <v>4381</v>
      </c>
      <c r="I634" s="77">
        <v>4213</v>
      </c>
    </row>
    <row r="635" spans="1:9" ht="8.65" customHeight="1">
      <c r="A635" s="100" t="s">
        <v>89</v>
      </c>
      <c r="B635" s="117">
        <f t="shared" si="35"/>
        <v>22595</v>
      </c>
      <c r="C635" s="117">
        <v>458</v>
      </c>
      <c r="D635" s="117">
        <v>4437</v>
      </c>
      <c r="E635" s="117">
        <v>6478</v>
      </c>
      <c r="F635" s="117">
        <v>4350</v>
      </c>
      <c r="G635" s="117">
        <v>3285</v>
      </c>
      <c r="H635" s="117">
        <v>3587</v>
      </c>
      <c r="I635" s="77">
        <v>3342</v>
      </c>
    </row>
    <row r="636" spans="1:9" ht="8.65" customHeight="1">
      <c r="A636" s="89" t="s">
        <v>90</v>
      </c>
      <c r="B636" s="116">
        <f t="shared" si="35"/>
        <v>10143</v>
      </c>
      <c r="C636" s="116">
        <v>154</v>
      </c>
      <c r="D636" s="116">
        <v>1071</v>
      </c>
      <c r="E636" s="116">
        <v>2502</v>
      </c>
      <c r="F636" s="116">
        <v>2286</v>
      </c>
      <c r="G636" s="116">
        <v>2146</v>
      </c>
      <c r="H636" s="116">
        <v>1984</v>
      </c>
      <c r="I636" s="77">
        <v>1964</v>
      </c>
    </row>
    <row r="637" spans="1:9" ht="8.65" customHeight="1">
      <c r="A637" s="89" t="s">
        <v>91</v>
      </c>
      <c r="B637" s="116">
        <f t="shared" si="35"/>
        <v>39127</v>
      </c>
      <c r="C637" s="116">
        <v>249</v>
      </c>
      <c r="D637" s="116">
        <v>4515</v>
      </c>
      <c r="E637" s="116">
        <v>11187</v>
      </c>
      <c r="F637" s="116">
        <v>10433</v>
      </c>
      <c r="G637" s="116">
        <v>9675</v>
      </c>
      <c r="H637" s="116">
        <v>3068</v>
      </c>
      <c r="I637" s="77">
        <v>2988</v>
      </c>
    </row>
    <row r="638" spans="1:9" ht="8.65" customHeight="1">
      <c r="A638" s="89" t="s">
        <v>92</v>
      </c>
      <c r="B638" s="116">
        <f t="shared" si="35"/>
        <v>72465</v>
      </c>
      <c r="C638" s="116">
        <v>1400</v>
      </c>
      <c r="D638" s="116">
        <v>58933</v>
      </c>
      <c r="E638" s="116">
        <v>11193</v>
      </c>
      <c r="F638" s="116">
        <v>148</v>
      </c>
      <c r="G638" s="116">
        <v>0</v>
      </c>
      <c r="H638" s="116">
        <v>791</v>
      </c>
      <c r="I638" s="77">
        <v>791</v>
      </c>
    </row>
    <row r="639" spans="1:9" ht="8.65" customHeight="1">
      <c r="A639" s="100" t="s">
        <v>93</v>
      </c>
      <c r="B639" s="117">
        <f t="shared" si="35"/>
        <v>26833</v>
      </c>
      <c r="C639" s="117">
        <v>690</v>
      </c>
      <c r="D639" s="117">
        <v>3511</v>
      </c>
      <c r="E639" s="117">
        <v>6217</v>
      </c>
      <c r="F639" s="117">
        <v>6033</v>
      </c>
      <c r="G639" s="117">
        <v>5046</v>
      </c>
      <c r="H639" s="117">
        <v>5336</v>
      </c>
      <c r="I639" s="77">
        <v>3029</v>
      </c>
    </row>
    <row r="640" spans="1:9" ht="8.65" customHeight="1">
      <c r="A640" s="89" t="s">
        <v>94</v>
      </c>
      <c r="B640" s="116">
        <f t="shared" si="35"/>
        <v>7874</v>
      </c>
      <c r="C640" s="116">
        <v>469</v>
      </c>
      <c r="D640" s="116">
        <v>985</v>
      </c>
      <c r="E640" s="116">
        <v>1496</v>
      </c>
      <c r="F640" s="116">
        <v>1874</v>
      </c>
      <c r="G640" s="116">
        <v>1978</v>
      </c>
      <c r="H640" s="116">
        <v>1072</v>
      </c>
      <c r="I640" s="77">
        <v>1055</v>
      </c>
    </row>
    <row r="641" spans="1:9" ht="8.65" customHeight="1">
      <c r="A641" s="89" t="s">
        <v>95</v>
      </c>
      <c r="B641" s="116">
        <f t="shared" si="35"/>
        <v>6112</v>
      </c>
      <c r="C641" s="116">
        <v>64</v>
      </c>
      <c r="D641" s="116">
        <v>478</v>
      </c>
      <c r="E641" s="116">
        <v>1397</v>
      </c>
      <c r="F641" s="116">
        <v>1092</v>
      </c>
      <c r="G641" s="116">
        <v>1403</v>
      </c>
      <c r="H641" s="116">
        <v>1678</v>
      </c>
      <c r="I641" s="77">
        <v>1678</v>
      </c>
    </row>
    <row r="642" spans="1:9" ht="8.65" customHeight="1">
      <c r="A642" s="89" t="s">
        <v>96</v>
      </c>
      <c r="B642" s="116">
        <f t="shared" si="35"/>
        <v>26942</v>
      </c>
      <c r="C642" s="116">
        <v>28</v>
      </c>
      <c r="D642" s="116">
        <v>1516</v>
      </c>
      <c r="E642" s="116">
        <v>6944</v>
      </c>
      <c r="F642" s="116">
        <v>4999</v>
      </c>
      <c r="G642" s="116">
        <v>5268</v>
      </c>
      <c r="H642" s="116">
        <v>8187</v>
      </c>
      <c r="I642" s="77">
        <v>7219</v>
      </c>
    </row>
    <row r="643" spans="1:9" ht="8.65" customHeight="1">
      <c r="A643" s="100" t="s">
        <v>97</v>
      </c>
      <c r="B643" s="117">
        <f t="shared" si="35"/>
        <v>20922</v>
      </c>
      <c r="C643" s="117">
        <v>635</v>
      </c>
      <c r="D643" s="117">
        <v>5406</v>
      </c>
      <c r="E643" s="117">
        <v>6471</v>
      </c>
      <c r="F643" s="117">
        <v>4872</v>
      </c>
      <c r="G643" s="117">
        <v>3380</v>
      </c>
      <c r="H643" s="117">
        <v>158</v>
      </c>
      <c r="I643" s="77">
        <v>83</v>
      </c>
    </row>
    <row r="644" spans="1:9" ht="8.65" customHeight="1">
      <c r="A644" s="89" t="s">
        <v>98</v>
      </c>
      <c r="B644" s="116">
        <f t="shared" si="35"/>
        <v>21027</v>
      </c>
      <c r="C644" s="116">
        <v>495</v>
      </c>
      <c r="D644" s="116">
        <v>3095</v>
      </c>
      <c r="E644" s="116">
        <v>5244</v>
      </c>
      <c r="F644" s="116">
        <v>4933</v>
      </c>
      <c r="G644" s="116">
        <v>4779</v>
      </c>
      <c r="H644" s="116">
        <v>2481</v>
      </c>
      <c r="I644" s="77">
        <v>2185</v>
      </c>
    </row>
    <row r="645" spans="1:9" ht="8.65" customHeight="1">
      <c r="A645" s="89" t="s">
        <v>99</v>
      </c>
      <c r="B645" s="116">
        <f t="shared" si="35"/>
        <v>9253</v>
      </c>
      <c r="C645" s="116">
        <v>106</v>
      </c>
      <c r="D645" s="116">
        <v>1307</v>
      </c>
      <c r="E645" s="116">
        <v>3125</v>
      </c>
      <c r="F645" s="116">
        <v>2209</v>
      </c>
      <c r="G645" s="116">
        <v>2284</v>
      </c>
      <c r="H645" s="116">
        <v>222</v>
      </c>
      <c r="I645" s="77">
        <v>37</v>
      </c>
    </row>
    <row r="646" spans="1:9" ht="8.65" customHeight="1">
      <c r="A646" s="89" t="s">
        <v>100</v>
      </c>
      <c r="B646" s="116">
        <f t="shared" si="35"/>
        <v>9180</v>
      </c>
      <c r="C646" s="116">
        <v>51</v>
      </c>
      <c r="D646" s="116">
        <v>626</v>
      </c>
      <c r="E646" s="116">
        <v>1761</v>
      </c>
      <c r="F646" s="116">
        <v>3048</v>
      </c>
      <c r="G646" s="116">
        <v>2347</v>
      </c>
      <c r="H646" s="116">
        <v>1347</v>
      </c>
      <c r="I646" s="77">
        <v>1341</v>
      </c>
    </row>
    <row r="647" spans="1:9" ht="8.65" customHeight="1">
      <c r="A647" s="100" t="s">
        <v>101</v>
      </c>
      <c r="B647" s="117">
        <f t="shared" si="35"/>
        <v>13452</v>
      </c>
      <c r="C647" s="117">
        <v>97</v>
      </c>
      <c r="D647" s="117">
        <v>1532</v>
      </c>
      <c r="E647" s="117">
        <v>4164</v>
      </c>
      <c r="F647" s="117">
        <v>3240</v>
      </c>
      <c r="G647" s="117">
        <v>2500</v>
      </c>
      <c r="H647" s="117">
        <v>1919</v>
      </c>
      <c r="I647" s="77">
        <v>1815</v>
      </c>
    </row>
    <row r="648" spans="1:9" ht="8.65" customHeight="1">
      <c r="A648" s="89" t="s">
        <v>102</v>
      </c>
      <c r="B648" s="116">
        <f t="shared" si="35"/>
        <v>17088</v>
      </c>
      <c r="C648" s="116">
        <v>56</v>
      </c>
      <c r="D648" s="116">
        <v>1776</v>
      </c>
      <c r="E648" s="116">
        <v>3708</v>
      </c>
      <c r="F648" s="116">
        <v>4714</v>
      </c>
      <c r="G648" s="116">
        <v>4772</v>
      </c>
      <c r="H648" s="116">
        <v>2062</v>
      </c>
      <c r="I648" s="77">
        <v>2032</v>
      </c>
    </row>
    <row r="649" spans="1:9" ht="8.65" customHeight="1">
      <c r="A649" s="89" t="s">
        <v>103</v>
      </c>
      <c r="B649" s="116">
        <f t="shared" si="35"/>
        <v>14505</v>
      </c>
      <c r="C649" s="116">
        <v>201</v>
      </c>
      <c r="D649" s="116">
        <v>1205</v>
      </c>
      <c r="E649" s="116">
        <v>4795</v>
      </c>
      <c r="F649" s="116">
        <v>3908</v>
      </c>
      <c r="G649" s="116">
        <v>3885</v>
      </c>
      <c r="H649" s="116">
        <v>511</v>
      </c>
      <c r="I649" s="77">
        <v>218</v>
      </c>
    </row>
    <row r="650" spans="1:9" ht="8.65" customHeight="1">
      <c r="A650" s="89" t="s">
        <v>104</v>
      </c>
      <c r="B650" s="116">
        <f t="shared" si="35"/>
        <v>11097</v>
      </c>
      <c r="C650" s="116">
        <v>70</v>
      </c>
      <c r="D650" s="116">
        <v>1214</v>
      </c>
      <c r="E650" s="116">
        <v>3067</v>
      </c>
      <c r="F650" s="116">
        <v>2963</v>
      </c>
      <c r="G650" s="116">
        <v>2066</v>
      </c>
      <c r="H650" s="116">
        <v>1717</v>
      </c>
      <c r="I650" s="77">
        <v>1332</v>
      </c>
    </row>
    <row r="651" spans="1:9" ht="8.65" customHeight="1">
      <c r="A651" s="100" t="s">
        <v>105</v>
      </c>
      <c r="B651" s="117">
        <f t="shared" si="35"/>
        <v>18248</v>
      </c>
      <c r="C651" s="117">
        <v>140</v>
      </c>
      <c r="D651" s="117">
        <v>2513</v>
      </c>
      <c r="E651" s="117">
        <v>6206</v>
      </c>
      <c r="F651" s="117">
        <v>5170</v>
      </c>
      <c r="G651" s="117">
        <v>3986</v>
      </c>
      <c r="H651" s="117">
        <v>233</v>
      </c>
      <c r="I651" s="77">
        <v>73</v>
      </c>
    </row>
    <row r="652" spans="1:9" ht="8.65" customHeight="1">
      <c r="A652" s="89" t="s">
        <v>106</v>
      </c>
      <c r="B652" s="116">
        <f t="shared" si="35"/>
        <v>5750</v>
      </c>
      <c r="C652" s="116">
        <v>79</v>
      </c>
      <c r="D652" s="116">
        <v>718</v>
      </c>
      <c r="E652" s="116">
        <v>1730</v>
      </c>
      <c r="F652" s="116">
        <v>1582</v>
      </c>
      <c r="G652" s="116">
        <v>1452</v>
      </c>
      <c r="H652" s="116">
        <v>189</v>
      </c>
      <c r="I652" s="77">
        <v>175</v>
      </c>
    </row>
    <row r="653" spans="1:9" ht="8.65" customHeight="1">
      <c r="A653" s="89" t="s">
        <v>107</v>
      </c>
      <c r="B653" s="116">
        <f t="shared" si="35"/>
        <v>41356</v>
      </c>
      <c r="C653" s="116">
        <v>1111</v>
      </c>
      <c r="D653" s="116">
        <v>9068</v>
      </c>
      <c r="E653" s="116">
        <v>10723</v>
      </c>
      <c r="F653" s="116">
        <v>11090</v>
      </c>
      <c r="G653" s="116">
        <v>8250</v>
      </c>
      <c r="H653" s="116">
        <v>1114</v>
      </c>
      <c r="I653" s="77">
        <v>1014</v>
      </c>
    </row>
    <row r="654" spans="1:9" ht="8.65" customHeight="1">
      <c r="A654" s="89" t="s">
        <v>108</v>
      </c>
      <c r="B654" s="116">
        <f t="shared" si="35"/>
        <v>11960</v>
      </c>
      <c r="C654" s="116">
        <v>99</v>
      </c>
      <c r="D654" s="116">
        <v>1976</v>
      </c>
      <c r="E654" s="116">
        <v>4120</v>
      </c>
      <c r="F654" s="116">
        <v>2580</v>
      </c>
      <c r="G654" s="116">
        <v>2357</v>
      </c>
      <c r="H654" s="116">
        <v>828</v>
      </c>
      <c r="I654" s="77">
        <v>826</v>
      </c>
    </row>
    <row r="655" spans="1:9" ht="8.65" customHeight="1">
      <c r="A655" s="100" t="s">
        <v>109</v>
      </c>
      <c r="B655" s="117">
        <f t="shared" si="35"/>
        <v>9563</v>
      </c>
      <c r="C655" s="117">
        <v>1146</v>
      </c>
      <c r="D655" s="117">
        <v>957</v>
      </c>
      <c r="E655" s="117">
        <v>3315</v>
      </c>
      <c r="F655" s="117">
        <v>2022</v>
      </c>
      <c r="G655" s="117">
        <v>1750</v>
      </c>
      <c r="H655" s="117">
        <v>373</v>
      </c>
      <c r="I655" s="77">
        <v>359</v>
      </c>
    </row>
    <row r="656" spans="1:9" ht="8.65" customHeight="1"/>
    <row r="657" spans="1:9" ht="8.65" customHeight="1">
      <c r="A657" s="162" t="s">
        <v>119</v>
      </c>
      <c r="B657" s="166"/>
      <c r="C657" s="166"/>
      <c r="D657" s="166"/>
      <c r="E657" s="166"/>
      <c r="F657" s="166"/>
      <c r="G657" s="166"/>
      <c r="H657" s="166"/>
    </row>
    <row r="658" spans="1:9" ht="8.65" customHeight="1">
      <c r="A658" s="96" t="s">
        <v>181</v>
      </c>
      <c r="B658" s="115">
        <f t="shared" ref="B658:G658" si="36">SUM(B660:B691)</f>
        <v>583264</v>
      </c>
      <c r="C658" s="115">
        <f t="shared" si="36"/>
        <v>9244</v>
      </c>
      <c r="D658" s="115">
        <f t="shared" si="36"/>
        <v>134094</v>
      </c>
      <c r="E658" s="115">
        <f t="shared" si="36"/>
        <v>152335</v>
      </c>
      <c r="F658" s="115">
        <f t="shared" si="36"/>
        <v>122995</v>
      </c>
      <c r="G658" s="115">
        <f t="shared" si="36"/>
        <v>117723</v>
      </c>
      <c r="H658" s="115">
        <f>SUM(H660:H691)</f>
        <v>46873</v>
      </c>
      <c r="I658" s="164"/>
    </row>
    <row r="659" spans="1:9" ht="3.95" customHeight="1">
      <c r="A659" s="89" t="s">
        <v>195</v>
      </c>
      <c r="B659" s="116"/>
      <c r="C659" s="116"/>
      <c r="D659" s="116"/>
      <c r="E659" s="116"/>
      <c r="F659" s="116"/>
      <c r="G659" s="116"/>
      <c r="H659" s="116"/>
    </row>
    <row r="660" spans="1:9" ht="8.65" customHeight="1">
      <c r="A660" s="89" t="s">
        <v>79</v>
      </c>
      <c r="B660" s="116">
        <f t="shared" ref="B660:B691" si="37">SUM(C660:H660)</f>
        <v>6369</v>
      </c>
      <c r="C660" s="116">
        <v>22</v>
      </c>
      <c r="D660" s="116">
        <v>512</v>
      </c>
      <c r="E660" s="116">
        <v>2231</v>
      </c>
      <c r="F660" s="116">
        <v>1806</v>
      </c>
      <c r="G660" s="116">
        <v>1783</v>
      </c>
      <c r="H660" s="116">
        <v>15</v>
      </c>
      <c r="I660" s="77">
        <v>12</v>
      </c>
    </row>
    <row r="661" spans="1:9" ht="8.65" customHeight="1">
      <c r="A661" s="89" t="s">
        <v>80</v>
      </c>
      <c r="B661" s="116">
        <f t="shared" si="37"/>
        <v>17353</v>
      </c>
      <c r="C661" s="116">
        <v>180</v>
      </c>
      <c r="D661" s="116">
        <v>2421</v>
      </c>
      <c r="E661" s="116">
        <v>4354</v>
      </c>
      <c r="F661" s="116">
        <v>3611</v>
      </c>
      <c r="G661" s="116">
        <v>3032</v>
      </c>
      <c r="H661" s="116">
        <v>3755</v>
      </c>
      <c r="I661" s="77">
        <v>3969</v>
      </c>
    </row>
    <row r="662" spans="1:9" ht="8.65" customHeight="1">
      <c r="A662" s="89" t="s">
        <v>81</v>
      </c>
      <c r="B662" s="116">
        <f t="shared" si="37"/>
        <v>2820</v>
      </c>
      <c r="C662" s="116">
        <v>30</v>
      </c>
      <c r="D662" s="116">
        <v>219</v>
      </c>
      <c r="E662" s="116">
        <v>575</v>
      </c>
      <c r="F662" s="116">
        <v>964</v>
      </c>
      <c r="G662" s="116">
        <v>1032</v>
      </c>
      <c r="H662" s="116">
        <v>0</v>
      </c>
    </row>
    <row r="663" spans="1:9" ht="8.65" customHeight="1">
      <c r="A663" s="100" t="s">
        <v>82</v>
      </c>
      <c r="B663" s="117">
        <f t="shared" si="37"/>
        <v>4861</v>
      </c>
      <c r="C663" s="117">
        <v>56</v>
      </c>
      <c r="D663" s="117">
        <v>665</v>
      </c>
      <c r="E663" s="117">
        <v>1620</v>
      </c>
      <c r="F663" s="117">
        <v>1233</v>
      </c>
      <c r="G663" s="117">
        <v>1202</v>
      </c>
      <c r="H663" s="117">
        <v>85</v>
      </c>
      <c r="I663" s="77">
        <v>109</v>
      </c>
    </row>
    <row r="664" spans="1:9" ht="8.65" customHeight="1">
      <c r="A664" s="89" t="s">
        <v>83</v>
      </c>
      <c r="B664" s="116">
        <f t="shared" si="37"/>
        <v>15861</v>
      </c>
      <c r="C664" s="116">
        <v>41</v>
      </c>
      <c r="D664" s="116">
        <v>831</v>
      </c>
      <c r="E664" s="116">
        <v>4658</v>
      </c>
      <c r="F664" s="116">
        <v>3525</v>
      </c>
      <c r="G664" s="116">
        <v>3944</v>
      </c>
      <c r="H664" s="116">
        <v>2862</v>
      </c>
      <c r="I664" s="77">
        <v>2484</v>
      </c>
    </row>
    <row r="665" spans="1:9" ht="8.65" customHeight="1">
      <c r="A665" s="89" t="s">
        <v>84</v>
      </c>
      <c r="B665" s="116">
        <f t="shared" si="37"/>
        <v>3359</v>
      </c>
      <c r="C665" s="116">
        <v>36</v>
      </c>
      <c r="D665" s="116">
        <v>414</v>
      </c>
      <c r="E665" s="116">
        <v>933</v>
      </c>
      <c r="F665" s="116">
        <v>855</v>
      </c>
      <c r="G665" s="116">
        <v>1071</v>
      </c>
      <c r="H665" s="116">
        <v>50</v>
      </c>
      <c r="I665" s="77">
        <v>45</v>
      </c>
    </row>
    <row r="666" spans="1:9" ht="8.65" customHeight="1">
      <c r="A666" s="89" t="s">
        <v>85</v>
      </c>
      <c r="B666" s="116">
        <f t="shared" si="37"/>
        <v>28054</v>
      </c>
      <c r="C666" s="116">
        <v>1875</v>
      </c>
      <c r="D666" s="116">
        <v>8513</v>
      </c>
      <c r="E666" s="116">
        <v>7791</v>
      </c>
      <c r="F666" s="116">
        <v>5413</v>
      </c>
      <c r="G666" s="116">
        <v>4046</v>
      </c>
      <c r="H666" s="116">
        <v>416</v>
      </c>
      <c r="I666" s="77">
        <v>448</v>
      </c>
    </row>
    <row r="667" spans="1:9" ht="8.65" customHeight="1">
      <c r="A667" s="100" t="s">
        <v>86</v>
      </c>
      <c r="B667" s="117">
        <f t="shared" si="37"/>
        <v>19191</v>
      </c>
      <c r="C667" s="117">
        <v>112</v>
      </c>
      <c r="D667" s="117">
        <v>2862</v>
      </c>
      <c r="E667" s="117">
        <v>5950</v>
      </c>
      <c r="F667" s="117">
        <v>4637</v>
      </c>
      <c r="G667" s="117">
        <v>4410</v>
      </c>
      <c r="H667" s="117">
        <v>1220</v>
      </c>
      <c r="I667" s="77">
        <v>1633</v>
      </c>
    </row>
    <row r="668" spans="1:9" ht="8.65" customHeight="1">
      <c r="A668" s="161" t="s">
        <v>24</v>
      </c>
      <c r="B668" s="116">
        <f t="shared" si="37"/>
        <v>37073</v>
      </c>
      <c r="C668" s="116">
        <v>42</v>
      </c>
      <c r="D668" s="116">
        <v>2459</v>
      </c>
      <c r="E668" s="116">
        <v>10833</v>
      </c>
      <c r="F668" s="116">
        <v>11738</v>
      </c>
      <c r="G668" s="116">
        <v>11972</v>
      </c>
      <c r="H668" s="116">
        <v>29</v>
      </c>
    </row>
    <row r="669" spans="1:9" ht="8.65" customHeight="1">
      <c r="A669" s="89" t="s">
        <v>87</v>
      </c>
      <c r="B669" s="116">
        <f t="shared" si="37"/>
        <v>9463</v>
      </c>
      <c r="C669" s="116">
        <v>40</v>
      </c>
      <c r="D669" s="116">
        <v>967</v>
      </c>
      <c r="E669" s="116">
        <v>3412</v>
      </c>
      <c r="F669" s="116">
        <v>2444</v>
      </c>
      <c r="G669" s="116">
        <v>1981</v>
      </c>
      <c r="H669" s="116">
        <v>619</v>
      </c>
      <c r="I669" s="77">
        <v>424</v>
      </c>
    </row>
    <row r="670" spans="1:9" ht="8.65" customHeight="1">
      <c r="A670" s="89" t="s">
        <v>88</v>
      </c>
      <c r="B670" s="116">
        <f t="shared" si="37"/>
        <v>31643</v>
      </c>
      <c r="C670" s="116">
        <v>174</v>
      </c>
      <c r="D670" s="116">
        <v>4355</v>
      </c>
      <c r="E670" s="116">
        <v>10783</v>
      </c>
      <c r="F670" s="116">
        <v>6753</v>
      </c>
      <c r="G670" s="116">
        <v>5019</v>
      </c>
      <c r="H670" s="116">
        <v>4559</v>
      </c>
      <c r="I670" s="77">
        <v>4213</v>
      </c>
    </row>
    <row r="671" spans="1:9" ht="8.65" customHeight="1">
      <c r="A671" s="100" t="s">
        <v>89</v>
      </c>
      <c r="B671" s="117">
        <f t="shared" si="37"/>
        <v>20565</v>
      </c>
      <c r="C671" s="117">
        <v>435</v>
      </c>
      <c r="D671" s="117">
        <v>3841</v>
      </c>
      <c r="E671" s="117">
        <v>5884</v>
      </c>
      <c r="F671" s="117">
        <v>4135</v>
      </c>
      <c r="G671" s="117">
        <v>3202</v>
      </c>
      <c r="H671" s="117">
        <v>3068</v>
      </c>
      <c r="I671" s="77">
        <v>3342</v>
      </c>
    </row>
    <row r="672" spans="1:9" ht="8.65" customHeight="1">
      <c r="A672" s="89" t="s">
        <v>90</v>
      </c>
      <c r="B672" s="116">
        <f t="shared" si="37"/>
        <v>10610</v>
      </c>
      <c r="C672" s="116">
        <v>159</v>
      </c>
      <c r="D672" s="116">
        <v>1044</v>
      </c>
      <c r="E672" s="116">
        <v>2595</v>
      </c>
      <c r="F672" s="116">
        <v>2328</v>
      </c>
      <c r="G672" s="116">
        <v>2485</v>
      </c>
      <c r="H672" s="116">
        <v>1999</v>
      </c>
      <c r="I672" s="77">
        <v>1964</v>
      </c>
    </row>
    <row r="673" spans="1:9" ht="8.65" customHeight="1">
      <c r="A673" s="89" t="s">
        <v>91</v>
      </c>
      <c r="B673" s="116">
        <f t="shared" si="37"/>
        <v>39687</v>
      </c>
      <c r="C673" s="116">
        <v>299</v>
      </c>
      <c r="D673" s="116">
        <v>4953</v>
      </c>
      <c r="E673" s="116">
        <v>11906</v>
      </c>
      <c r="F673" s="116">
        <v>10623</v>
      </c>
      <c r="G673" s="116">
        <v>10052</v>
      </c>
      <c r="H673" s="116">
        <v>1854</v>
      </c>
      <c r="I673" s="77">
        <v>2988</v>
      </c>
    </row>
    <row r="674" spans="1:9" ht="8.65" customHeight="1">
      <c r="A674" s="89" t="s">
        <v>92</v>
      </c>
      <c r="B674" s="116">
        <f t="shared" si="37"/>
        <v>70188</v>
      </c>
      <c r="C674" s="116">
        <v>1415</v>
      </c>
      <c r="D674" s="116">
        <v>55785</v>
      </c>
      <c r="E674" s="116">
        <v>7117</v>
      </c>
      <c r="F674" s="116">
        <v>95</v>
      </c>
      <c r="G674" s="116">
        <v>5229</v>
      </c>
      <c r="H674" s="116">
        <v>547</v>
      </c>
      <c r="I674" s="77">
        <v>791</v>
      </c>
    </row>
    <row r="675" spans="1:9" ht="8.65" customHeight="1">
      <c r="A675" s="100" t="s">
        <v>93</v>
      </c>
      <c r="B675" s="117">
        <f t="shared" si="37"/>
        <v>25238</v>
      </c>
      <c r="C675" s="117">
        <v>408</v>
      </c>
      <c r="D675" s="117">
        <v>12060</v>
      </c>
      <c r="E675" s="117">
        <v>5105</v>
      </c>
      <c r="F675" s="117">
        <v>3274</v>
      </c>
      <c r="G675" s="117">
        <v>3363</v>
      </c>
      <c r="H675" s="117">
        <v>1028</v>
      </c>
      <c r="I675" s="77">
        <v>3029</v>
      </c>
    </row>
    <row r="676" spans="1:9" ht="8.65" customHeight="1">
      <c r="A676" s="89" t="s">
        <v>94</v>
      </c>
      <c r="B676" s="116">
        <f t="shared" si="37"/>
        <v>7421</v>
      </c>
      <c r="C676" s="116">
        <v>65</v>
      </c>
      <c r="D676" s="116">
        <v>477</v>
      </c>
      <c r="E676" s="116">
        <v>1555</v>
      </c>
      <c r="F676" s="116">
        <v>1686</v>
      </c>
      <c r="G676" s="116">
        <v>2237</v>
      </c>
      <c r="H676" s="116">
        <v>1401</v>
      </c>
      <c r="I676" s="77">
        <v>1055</v>
      </c>
    </row>
    <row r="677" spans="1:9" ht="8.65" customHeight="1">
      <c r="A677" s="89" t="s">
        <v>95</v>
      </c>
      <c r="B677" s="116">
        <f t="shared" si="37"/>
        <v>5540</v>
      </c>
      <c r="C677" s="116">
        <v>54</v>
      </c>
      <c r="D677" s="116">
        <v>387</v>
      </c>
      <c r="E677" s="116">
        <v>1093</v>
      </c>
      <c r="F677" s="116">
        <v>881</v>
      </c>
      <c r="G677" s="116">
        <v>1390</v>
      </c>
      <c r="H677" s="116">
        <v>1735</v>
      </c>
      <c r="I677" s="77">
        <v>1678</v>
      </c>
    </row>
    <row r="678" spans="1:9" ht="8.65" customHeight="1">
      <c r="A678" s="89" t="s">
        <v>96</v>
      </c>
      <c r="B678" s="116">
        <f t="shared" si="37"/>
        <v>26152</v>
      </c>
      <c r="C678" s="116">
        <v>37</v>
      </c>
      <c r="D678" s="116">
        <v>1348</v>
      </c>
      <c r="E678" s="116">
        <v>6562</v>
      </c>
      <c r="F678" s="116">
        <v>4718</v>
      </c>
      <c r="G678" s="116">
        <v>4982</v>
      </c>
      <c r="H678" s="116">
        <v>8505</v>
      </c>
      <c r="I678" s="77">
        <v>7219</v>
      </c>
    </row>
    <row r="679" spans="1:9" ht="8.65" customHeight="1">
      <c r="A679" s="100" t="s">
        <v>97</v>
      </c>
      <c r="B679" s="117">
        <f t="shared" si="37"/>
        <v>20259</v>
      </c>
      <c r="C679" s="117">
        <v>608</v>
      </c>
      <c r="D679" s="117">
        <v>5194</v>
      </c>
      <c r="E679" s="117">
        <v>6252</v>
      </c>
      <c r="F679" s="117">
        <v>4674</v>
      </c>
      <c r="G679" s="117">
        <v>3394</v>
      </c>
      <c r="H679" s="117">
        <v>137</v>
      </c>
      <c r="I679" s="77">
        <v>83</v>
      </c>
    </row>
    <row r="680" spans="1:9" ht="8.65" customHeight="1">
      <c r="A680" s="89" t="s">
        <v>98</v>
      </c>
      <c r="B680" s="116">
        <f t="shared" si="37"/>
        <v>19229</v>
      </c>
      <c r="C680" s="116">
        <v>397</v>
      </c>
      <c r="D680" s="116">
        <v>2564</v>
      </c>
      <c r="E680" s="116">
        <v>4697</v>
      </c>
      <c r="F680" s="116">
        <v>4876</v>
      </c>
      <c r="G680" s="116">
        <v>4985</v>
      </c>
      <c r="H680" s="116">
        <v>1710</v>
      </c>
      <c r="I680" s="77">
        <v>2185</v>
      </c>
    </row>
    <row r="681" spans="1:9" ht="8.65" customHeight="1">
      <c r="A681" s="89" t="s">
        <v>99</v>
      </c>
      <c r="B681" s="116">
        <f t="shared" si="37"/>
        <v>9734</v>
      </c>
      <c r="C681" s="116">
        <v>107</v>
      </c>
      <c r="D681" s="116">
        <v>1389</v>
      </c>
      <c r="E681" s="116">
        <v>3342</v>
      </c>
      <c r="F681" s="116">
        <v>2179</v>
      </c>
      <c r="G681" s="116">
        <v>2545</v>
      </c>
      <c r="H681" s="116">
        <v>172</v>
      </c>
      <c r="I681" s="77">
        <v>37</v>
      </c>
    </row>
    <row r="682" spans="1:9" ht="8.65" customHeight="1">
      <c r="A682" s="89" t="s">
        <v>100</v>
      </c>
      <c r="B682" s="116">
        <f t="shared" si="37"/>
        <v>10191</v>
      </c>
      <c r="C682" s="116">
        <v>84</v>
      </c>
      <c r="D682" s="116">
        <v>781</v>
      </c>
      <c r="E682" s="116">
        <v>1873</v>
      </c>
      <c r="F682" s="116">
        <v>3368</v>
      </c>
      <c r="G682" s="116">
        <v>2638</v>
      </c>
      <c r="H682" s="116">
        <v>1447</v>
      </c>
      <c r="I682" s="77">
        <v>1341</v>
      </c>
    </row>
    <row r="683" spans="1:9" ht="8.65" customHeight="1">
      <c r="A683" s="100" t="s">
        <v>101</v>
      </c>
      <c r="B683" s="117">
        <f t="shared" si="37"/>
        <v>13478</v>
      </c>
      <c r="C683" s="117">
        <v>84</v>
      </c>
      <c r="D683" s="117">
        <v>1405</v>
      </c>
      <c r="E683" s="117">
        <v>4026</v>
      </c>
      <c r="F683" s="117">
        <v>3354</v>
      </c>
      <c r="G683" s="117">
        <v>2734</v>
      </c>
      <c r="H683" s="117">
        <v>1875</v>
      </c>
      <c r="I683" s="77">
        <v>1815</v>
      </c>
    </row>
    <row r="684" spans="1:9" ht="8.65" customHeight="1">
      <c r="A684" s="89" t="s">
        <v>102</v>
      </c>
      <c r="B684" s="116">
        <f t="shared" si="37"/>
        <v>17080</v>
      </c>
      <c r="C684" s="116">
        <v>51</v>
      </c>
      <c r="D684" s="116">
        <v>1649</v>
      </c>
      <c r="E684" s="116">
        <v>3493</v>
      </c>
      <c r="F684" s="116">
        <v>4497</v>
      </c>
      <c r="G684" s="116">
        <v>5047</v>
      </c>
      <c r="H684" s="116">
        <v>2343</v>
      </c>
      <c r="I684" s="77">
        <v>2032</v>
      </c>
    </row>
    <row r="685" spans="1:9" ht="8.65" customHeight="1">
      <c r="A685" s="89" t="s">
        <v>103</v>
      </c>
      <c r="B685" s="116">
        <f t="shared" si="37"/>
        <v>15926</v>
      </c>
      <c r="C685" s="116">
        <v>197</v>
      </c>
      <c r="D685" s="116">
        <v>1333</v>
      </c>
      <c r="E685" s="116">
        <v>5559</v>
      </c>
      <c r="F685" s="116">
        <v>4093</v>
      </c>
      <c r="G685" s="116">
        <v>4066</v>
      </c>
      <c r="H685" s="116">
        <v>678</v>
      </c>
      <c r="I685" s="77">
        <v>218</v>
      </c>
    </row>
    <row r="686" spans="1:9" ht="8.65" customHeight="1">
      <c r="A686" s="89" t="s">
        <v>104</v>
      </c>
      <c r="B686" s="116">
        <f t="shared" si="37"/>
        <v>11628</v>
      </c>
      <c r="C686" s="116">
        <v>63</v>
      </c>
      <c r="D686" s="116">
        <v>1432</v>
      </c>
      <c r="E686" s="116">
        <v>3498</v>
      </c>
      <c r="F686" s="116">
        <v>2955</v>
      </c>
      <c r="G686" s="116">
        <v>1948</v>
      </c>
      <c r="H686" s="116">
        <v>1732</v>
      </c>
      <c r="I686" s="77">
        <v>1332</v>
      </c>
    </row>
    <row r="687" spans="1:9" ht="8.65" customHeight="1">
      <c r="A687" s="100" t="s">
        <v>105</v>
      </c>
      <c r="B687" s="117">
        <f t="shared" si="37"/>
        <v>17613</v>
      </c>
      <c r="C687" s="117">
        <v>100</v>
      </c>
      <c r="D687" s="117">
        <v>2312</v>
      </c>
      <c r="E687" s="117">
        <v>5713</v>
      </c>
      <c r="F687" s="117">
        <v>5223</v>
      </c>
      <c r="G687" s="117">
        <v>4059</v>
      </c>
      <c r="H687" s="117">
        <v>206</v>
      </c>
      <c r="I687" s="77">
        <v>73</v>
      </c>
    </row>
    <row r="688" spans="1:9" ht="8.65" customHeight="1">
      <c r="A688" s="89" t="s">
        <v>106</v>
      </c>
      <c r="B688" s="116">
        <f t="shared" si="37"/>
        <v>5704</v>
      </c>
      <c r="C688" s="116">
        <v>46</v>
      </c>
      <c r="D688" s="116">
        <v>776</v>
      </c>
      <c r="E688" s="116">
        <v>1694</v>
      </c>
      <c r="F688" s="116">
        <v>1433</v>
      </c>
      <c r="G688" s="116">
        <v>1303</v>
      </c>
      <c r="H688" s="116">
        <v>452</v>
      </c>
      <c r="I688" s="77">
        <v>175</v>
      </c>
    </row>
    <row r="689" spans="1:11" ht="8.65" customHeight="1">
      <c r="A689" s="89" t="s">
        <v>107</v>
      </c>
      <c r="B689" s="116">
        <f t="shared" si="37"/>
        <v>39510</v>
      </c>
      <c r="C689" s="116">
        <v>949</v>
      </c>
      <c r="D689" s="116">
        <v>8138</v>
      </c>
      <c r="E689" s="116">
        <v>9977</v>
      </c>
      <c r="F689" s="116">
        <v>11215</v>
      </c>
      <c r="G689" s="116">
        <v>8328</v>
      </c>
      <c r="H689" s="116">
        <v>903</v>
      </c>
      <c r="I689" s="77">
        <v>1014</v>
      </c>
    </row>
    <row r="690" spans="1:11" ht="8.65" customHeight="1">
      <c r="A690" s="89" t="s">
        <v>108</v>
      </c>
      <c r="B690" s="116">
        <f t="shared" si="37"/>
        <v>12469</v>
      </c>
      <c r="C690" s="116">
        <v>131</v>
      </c>
      <c r="D690" s="116">
        <v>2113</v>
      </c>
      <c r="E690" s="116">
        <v>4159</v>
      </c>
      <c r="F690" s="116">
        <v>2484</v>
      </c>
      <c r="G690" s="116">
        <v>2376</v>
      </c>
      <c r="H690" s="116">
        <v>1206</v>
      </c>
      <c r="I690" s="77">
        <v>826</v>
      </c>
    </row>
    <row r="691" spans="1:11" ht="8.65" customHeight="1">
      <c r="A691" s="100" t="s">
        <v>109</v>
      </c>
      <c r="B691" s="117">
        <f t="shared" si="37"/>
        <v>8995</v>
      </c>
      <c r="C691" s="117">
        <v>947</v>
      </c>
      <c r="D691" s="117">
        <v>895</v>
      </c>
      <c r="E691" s="117">
        <v>3095</v>
      </c>
      <c r="F691" s="117">
        <v>1925</v>
      </c>
      <c r="G691" s="117">
        <v>1868</v>
      </c>
      <c r="H691" s="117">
        <v>265</v>
      </c>
      <c r="I691" s="77">
        <v>359</v>
      </c>
    </row>
    <row r="692" spans="1:11" ht="8.65" customHeight="1"/>
    <row r="693" spans="1:11" ht="9" customHeight="1">
      <c r="A693" s="162" t="s">
        <v>120</v>
      </c>
      <c r="B693" s="166"/>
      <c r="C693" s="166"/>
      <c r="D693" s="166"/>
      <c r="E693" s="166"/>
      <c r="F693" s="166"/>
      <c r="G693" s="166"/>
      <c r="H693" s="166"/>
    </row>
    <row r="694" spans="1:11" s="164" customFormat="1" ht="9" customHeight="1">
      <c r="A694" s="96" t="s">
        <v>181</v>
      </c>
      <c r="B694" s="115">
        <f t="shared" ref="B694:G694" si="38">SUM(B696:B727)</f>
        <v>577713</v>
      </c>
      <c r="C694" s="115">
        <f t="shared" si="38"/>
        <v>9209</v>
      </c>
      <c r="D694" s="115">
        <f t="shared" si="38"/>
        <v>80211</v>
      </c>
      <c r="E694" s="115">
        <f t="shared" si="38"/>
        <v>162197</v>
      </c>
      <c r="F694" s="115">
        <f t="shared" si="38"/>
        <v>137349</v>
      </c>
      <c r="G694" s="115">
        <f t="shared" si="38"/>
        <v>126029</v>
      </c>
      <c r="H694" s="115">
        <f>SUM(H696:H727)</f>
        <v>62718</v>
      </c>
      <c r="J694" s="164">
        <v>577713</v>
      </c>
      <c r="K694" s="167"/>
    </row>
    <row r="695" spans="1:11" ht="3.95" customHeight="1">
      <c r="A695" s="89" t="s">
        <v>195</v>
      </c>
      <c r="B695" s="116"/>
      <c r="C695" s="116"/>
      <c r="D695" s="116"/>
      <c r="E695" s="116"/>
      <c r="F695" s="116"/>
      <c r="G695" s="116"/>
      <c r="H695" s="116"/>
    </row>
    <row r="696" spans="1:11" ht="9" customHeight="1">
      <c r="A696" s="89" t="s">
        <v>79</v>
      </c>
      <c r="B696" s="116">
        <f t="shared" ref="B696:B727" si="39">SUM(C696:H696)</f>
        <v>6790</v>
      </c>
      <c r="C696" s="116">
        <v>13</v>
      </c>
      <c r="D696" s="116">
        <v>549</v>
      </c>
      <c r="E696" s="116">
        <v>2443</v>
      </c>
      <c r="F696" s="116">
        <v>1913</v>
      </c>
      <c r="G696" s="116">
        <v>1858</v>
      </c>
      <c r="H696" s="116">
        <v>14</v>
      </c>
      <c r="I696" s="77">
        <v>12</v>
      </c>
      <c r="J696" s="77">
        <v>6790</v>
      </c>
      <c r="K696" s="167"/>
    </row>
    <row r="697" spans="1:11" ht="9" customHeight="1">
      <c r="A697" s="89" t="s">
        <v>80</v>
      </c>
      <c r="B697" s="116">
        <f t="shared" si="39"/>
        <v>17176</v>
      </c>
      <c r="C697" s="116">
        <v>186</v>
      </c>
      <c r="D697" s="116">
        <v>2262</v>
      </c>
      <c r="E697" s="116">
        <v>4149</v>
      </c>
      <c r="F697" s="116">
        <v>3419</v>
      </c>
      <c r="G697" s="116">
        <v>3140</v>
      </c>
      <c r="H697" s="116">
        <v>4020</v>
      </c>
      <c r="I697" s="77">
        <v>3969</v>
      </c>
      <c r="J697" s="77">
        <v>17176</v>
      </c>
      <c r="K697" s="167"/>
    </row>
    <row r="698" spans="1:11" ht="9" customHeight="1">
      <c r="A698" s="89" t="s">
        <v>81</v>
      </c>
      <c r="B698" s="116">
        <f t="shared" si="39"/>
        <v>2620</v>
      </c>
      <c r="C698" s="116">
        <v>23</v>
      </c>
      <c r="D698" s="116">
        <v>221</v>
      </c>
      <c r="E698" s="116">
        <v>513</v>
      </c>
      <c r="F698" s="116">
        <v>856</v>
      </c>
      <c r="G698" s="116">
        <v>1007</v>
      </c>
      <c r="H698" s="116">
        <v>0</v>
      </c>
      <c r="J698" s="77">
        <v>2620</v>
      </c>
      <c r="K698" s="167"/>
    </row>
    <row r="699" spans="1:11" ht="9" customHeight="1">
      <c r="A699" s="100" t="s">
        <v>82</v>
      </c>
      <c r="B699" s="117">
        <f t="shared" si="39"/>
        <v>5109</v>
      </c>
      <c r="C699" s="117">
        <v>63</v>
      </c>
      <c r="D699" s="117">
        <v>673</v>
      </c>
      <c r="E699" s="117">
        <v>1747</v>
      </c>
      <c r="F699" s="117">
        <v>1293</v>
      </c>
      <c r="G699" s="117">
        <v>1258</v>
      </c>
      <c r="H699" s="117">
        <v>75</v>
      </c>
      <c r="I699" s="77">
        <v>109</v>
      </c>
      <c r="J699" s="77">
        <v>5109</v>
      </c>
      <c r="K699" s="167"/>
    </row>
    <row r="700" spans="1:11" ht="9" customHeight="1">
      <c r="A700" s="89" t="s">
        <v>83</v>
      </c>
      <c r="B700" s="116">
        <f t="shared" si="39"/>
        <v>17055</v>
      </c>
      <c r="C700" s="116">
        <v>69</v>
      </c>
      <c r="D700" s="116">
        <v>910</v>
      </c>
      <c r="E700" s="116">
        <v>4995</v>
      </c>
      <c r="F700" s="116">
        <v>3767</v>
      </c>
      <c r="G700" s="116">
        <v>4241</v>
      </c>
      <c r="H700" s="116">
        <v>3073</v>
      </c>
      <c r="I700" s="77">
        <v>2484</v>
      </c>
      <c r="J700" s="77">
        <v>17055</v>
      </c>
      <c r="K700" s="167"/>
    </row>
    <row r="701" spans="1:11" ht="9" customHeight="1">
      <c r="A701" s="89" t="s">
        <v>84</v>
      </c>
      <c r="B701" s="116">
        <f t="shared" si="39"/>
        <v>3400</v>
      </c>
      <c r="C701" s="116">
        <v>33</v>
      </c>
      <c r="D701" s="116">
        <v>374</v>
      </c>
      <c r="E701" s="116">
        <v>911</v>
      </c>
      <c r="F701" s="116">
        <v>897</v>
      </c>
      <c r="G701" s="116">
        <v>1146</v>
      </c>
      <c r="H701" s="116">
        <v>39</v>
      </c>
      <c r="I701" s="77">
        <v>45</v>
      </c>
      <c r="J701" s="77">
        <v>3400</v>
      </c>
      <c r="K701" s="167"/>
    </row>
    <row r="702" spans="1:11" ht="9" customHeight="1">
      <c r="A702" s="89" t="s">
        <v>85</v>
      </c>
      <c r="B702" s="116">
        <f t="shared" si="39"/>
        <v>30560</v>
      </c>
      <c r="C702" s="116">
        <v>2300</v>
      </c>
      <c r="D702" s="116">
        <v>10100</v>
      </c>
      <c r="E702" s="116">
        <v>7964</v>
      </c>
      <c r="F702" s="116">
        <v>5362</v>
      </c>
      <c r="G702" s="116">
        <v>4172</v>
      </c>
      <c r="H702" s="116">
        <v>662</v>
      </c>
      <c r="I702" s="77">
        <v>448</v>
      </c>
      <c r="J702" s="77">
        <v>30560</v>
      </c>
      <c r="K702" s="167"/>
    </row>
    <row r="703" spans="1:11" ht="9" customHeight="1">
      <c r="A703" s="100" t="s">
        <v>86</v>
      </c>
      <c r="B703" s="117">
        <f t="shared" si="39"/>
        <v>18789</v>
      </c>
      <c r="C703" s="117">
        <v>89</v>
      </c>
      <c r="D703" s="117">
        <v>2414</v>
      </c>
      <c r="E703" s="117">
        <v>5812</v>
      </c>
      <c r="F703" s="117">
        <v>4595</v>
      </c>
      <c r="G703" s="117">
        <v>4464</v>
      </c>
      <c r="H703" s="117">
        <v>1415</v>
      </c>
      <c r="I703" s="77">
        <v>1633</v>
      </c>
      <c r="J703" s="77">
        <v>18789</v>
      </c>
      <c r="K703" s="167"/>
    </row>
    <row r="704" spans="1:11" ht="9" customHeight="1">
      <c r="A704" s="161" t="s">
        <v>24</v>
      </c>
      <c r="B704" s="116">
        <f t="shared" si="39"/>
        <v>36664</v>
      </c>
      <c r="C704" s="116">
        <v>49</v>
      </c>
      <c r="D704" s="116">
        <v>2125</v>
      </c>
      <c r="E704" s="116">
        <v>10943</v>
      </c>
      <c r="F704" s="116">
        <v>11572</v>
      </c>
      <c r="G704" s="116">
        <v>11928</v>
      </c>
      <c r="H704" s="116">
        <v>47</v>
      </c>
      <c r="J704" s="77">
        <v>36664</v>
      </c>
      <c r="K704" s="167"/>
    </row>
    <row r="705" spans="1:11" ht="9" customHeight="1">
      <c r="A705" s="89" t="s">
        <v>87</v>
      </c>
      <c r="B705" s="116">
        <f t="shared" si="39"/>
        <v>8704</v>
      </c>
      <c r="C705" s="116">
        <v>31</v>
      </c>
      <c r="D705" s="116">
        <v>800</v>
      </c>
      <c r="E705" s="116">
        <v>2606</v>
      </c>
      <c r="F705" s="116">
        <v>1982</v>
      </c>
      <c r="G705" s="116">
        <v>1844</v>
      </c>
      <c r="H705" s="116">
        <v>1441</v>
      </c>
      <c r="I705" s="77">
        <v>424</v>
      </c>
      <c r="J705" s="77">
        <v>8704</v>
      </c>
      <c r="K705" s="167"/>
    </row>
    <row r="706" spans="1:11" ht="9" customHeight="1">
      <c r="A706" s="89" t="s">
        <v>88</v>
      </c>
      <c r="B706" s="116">
        <f t="shared" si="39"/>
        <v>32415</v>
      </c>
      <c r="C706" s="116">
        <v>165</v>
      </c>
      <c r="D706" s="116">
        <v>4002</v>
      </c>
      <c r="E706" s="116">
        <v>10529</v>
      </c>
      <c r="F706" s="116">
        <v>7010</v>
      </c>
      <c r="G706" s="116">
        <v>5267</v>
      </c>
      <c r="H706" s="116">
        <v>5442</v>
      </c>
      <c r="I706" s="77">
        <v>4213</v>
      </c>
      <c r="J706" s="77">
        <v>32415</v>
      </c>
      <c r="K706" s="167"/>
    </row>
    <row r="707" spans="1:11" ht="9" customHeight="1">
      <c r="A707" s="100" t="s">
        <v>89</v>
      </c>
      <c r="B707" s="117">
        <f t="shared" si="39"/>
        <v>20250</v>
      </c>
      <c r="C707" s="117">
        <v>415</v>
      </c>
      <c r="D707" s="117">
        <v>3504</v>
      </c>
      <c r="E707" s="117">
        <v>5746</v>
      </c>
      <c r="F707" s="117">
        <v>4123</v>
      </c>
      <c r="G707" s="117">
        <v>3126</v>
      </c>
      <c r="H707" s="117">
        <v>3336</v>
      </c>
      <c r="I707" s="77">
        <v>3342</v>
      </c>
      <c r="J707" s="77">
        <v>20250</v>
      </c>
      <c r="K707" s="167"/>
    </row>
    <row r="708" spans="1:11" ht="9" customHeight="1">
      <c r="A708" s="89" t="s">
        <v>90</v>
      </c>
      <c r="B708" s="116">
        <f t="shared" si="39"/>
        <v>10446</v>
      </c>
      <c r="C708" s="116">
        <v>134</v>
      </c>
      <c r="D708" s="116">
        <v>1093</v>
      </c>
      <c r="E708" s="116">
        <v>2691</v>
      </c>
      <c r="F708" s="116">
        <v>2349</v>
      </c>
      <c r="G708" s="116">
        <v>2641</v>
      </c>
      <c r="H708" s="116">
        <v>1538</v>
      </c>
      <c r="I708" s="77">
        <v>1964</v>
      </c>
      <c r="J708" s="77">
        <v>10446</v>
      </c>
      <c r="K708" s="167"/>
    </row>
    <row r="709" spans="1:11" ht="9" customHeight="1">
      <c r="A709" s="89" t="s">
        <v>91</v>
      </c>
      <c r="B709" s="116">
        <f t="shared" si="39"/>
        <v>39821</v>
      </c>
      <c r="C709" s="116">
        <v>290</v>
      </c>
      <c r="D709" s="116">
        <v>4836</v>
      </c>
      <c r="E709" s="116">
        <v>11824</v>
      </c>
      <c r="F709" s="116">
        <v>10726</v>
      </c>
      <c r="G709" s="116">
        <v>10496</v>
      </c>
      <c r="H709" s="116">
        <v>1649</v>
      </c>
      <c r="I709" s="77">
        <v>2988</v>
      </c>
      <c r="J709" s="77">
        <v>39821</v>
      </c>
      <c r="K709" s="167"/>
    </row>
    <row r="710" spans="1:11" ht="9" customHeight="1">
      <c r="A710" s="89" t="s">
        <v>92</v>
      </c>
      <c r="B710" s="116">
        <f t="shared" si="39"/>
        <v>68166</v>
      </c>
      <c r="C710" s="116">
        <v>839</v>
      </c>
      <c r="D710" s="116">
        <v>6107</v>
      </c>
      <c r="E710" s="116">
        <v>21601</v>
      </c>
      <c r="F710" s="116">
        <v>15491</v>
      </c>
      <c r="G710" s="116">
        <v>11103</v>
      </c>
      <c r="H710" s="116">
        <v>13025</v>
      </c>
      <c r="I710" s="77">
        <v>791</v>
      </c>
      <c r="J710" s="77">
        <v>68166</v>
      </c>
      <c r="K710" s="167"/>
    </row>
    <row r="711" spans="1:11" ht="9" customHeight="1">
      <c r="A711" s="100" t="s">
        <v>93</v>
      </c>
      <c r="B711" s="117">
        <f t="shared" si="39"/>
        <v>24240</v>
      </c>
      <c r="C711" s="117">
        <v>455</v>
      </c>
      <c r="D711" s="117">
        <v>10362</v>
      </c>
      <c r="E711" s="117">
        <v>5157</v>
      </c>
      <c r="F711" s="117">
        <v>3509</v>
      </c>
      <c r="G711" s="117">
        <v>3436</v>
      </c>
      <c r="H711" s="117">
        <v>1321</v>
      </c>
      <c r="I711" s="77">
        <v>3029</v>
      </c>
      <c r="J711" s="77">
        <v>24240</v>
      </c>
      <c r="K711" s="167"/>
    </row>
    <row r="712" spans="1:11" ht="9" customHeight="1">
      <c r="A712" s="89" t="s">
        <v>94</v>
      </c>
      <c r="B712" s="116">
        <f t="shared" si="39"/>
        <v>7727</v>
      </c>
      <c r="C712" s="116">
        <v>84</v>
      </c>
      <c r="D712" s="116">
        <v>548</v>
      </c>
      <c r="E712" s="116">
        <v>1801</v>
      </c>
      <c r="F712" s="116">
        <v>2163</v>
      </c>
      <c r="G712" s="116">
        <v>2822</v>
      </c>
      <c r="H712" s="116">
        <v>309</v>
      </c>
      <c r="I712" s="77">
        <v>1055</v>
      </c>
      <c r="J712" s="77">
        <v>7727</v>
      </c>
      <c r="K712" s="167"/>
    </row>
    <row r="713" spans="1:11" ht="9" customHeight="1">
      <c r="A713" s="89" t="s">
        <v>95</v>
      </c>
      <c r="B713" s="116">
        <f t="shared" si="39"/>
        <v>5616</v>
      </c>
      <c r="C713" s="116">
        <v>62</v>
      </c>
      <c r="D713" s="116">
        <v>335</v>
      </c>
      <c r="E713" s="116">
        <v>969</v>
      </c>
      <c r="F713" s="116">
        <v>890</v>
      </c>
      <c r="G713" s="116">
        <v>1650</v>
      </c>
      <c r="H713" s="116">
        <v>1710</v>
      </c>
      <c r="I713" s="77">
        <v>1678</v>
      </c>
      <c r="J713" s="77">
        <v>5616</v>
      </c>
      <c r="K713" s="167"/>
    </row>
    <row r="714" spans="1:11" ht="9" customHeight="1">
      <c r="A714" s="89" t="s">
        <v>96</v>
      </c>
      <c r="B714" s="116">
        <f t="shared" si="39"/>
        <v>25084</v>
      </c>
      <c r="C714" s="116">
        <v>38</v>
      </c>
      <c r="D714" s="116">
        <v>1055</v>
      </c>
      <c r="E714" s="116">
        <v>5989</v>
      </c>
      <c r="F714" s="116">
        <v>4859</v>
      </c>
      <c r="G714" s="116">
        <v>5217</v>
      </c>
      <c r="H714" s="116">
        <v>7926</v>
      </c>
      <c r="I714" s="77">
        <v>7219</v>
      </c>
      <c r="J714" s="77">
        <v>25084</v>
      </c>
      <c r="K714" s="167"/>
    </row>
    <row r="715" spans="1:11" ht="9" customHeight="1">
      <c r="A715" s="100" t="s">
        <v>97</v>
      </c>
      <c r="B715" s="117">
        <f t="shared" si="39"/>
        <v>17301</v>
      </c>
      <c r="C715" s="117">
        <v>514</v>
      </c>
      <c r="D715" s="117">
        <v>4313</v>
      </c>
      <c r="E715" s="117">
        <v>5195</v>
      </c>
      <c r="F715" s="117">
        <v>3995</v>
      </c>
      <c r="G715" s="117">
        <v>3183</v>
      </c>
      <c r="H715" s="117">
        <v>101</v>
      </c>
      <c r="I715" s="77">
        <v>83</v>
      </c>
      <c r="J715" s="77">
        <v>17301</v>
      </c>
      <c r="K715" s="167"/>
    </row>
    <row r="716" spans="1:11" ht="9" customHeight="1">
      <c r="A716" s="89" t="s">
        <v>98</v>
      </c>
      <c r="B716" s="116">
        <f t="shared" si="39"/>
        <v>17525</v>
      </c>
      <c r="C716" s="116">
        <v>332</v>
      </c>
      <c r="D716" s="116">
        <v>2161</v>
      </c>
      <c r="E716" s="116">
        <v>3895</v>
      </c>
      <c r="F716" s="116">
        <v>4501</v>
      </c>
      <c r="G716" s="116">
        <v>4991</v>
      </c>
      <c r="H716" s="116">
        <v>1645</v>
      </c>
      <c r="I716" s="77">
        <v>2185</v>
      </c>
      <c r="J716" s="77">
        <v>17525</v>
      </c>
      <c r="K716" s="167"/>
    </row>
    <row r="717" spans="1:11" ht="9" customHeight="1">
      <c r="A717" s="89" t="s">
        <v>99</v>
      </c>
      <c r="B717" s="116">
        <f t="shared" si="39"/>
        <v>9729</v>
      </c>
      <c r="C717" s="116">
        <v>73</v>
      </c>
      <c r="D717" s="116">
        <v>1215</v>
      </c>
      <c r="E717" s="116">
        <v>3237</v>
      </c>
      <c r="F717" s="116">
        <v>2362</v>
      </c>
      <c r="G717" s="116">
        <v>2680</v>
      </c>
      <c r="H717" s="116">
        <v>162</v>
      </c>
      <c r="I717" s="77">
        <v>37</v>
      </c>
      <c r="J717" s="77">
        <v>9729</v>
      </c>
      <c r="K717" s="167"/>
    </row>
    <row r="718" spans="1:11" ht="9" customHeight="1">
      <c r="A718" s="89" t="s">
        <v>100</v>
      </c>
      <c r="B718" s="116">
        <f t="shared" si="39"/>
        <v>10531</v>
      </c>
      <c r="C718" s="116">
        <v>86</v>
      </c>
      <c r="D718" s="116">
        <v>809</v>
      </c>
      <c r="E718" s="116">
        <v>1751</v>
      </c>
      <c r="F718" s="116">
        <v>3093</v>
      </c>
      <c r="G718" s="116">
        <v>3082</v>
      </c>
      <c r="H718" s="116">
        <v>1710</v>
      </c>
      <c r="I718" s="77">
        <v>1341</v>
      </c>
      <c r="J718" s="77">
        <v>10531</v>
      </c>
      <c r="K718" s="167"/>
    </row>
    <row r="719" spans="1:11" ht="9" customHeight="1">
      <c r="A719" s="100" t="s">
        <v>101</v>
      </c>
      <c r="B719" s="117">
        <f t="shared" si="39"/>
        <v>13586</v>
      </c>
      <c r="C719" s="117">
        <v>78</v>
      </c>
      <c r="D719" s="117">
        <v>1379</v>
      </c>
      <c r="E719" s="117">
        <v>4212</v>
      </c>
      <c r="F719" s="117">
        <v>3576</v>
      </c>
      <c r="G719" s="117">
        <v>2968</v>
      </c>
      <c r="H719" s="117">
        <v>1373</v>
      </c>
      <c r="I719" s="77">
        <v>1815</v>
      </c>
      <c r="J719" s="77">
        <v>13586</v>
      </c>
      <c r="K719" s="167"/>
    </row>
    <row r="720" spans="1:11" ht="9" customHeight="1">
      <c r="A720" s="89" t="s">
        <v>102</v>
      </c>
      <c r="B720" s="116">
        <f t="shared" si="39"/>
        <v>17183</v>
      </c>
      <c r="C720" s="116">
        <v>49</v>
      </c>
      <c r="D720" s="116">
        <v>1614</v>
      </c>
      <c r="E720" s="116">
        <v>2927</v>
      </c>
      <c r="F720" s="116">
        <v>3975</v>
      </c>
      <c r="G720" s="116">
        <v>4962</v>
      </c>
      <c r="H720" s="116">
        <v>3656</v>
      </c>
      <c r="I720" s="77">
        <v>2032</v>
      </c>
      <c r="J720" s="77">
        <v>17183</v>
      </c>
      <c r="K720" s="167"/>
    </row>
    <row r="721" spans="1:12" ht="9" customHeight="1">
      <c r="A721" s="89" t="s">
        <v>103</v>
      </c>
      <c r="B721" s="116">
        <f t="shared" si="39"/>
        <v>16035</v>
      </c>
      <c r="C721" s="116">
        <v>240</v>
      </c>
      <c r="D721" s="116">
        <v>1212</v>
      </c>
      <c r="E721" s="116">
        <v>5439</v>
      </c>
      <c r="F721" s="116">
        <v>4259</v>
      </c>
      <c r="G721" s="116">
        <v>4083</v>
      </c>
      <c r="H721" s="116">
        <v>802</v>
      </c>
      <c r="I721" s="77">
        <v>218</v>
      </c>
      <c r="J721" s="77">
        <v>16035</v>
      </c>
      <c r="K721" s="167"/>
    </row>
    <row r="722" spans="1:12" ht="9" customHeight="1">
      <c r="A722" s="89" t="s">
        <v>104</v>
      </c>
      <c r="B722" s="116">
        <f t="shared" si="39"/>
        <v>11893</v>
      </c>
      <c r="C722" s="116">
        <v>36</v>
      </c>
      <c r="D722" s="116">
        <v>1466</v>
      </c>
      <c r="E722" s="116">
        <v>3776</v>
      </c>
      <c r="F722" s="116">
        <v>3030</v>
      </c>
      <c r="G722" s="116">
        <v>2000</v>
      </c>
      <c r="H722" s="116">
        <v>1585</v>
      </c>
      <c r="I722" s="77">
        <v>1332</v>
      </c>
      <c r="J722" s="77">
        <v>11893</v>
      </c>
      <c r="K722" s="167"/>
    </row>
    <row r="723" spans="1:12" ht="9" customHeight="1">
      <c r="A723" s="100" t="s">
        <v>105</v>
      </c>
      <c r="B723" s="117">
        <f t="shared" si="39"/>
        <v>17406</v>
      </c>
      <c r="C723" s="117">
        <v>195</v>
      </c>
      <c r="D723" s="117">
        <v>2432</v>
      </c>
      <c r="E723" s="117">
        <v>5524</v>
      </c>
      <c r="F723" s="117">
        <v>5113</v>
      </c>
      <c r="G723" s="117">
        <v>3832</v>
      </c>
      <c r="H723" s="117">
        <v>310</v>
      </c>
      <c r="I723" s="77">
        <v>73</v>
      </c>
      <c r="J723" s="77">
        <v>17406</v>
      </c>
      <c r="K723" s="167"/>
    </row>
    <row r="724" spans="1:12" ht="9" customHeight="1">
      <c r="A724" s="89" t="s">
        <v>106</v>
      </c>
      <c r="B724" s="116">
        <f t="shared" si="39"/>
        <v>4260</v>
      </c>
      <c r="C724" s="116">
        <v>48</v>
      </c>
      <c r="D724" s="116">
        <v>307</v>
      </c>
      <c r="E724" s="116">
        <v>1158</v>
      </c>
      <c r="F724" s="116">
        <v>1178</v>
      </c>
      <c r="G724" s="116">
        <v>1174</v>
      </c>
      <c r="H724" s="116">
        <v>395</v>
      </c>
      <c r="I724" s="77">
        <v>175</v>
      </c>
      <c r="J724" s="77">
        <v>4260</v>
      </c>
      <c r="K724" s="167"/>
    </row>
    <row r="725" spans="1:12" ht="9" customHeight="1">
      <c r="A725" s="89" t="s">
        <v>107</v>
      </c>
      <c r="B725" s="116">
        <f t="shared" si="39"/>
        <v>39415</v>
      </c>
      <c r="C725" s="116">
        <v>1131</v>
      </c>
      <c r="D725" s="116">
        <v>8205</v>
      </c>
      <c r="E725" s="116">
        <v>9305</v>
      </c>
      <c r="F725" s="116">
        <v>10992</v>
      </c>
      <c r="G725" s="116">
        <v>8139</v>
      </c>
      <c r="H725" s="116">
        <v>1643</v>
      </c>
      <c r="I725" s="77">
        <v>1014</v>
      </c>
      <c r="J725" s="77">
        <v>39415</v>
      </c>
      <c r="K725" s="167"/>
    </row>
    <row r="726" spans="1:12" ht="9" customHeight="1">
      <c r="A726" s="89" t="s">
        <v>108</v>
      </c>
      <c r="B726" s="116">
        <f t="shared" si="39"/>
        <v>13205</v>
      </c>
      <c r="C726" s="116">
        <v>162</v>
      </c>
      <c r="D726" s="116">
        <v>2063</v>
      </c>
      <c r="E726" s="116">
        <v>4285</v>
      </c>
      <c r="F726" s="116">
        <v>2443</v>
      </c>
      <c r="G726" s="116">
        <v>2207</v>
      </c>
      <c r="H726" s="116">
        <v>2045</v>
      </c>
      <c r="I726" s="77">
        <v>826</v>
      </c>
      <c r="J726" s="77">
        <v>13205</v>
      </c>
      <c r="K726" s="167"/>
    </row>
    <row r="727" spans="1:12" ht="9" customHeight="1">
      <c r="A727" s="100" t="s">
        <v>109</v>
      </c>
      <c r="B727" s="117">
        <f t="shared" si="39"/>
        <v>9012</v>
      </c>
      <c r="C727" s="117">
        <v>927</v>
      </c>
      <c r="D727" s="117">
        <v>765</v>
      </c>
      <c r="E727" s="117">
        <v>3103</v>
      </c>
      <c r="F727" s="117">
        <v>2056</v>
      </c>
      <c r="G727" s="117">
        <v>1912</v>
      </c>
      <c r="H727" s="117">
        <v>249</v>
      </c>
      <c r="I727" s="77">
        <v>359</v>
      </c>
      <c r="J727" s="77">
        <v>9012</v>
      </c>
      <c r="K727" s="167"/>
    </row>
    <row r="728" spans="1:12" ht="8.65" customHeight="1"/>
    <row r="729" spans="1:12" ht="9" customHeight="1">
      <c r="A729" s="162" t="s">
        <v>121</v>
      </c>
      <c r="B729" s="166"/>
      <c r="C729" s="166"/>
      <c r="D729" s="166"/>
      <c r="E729" s="166"/>
      <c r="F729" s="166"/>
      <c r="G729" s="166"/>
      <c r="H729" s="166"/>
    </row>
    <row r="730" spans="1:12" s="164" customFormat="1" ht="9" customHeight="1">
      <c r="A730" s="96" t="s">
        <v>181</v>
      </c>
      <c r="B730" s="115">
        <f t="shared" ref="B730:G730" si="40">SUM(B732:B763)</f>
        <v>558022</v>
      </c>
      <c r="C730" s="115">
        <f t="shared" si="40"/>
        <v>7260</v>
      </c>
      <c r="D730" s="115">
        <f t="shared" si="40"/>
        <v>65024</v>
      </c>
      <c r="E730" s="115">
        <f t="shared" si="40"/>
        <v>153745</v>
      </c>
      <c r="F730" s="115">
        <f t="shared" si="40"/>
        <v>142549</v>
      </c>
      <c r="G730" s="115">
        <f t="shared" si="40"/>
        <v>131086</v>
      </c>
      <c r="H730" s="115">
        <f>SUM(H732:H763)</f>
        <v>58358</v>
      </c>
      <c r="L730" s="167"/>
    </row>
    <row r="731" spans="1:12" ht="3.95" customHeight="1">
      <c r="A731" s="89" t="s">
        <v>195</v>
      </c>
      <c r="B731" s="116"/>
      <c r="C731" s="116"/>
      <c r="D731" s="116"/>
      <c r="E731" s="116"/>
      <c r="F731" s="116"/>
      <c r="G731" s="116"/>
      <c r="H731" s="116"/>
    </row>
    <row r="732" spans="1:12" ht="9" customHeight="1">
      <c r="A732" s="89" t="s">
        <v>79</v>
      </c>
      <c r="B732" s="116">
        <f t="shared" ref="B732:B763" si="41">SUM(C732:H732)</f>
        <v>6893</v>
      </c>
      <c r="C732" s="116">
        <v>26</v>
      </c>
      <c r="D732" s="116">
        <v>481</v>
      </c>
      <c r="E732" s="116">
        <v>2465</v>
      </c>
      <c r="F732" s="116">
        <v>2035</v>
      </c>
      <c r="G732" s="116">
        <v>1871</v>
      </c>
      <c r="H732" s="116">
        <v>15</v>
      </c>
      <c r="L732" s="167"/>
    </row>
    <row r="733" spans="1:12" ht="9" customHeight="1">
      <c r="A733" s="89" t="s">
        <v>80</v>
      </c>
      <c r="B733" s="116">
        <f t="shared" si="41"/>
        <v>17364</v>
      </c>
      <c r="C733" s="116">
        <v>172</v>
      </c>
      <c r="D733" s="116">
        <v>2076</v>
      </c>
      <c r="E733" s="116">
        <v>3728</v>
      </c>
      <c r="F733" s="116">
        <v>3316</v>
      </c>
      <c r="G733" s="116">
        <v>3062</v>
      </c>
      <c r="H733" s="116">
        <v>5010</v>
      </c>
      <c r="L733" s="167"/>
    </row>
    <row r="734" spans="1:12" ht="9" customHeight="1">
      <c r="A734" s="89" t="s">
        <v>81</v>
      </c>
      <c r="B734" s="116">
        <f t="shared" si="41"/>
        <v>2751</v>
      </c>
      <c r="C734" s="116">
        <v>19</v>
      </c>
      <c r="D734" s="116">
        <v>179</v>
      </c>
      <c r="E734" s="116">
        <v>556</v>
      </c>
      <c r="F734" s="116">
        <v>947</v>
      </c>
      <c r="G734" s="116">
        <v>1047</v>
      </c>
      <c r="H734" s="116">
        <v>3</v>
      </c>
      <c r="L734" s="167"/>
    </row>
    <row r="735" spans="1:12" ht="9" customHeight="1">
      <c r="A735" s="100" t="s">
        <v>82</v>
      </c>
      <c r="B735" s="117">
        <f t="shared" si="41"/>
        <v>5005</v>
      </c>
      <c r="C735" s="117">
        <v>66</v>
      </c>
      <c r="D735" s="117">
        <v>671</v>
      </c>
      <c r="E735" s="117">
        <v>1661</v>
      </c>
      <c r="F735" s="117">
        <v>1271</v>
      </c>
      <c r="G735" s="117">
        <v>1211</v>
      </c>
      <c r="H735" s="117">
        <v>125</v>
      </c>
      <c r="L735" s="167"/>
    </row>
    <row r="736" spans="1:12" ht="9" customHeight="1">
      <c r="A736" s="89" t="s">
        <v>83</v>
      </c>
      <c r="B736" s="116">
        <f t="shared" si="41"/>
        <v>17166</v>
      </c>
      <c r="C736" s="116">
        <v>60</v>
      </c>
      <c r="D736" s="116">
        <v>858</v>
      </c>
      <c r="E736" s="116">
        <v>4701</v>
      </c>
      <c r="F736" s="116">
        <v>3645</v>
      </c>
      <c r="G736" s="116">
        <v>4245</v>
      </c>
      <c r="H736" s="116">
        <v>3657</v>
      </c>
      <c r="L736" s="167"/>
    </row>
    <row r="737" spans="1:12" ht="9" customHeight="1">
      <c r="A737" s="89" t="s">
        <v>84</v>
      </c>
      <c r="B737" s="116">
        <f t="shared" si="41"/>
        <v>3284</v>
      </c>
      <c r="C737" s="116">
        <v>21</v>
      </c>
      <c r="D737" s="116">
        <v>316</v>
      </c>
      <c r="E737" s="116">
        <v>829</v>
      </c>
      <c r="F737" s="116">
        <v>924</v>
      </c>
      <c r="G737" s="116">
        <v>1151</v>
      </c>
      <c r="H737" s="116">
        <v>43</v>
      </c>
      <c r="L737" s="167"/>
    </row>
    <row r="738" spans="1:12" ht="9" customHeight="1">
      <c r="A738" s="89" t="s">
        <v>85</v>
      </c>
      <c r="B738" s="116">
        <f t="shared" si="41"/>
        <v>24645</v>
      </c>
      <c r="C738" s="116">
        <v>1458</v>
      </c>
      <c r="D738" s="116">
        <v>6779</v>
      </c>
      <c r="E738" s="116">
        <v>6437</v>
      </c>
      <c r="F738" s="116">
        <v>5281</v>
      </c>
      <c r="G738" s="116">
        <v>4016</v>
      </c>
      <c r="H738" s="116">
        <v>674</v>
      </c>
      <c r="L738" s="167"/>
    </row>
    <row r="739" spans="1:12" ht="9" customHeight="1">
      <c r="A739" s="100" t="s">
        <v>86</v>
      </c>
      <c r="B739" s="117">
        <f t="shared" si="41"/>
        <v>20150</v>
      </c>
      <c r="C739" s="117">
        <v>83</v>
      </c>
      <c r="D739" s="117">
        <v>2595</v>
      </c>
      <c r="E739" s="117">
        <v>6421</v>
      </c>
      <c r="F739" s="117">
        <v>4675</v>
      </c>
      <c r="G739" s="117">
        <v>4694</v>
      </c>
      <c r="H739" s="117">
        <v>1682</v>
      </c>
      <c r="L739" s="167"/>
    </row>
    <row r="740" spans="1:12" ht="9" customHeight="1">
      <c r="A740" s="161" t="s">
        <v>24</v>
      </c>
      <c r="B740" s="116">
        <f t="shared" si="41"/>
        <v>33230</v>
      </c>
      <c r="C740" s="116">
        <v>50</v>
      </c>
      <c r="D740" s="116">
        <v>1294</v>
      </c>
      <c r="E740" s="116">
        <v>9439</v>
      </c>
      <c r="F740" s="116">
        <v>10966</v>
      </c>
      <c r="G740" s="116">
        <v>11319</v>
      </c>
      <c r="H740" s="116">
        <v>162</v>
      </c>
      <c r="L740" s="167"/>
    </row>
    <row r="741" spans="1:12" ht="9" customHeight="1">
      <c r="A741" s="89" t="s">
        <v>87</v>
      </c>
      <c r="B741" s="116">
        <f t="shared" si="41"/>
        <v>8190</v>
      </c>
      <c r="C741" s="116">
        <v>35</v>
      </c>
      <c r="D741" s="116">
        <v>648</v>
      </c>
      <c r="E741" s="116">
        <v>2378</v>
      </c>
      <c r="F741" s="116">
        <v>1860</v>
      </c>
      <c r="G741" s="116">
        <v>1807</v>
      </c>
      <c r="H741" s="116">
        <v>1462</v>
      </c>
      <c r="L741" s="167"/>
    </row>
    <row r="742" spans="1:12" ht="9" customHeight="1">
      <c r="A742" s="89" t="s">
        <v>88</v>
      </c>
      <c r="B742" s="116">
        <f t="shared" si="41"/>
        <v>32937</v>
      </c>
      <c r="C742" s="116">
        <v>162</v>
      </c>
      <c r="D742" s="116">
        <v>3798</v>
      </c>
      <c r="E742" s="116">
        <v>10507</v>
      </c>
      <c r="F742" s="116">
        <v>6980</v>
      </c>
      <c r="G742" s="116">
        <v>5545</v>
      </c>
      <c r="H742" s="116">
        <v>5945</v>
      </c>
      <c r="L742" s="167"/>
    </row>
    <row r="743" spans="1:12" ht="9" customHeight="1">
      <c r="A743" s="100" t="s">
        <v>89</v>
      </c>
      <c r="B743" s="117">
        <f t="shared" si="41"/>
        <v>19488</v>
      </c>
      <c r="C743" s="117">
        <v>346</v>
      </c>
      <c r="D743" s="117">
        <v>3066</v>
      </c>
      <c r="E743" s="117">
        <v>5494</v>
      </c>
      <c r="F743" s="117">
        <v>4078</v>
      </c>
      <c r="G743" s="117">
        <v>3173</v>
      </c>
      <c r="H743" s="117">
        <v>3331</v>
      </c>
      <c r="L743" s="167"/>
    </row>
    <row r="744" spans="1:12" ht="9" customHeight="1">
      <c r="A744" s="89" t="s">
        <v>90</v>
      </c>
      <c r="B744" s="116">
        <f t="shared" si="41"/>
        <v>10913</v>
      </c>
      <c r="C744" s="116">
        <v>126</v>
      </c>
      <c r="D744" s="116">
        <v>1016</v>
      </c>
      <c r="E744" s="116">
        <v>2711</v>
      </c>
      <c r="F744" s="116">
        <v>2547</v>
      </c>
      <c r="G744" s="116">
        <v>2657</v>
      </c>
      <c r="H744" s="116">
        <v>1856</v>
      </c>
      <c r="L744" s="167"/>
    </row>
    <row r="745" spans="1:12" ht="9" customHeight="1">
      <c r="A745" s="89" t="s">
        <v>91</v>
      </c>
      <c r="B745" s="116">
        <f t="shared" si="41"/>
        <v>36513</v>
      </c>
      <c r="C745" s="116">
        <v>229</v>
      </c>
      <c r="D745" s="116">
        <v>3719</v>
      </c>
      <c r="E745" s="116">
        <v>10017</v>
      </c>
      <c r="F745" s="116">
        <v>10575</v>
      </c>
      <c r="G745" s="116">
        <v>10894</v>
      </c>
      <c r="H745" s="116">
        <v>1079</v>
      </c>
      <c r="L745" s="167"/>
    </row>
    <row r="746" spans="1:12" ht="9" customHeight="1">
      <c r="A746" s="89" t="s">
        <v>92</v>
      </c>
      <c r="B746" s="116">
        <f t="shared" si="41"/>
        <v>69024</v>
      </c>
      <c r="C746" s="116">
        <v>753</v>
      </c>
      <c r="D746" s="116">
        <v>8053</v>
      </c>
      <c r="E746" s="116">
        <v>20391</v>
      </c>
      <c r="F746" s="116">
        <v>19266</v>
      </c>
      <c r="G746" s="116">
        <v>12897</v>
      </c>
      <c r="H746" s="116">
        <v>7664</v>
      </c>
      <c r="L746" s="167"/>
    </row>
    <row r="747" spans="1:12" ht="9" customHeight="1">
      <c r="A747" s="100" t="s">
        <v>93</v>
      </c>
      <c r="B747" s="117">
        <f t="shared" si="41"/>
        <v>23361</v>
      </c>
      <c r="C747" s="117">
        <v>313</v>
      </c>
      <c r="D747" s="117">
        <v>3728</v>
      </c>
      <c r="E747" s="117">
        <v>7496</v>
      </c>
      <c r="F747" s="117">
        <v>5636</v>
      </c>
      <c r="G747" s="117">
        <v>4497</v>
      </c>
      <c r="H747" s="117">
        <v>1691</v>
      </c>
      <c r="L747" s="167"/>
    </row>
    <row r="748" spans="1:12" ht="9" customHeight="1">
      <c r="A748" s="89" t="s">
        <v>94</v>
      </c>
      <c r="B748" s="116">
        <f t="shared" si="41"/>
        <v>7358</v>
      </c>
      <c r="C748" s="116">
        <v>84</v>
      </c>
      <c r="D748" s="116">
        <v>448</v>
      </c>
      <c r="E748" s="116">
        <v>1579</v>
      </c>
      <c r="F748" s="116">
        <v>1847</v>
      </c>
      <c r="G748" s="116">
        <v>2951</v>
      </c>
      <c r="H748" s="116">
        <v>449</v>
      </c>
      <c r="L748" s="167"/>
    </row>
    <row r="749" spans="1:12" ht="9" customHeight="1">
      <c r="A749" s="89" t="s">
        <v>95</v>
      </c>
      <c r="B749" s="116">
        <f t="shared" si="41"/>
        <v>5623</v>
      </c>
      <c r="C749" s="116">
        <v>142</v>
      </c>
      <c r="D749" s="116">
        <v>336</v>
      </c>
      <c r="E749" s="116">
        <v>814</v>
      </c>
      <c r="F749" s="116">
        <v>955</v>
      </c>
      <c r="G749" s="116">
        <v>1821</v>
      </c>
      <c r="H749" s="116">
        <v>1555</v>
      </c>
      <c r="L749" s="167"/>
    </row>
    <row r="750" spans="1:12" ht="9" customHeight="1">
      <c r="A750" s="89" t="s">
        <v>96</v>
      </c>
      <c r="B750" s="116">
        <f t="shared" si="41"/>
        <v>25378</v>
      </c>
      <c r="C750" s="116">
        <v>36</v>
      </c>
      <c r="D750" s="116">
        <v>1092</v>
      </c>
      <c r="E750" s="116">
        <v>5839</v>
      </c>
      <c r="F750" s="116">
        <v>4657</v>
      </c>
      <c r="G750" s="116">
        <v>5184</v>
      </c>
      <c r="H750" s="116">
        <v>8570</v>
      </c>
      <c r="L750" s="167"/>
    </row>
    <row r="751" spans="1:12" ht="9" customHeight="1">
      <c r="A751" s="100" t="s">
        <v>97</v>
      </c>
      <c r="B751" s="117">
        <f t="shared" si="41"/>
        <v>17199</v>
      </c>
      <c r="C751" s="117">
        <v>438</v>
      </c>
      <c r="D751" s="117">
        <v>3279</v>
      </c>
      <c r="E751" s="117">
        <v>4844</v>
      </c>
      <c r="F751" s="117">
        <v>4710</v>
      </c>
      <c r="G751" s="117">
        <v>3692</v>
      </c>
      <c r="H751" s="117">
        <v>236</v>
      </c>
      <c r="L751" s="167"/>
    </row>
    <row r="752" spans="1:12" ht="9" customHeight="1">
      <c r="A752" s="89" t="s">
        <v>98</v>
      </c>
      <c r="B752" s="116">
        <f t="shared" si="41"/>
        <v>18219</v>
      </c>
      <c r="C752" s="116">
        <v>313</v>
      </c>
      <c r="D752" s="116">
        <v>2104</v>
      </c>
      <c r="E752" s="116">
        <v>4214</v>
      </c>
      <c r="F752" s="116">
        <v>4867</v>
      </c>
      <c r="G752" s="116">
        <v>5424</v>
      </c>
      <c r="H752" s="116">
        <v>1297</v>
      </c>
      <c r="L752" s="167"/>
    </row>
    <row r="753" spans="1:12" ht="9" customHeight="1">
      <c r="A753" s="89" t="s">
        <v>99</v>
      </c>
      <c r="B753" s="116">
        <f t="shared" si="41"/>
        <v>9475</v>
      </c>
      <c r="C753" s="116">
        <v>67</v>
      </c>
      <c r="D753" s="116">
        <v>1012</v>
      </c>
      <c r="E753" s="116">
        <v>3129</v>
      </c>
      <c r="F753" s="116">
        <v>2308</v>
      </c>
      <c r="G753" s="116">
        <v>2791</v>
      </c>
      <c r="H753" s="116">
        <v>168</v>
      </c>
      <c r="L753" s="167"/>
    </row>
    <row r="754" spans="1:12" ht="9" customHeight="1">
      <c r="A754" s="89" t="s">
        <v>100</v>
      </c>
      <c r="B754" s="116">
        <f t="shared" si="41"/>
        <v>10691</v>
      </c>
      <c r="C754" s="116">
        <v>75</v>
      </c>
      <c r="D754" s="116">
        <v>1166</v>
      </c>
      <c r="E754" s="116">
        <v>1662</v>
      </c>
      <c r="F754" s="116">
        <v>2441</v>
      </c>
      <c r="G754" s="116">
        <v>3229</v>
      </c>
      <c r="H754" s="116">
        <v>2118</v>
      </c>
      <c r="L754" s="167"/>
    </row>
    <row r="755" spans="1:12" ht="9" customHeight="1">
      <c r="A755" s="100" t="s">
        <v>101</v>
      </c>
      <c r="B755" s="117">
        <f t="shared" si="41"/>
        <v>12819</v>
      </c>
      <c r="C755" s="117">
        <v>72</v>
      </c>
      <c r="D755" s="117">
        <v>1134</v>
      </c>
      <c r="E755" s="117">
        <v>3866</v>
      </c>
      <c r="F755" s="117">
        <v>3610</v>
      </c>
      <c r="G755" s="117">
        <v>3038</v>
      </c>
      <c r="H755" s="117">
        <v>1099</v>
      </c>
      <c r="L755" s="167"/>
    </row>
    <row r="756" spans="1:12" ht="9" customHeight="1">
      <c r="A756" s="89" t="s">
        <v>102</v>
      </c>
      <c r="B756" s="116">
        <f t="shared" si="41"/>
        <v>17333</v>
      </c>
      <c r="C756" s="116">
        <v>60</v>
      </c>
      <c r="D756" s="116">
        <v>1785</v>
      </c>
      <c r="E756" s="116">
        <v>3223</v>
      </c>
      <c r="F756" s="116">
        <v>4695</v>
      </c>
      <c r="G756" s="116">
        <v>5200</v>
      </c>
      <c r="H756" s="116">
        <v>2370</v>
      </c>
      <c r="L756" s="167"/>
    </row>
    <row r="757" spans="1:12" ht="9" customHeight="1">
      <c r="A757" s="89" t="s">
        <v>103</v>
      </c>
      <c r="B757" s="116">
        <f t="shared" si="41"/>
        <v>15682</v>
      </c>
      <c r="C757" s="116">
        <v>188</v>
      </c>
      <c r="D757" s="116">
        <v>1199</v>
      </c>
      <c r="E757" s="116">
        <v>4981</v>
      </c>
      <c r="F757" s="116">
        <v>4394</v>
      </c>
      <c r="G757" s="116">
        <v>4201</v>
      </c>
      <c r="H757" s="116">
        <v>719</v>
      </c>
      <c r="L757" s="167"/>
    </row>
    <row r="758" spans="1:12" ht="9" customHeight="1">
      <c r="A758" s="89" t="s">
        <v>104</v>
      </c>
      <c r="B758" s="116">
        <f t="shared" si="41"/>
        <v>10872</v>
      </c>
      <c r="C758" s="116">
        <v>17</v>
      </c>
      <c r="D758" s="116">
        <v>1256</v>
      </c>
      <c r="E758" s="116">
        <v>3504</v>
      </c>
      <c r="F758" s="116">
        <v>2986</v>
      </c>
      <c r="G758" s="116">
        <v>2083</v>
      </c>
      <c r="H758" s="116">
        <v>1026</v>
      </c>
      <c r="L758" s="167"/>
    </row>
    <row r="759" spans="1:12" ht="9" customHeight="1">
      <c r="A759" s="100" t="s">
        <v>105</v>
      </c>
      <c r="B759" s="117">
        <f t="shared" si="41"/>
        <v>16649</v>
      </c>
      <c r="C759" s="117">
        <v>218</v>
      </c>
      <c r="D759" s="117">
        <v>2087</v>
      </c>
      <c r="E759" s="117">
        <v>5097</v>
      </c>
      <c r="F759" s="117">
        <v>4810</v>
      </c>
      <c r="G759" s="117">
        <v>3849</v>
      </c>
      <c r="H759" s="117">
        <v>588</v>
      </c>
      <c r="L759" s="167"/>
    </row>
    <row r="760" spans="1:12" ht="9" customHeight="1">
      <c r="A760" s="89" t="s">
        <v>106</v>
      </c>
      <c r="B760" s="116">
        <f t="shared" si="41"/>
        <v>5196</v>
      </c>
      <c r="C760" s="116">
        <v>45</v>
      </c>
      <c r="D760" s="116">
        <v>451</v>
      </c>
      <c r="E760" s="116">
        <v>1474</v>
      </c>
      <c r="F760" s="116">
        <v>1587</v>
      </c>
      <c r="G760" s="116">
        <v>1339</v>
      </c>
      <c r="H760" s="116">
        <v>300</v>
      </c>
      <c r="L760" s="167"/>
    </row>
    <row r="761" spans="1:12" ht="9" customHeight="1">
      <c r="A761" s="89" t="s">
        <v>107</v>
      </c>
      <c r="B761" s="116">
        <f t="shared" si="41"/>
        <v>35030</v>
      </c>
      <c r="C761" s="116">
        <v>863</v>
      </c>
      <c r="D761" s="116">
        <v>6567</v>
      </c>
      <c r="E761" s="116">
        <v>8083</v>
      </c>
      <c r="F761" s="116">
        <v>10064</v>
      </c>
      <c r="G761" s="116">
        <v>7938</v>
      </c>
      <c r="H761" s="116">
        <v>1515</v>
      </c>
      <c r="L761" s="167"/>
    </row>
    <row r="762" spans="1:12" ht="9" customHeight="1">
      <c r="A762" s="89" t="s">
        <v>108</v>
      </c>
      <c r="B762" s="116">
        <f t="shared" si="41"/>
        <v>10740</v>
      </c>
      <c r="C762" s="116">
        <v>78</v>
      </c>
      <c r="D762" s="116">
        <v>1088</v>
      </c>
      <c r="E762" s="116">
        <v>3109</v>
      </c>
      <c r="F762" s="116">
        <v>2417</v>
      </c>
      <c r="G762" s="116">
        <v>2292</v>
      </c>
      <c r="H762" s="116">
        <v>1756</v>
      </c>
      <c r="L762" s="167"/>
    </row>
    <row r="763" spans="1:12" ht="9" customHeight="1">
      <c r="A763" s="100" t="s">
        <v>109</v>
      </c>
      <c r="B763" s="117">
        <f t="shared" si="41"/>
        <v>8844</v>
      </c>
      <c r="C763" s="117">
        <v>645</v>
      </c>
      <c r="D763" s="117">
        <v>743</v>
      </c>
      <c r="E763" s="117">
        <v>3096</v>
      </c>
      <c r="F763" s="117">
        <v>2199</v>
      </c>
      <c r="G763" s="117">
        <v>1968</v>
      </c>
      <c r="H763" s="117">
        <v>193</v>
      </c>
      <c r="L763" s="167"/>
    </row>
    <row r="764" spans="1:12" ht="8.65" customHeight="1"/>
    <row r="765" spans="1:12" ht="9" customHeight="1">
      <c r="A765" s="162" t="s">
        <v>122</v>
      </c>
      <c r="B765" s="166"/>
      <c r="C765" s="166"/>
      <c r="D765" s="166"/>
      <c r="E765" s="166"/>
      <c r="F765" s="166"/>
      <c r="G765" s="166"/>
      <c r="H765" s="166"/>
    </row>
    <row r="766" spans="1:12" s="164" customFormat="1" ht="9" customHeight="1">
      <c r="A766" s="96" t="s">
        <v>181</v>
      </c>
      <c r="B766" s="115">
        <f t="shared" ref="B766:G766" si="42">SUM(B768:B799)</f>
        <v>543749</v>
      </c>
      <c r="C766" s="115">
        <f t="shared" si="42"/>
        <v>5793</v>
      </c>
      <c r="D766" s="115">
        <f t="shared" si="42"/>
        <v>58047</v>
      </c>
      <c r="E766" s="115">
        <f t="shared" si="42"/>
        <v>145258</v>
      </c>
      <c r="F766" s="115">
        <f t="shared" si="42"/>
        <v>136929</v>
      </c>
      <c r="G766" s="115">
        <f t="shared" si="42"/>
        <v>130489</v>
      </c>
      <c r="H766" s="115">
        <f>SUM(H768:H799)</f>
        <v>67233</v>
      </c>
      <c r="L766" s="167"/>
    </row>
    <row r="767" spans="1:12" ht="3.95" customHeight="1">
      <c r="A767" s="89" t="s">
        <v>195</v>
      </c>
      <c r="B767" s="116"/>
      <c r="C767" s="116"/>
      <c r="D767" s="116"/>
      <c r="E767" s="116"/>
      <c r="F767" s="116"/>
      <c r="G767" s="116"/>
      <c r="H767" s="116"/>
      <c r="L767" s="167"/>
    </row>
    <row r="768" spans="1:12" ht="9" customHeight="1">
      <c r="A768" s="89" t="s">
        <v>79</v>
      </c>
      <c r="B768" s="116">
        <f t="shared" ref="B768:B799" si="43">SUM(C768:H768)</f>
        <v>6679</v>
      </c>
      <c r="C768" s="116">
        <v>16</v>
      </c>
      <c r="D768" s="116">
        <v>379</v>
      </c>
      <c r="E768" s="116">
        <v>2299</v>
      </c>
      <c r="F768" s="116">
        <v>1978</v>
      </c>
      <c r="G768" s="116">
        <v>1996</v>
      </c>
      <c r="H768" s="116">
        <v>11</v>
      </c>
      <c r="L768" s="167"/>
    </row>
    <row r="769" spans="1:12" ht="9" customHeight="1">
      <c r="A769" s="89" t="s">
        <v>80</v>
      </c>
      <c r="B769" s="116">
        <f t="shared" si="43"/>
        <v>17130</v>
      </c>
      <c r="C769" s="116">
        <v>173</v>
      </c>
      <c r="D769" s="116">
        <v>1707</v>
      </c>
      <c r="E769" s="116">
        <v>3604</v>
      </c>
      <c r="F769" s="116">
        <v>3374</v>
      </c>
      <c r="G769" s="116">
        <v>3202</v>
      </c>
      <c r="H769" s="116">
        <v>5070</v>
      </c>
      <c r="L769" s="167"/>
    </row>
    <row r="770" spans="1:12" ht="9" customHeight="1">
      <c r="A770" s="89" t="s">
        <v>81</v>
      </c>
      <c r="B770" s="116">
        <f t="shared" si="43"/>
        <v>2350</v>
      </c>
      <c r="C770" s="116">
        <v>6</v>
      </c>
      <c r="D770" s="116">
        <v>146</v>
      </c>
      <c r="E770" s="116">
        <v>429</v>
      </c>
      <c r="F770" s="116">
        <v>767</v>
      </c>
      <c r="G770" s="116">
        <v>1002</v>
      </c>
      <c r="H770" s="116">
        <v>0</v>
      </c>
      <c r="L770" s="167"/>
    </row>
    <row r="771" spans="1:12" ht="9" customHeight="1">
      <c r="A771" s="100" t="s">
        <v>82</v>
      </c>
      <c r="B771" s="117">
        <f t="shared" si="43"/>
        <v>4521</v>
      </c>
      <c r="C771" s="117">
        <v>56</v>
      </c>
      <c r="D771" s="117">
        <v>587</v>
      </c>
      <c r="E771" s="117">
        <v>1380</v>
      </c>
      <c r="F771" s="117">
        <v>1144</v>
      </c>
      <c r="G771" s="117">
        <v>1170</v>
      </c>
      <c r="H771" s="117">
        <v>184</v>
      </c>
      <c r="L771" s="167"/>
    </row>
    <row r="772" spans="1:12" ht="9" customHeight="1">
      <c r="A772" s="89" t="s">
        <v>83</v>
      </c>
      <c r="B772" s="116">
        <f t="shared" si="43"/>
        <v>15508</v>
      </c>
      <c r="C772" s="116">
        <v>72</v>
      </c>
      <c r="D772" s="116">
        <v>752</v>
      </c>
      <c r="E772" s="116">
        <v>4019</v>
      </c>
      <c r="F772" s="116">
        <v>3439</v>
      </c>
      <c r="G772" s="116">
        <v>4499</v>
      </c>
      <c r="H772" s="116">
        <v>2727</v>
      </c>
      <c r="L772" s="167"/>
    </row>
    <row r="773" spans="1:12" ht="9" customHeight="1">
      <c r="A773" s="89" t="s">
        <v>84</v>
      </c>
      <c r="B773" s="116">
        <f t="shared" si="43"/>
        <v>3396</v>
      </c>
      <c r="C773" s="116">
        <v>31</v>
      </c>
      <c r="D773" s="116">
        <v>313</v>
      </c>
      <c r="E773" s="116">
        <v>866</v>
      </c>
      <c r="F773" s="116">
        <v>946</v>
      </c>
      <c r="G773" s="116">
        <v>1195</v>
      </c>
      <c r="H773" s="116">
        <v>45</v>
      </c>
      <c r="L773" s="167"/>
    </row>
    <row r="774" spans="1:12" ht="9" customHeight="1">
      <c r="A774" s="89" t="s">
        <v>85</v>
      </c>
      <c r="B774" s="116">
        <f t="shared" si="43"/>
        <v>18347</v>
      </c>
      <c r="C774" s="116">
        <v>608</v>
      </c>
      <c r="D774" s="116">
        <v>3804</v>
      </c>
      <c r="E774" s="116">
        <v>4649</v>
      </c>
      <c r="F774" s="116">
        <v>4684</v>
      </c>
      <c r="G774" s="116">
        <v>4089</v>
      </c>
      <c r="H774" s="116">
        <v>513</v>
      </c>
      <c r="L774" s="167"/>
    </row>
    <row r="775" spans="1:12" ht="9" customHeight="1">
      <c r="A775" s="100" t="s">
        <v>86</v>
      </c>
      <c r="B775" s="117">
        <f t="shared" si="43"/>
        <v>19161</v>
      </c>
      <c r="C775" s="117">
        <v>69</v>
      </c>
      <c r="D775" s="117">
        <v>2397</v>
      </c>
      <c r="E775" s="117">
        <v>5591</v>
      </c>
      <c r="F775" s="117">
        <v>4274</v>
      </c>
      <c r="G775" s="117">
        <v>4677</v>
      </c>
      <c r="H775" s="117">
        <v>2153</v>
      </c>
      <c r="L775" s="167"/>
    </row>
    <row r="776" spans="1:12" ht="9" customHeight="1">
      <c r="A776" s="161" t="s">
        <v>24</v>
      </c>
      <c r="B776" s="116">
        <f t="shared" si="43"/>
        <v>32515</v>
      </c>
      <c r="C776" s="116">
        <v>52</v>
      </c>
      <c r="D776" s="116">
        <v>1725</v>
      </c>
      <c r="E776" s="116">
        <v>8683</v>
      </c>
      <c r="F776" s="116">
        <v>10265</v>
      </c>
      <c r="G776" s="116">
        <v>11076</v>
      </c>
      <c r="H776" s="116">
        <v>714</v>
      </c>
      <c r="L776" s="167"/>
    </row>
    <row r="777" spans="1:12" ht="9" customHeight="1">
      <c r="A777" s="89" t="s">
        <v>87</v>
      </c>
      <c r="B777" s="116">
        <f t="shared" si="43"/>
        <v>7469</v>
      </c>
      <c r="C777" s="116">
        <v>30</v>
      </c>
      <c r="D777" s="116">
        <v>489</v>
      </c>
      <c r="E777" s="116">
        <v>2029</v>
      </c>
      <c r="F777" s="116">
        <v>1798</v>
      </c>
      <c r="G777" s="116">
        <v>1796</v>
      </c>
      <c r="H777" s="116">
        <v>1327</v>
      </c>
      <c r="L777" s="167"/>
    </row>
    <row r="778" spans="1:12" ht="9" customHeight="1">
      <c r="A778" s="89" t="s">
        <v>88</v>
      </c>
      <c r="B778" s="116">
        <f t="shared" si="43"/>
        <v>34147</v>
      </c>
      <c r="C778" s="116">
        <v>171</v>
      </c>
      <c r="D778" s="116">
        <v>3721</v>
      </c>
      <c r="E778" s="116">
        <v>10573</v>
      </c>
      <c r="F778" s="116">
        <v>6896</v>
      </c>
      <c r="G778" s="116">
        <v>5315</v>
      </c>
      <c r="H778" s="116">
        <v>7471</v>
      </c>
      <c r="L778" s="167"/>
    </row>
    <row r="779" spans="1:12" ht="9" customHeight="1">
      <c r="A779" s="100" t="s">
        <v>89</v>
      </c>
      <c r="B779" s="117">
        <f t="shared" si="43"/>
        <v>20111</v>
      </c>
      <c r="C779" s="117">
        <v>402</v>
      </c>
      <c r="D779" s="117">
        <v>2980</v>
      </c>
      <c r="E779" s="117">
        <v>5526</v>
      </c>
      <c r="F779" s="117">
        <v>4024</v>
      </c>
      <c r="G779" s="117">
        <v>3153</v>
      </c>
      <c r="H779" s="117">
        <v>4026</v>
      </c>
      <c r="L779" s="167"/>
    </row>
    <row r="780" spans="1:12" ht="9" customHeight="1">
      <c r="A780" s="89" t="s">
        <v>90</v>
      </c>
      <c r="B780" s="116">
        <f t="shared" si="43"/>
        <v>9982</v>
      </c>
      <c r="C780" s="116">
        <v>117</v>
      </c>
      <c r="D780" s="116">
        <v>836</v>
      </c>
      <c r="E780" s="116">
        <v>2423</v>
      </c>
      <c r="F780" s="116">
        <v>2286</v>
      </c>
      <c r="G780" s="116">
        <v>2605</v>
      </c>
      <c r="H780" s="116">
        <v>1715</v>
      </c>
      <c r="L780" s="167"/>
    </row>
    <row r="781" spans="1:12" ht="9" customHeight="1">
      <c r="A781" s="89" t="s">
        <v>91</v>
      </c>
      <c r="B781" s="116">
        <f t="shared" si="43"/>
        <v>37916</v>
      </c>
      <c r="C781" s="116">
        <v>255</v>
      </c>
      <c r="D781" s="116">
        <v>3917</v>
      </c>
      <c r="E781" s="116">
        <v>10221</v>
      </c>
      <c r="F781" s="116">
        <v>10725</v>
      </c>
      <c r="G781" s="116">
        <v>11083</v>
      </c>
      <c r="H781" s="116">
        <v>1715</v>
      </c>
      <c r="L781" s="167"/>
    </row>
    <row r="782" spans="1:12" ht="9" customHeight="1">
      <c r="A782" s="89" t="s">
        <v>92</v>
      </c>
      <c r="B782" s="116">
        <f t="shared" si="43"/>
        <v>68962</v>
      </c>
      <c r="C782" s="116">
        <v>439</v>
      </c>
      <c r="D782" s="116">
        <v>6021</v>
      </c>
      <c r="E782" s="116">
        <v>20713</v>
      </c>
      <c r="F782" s="116">
        <v>18613</v>
      </c>
      <c r="G782" s="116">
        <v>13747</v>
      </c>
      <c r="H782" s="116">
        <v>9429</v>
      </c>
      <c r="L782" s="167"/>
    </row>
    <row r="783" spans="1:12" ht="9" customHeight="1">
      <c r="A783" s="100" t="s">
        <v>93</v>
      </c>
      <c r="B783" s="117">
        <f t="shared" si="43"/>
        <v>22703</v>
      </c>
      <c r="C783" s="117">
        <v>353</v>
      </c>
      <c r="D783" s="117">
        <v>3523</v>
      </c>
      <c r="E783" s="117">
        <v>7137</v>
      </c>
      <c r="F783" s="117">
        <v>5598</v>
      </c>
      <c r="G783" s="117">
        <v>4497</v>
      </c>
      <c r="H783" s="117">
        <v>1595</v>
      </c>
      <c r="L783" s="167"/>
    </row>
    <row r="784" spans="1:12" ht="9" customHeight="1">
      <c r="A784" s="89" t="s">
        <v>94</v>
      </c>
      <c r="B784" s="116">
        <f t="shared" si="43"/>
        <v>8155</v>
      </c>
      <c r="C784" s="116">
        <v>116</v>
      </c>
      <c r="D784" s="116">
        <v>603</v>
      </c>
      <c r="E784" s="116">
        <v>1735</v>
      </c>
      <c r="F784" s="116">
        <v>1960</v>
      </c>
      <c r="G784" s="116">
        <v>3081</v>
      </c>
      <c r="H784" s="116">
        <v>660</v>
      </c>
      <c r="L784" s="167"/>
    </row>
    <row r="785" spans="1:12" ht="9" customHeight="1">
      <c r="A785" s="89" t="s">
        <v>95</v>
      </c>
      <c r="B785" s="116">
        <f t="shared" si="43"/>
        <v>5709</v>
      </c>
      <c r="C785" s="116">
        <v>278</v>
      </c>
      <c r="D785" s="116">
        <v>257</v>
      </c>
      <c r="E785" s="116">
        <v>900</v>
      </c>
      <c r="F785" s="116">
        <v>957</v>
      </c>
      <c r="G785" s="116">
        <v>1856</v>
      </c>
      <c r="H785" s="116">
        <v>1461</v>
      </c>
      <c r="L785" s="167"/>
    </row>
    <row r="786" spans="1:12" ht="9" customHeight="1">
      <c r="A786" s="89" t="s">
        <v>96</v>
      </c>
      <c r="B786" s="116">
        <f t="shared" si="43"/>
        <v>27056</v>
      </c>
      <c r="C786" s="116">
        <v>50</v>
      </c>
      <c r="D786" s="116">
        <v>1315</v>
      </c>
      <c r="E786" s="116">
        <v>5819</v>
      </c>
      <c r="F786" s="116">
        <v>4320</v>
      </c>
      <c r="G786" s="116">
        <v>4885</v>
      </c>
      <c r="H786" s="116">
        <v>10667</v>
      </c>
      <c r="L786" s="167"/>
    </row>
    <row r="787" spans="1:12" ht="9" customHeight="1">
      <c r="A787" s="100" t="s">
        <v>97</v>
      </c>
      <c r="B787" s="117">
        <f t="shared" si="43"/>
        <v>17099</v>
      </c>
      <c r="C787" s="117">
        <v>361</v>
      </c>
      <c r="D787" s="117">
        <v>3214</v>
      </c>
      <c r="E787" s="117">
        <v>4988</v>
      </c>
      <c r="F787" s="117">
        <v>4766</v>
      </c>
      <c r="G787" s="117">
        <v>3535</v>
      </c>
      <c r="H787" s="117">
        <v>235</v>
      </c>
      <c r="L787" s="167"/>
    </row>
    <row r="788" spans="1:12" ht="9" customHeight="1">
      <c r="A788" s="89" t="s">
        <v>98</v>
      </c>
      <c r="B788" s="116">
        <f t="shared" si="43"/>
        <v>18780</v>
      </c>
      <c r="C788" s="116">
        <v>378</v>
      </c>
      <c r="D788" s="116">
        <v>2146</v>
      </c>
      <c r="E788" s="116">
        <v>4106</v>
      </c>
      <c r="F788" s="116">
        <v>4890</v>
      </c>
      <c r="G788" s="116">
        <v>5602</v>
      </c>
      <c r="H788" s="116">
        <v>1658</v>
      </c>
      <c r="L788" s="167"/>
    </row>
    <row r="789" spans="1:12" ht="9" customHeight="1">
      <c r="A789" s="89" t="s">
        <v>99</v>
      </c>
      <c r="B789" s="116">
        <f t="shared" si="43"/>
        <v>9105</v>
      </c>
      <c r="C789" s="116">
        <v>59</v>
      </c>
      <c r="D789" s="116">
        <v>854</v>
      </c>
      <c r="E789" s="116">
        <v>3050</v>
      </c>
      <c r="F789" s="116">
        <v>2195</v>
      </c>
      <c r="G789" s="116">
        <v>2801</v>
      </c>
      <c r="H789" s="116">
        <v>146</v>
      </c>
      <c r="L789" s="167"/>
    </row>
    <row r="790" spans="1:12" ht="9" customHeight="1">
      <c r="A790" s="89" t="s">
        <v>100</v>
      </c>
      <c r="B790" s="116">
        <f t="shared" si="43"/>
        <v>10408</v>
      </c>
      <c r="C790" s="116">
        <v>67</v>
      </c>
      <c r="D790" s="116">
        <v>1350</v>
      </c>
      <c r="E790" s="116">
        <v>1693</v>
      </c>
      <c r="F790" s="116">
        <v>2442</v>
      </c>
      <c r="G790" s="116">
        <v>2839</v>
      </c>
      <c r="H790" s="116">
        <v>2017</v>
      </c>
      <c r="L790" s="167"/>
    </row>
    <row r="791" spans="1:12" ht="9" customHeight="1">
      <c r="A791" s="100" t="s">
        <v>101</v>
      </c>
      <c r="B791" s="117">
        <f t="shared" si="43"/>
        <v>12491</v>
      </c>
      <c r="C791" s="117">
        <v>92</v>
      </c>
      <c r="D791" s="117">
        <v>1113</v>
      </c>
      <c r="E791" s="117">
        <v>3363</v>
      </c>
      <c r="F791" s="117">
        <v>3151</v>
      </c>
      <c r="G791" s="117">
        <v>2808</v>
      </c>
      <c r="H791" s="117">
        <v>1964</v>
      </c>
      <c r="L791" s="167"/>
    </row>
    <row r="792" spans="1:12" ht="9" customHeight="1">
      <c r="A792" s="89" t="s">
        <v>102</v>
      </c>
      <c r="B792" s="116">
        <f t="shared" si="43"/>
        <v>16814</v>
      </c>
      <c r="C792" s="116">
        <v>41</v>
      </c>
      <c r="D792" s="116">
        <v>1279</v>
      </c>
      <c r="E792" s="116">
        <v>2703</v>
      </c>
      <c r="F792" s="116">
        <v>4360</v>
      </c>
      <c r="G792" s="116">
        <v>5291</v>
      </c>
      <c r="H792" s="116">
        <v>3140</v>
      </c>
      <c r="L792" s="167"/>
    </row>
    <row r="793" spans="1:12" ht="9" customHeight="1">
      <c r="A793" s="89" t="s">
        <v>103</v>
      </c>
      <c r="B793" s="116">
        <f t="shared" si="43"/>
        <v>15313</v>
      </c>
      <c r="C793" s="116">
        <v>181</v>
      </c>
      <c r="D793" s="116">
        <v>1119</v>
      </c>
      <c r="E793" s="116">
        <v>4820</v>
      </c>
      <c r="F793" s="116">
        <v>4389</v>
      </c>
      <c r="G793" s="116">
        <v>4229</v>
      </c>
      <c r="H793" s="116">
        <v>575</v>
      </c>
      <c r="L793" s="167"/>
    </row>
    <row r="794" spans="1:12" ht="9" customHeight="1">
      <c r="A794" s="89" t="s">
        <v>104</v>
      </c>
      <c r="B794" s="116">
        <f t="shared" si="43"/>
        <v>10260</v>
      </c>
      <c r="C794" s="116">
        <v>30</v>
      </c>
      <c r="D794" s="116">
        <v>1331</v>
      </c>
      <c r="E794" s="116">
        <v>2924</v>
      </c>
      <c r="F794" s="116">
        <v>3077</v>
      </c>
      <c r="G794" s="116">
        <v>2359</v>
      </c>
      <c r="H794" s="116">
        <v>539</v>
      </c>
      <c r="L794" s="167"/>
    </row>
    <row r="795" spans="1:12" ht="9" customHeight="1">
      <c r="A795" s="100" t="s">
        <v>105</v>
      </c>
      <c r="B795" s="117">
        <f t="shared" si="43"/>
        <v>16097</v>
      </c>
      <c r="C795" s="117">
        <v>83</v>
      </c>
      <c r="D795" s="117">
        <v>1996</v>
      </c>
      <c r="E795" s="117">
        <v>4433</v>
      </c>
      <c r="F795" s="117">
        <v>4559</v>
      </c>
      <c r="G795" s="117">
        <v>3510</v>
      </c>
      <c r="H795" s="117">
        <v>1516</v>
      </c>
      <c r="L795" s="167"/>
    </row>
    <row r="796" spans="1:12" ht="9" customHeight="1">
      <c r="A796" s="89" t="s">
        <v>106</v>
      </c>
      <c r="B796" s="116">
        <f t="shared" si="43"/>
        <v>4901</v>
      </c>
      <c r="C796" s="116">
        <v>43</v>
      </c>
      <c r="D796" s="116">
        <v>386</v>
      </c>
      <c r="E796" s="116">
        <v>1418</v>
      </c>
      <c r="F796" s="116">
        <v>1528</v>
      </c>
      <c r="G796" s="116">
        <v>1342</v>
      </c>
      <c r="H796" s="116">
        <v>184</v>
      </c>
      <c r="L796" s="167"/>
    </row>
    <row r="797" spans="1:12" ht="9" customHeight="1">
      <c r="A797" s="89" t="s">
        <v>107</v>
      </c>
      <c r="B797" s="116">
        <f t="shared" si="43"/>
        <v>31393</v>
      </c>
      <c r="C797" s="116">
        <v>716</v>
      </c>
      <c r="D797" s="116">
        <v>5971</v>
      </c>
      <c r="E797" s="116">
        <v>7279</v>
      </c>
      <c r="F797" s="116">
        <v>9020</v>
      </c>
      <c r="G797" s="116">
        <v>7045</v>
      </c>
      <c r="H797" s="116">
        <v>1362</v>
      </c>
      <c r="L797" s="167"/>
    </row>
    <row r="798" spans="1:12" ht="9" customHeight="1">
      <c r="A798" s="89" t="s">
        <v>108</v>
      </c>
      <c r="B798" s="116">
        <f t="shared" si="43"/>
        <v>10802</v>
      </c>
      <c r="C798" s="116">
        <v>80</v>
      </c>
      <c r="D798" s="116">
        <v>1148</v>
      </c>
      <c r="E798" s="116">
        <v>3148</v>
      </c>
      <c r="F798" s="116">
        <v>2246</v>
      </c>
      <c r="G798" s="116">
        <v>2217</v>
      </c>
      <c r="H798" s="116">
        <v>1963</v>
      </c>
      <c r="L798" s="167"/>
    </row>
    <row r="799" spans="1:12" ht="9" customHeight="1">
      <c r="A799" s="100" t="s">
        <v>109</v>
      </c>
      <c r="B799" s="117">
        <f t="shared" si="43"/>
        <v>8469</v>
      </c>
      <c r="C799" s="117">
        <v>368</v>
      </c>
      <c r="D799" s="117">
        <v>668</v>
      </c>
      <c r="E799" s="117">
        <v>2737</v>
      </c>
      <c r="F799" s="117">
        <v>2258</v>
      </c>
      <c r="G799" s="117">
        <v>1987</v>
      </c>
      <c r="H799" s="117">
        <v>451</v>
      </c>
      <c r="L799" s="167"/>
    </row>
    <row r="800" spans="1:12" ht="8.65" customHeight="1"/>
    <row r="801" spans="1:12" ht="9" customHeight="1">
      <c r="A801" s="162" t="s">
        <v>123</v>
      </c>
      <c r="B801" s="166"/>
      <c r="C801" s="166"/>
      <c r="D801" s="166"/>
      <c r="E801" s="166"/>
      <c r="F801" s="166"/>
      <c r="G801" s="166"/>
      <c r="H801" s="166"/>
    </row>
    <row r="802" spans="1:12" s="164" customFormat="1" ht="9" customHeight="1">
      <c r="A802" s="96" t="s">
        <v>181</v>
      </c>
      <c r="B802" s="115">
        <f t="shared" ref="B802:G802" si="44">SUM(B804:B835)</f>
        <v>528678</v>
      </c>
      <c r="C802" s="115">
        <f t="shared" si="44"/>
        <v>6218</v>
      </c>
      <c r="D802" s="115">
        <f t="shared" si="44"/>
        <v>56244</v>
      </c>
      <c r="E802" s="115">
        <f t="shared" si="44"/>
        <v>140075</v>
      </c>
      <c r="F802" s="115">
        <f t="shared" si="44"/>
        <v>136288</v>
      </c>
      <c r="G802" s="115">
        <f t="shared" si="44"/>
        <v>132373</v>
      </c>
      <c r="H802" s="115">
        <f>SUM(H804:H835)</f>
        <v>57480</v>
      </c>
      <c r="K802" s="77"/>
      <c r="L802" s="167"/>
    </row>
    <row r="803" spans="1:12" ht="3.95" customHeight="1">
      <c r="A803" s="89" t="s">
        <v>195</v>
      </c>
      <c r="B803" s="116"/>
      <c r="C803" s="116"/>
      <c r="D803" s="116"/>
      <c r="E803" s="116"/>
      <c r="F803" s="116"/>
      <c r="G803" s="116"/>
      <c r="H803" s="116"/>
      <c r="L803" s="167"/>
    </row>
    <row r="804" spans="1:12" ht="9" customHeight="1">
      <c r="A804" s="89" t="s">
        <v>79</v>
      </c>
      <c r="B804" s="116">
        <f t="shared" ref="B804:B835" si="45">SUM(C804:H804)</f>
        <v>6618</v>
      </c>
      <c r="C804" s="116">
        <v>23</v>
      </c>
      <c r="D804" s="116">
        <v>398</v>
      </c>
      <c r="E804" s="116">
        <v>2240</v>
      </c>
      <c r="F804" s="116">
        <v>1899</v>
      </c>
      <c r="G804" s="116">
        <v>2038</v>
      </c>
      <c r="H804" s="116">
        <v>20</v>
      </c>
      <c r="L804" s="167"/>
    </row>
    <row r="805" spans="1:12" ht="9" customHeight="1">
      <c r="A805" s="89" t="s">
        <v>80</v>
      </c>
      <c r="B805" s="116">
        <f t="shared" si="45"/>
        <v>16129</v>
      </c>
      <c r="C805" s="116">
        <v>117</v>
      </c>
      <c r="D805" s="116">
        <v>1585</v>
      </c>
      <c r="E805" s="116">
        <v>3440</v>
      </c>
      <c r="F805" s="116">
        <v>3350</v>
      </c>
      <c r="G805" s="116">
        <v>3153</v>
      </c>
      <c r="H805" s="116">
        <v>4484</v>
      </c>
      <c r="L805" s="167"/>
    </row>
    <row r="806" spans="1:12" ht="9" customHeight="1">
      <c r="A806" s="89" t="s">
        <v>81</v>
      </c>
      <c r="B806" s="116">
        <f t="shared" si="45"/>
        <v>2500</v>
      </c>
      <c r="C806" s="116">
        <v>8</v>
      </c>
      <c r="D806" s="116">
        <v>169</v>
      </c>
      <c r="E806" s="116">
        <v>500</v>
      </c>
      <c r="F806" s="116">
        <v>763</v>
      </c>
      <c r="G806" s="116">
        <v>1059</v>
      </c>
      <c r="H806" s="116">
        <v>1</v>
      </c>
      <c r="L806" s="167"/>
    </row>
    <row r="807" spans="1:12" ht="9" customHeight="1">
      <c r="A807" s="100" t="s">
        <v>82</v>
      </c>
      <c r="B807" s="117">
        <f t="shared" si="45"/>
        <v>4335</v>
      </c>
      <c r="C807" s="117">
        <v>49</v>
      </c>
      <c r="D807" s="117">
        <v>626</v>
      </c>
      <c r="E807" s="117">
        <v>1183</v>
      </c>
      <c r="F807" s="117">
        <v>1102</v>
      </c>
      <c r="G807" s="117">
        <v>1194</v>
      </c>
      <c r="H807" s="117">
        <v>181</v>
      </c>
      <c r="L807" s="167"/>
    </row>
    <row r="808" spans="1:12" ht="9" customHeight="1">
      <c r="A808" s="89" t="s">
        <v>83</v>
      </c>
      <c r="B808" s="116">
        <f t="shared" si="45"/>
        <v>15082</v>
      </c>
      <c r="C808" s="116">
        <v>69</v>
      </c>
      <c r="D808" s="116">
        <v>762</v>
      </c>
      <c r="E808" s="116">
        <v>4440</v>
      </c>
      <c r="F808" s="116">
        <v>3565</v>
      </c>
      <c r="G808" s="116">
        <v>4391</v>
      </c>
      <c r="H808" s="116">
        <v>1855</v>
      </c>
      <c r="L808" s="167"/>
    </row>
    <row r="809" spans="1:12" ht="9" customHeight="1">
      <c r="A809" s="89" t="s">
        <v>84</v>
      </c>
      <c r="B809" s="116">
        <f t="shared" si="45"/>
        <v>3146</v>
      </c>
      <c r="C809" s="116">
        <v>26</v>
      </c>
      <c r="D809" s="116">
        <v>298</v>
      </c>
      <c r="E809" s="116">
        <v>771</v>
      </c>
      <c r="F809" s="116">
        <v>839</v>
      </c>
      <c r="G809" s="116">
        <v>1159</v>
      </c>
      <c r="H809" s="116">
        <v>53</v>
      </c>
      <c r="L809" s="167"/>
    </row>
    <row r="810" spans="1:12" ht="9" customHeight="1">
      <c r="A810" s="89" t="s">
        <v>85</v>
      </c>
      <c r="B810" s="116">
        <f t="shared" si="45"/>
        <v>23137</v>
      </c>
      <c r="C810" s="116">
        <v>1423</v>
      </c>
      <c r="D810" s="116">
        <v>6280</v>
      </c>
      <c r="E810" s="116">
        <v>5592</v>
      </c>
      <c r="F810" s="116">
        <v>4708</v>
      </c>
      <c r="G810" s="116">
        <v>4135</v>
      </c>
      <c r="H810" s="116">
        <v>999</v>
      </c>
      <c r="L810" s="167"/>
    </row>
    <row r="811" spans="1:12" ht="9" customHeight="1">
      <c r="A811" s="100" t="s">
        <v>86</v>
      </c>
      <c r="B811" s="117">
        <f t="shared" si="45"/>
        <v>15989</v>
      </c>
      <c r="C811" s="117">
        <v>37</v>
      </c>
      <c r="D811" s="117">
        <v>1640</v>
      </c>
      <c r="E811" s="117">
        <v>3858</v>
      </c>
      <c r="F811" s="117">
        <v>3553</v>
      </c>
      <c r="G811" s="117">
        <v>4584</v>
      </c>
      <c r="H811" s="117">
        <v>2317</v>
      </c>
      <c r="L811" s="167"/>
    </row>
    <row r="812" spans="1:12" ht="9" customHeight="1">
      <c r="A812" s="161" t="s">
        <v>24</v>
      </c>
      <c r="B812" s="116">
        <f t="shared" si="45"/>
        <v>30868</v>
      </c>
      <c r="C812" s="116">
        <v>37</v>
      </c>
      <c r="D812" s="116">
        <v>1657</v>
      </c>
      <c r="E812" s="116">
        <v>8474</v>
      </c>
      <c r="F812" s="116">
        <v>9619</v>
      </c>
      <c r="G812" s="116">
        <v>10753</v>
      </c>
      <c r="H812" s="116">
        <v>328</v>
      </c>
      <c r="L812" s="167"/>
    </row>
    <row r="813" spans="1:12" ht="9" customHeight="1">
      <c r="A813" s="89" t="s">
        <v>87</v>
      </c>
      <c r="B813" s="116">
        <f t="shared" si="45"/>
        <v>7269</v>
      </c>
      <c r="C813" s="116">
        <v>29</v>
      </c>
      <c r="D813" s="116">
        <v>533</v>
      </c>
      <c r="E813" s="116">
        <v>2082</v>
      </c>
      <c r="F813" s="116">
        <v>1662</v>
      </c>
      <c r="G813" s="116">
        <v>1687</v>
      </c>
      <c r="H813" s="116">
        <v>1276</v>
      </c>
      <c r="L813" s="167"/>
    </row>
    <row r="814" spans="1:12" ht="9" customHeight="1">
      <c r="A814" s="89" t="s">
        <v>88</v>
      </c>
      <c r="B814" s="116">
        <f t="shared" si="45"/>
        <v>32458</v>
      </c>
      <c r="C814" s="116">
        <v>128</v>
      </c>
      <c r="D814" s="116">
        <v>3474</v>
      </c>
      <c r="E814" s="116">
        <v>9910</v>
      </c>
      <c r="F814" s="116">
        <v>6368</v>
      </c>
      <c r="G814" s="116">
        <v>5216</v>
      </c>
      <c r="H814" s="116">
        <v>7362</v>
      </c>
      <c r="L814" s="167"/>
    </row>
    <row r="815" spans="1:12" ht="9" customHeight="1">
      <c r="A815" s="100" t="s">
        <v>89</v>
      </c>
      <c r="B815" s="117">
        <f t="shared" si="45"/>
        <v>17314</v>
      </c>
      <c r="C815" s="117">
        <v>241</v>
      </c>
      <c r="D815" s="117">
        <v>2446</v>
      </c>
      <c r="E815" s="117">
        <v>4477</v>
      </c>
      <c r="F815" s="117">
        <v>3792</v>
      </c>
      <c r="G815" s="117">
        <v>2916</v>
      </c>
      <c r="H815" s="117">
        <v>3442</v>
      </c>
      <c r="L815" s="167"/>
    </row>
    <row r="816" spans="1:12" ht="9" customHeight="1">
      <c r="A816" s="89" t="s">
        <v>90</v>
      </c>
      <c r="B816" s="116">
        <f t="shared" si="45"/>
        <v>9402</v>
      </c>
      <c r="C816" s="116">
        <v>134</v>
      </c>
      <c r="D816" s="116">
        <v>918</v>
      </c>
      <c r="E816" s="116">
        <v>2471</v>
      </c>
      <c r="F816" s="116">
        <v>2254</v>
      </c>
      <c r="G816" s="116">
        <v>2564</v>
      </c>
      <c r="H816" s="116">
        <v>1061</v>
      </c>
      <c r="L816" s="167"/>
    </row>
    <row r="817" spans="1:12" ht="9" customHeight="1">
      <c r="A817" s="89" t="s">
        <v>91</v>
      </c>
      <c r="B817" s="116">
        <f t="shared" si="45"/>
        <v>37756</v>
      </c>
      <c r="C817" s="116">
        <v>265</v>
      </c>
      <c r="D817" s="116">
        <v>3760</v>
      </c>
      <c r="E817" s="116">
        <v>10212</v>
      </c>
      <c r="F817" s="116">
        <v>10693</v>
      </c>
      <c r="G817" s="116">
        <v>11152</v>
      </c>
      <c r="H817" s="116">
        <v>1674</v>
      </c>
      <c r="L817" s="167"/>
    </row>
    <row r="818" spans="1:12" ht="9" customHeight="1">
      <c r="A818" s="89" t="s">
        <v>92</v>
      </c>
      <c r="B818" s="116">
        <f t="shared" si="45"/>
        <v>66914</v>
      </c>
      <c r="C818" s="116">
        <v>456</v>
      </c>
      <c r="D818" s="116">
        <v>5951</v>
      </c>
      <c r="E818" s="116">
        <v>20859</v>
      </c>
      <c r="F818" s="116">
        <v>20608</v>
      </c>
      <c r="G818" s="116">
        <v>15599</v>
      </c>
      <c r="H818" s="116">
        <v>3441</v>
      </c>
      <c r="L818" s="167"/>
    </row>
    <row r="819" spans="1:12" ht="9" customHeight="1">
      <c r="A819" s="100" t="s">
        <v>93</v>
      </c>
      <c r="B819" s="117">
        <f t="shared" si="45"/>
        <v>22617</v>
      </c>
      <c r="C819" s="117">
        <v>234</v>
      </c>
      <c r="D819" s="117">
        <v>2999</v>
      </c>
      <c r="E819" s="117">
        <v>5726</v>
      </c>
      <c r="F819" s="117">
        <v>5168</v>
      </c>
      <c r="G819" s="117">
        <v>4509</v>
      </c>
      <c r="H819" s="117">
        <v>3981</v>
      </c>
      <c r="L819" s="167"/>
    </row>
    <row r="820" spans="1:12" ht="9" customHeight="1">
      <c r="A820" s="89" t="s">
        <v>94</v>
      </c>
      <c r="B820" s="116">
        <f t="shared" si="45"/>
        <v>8205</v>
      </c>
      <c r="C820" s="116">
        <v>98</v>
      </c>
      <c r="D820" s="116">
        <v>639</v>
      </c>
      <c r="E820" s="116">
        <v>1958</v>
      </c>
      <c r="F820" s="116">
        <v>1894</v>
      </c>
      <c r="G820" s="116">
        <v>2864</v>
      </c>
      <c r="H820" s="116">
        <v>752</v>
      </c>
      <c r="L820" s="167"/>
    </row>
    <row r="821" spans="1:12" ht="9" customHeight="1">
      <c r="A821" s="89" t="s">
        <v>95</v>
      </c>
      <c r="B821" s="116">
        <f t="shared" si="45"/>
        <v>5363</v>
      </c>
      <c r="C821" s="116">
        <v>588</v>
      </c>
      <c r="D821" s="116">
        <v>211</v>
      </c>
      <c r="E821" s="116">
        <v>866</v>
      </c>
      <c r="F821" s="116">
        <v>852</v>
      </c>
      <c r="G821" s="116">
        <v>2000</v>
      </c>
      <c r="H821" s="116">
        <v>846</v>
      </c>
      <c r="L821" s="167"/>
    </row>
    <row r="822" spans="1:12" ht="9" customHeight="1">
      <c r="A822" s="89" t="s">
        <v>96</v>
      </c>
      <c r="B822" s="116">
        <f t="shared" si="45"/>
        <v>25594</v>
      </c>
      <c r="C822" s="116">
        <v>52</v>
      </c>
      <c r="D822" s="116">
        <v>1278</v>
      </c>
      <c r="E822" s="116">
        <v>5288</v>
      </c>
      <c r="F822" s="116">
        <v>4217</v>
      </c>
      <c r="G822" s="116">
        <v>5026</v>
      </c>
      <c r="H822" s="116">
        <v>9733</v>
      </c>
      <c r="L822" s="167"/>
    </row>
    <row r="823" spans="1:12" ht="9" customHeight="1">
      <c r="A823" s="100" t="s">
        <v>97</v>
      </c>
      <c r="B823" s="117">
        <f t="shared" si="45"/>
        <v>16131</v>
      </c>
      <c r="C823" s="117">
        <v>326</v>
      </c>
      <c r="D823" s="117">
        <v>2945</v>
      </c>
      <c r="E823" s="117">
        <v>4789</v>
      </c>
      <c r="F823" s="117">
        <v>4420</v>
      </c>
      <c r="G823" s="117">
        <v>3397</v>
      </c>
      <c r="H823" s="117">
        <v>254</v>
      </c>
      <c r="L823" s="167"/>
    </row>
    <row r="824" spans="1:12" ht="9" customHeight="1">
      <c r="A824" s="89" t="s">
        <v>98</v>
      </c>
      <c r="B824" s="116">
        <f t="shared" si="45"/>
        <v>18776</v>
      </c>
      <c r="C824" s="116">
        <v>503</v>
      </c>
      <c r="D824" s="116">
        <v>2401</v>
      </c>
      <c r="E824" s="116">
        <v>4622</v>
      </c>
      <c r="F824" s="116">
        <v>4888</v>
      </c>
      <c r="G824" s="116">
        <v>5935</v>
      </c>
      <c r="H824" s="116">
        <v>427</v>
      </c>
      <c r="L824" s="167"/>
    </row>
    <row r="825" spans="1:12" ht="9" customHeight="1">
      <c r="A825" s="89" t="s">
        <v>99</v>
      </c>
      <c r="B825" s="116">
        <f t="shared" si="45"/>
        <v>9587</v>
      </c>
      <c r="C825" s="116">
        <v>61</v>
      </c>
      <c r="D825" s="116">
        <v>958</v>
      </c>
      <c r="E825" s="116">
        <v>3028</v>
      </c>
      <c r="F825" s="116">
        <v>2313</v>
      </c>
      <c r="G825" s="116">
        <v>3075</v>
      </c>
      <c r="H825" s="116">
        <v>152</v>
      </c>
      <c r="L825" s="167"/>
    </row>
    <row r="826" spans="1:12" ht="9" customHeight="1">
      <c r="A826" s="89" t="s">
        <v>100</v>
      </c>
      <c r="B826" s="116">
        <f t="shared" si="45"/>
        <v>10724</v>
      </c>
      <c r="C826" s="116">
        <v>65</v>
      </c>
      <c r="D826" s="116">
        <v>1011</v>
      </c>
      <c r="E826" s="116">
        <v>1720</v>
      </c>
      <c r="F826" s="116">
        <v>3146</v>
      </c>
      <c r="G826" s="116">
        <v>2902</v>
      </c>
      <c r="H826" s="116">
        <v>1880</v>
      </c>
      <c r="L826" s="167"/>
    </row>
    <row r="827" spans="1:12" ht="9" customHeight="1">
      <c r="A827" s="100" t="s">
        <v>101</v>
      </c>
      <c r="B827" s="117">
        <f t="shared" si="45"/>
        <v>11745</v>
      </c>
      <c r="C827" s="117">
        <v>56</v>
      </c>
      <c r="D827" s="117">
        <v>886</v>
      </c>
      <c r="E827" s="117">
        <v>3488</v>
      </c>
      <c r="F827" s="117">
        <v>3285</v>
      </c>
      <c r="G827" s="117">
        <v>2992</v>
      </c>
      <c r="H827" s="117">
        <v>1038</v>
      </c>
      <c r="L827" s="167"/>
    </row>
    <row r="828" spans="1:12" ht="9" customHeight="1">
      <c r="A828" s="89" t="s">
        <v>102</v>
      </c>
      <c r="B828" s="116">
        <f t="shared" si="45"/>
        <v>16242</v>
      </c>
      <c r="C828" s="116">
        <v>52</v>
      </c>
      <c r="D828" s="116">
        <v>1207</v>
      </c>
      <c r="E828" s="116">
        <v>2608</v>
      </c>
      <c r="F828" s="116">
        <v>4575</v>
      </c>
      <c r="G828" s="116">
        <v>5506</v>
      </c>
      <c r="H828" s="116">
        <v>2294</v>
      </c>
      <c r="L828" s="167"/>
    </row>
    <row r="829" spans="1:12" ht="9" customHeight="1">
      <c r="A829" s="89" t="s">
        <v>103</v>
      </c>
      <c r="B829" s="116">
        <f t="shared" si="45"/>
        <v>15192</v>
      </c>
      <c r="C829" s="116">
        <v>107</v>
      </c>
      <c r="D829" s="116">
        <v>1093</v>
      </c>
      <c r="E829" s="116">
        <v>4743</v>
      </c>
      <c r="F829" s="116">
        <v>4327</v>
      </c>
      <c r="G829" s="116">
        <v>4508</v>
      </c>
      <c r="H829" s="116">
        <v>414</v>
      </c>
      <c r="L829" s="167"/>
    </row>
    <row r="830" spans="1:12" ht="9" customHeight="1">
      <c r="A830" s="89" t="s">
        <v>104</v>
      </c>
      <c r="B830" s="116">
        <f t="shared" si="45"/>
        <v>10604</v>
      </c>
      <c r="C830" s="116">
        <v>28</v>
      </c>
      <c r="D830" s="116">
        <v>1265</v>
      </c>
      <c r="E830" s="116">
        <v>3005</v>
      </c>
      <c r="F830" s="116">
        <v>3349</v>
      </c>
      <c r="G830" s="116">
        <v>2438</v>
      </c>
      <c r="H830" s="116">
        <v>519</v>
      </c>
      <c r="L830" s="167"/>
    </row>
    <row r="831" spans="1:12" ht="9" customHeight="1">
      <c r="A831" s="100" t="s">
        <v>105</v>
      </c>
      <c r="B831" s="117">
        <f t="shared" si="45"/>
        <v>14372</v>
      </c>
      <c r="C831" s="117">
        <v>56</v>
      </c>
      <c r="D831" s="117">
        <v>1264</v>
      </c>
      <c r="E831" s="117">
        <v>3348</v>
      </c>
      <c r="F831" s="117">
        <v>3236</v>
      </c>
      <c r="G831" s="117">
        <v>2817</v>
      </c>
      <c r="H831" s="117">
        <v>3651</v>
      </c>
      <c r="L831" s="167"/>
    </row>
    <row r="832" spans="1:12" ht="9" customHeight="1">
      <c r="A832" s="89" t="s">
        <v>106</v>
      </c>
      <c r="B832" s="116">
        <f t="shared" si="45"/>
        <v>4355</v>
      </c>
      <c r="C832" s="116">
        <v>39</v>
      </c>
      <c r="D832" s="116">
        <v>312</v>
      </c>
      <c r="E832" s="116">
        <v>1222</v>
      </c>
      <c r="F832" s="116">
        <v>1501</v>
      </c>
      <c r="G832" s="116">
        <v>1198</v>
      </c>
      <c r="H832" s="116">
        <v>83</v>
      </c>
      <c r="L832" s="167"/>
    </row>
    <row r="833" spans="1:12" ht="9" customHeight="1">
      <c r="A833" s="89" t="s">
        <v>107</v>
      </c>
      <c r="B833" s="116">
        <f t="shared" si="45"/>
        <v>32031</v>
      </c>
      <c r="C833" s="116">
        <v>725</v>
      </c>
      <c r="D833" s="116">
        <v>5550</v>
      </c>
      <c r="E833" s="116">
        <v>7405</v>
      </c>
      <c r="F833" s="116">
        <v>9925</v>
      </c>
      <c r="G833" s="116">
        <v>7511</v>
      </c>
      <c r="H833" s="116">
        <v>915</v>
      </c>
      <c r="L833" s="167"/>
    </row>
    <row r="834" spans="1:12" ht="9" customHeight="1">
      <c r="A834" s="89" t="s">
        <v>108</v>
      </c>
      <c r="B834" s="116">
        <f t="shared" si="45"/>
        <v>10177</v>
      </c>
      <c r="C834" s="116">
        <v>77</v>
      </c>
      <c r="D834" s="116">
        <v>1030</v>
      </c>
      <c r="E834" s="116">
        <v>2924</v>
      </c>
      <c r="F834" s="116">
        <v>2184</v>
      </c>
      <c r="G834" s="116">
        <v>2184</v>
      </c>
      <c r="H834" s="116">
        <v>1778</v>
      </c>
      <c r="L834" s="167"/>
    </row>
    <row r="835" spans="1:12" ht="9" customHeight="1">
      <c r="A835" s="100" t="s">
        <v>109</v>
      </c>
      <c r="B835" s="117">
        <f t="shared" si="45"/>
        <v>8046</v>
      </c>
      <c r="C835" s="117">
        <v>109</v>
      </c>
      <c r="D835" s="117">
        <v>698</v>
      </c>
      <c r="E835" s="117">
        <v>2826</v>
      </c>
      <c r="F835" s="117">
        <v>2233</v>
      </c>
      <c r="G835" s="117">
        <v>1911</v>
      </c>
      <c r="H835" s="117">
        <v>269</v>
      </c>
      <c r="L835" s="167"/>
    </row>
    <row r="836" spans="1:12" ht="8.65" customHeight="1"/>
    <row r="837" spans="1:12" ht="9" customHeight="1">
      <c r="A837" s="162" t="s">
        <v>124</v>
      </c>
      <c r="B837" s="166"/>
      <c r="C837" s="166"/>
      <c r="D837" s="166"/>
      <c r="E837" s="166"/>
      <c r="F837" s="166"/>
      <c r="G837" s="166"/>
      <c r="H837" s="166"/>
    </row>
    <row r="838" spans="1:12" s="164" customFormat="1" ht="9" customHeight="1">
      <c r="A838" s="96" t="s">
        <v>181</v>
      </c>
      <c r="B838" s="115">
        <f t="shared" ref="B838:G838" si="46">SUM(B840:B871)</f>
        <v>501298</v>
      </c>
      <c r="C838" s="115">
        <f t="shared" si="46"/>
        <v>4693</v>
      </c>
      <c r="D838" s="115">
        <f t="shared" si="46"/>
        <v>50749</v>
      </c>
      <c r="E838" s="115">
        <f t="shared" si="46"/>
        <v>130017</v>
      </c>
      <c r="F838" s="115">
        <f t="shared" si="46"/>
        <v>132556</v>
      </c>
      <c r="G838" s="115">
        <f t="shared" si="46"/>
        <v>130309</v>
      </c>
      <c r="H838" s="115">
        <f>SUM(H840:H871)</f>
        <v>52974</v>
      </c>
      <c r="K838" s="77"/>
      <c r="L838" s="167"/>
    </row>
    <row r="839" spans="1:12" ht="3.95" customHeight="1">
      <c r="A839" s="89" t="s">
        <v>195</v>
      </c>
      <c r="B839" s="116"/>
      <c r="C839" s="116"/>
      <c r="D839" s="116"/>
      <c r="E839" s="116"/>
      <c r="F839" s="116"/>
      <c r="G839" s="116"/>
      <c r="H839" s="116"/>
      <c r="L839" s="167"/>
    </row>
    <row r="840" spans="1:12" ht="9" customHeight="1">
      <c r="A840" s="89" t="s">
        <v>79</v>
      </c>
      <c r="B840" s="116">
        <f t="shared" ref="B840:B871" si="47">SUM(C840:H840)</f>
        <v>6608</v>
      </c>
      <c r="C840" s="116">
        <v>10</v>
      </c>
      <c r="D840" s="116">
        <v>389</v>
      </c>
      <c r="E840" s="116">
        <v>2211</v>
      </c>
      <c r="F840" s="116">
        <v>1882</v>
      </c>
      <c r="G840" s="116">
        <v>2095</v>
      </c>
      <c r="H840" s="116">
        <v>21</v>
      </c>
      <c r="L840" s="167"/>
    </row>
    <row r="841" spans="1:12" ht="9" customHeight="1">
      <c r="A841" s="89" t="s">
        <v>80</v>
      </c>
      <c r="B841" s="116">
        <f t="shared" si="47"/>
        <v>17157</v>
      </c>
      <c r="C841" s="116">
        <v>162</v>
      </c>
      <c r="D841" s="116">
        <v>1689</v>
      </c>
      <c r="E841" s="116">
        <v>3685</v>
      </c>
      <c r="F841" s="116">
        <v>3491</v>
      </c>
      <c r="G841" s="116">
        <v>3265</v>
      </c>
      <c r="H841" s="116">
        <v>4865</v>
      </c>
      <c r="L841" s="167"/>
    </row>
    <row r="842" spans="1:12" ht="9" customHeight="1">
      <c r="A842" s="89" t="s">
        <v>81</v>
      </c>
      <c r="B842" s="116">
        <f t="shared" si="47"/>
        <v>2244</v>
      </c>
      <c r="C842" s="116">
        <v>8</v>
      </c>
      <c r="D842" s="116">
        <v>106</v>
      </c>
      <c r="E842" s="116">
        <v>425</v>
      </c>
      <c r="F842" s="116">
        <v>712</v>
      </c>
      <c r="G842" s="116">
        <v>990</v>
      </c>
      <c r="H842" s="116">
        <v>3</v>
      </c>
      <c r="L842" s="167"/>
    </row>
    <row r="843" spans="1:12" ht="9" customHeight="1">
      <c r="A843" s="100" t="s">
        <v>82</v>
      </c>
      <c r="B843" s="117">
        <f t="shared" si="47"/>
        <v>4398</v>
      </c>
      <c r="C843" s="117">
        <v>31</v>
      </c>
      <c r="D843" s="117">
        <v>705</v>
      </c>
      <c r="E843" s="117">
        <v>1259</v>
      </c>
      <c r="F843" s="117">
        <v>1059</v>
      </c>
      <c r="G843" s="117">
        <v>1174</v>
      </c>
      <c r="H843" s="117">
        <v>170</v>
      </c>
      <c r="L843" s="167"/>
    </row>
    <row r="844" spans="1:12" ht="9" customHeight="1">
      <c r="A844" s="89" t="s">
        <v>83</v>
      </c>
      <c r="B844" s="116">
        <f t="shared" si="47"/>
        <v>14871</v>
      </c>
      <c r="C844" s="116">
        <v>39</v>
      </c>
      <c r="D844" s="116">
        <v>757</v>
      </c>
      <c r="E844" s="116">
        <v>4017</v>
      </c>
      <c r="F844" s="116">
        <v>3471</v>
      </c>
      <c r="G844" s="116">
        <v>4377</v>
      </c>
      <c r="H844" s="116">
        <v>2210</v>
      </c>
      <c r="L844" s="167"/>
    </row>
    <row r="845" spans="1:12" ht="9" customHeight="1">
      <c r="A845" s="89" t="s">
        <v>84</v>
      </c>
      <c r="B845" s="116">
        <f t="shared" si="47"/>
        <v>3090</v>
      </c>
      <c r="C845" s="116">
        <v>14</v>
      </c>
      <c r="D845" s="116">
        <v>270</v>
      </c>
      <c r="E845" s="116">
        <v>719</v>
      </c>
      <c r="F845" s="116">
        <v>847</v>
      </c>
      <c r="G845" s="116">
        <v>1163</v>
      </c>
      <c r="H845" s="116">
        <v>77</v>
      </c>
      <c r="L845" s="167"/>
    </row>
    <row r="846" spans="1:12" ht="9" customHeight="1">
      <c r="A846" s="89" t="s">
        <v>85</v>
      </c>
      <c r="B846" s="116">
        <f t="shared" si="47"/>
        <v>22412</v>
      </c>
      <c r="C846" s="116">
        <v>991</v>
      </c>
      <c r="D846" s="116">
        <v>5572</v>
      </c>
      <c r="E846" s="116">
        <v>5839</v>
      </c>
      <c r="F846" s="116">
        <v>5055</v>
      </c>
      <c r="G846" s="116">
        <v>3928</v>
      </c>
      <c r="H846" s="116">
        <v>1027</v>
      </c>
      <c r="L846" s="167"/>
    </row>
    <row r="847" spans="1:12" ht="9" customHeight="1">
      <c r="A847" s="100" t="s">
        <v>86</v>
      </c>
      <c r="B847" s="117">
        <f t="shared" si="47"/>
        <v>15787</v>
      </c>
      <c r="C847" s="117">
        <v>52</v>
      </c>
      <c r="D847" s="117">
        <v>1319</v>
      </c>
      <c r="E847" s="117">
        <v>4169</v>
      </c>
      <c r="F847" s="117">
        <v>3692</v>
      </c>
      <c r="G847" s="117">
        <v>4523</v>
      </c>
      <c r="H847" s="117">
        <v>2032</v>
      </c>
      <c r="L847" s="167"/>
    </row>
    <row r="848" spans="1:12" ht="9" customHeight="1">
      <c r="A848" s="161" t="s">
        <v>24</v>
      </c>
      <c r="B848" s="116">
        <f t="shared" si="47"/>
        <v>26521</v>
      </c>
      <c r="C848" s="116">
        <v>34</v>
      </c>
      <c r="D848" s="116">
        <v>1222</v>
      </c>
      <c r="E848" s="116">
        <v>6504</v>
      </c>
      <c r="F848" s="116">
        <v>9088</v>
      </c>
      <c r="G848" s="116">
        <v>9561</v>
      </c>
      <c r="H848" s="116">
        <v>112</v>
      </c>
      <c r="L848" s="167"/>
    </row>
    <row r="849" spans="1:12" ht="9" customHeight="1">
      <c r="A849" s="89" t="s">
        <v>87</v>
      </c>
      <c r="B849" s="116">
        <f t="shared" si="47"/>
        <v>7193</v>
      </c>
      <c r="C849" s="116">
        <v>34</v>
      </c>
      <c r="D849" s="116">
        <v>491</v>
      </c>
      <c r="E849" s="116">
        <v>1913</v>
      </c>
      <c r="F849" s="116">
        <v>1564</v>
      </c>
      <c r="G849" s="116">
        <v>1683</v>
      </c>
      <c r="H849" s="116">
        <v>1508</v>
      </c>
      <c r="L849" s="167"/>
    </row>
    <row r="850" spans="1:12" ht="9" customHeight="1">
      <c r="A850" s="89" t="s">
        <v>88</v>
      </c>
      <c r="B850" s="116">
        <f t="shared" si="47"/>
        <v>31590</v>
      </c>
      <c r="C850" s="116">
        <v>144</v>
      </c>
      <c r="D850" s="116">
        <v>3418</v>
      </c>
      <c r="E850" s="116">
        <v>9305</v>
      </c>
      <c r="F850" s="116">
        <v>6303</v>
      </c>
      <c r="G850" s="116">
        <v>5201</v>
      </c>
      <c r="H850" s="116">
        <v>7219</v>
      </c>
      <c r="L850" s="167"/>
    </row>
    <row r="851" spans="1:12" ht="9" customHeight="1">
      <c r="A851" s="100" t="s">
        <v>89</v>
      </c>
      <c r="B851" s="117">
        <f t="shared" si="47"/>
        <v>14660</v>
      </c>
      <c r="C851" s="117">
        <v>199</v>
      </c>
      <c r="D851" s="117">
        <v>1852</v>
      </c>
      <c r="E851" s="117">
        <v>3511</v>
      </c>
      <c r="F851" s="117">
        <v>3294</v>
      </c>
      <c r="G851" s="117">
        <v>2830</v>
      </c>
      <c r="H851" s="117">
        <v>2974</v>
      </c>
      <c r="L851" s="167"/>
    </row>
    <row r="852" spans="1:12" ht="9" customHeight="1">
      <c r="A852" s="89" t="s">
        <v>90</v>
      </c>
      <c r="B852" s="116">
        <f t="shared" si="47"/>
        <v>9075</v>
      </c>
      <c r="C852" s="116">
        <v>101</v>
      </c>
      <c r="D852" s="116">
        <v>836</v>
      </c>
      <c r="E852" s="116">
        <v>2248</v>
      </c>
      <c r="F852" s="116">
        <v>2251</v>
      </c>
      <c r="G852" s="116">
        <v>2582</v>
      </c>
      <c r="H852" s="116">
        <v>1057</v>
      </c>
      <c r="L852" s="167"/>
    </row>
    <row r="853" spans="1:12" ht="9" customHeight="1">
      <c r="A853" s="89" t="s">
        <v>91</v>
      </c>
      <c r="B853" s="116">
        <f t="shared" si="47"/>
        <v>35561</v>
      </c>
      <c r="C853" s="116">
        <v>221</v>
      </c>
      <c r="D853" s="116">
        <v>3166</v>
      </c>
      <c r="E853" s="116">
        <v>8925</v>
      </c>
      <c r="F853" s="116">
        <v>9773</v>
      </c>
      <c r="G853" s="116">
        <v>10935</v>
      </c>
      <c r="H853" s="116">
        <v>2541</v>
      </c>
      <c r="L853" s="167"/>
    </row>
    <row r="854" spans="1:12" ht="9" customHeight="1">
      <c r="A854" s="89" t="s">
        <v>92</v>
      </c>
      <c r="B854" s="116">
        <f t="shared" si="47"/>
        <v>61064</v>
      </c>
      <c r="C854" s="116">
        <v>443</v>
      </c>
      <c r="D854" s="116">
        <v>5238</v>
      </c>
      <c r="E854" s="116">
        <v>18078</v>
      </c>
      <c r="F854" s="116">
        <v>18755</v>
      </c>
      <c r="G854" s="116">
        <v>14998</v>
      </c>
      <c r="H854" s="116">
        <v>3552</v>
      </c>
      <c r="L854" s="167"/>
    </row>
    <row r="855" spans="1:12" ht="9" customHeight="1">
      <c r="A855" s="100" t="s">
        <v>93</v>
      </c>
      <c r="B855" s="117">
        <f t="shared" si="47"/>
        <v>20635</v>
      </c>
      <c r="C855" s="117">
        <v>186</v>
      </c>
      <c r="D855" s="117">
        <v>2864</v>
      </c>
      <c r="E855" s="117">
        <v>5851</v>
      </c>
      <c r="F855" s="117">
        <v>5502</v>
      </c>
      <c r="G855" s="117">
        <v>4587</v>
      </c>
      <c r="H855" s="117">
        <v>1645</v>
      </c>
      <c r="L855" s="167"/>
    </row>
    <row r="856" spans="1:12" ht="9" customHeight="1">
      <c r="A856" s="89" t="s">
        <v>94</v>
      </c>
      <c r="B856" s="116">
        <f t="shared" si="47"/>
        <v>7835</v>
      </c>
      <c r="C856" s="116">
        <v>71</v>
      </c>
      <c r="D856" s="116">
        <v>576</v>
      </c>
      <c r="E856" s="116">
        <v>1677</v>
      </c>
      <c r="F856" s="116">
        <v>1916</v>
      </c>
      <c r="G856" s="116">
        <v>3069</v>
      </c>
      <c r="H856" s="116">
        <v>526</v>
      </c>
      <c r="L856" s="167"/>
    </row>
    <row r="857" spans="1:12" ht="9" customHeight="1">
      <c r="A857" s="89" t="s">
        <v>95</v>
      </c>
      <c r="B857" s="116">
        <f t="shared" si="47"/>
        <v>5465</v>
      </c>
      <c r="C857" s="116">
        <v>33</v>
      </c>
      <c r="D857" s="116">
        <v>176</v>
      </c>
      <c r="E857" s="116">
        <v>813</v>
      </c>
      <c r="F857" s="116">
        <v>1553</v>
      </c>
      <c r="G857" s="116">
        <v>1783</v>
      </c>
      <c r="H857" s="116">
        <v>1107</v>
      </c>
      <c r="L857" s="167"/>
    </row>
    <row r="858" spans="1:12" ht="9" customHeight="1">
      <c r="A858" s="89" t="s">
        <v>96</v>
      </c>
      <c r="B858" s="116">
        <f t="shared" si="47"/>
        <v>25663</v>
      </c>
      <c r="C858" s="116">
        <v>38</v>
      </c>
      <c r="D858" s="116">
        <v>1576</v>
      </c>
      <c r="E858" s="116">
        <v>6005</v>
      </c>
      <c r="F858" s="116">
        <v>4975</v>
      </c>
      <c r="G858" s="116">
        <v>6343</v>
      </c>
      <c r="H858" s="116">
        <v>6726</v>
      </c>
      <c r="L858" s="167"/>
    </row>
    <row r="859" spans="1:12" ht="9" customHeight="1">
      <c r="A859" s="100" t="s">
        <v>97</v>
      </c>
      <c r="B859" s="117">
        <f t="shared" si="47"/>
        <v>15822</v>
      </c>
      <c r="C859" s="117">
        <v>292</v>
      </c>
      <c r="D859" s="117">
        <v>2840</v>
      </c>
      <c r="E859" s="117">
        <v>4772</v>
      </c>
      <c r="F859" s="117">
        <v>4242</v>
      </c>
      <c r="G859" s="117">
        <v>3474</v>
      </c>
      <c r="H859" s="117">
        <v>202</v>
      </c>
      <c r="L859" s="167"/>
    </row>
    <row r="860" spans="1:12" ht="9" customHeight="1">
      <c r="A860" s="89" t="s">
        <v>98</v>
      </c>
      <c r="B860" s="116">
        <f t="shared" si="47"/>
        <v>17711</v>
      </c>
      <c r="C860" s="116">
        <v>372</v>
      </c>
      <c r="D860" s="116">
        <v>2177</v>
      </c>
      <c r="E860" s="116">
        <v>4792</v>
      </c>
      <c r="F860" s="116">
        <v>4784</v>
      </c>
      <c r="G860" s="116">
        <v>5435</v>
      </c>
      <c r="H860" s="116">
        <v>151</v>
      </c>
      <c r="L860" s="167"/>
    </row>
    <row r="861" spans="1:12" ht="9" customHeight="1">
      <c r="A861" s="89" t="s">
        <v>99</v>
      </c>
      <c r="B861" s="116">
        <f t="shared" si="47"/>
        <v>8686</v>
      </c>
      <c r="C861" s="116">
        <v>64</v>
      </c>
      <c r="D861" s="116">
        <v>809</v>
      </c>
      <c r="E861" s="116">
        <v>2622</v>
      </c>
      <c r="F861" s="116">
        <v>2121</v>
      </c>
      <c r="G861" s="116">
        <v>2949</v>
      </c>
      <c r="H861" s="116">
        <v>121</v>
      </c>
      <c r="L861" s="167"/>
    </row>
    <row r="862" spans="1:12" ht="9" customHeight="1">
      <c r="A862" s="89" t="s">
        <v>100</v>
      </c>
      <c r="B862" s="116">
        <f t="shared" si="47"/>
        <v>10681</v>
      </c>
      <c r="C862" s="116">
        <v>62</v>
      </c>
      <c r="D862" s="116">
        <v>693</v>
      </c>
      <c r="E862" s="116">
        <v>1663</v>
      </c>
      <c r="F862" s="116">
        <v>3362</v>
      </c>
      <c r="G862" s="116">
        <v>2637</v>
      </c>
      <c r="H862" s="116">
        <v>2264</v>
      </c>
      <c r="L862" s="167"/>
    </row>
    <row r="863" spans="1:12" ht="9" customHeight="1">
      <c r="A863" s="100" t="s">
        <v>101</v>
      </c>
      <c r="B863" s="117">
        <f t="shared" si="47"/>
        <v>11565</v>
      </c>
      <c r="C863" s="117">
        <v>72</v>
      </c>
      <c r="D863" s="117">
        <v>881</v>
      </c>
      <c r="E863" s="117">
        <v>3424</v>
      </c>
      <c r="F863" s="117">
        <v>3022</v>
      </c>
      <c r="G863" s="117">
        <v>3033</v>
      </c>
      <c r="H863" s="117">
        <v>1133</v>
      </c>
      <c r="L863" s="167"/>
    </row>
    <row r="864" spans="1:12" ht="9" customHeight="1">
      <c r="A864" s="89" t="s">
        <v>102</v>
      </c>
      <c r="B864" s="116">
        <f t="shared" si="47"/>
        <v>16021</v>
      </c>
      <c r="C864" s="116">
        <v>40</v>
      </c>
      <c r="D864" s="116">
        <v>1203</v>
      </c>
      <c r="E864" s="116">
        <v>2877</v>
      </c>
      <c r="F864" s="116">
        <v>4692</v>
      </c>
      <c r="G864" s="116">
        <v>6033</v>
      </c>
      <c r="H864" s="116">
        <v>1176</v>
      </c>
      <c r="L864" s="167"/>
    </row>
    <row r="865" spans="1:12" ht="9" customHeight="1">
      <c r="A865" s="89" t="s">
        <v>103</v>
      </c>
      <c r="B865" s="116">
        <f t="shared" si="47"/>
        <v>15213</v>
      </c>
      <c r="C865" s="116">
        <v>109</v>
      </c>
      <c r="D865" s="116">
        <v>1166</v>
      </c>
      <c r="E865" s="116">
        <v>4784</v>
      </c>
      <c r="F865" s="116">
        <v>4138</v>
      </c>
      <c r="G865" s="116">
        <v>4525</v>
      </c>
      <c r="H865" s="116">
        <v>491</v>
      </c>
      <c r="L865" s="167"/>
    </row>
    <row r="866" spans="1:12" ht="9" customHeight="1">
      <c r="A866" s="89" t="s">
        <v>104</v>
      </c>
      <c r="B866" s="116">
        <f t="shared" si="47"/>
        <v>8984</v>
      </c>
      <c r="C866" s="116">
        <v>21</v>
      </c>
      <c r="D866" s="116">
        <v>882</v>
      </c>
      <c r="E866" s="116">
        <v>2384</v>
      </c>
      <c r="F866" s="116">
        <v>3151</v>
      </c>
      <c r="G866" s="116">
        <v>2109</v>
      </c>
      <c r="H866" s="116">
        <v>437</v>
      </c>
      <c r="L866" s="167"/>
    </row>
    <row r="867" spans="1:12" ht="9" customHeight="1">
      <c r="A867" s="100" t="s">
        <v>105</v>
      </c>
      <c r="B867" s="117">
        <f t="shared" si="47"/>
        <v>13749</v>
      </c>
      <c r="C867" s="117">
        <v>46</v>
      </c>
      <c r="D867" s="117">
        <v>1049</v>
      </c>
      <c r="E867" s="117">
        <v>2723</v>
      </c>
      <c r="F867" s="117">
        <v>3071</v>
      </c>
      <c r="G867" s="117">
        <v>2479</v>
      </c>
      <c r="H867" s="117">
        <v>4381</v>
      </c>
      <c r="L867" s="167"/>
    </row>
    <row r="868" spans="1:12" ht="9" customHeight="1">
      <c r="A868" s="89" t="s">
        <v>106</v>
      </c>
      <c r="B868" s="116">
        <f t="shared" si="47"/>
        <v>3936</v>
      </c>
      <c r="C868" s="116">
        <v>21</v>
      </c>
      <c r="D868" s="116">
        <v>235</v>
      </c>
      <c r="E868" s="116">
        <v>1012</v>
      </c>
      <c r="F868" s="116">
        <v>1276</v>
      </c>
      <c r="G868" s="116">
        <v>1324</v>
      </c>
      <c r="H868" s="116">
        <v>68</v>
      </c>
      <c r="L868" s="167"/>
    </row>
    <row r="869" spans="1:12" ht="9" customHeight="1">
      <c r="A869" s="89" t="s">
        <v>107</v>
      </c>
      <c r="B869" s="116">
        <f t="shared" si="47"/>
        <v>29143</v>
      </c>
      <c r="C869" s="116">
        <v>692</v>
      </c>
      <c r="D869" s="116">
        <v>4937</v>
      </c>
      <c r="E869" s="116">
        <v>6429</v>
      </c>
      <c r="F869" s="116">
        <v>9120</v>
      </c>
      <c r="G869" s="116">
        <v>6828</v>
      </c>
      <c r="H869" s="116">
        <v>1137</v>
      </c>
      <c r="L869" s="167"/>
    </row>
    <row r="870" spans="1:12" ht="9" customHeight="1">
      <c r="A870" s="89" t="s">
        <v>108</v>
      </c>
      <c r="B870" s="116">
        <f t="shared" si="47"/>
        <v>10168</v>
      </c>
      <c r="C870" s="116">
        <v>70</v>
      </c>
      <c r="D870" s="116">
        <v>1051</v>
      </c>
      <c r="E870" s="116">
        <v>2779</v>
      </c>
      <c r="F870" s="116">
        <v>2236</v>
      </c>
      <c r="G870" s="116">
        <v>2446</v>
      </c>
      <c r="H870" s="116">
        <v>1586</v>
      </c>
      <c r="L870" s="167"/>
    </row>
    <row r="871" spans="1:12" ht="9" customHeight="1">
      <c r="A871" s="100" t="s">
        <v>109</v>
      </c>
      <c r="B871" s="117">
        <f t="shared" si="47"/>
        <v>7790</v>
      </c>
      <c r="C871" s="117">
        <v>21</v>
      </c>
      <c r="D871" s="117">
        <v>604</v>
      </c>
      <c r="E871" s="117">
        <v>2602</v>
      </c>
      <c r="F871" s="117">
        <v>2158</v>
      </c>
      <c r="G871" s="117">
        <v>1950</v>
      </c>
      <c r="H871" s="117">
        <v>455</v>
      </c>
      <c r="L871" s="167"/>
    </row>
    <row r="872" spans="1:12" ht="3" customHeight="1">
      <c r="A872" s="76"/>
      <c r="B872" s="150"/>
      <c r="C872" s="185"/>
      <c r="D872" s="185"/>
      <c r="E872" s="185"/>
      <c r="F872" s="185"/>
      <c r="G872" s="185"/>
      <c r="H872" s="185"/>
      <c r="L872" s="167"/>
    </row>
    <row r="873" spans="1:12" ht="3" customHeight="1">
      <c r="A873" s="78"/>
      <c r="B873" s="183"/>
      <c r="C873" s="183"/>
      <c r="D873" s="183"/>
      <c r="E873" s="183"/>
      <c r="F873" s="183"/>
      <c r="G873" s="183"/>
      <c r="H873" s="183"/>
    </row>
    <row r="874" spans="1:12" s="79" customFormat="1" ht="9" customHeight="1">
      <c r="A874" s="371" t="s">
        <v>184</v>
      </c>
      <c r="B874" s="168"/>
      <c r="C874" s="184"/>
      <c r="D874" s="184"/>
      <c r="E874" s="184"/>
      <c r="F874" s="184"/>
      <c r="G874" s="184"/>
      <c r="H874" s="184"/>
    </row>
    <row r="875" spans="1:12" ht="12.75" hidden="1" customHeight="1">
      <c r="B875" s="183"/>
      <c r="C875" s="183"/>
      <c r="D875" s="183"/>
      <c r="E875" s="183"/>
      <c r="F875" s="183"/>
      <c r="G875" s="183"/>
      <c r="H875" s="183"/>
      <c r="I875" s="77" t="s">
        <v>126</v>
      </c>
    </row>
    <row r="876" spans="1:12" ht="12.75" hidden="1" customHeight="1">
      <c r="B876" s="183"/>
      <c r="C876" s="183"/>
      <c r="D876" s="183"/>
      <c r="E876" s="183"/>
      <c r="F876" s="183"/>
      <c r="G876" s="183"/>
      <c r="H876" s="183"/>
    </row>
    <row r="877" spans="1:12" ht="12.75" hidden="1" customHeight="1">
      <c r="B877" s="183"/>
      <c r="C877" s="183"/>
      <c r="D877" s="183"/>
      <c r="E877" s="183"/>
      <c r="F877" s="183"/>
      <c r="G877" s="183"/>
      <c r="H877" s="183"/>
    </row>
    <row r="878" spans="1:12" ht="12.75" hidden="1" customHeight="1">
      <c r="B878" s="183"/>
      <c r="C878" s="183"/>
      <c r="D878" s="183"/>
      <c r="E878" s="183"/>
      <c r="F878" s="183"/>
      <c r="G878" s="183"/>
      <c r="H878" s="183"/>
    </row>
    <row r="879" spans="1:12" ht="12.75" hidden="1" customHeight="1">
      <c r="B879" s="183"/>
      <c r="C879" s="183"/>
      <c r="D879" s="183"/>
      <c r="E879" s="183"/>
      <c r="F879" s="183"/>
      <c r="G879" s="183"/>
      <c r="H879" s="183"/>
    </row>
    <row r="880" spans="1:12" ht="11.25" hidden="1" customHeight="1">
      <c r="B880" s="183"/>
      <c r="C880" s="183"/>
      <c r="D880" s="183"/>
      <c r="E880" s="183"/>
      <c r="F880" s="183"/>
      <c r="G880" s="183"/>
      <c r="H880" s="183"/>
    </row>
    <row r="881" spans="2:8" ht="11.25" hidden="1" customHeight="1">
      <c r="B881" s="183"/>
      <c r="C881" s="183"/>
      <c r="D881" s="183"/>
      <c r="E881" s="183"/>
      <c r="F881" s="183"/>
      <c r="G881" s="183"/>
      <c r="H881" s="183"/>
    </row>
    <row r="882" spans="2:8" ht="11.25" hidden="1" customHeight="1">
      <c r="B882" s="183"/>
      <c r="C882" s="183"/>
      <c r="D882" s="183"/>
      <c r="E882" s="183"/>
      <c r="F882" s="183"/>
      <c r="G882" s="183"/>
      <c r="H882" s="183"/>
    </row>
    <row r="883" spans="2:8" ht="11.25" hidden="1" customHeight="1">
      <c r="B883" s="183"/>
      <c r="C883" s="183"/>
      <c r="D883" s="183"/>
      <c r="E883" s="183"/>
      <c r="F883" s="183"/>
      <c r="G883" s="183"/>
      <c r="H883" s="183"/>
    </row>
    <row r="884" spans="2:8" ht="11.25" hidden="1" customHeight="1">
      <c r="B884" s="183"/>
      <c r="C884" s="183"/>
      <c r="D884" s="183"/>
      <c r="E884" s="183"/>
      <c r="F884" s="183"/>
      <c r="G884" s="183"/>
      <c r="H884" s="183"/>
    </row>
    <row r="885" spans="2:8" ht="11.25" hidden="1" customHeight="1">
      <c r="B885" s="183"/>
      <c r="C885" s="183"/>
      <c r="D885" s="183"/>
      <c r="E885" s="183"/>
      <c r="F885" s="183"/>
      <c r="G885" s="183"/>
      <c r="H885" s="183"/>
    </row>
    <row r="886" spans="2:8" ht="11.25" hidden="1" customHeight="1">
      <c r="B886" s="183"/>
      <c r="C886" s="183"/>
      <c r="D886" s="183"/>
      <c r="E886" s="183"/>
      <c r="F886" s="183"/>
      <c r="G886" s="183"/>
      <c r="H886" s="183"/>
    </row>
    <row r="887" spans="2:8" ht="11.25" hidden="1" customHeight="1">
      <c r="B887" s="183"/>
      <c r="C887" s="183"/>
      <c r="D887" s="183"/>
      <c r="E887" s="183"/>
      <c r="F887" s="183"/>
      <c r="G887" s="183"/>
      <c r="H887" s="183"/>
    </row>
    <row r="888" spans="2:8" ht="11.25" hidden="1" customHeight="1">
      <c r="B888" s="183"/>
      <c r="C888" s="183"/>
      <c r="D888" s="183"/>
      <c r="E888" s="183"/>
      <c r="F888" s="183"/>
      <c r="G888" s="183"/>
      <c r="H888" s="183"/>
    </row>
    <row r="889" spans="2:8" ht="11.25" hidden="1" customHeight="1">
      <c r="B889" s="183"/>
      <c r="C889" s="183"/>
      <c r="D889" s="183"/>
      <c r="E889" s="183"/>
      <c r="F889" s="183"/>
      <c r="G889" s="183"/>
      <c r="H889" s="183"/>
    </row>
    <row r="890" spans="2:8" ht="11.25" hidden="1" customHeight="1">
      <c r="B890" s="183"/>
      <c r="C890" s="183"/>
      <c r="D890" s="183"/>
      <c r="E890" s="183"/>
      <c r="F890" s="183"/>
      <c r="G890" s="183"/>
      <c r="H890" s="183"/>
    </row>
    <row r="891" spans="2:8" ht="11.25" hidden="1" customHeight="1">
      <c r="B891" s="183"/>
      <c r="C891" s="183"/>
      <c r="D891" s="183"/>
      <c r="E891" s="183"/>
      <c r="F891" s="183"/>
      <c r="G891" s="183"/>
      <c r="H891" s="183"/>
    </row>
    <row r="892" spans="2:8" ht="11.25" hidden="1" customHeight="1">
      <c r="B892" s="183"/>
      <c r="C892" s="183"/>
      <c r="D892" s="183"/>
      <c r="E892" s="183"/>
      <c r="F892" s="183"/>
      <c r="G892" s="183"/>
      <c r="H892" s="183"/>
    </row>
    <row r="893" spans="2:8" ht="11.25" hidden="1" customHeight="1">
      <c r="B893" s="183"/>
      <c r="C893" s="183"/>
      <c r="D893" s="183"/>
      <c r="E893" s="183"/>
      <c r="F893" s="183"/>
      <c r="G893" s="183"/>
      <c r="H893" s="183"/>
    </row>
    <row r="894" spans="2:8" ht="11.25" hidden="1" customHeight="1">
      <c r="B894" s="183"/>
      <c r="C894" s="183"/>
      <c r="D894" s="183"/>
      <c r="E894" s="183"/>
      <c r="F894" s="183"/>
      <c r="G894" s="183"/>
      <c r="H894" s="183"/>
    </row>
    <row r="895" spans="2:8" ht="11.25" hidden="1" customHeight="1">
      <c r="B895" s="183"/>
      <c r="C895" s="183"/>
      <c r="D895" s="183"/>
      <c r="E895" s="183"/>
      <c r="F895" s="183"/>
      <c r="G895" s="183"/>
      <c r="H895" s="183"/>
    </row>
    <row r="896" spans="2:8" ht="11.25" hidden="1" customHeight="1">
      <c r="B896" s="183"/>
      <c r="C896" s="183"/>
      <c r="D896" s="183"/>
      <c r="E896" s="183"/>
      <c r="F896" s="183"/>
      <c r="G896" s="183"/>
      <c r="H896" s="183"/>
    </row>
    <row r="897" spans="2:8" ht="11.25" hidden="1" customHeight="1">
      <c r="B897" s="183"/>
      <c r="C897" s="183"/>
      <c r="D897" s="183"/>
      <c r="E897" s="183"/>
      <c r="F897" s="183"/>
      <c r="G897" s="183"/>
      <c r="H897" s="183"/>
    </row>
    <row r="898" spans="2:8" ht="11.25" hidden="1" customHeight="1">
      <c r="B898" s="183"/>
      <c r="C898" s="183"/>
      <c r="D898" s="183"/>
      <c r="E898" s="183"/>
      <c r="F898" s="183"/>
      <c r="G898" s="183"/>
      <c r="H898" s="183"/>
    </row>
    <row r="899" spans="2:8" ht="11.25" hidden="1" customHeight="1">
      <c r="B899" s="183"/>
      <c r="C899" s="183"/>
      <c r="D899" s="183"/>
      <c r="E899" s="183"/>
      <c r="F899" s="183"/>
      <c r="G899" s="183"/>
      <c r="H899" s="183"/>
    </row>
    <row r="900" spans="2:8" ht="11.25" hidden="1" customHeight="1">
      <c r="B900" s="183"/>
      <c r="C900" s="183"/>
      <c r="D900" s="183"/>
      <c r="E900" s="183"/>
      <c r="F900" s="183"/>
      <c r="G900" s="183"/>
      <c r="H900" s="183"/>
    </row>
    <row r="901" spans="2:8" ht="11.25" hidden="1" customHeight="1">
      <c r="B901" s="183"/>
      <c r="C901" s="183"/>
      <c r="D901" s="183"/>
      <c r="E901" s="183"/>
      <c r="F901" s="183"/>
      <c r="G901" s="183"/>
      <c r="H901" s="183"/>
    </row>
    <row r="902" spans="2:8" ht="11.25" hidden="1" customHeight="1">
      <c r="B902" s="183"/>
      <c r="C902" s="183"/>
      <c r="D902" s="183"/>
      <c r="E902" s="183"/>
      <c r="F902" s="183"/>
      <c r="G902" s="183"/>
      <c r="H902" s="183"/>
    </row>
    <row r="903" spans="2:8" ht="11.25" hidden="1" customHeight="1">
      <c r="B903" s="183"/>
      <c r="C903" s="183"/>
      <c r="D903" s="183"/>
      <c r="E903" s="183"/>
      <c r="F903" s="183"/>
      <c r="G903" s="183"/>
      <c r="H903" s="183"/>
    </row>
    <row r="904" spans="2:8" ht="11.25" hidden="1" customHeight="1">
      <c r="B904" s="183"/>
      <c r="C904" s="183"/>
      <c r="D904" s="183"/>
      <c r="E904" s="183"/>
      <c r="F904" s="183"/>
      <c r="G904" s="183"/>
      <c r="H904" s="183"/>
    </row>
    <row r="905" spans="2:8" ht="11.25" hidden="1" customHeight="1">
      <c r="B905" s="183"/>
      <c r="C905" s="183"/>
      <c r="D905" s="183"/>
      <c r="E905" s="183"/>
      <c r="F905" s="183"/>
      <c r="G905" s="183"/>
      <c r="H905" s="183"/>
    </row>
    <row r="906" spans="2:8" ht="11.25" hidden="1" customHeight="1">
      <c r="B906" s="183"/>
      <c r="C906" s="183"/>
      <c r="D906" s="183"/>
      <c r="E906" s="183"/>
      <c r="F906" s="183"/>
      <c r="G906" s="183"/>
      <c r="H906" s="183"/>
    </row>
    <row r="907" spans="2:8" ht="11.25" hidden="1" customHeight="1">
      <c r="B907" s="183"/>
      <c r="C907" s="183"/>
      <c r="D907" s="183"/>
      <c r="E907" s="183"/>
      <c r="F907" s="183"/>
      <c r="G907" s="183"/>
      <c r="H907" s="183"/>
    </row>
    <row r="908" spans="2:8" ht="11.25" hidden="1" customHeight="1">
      <c r="B908" s="183"/>
      <c r="C908" s="183"/>
      <c r="D908" s="183"/>
      <c r="E908" s="183"/>
      <c r="F908" s="183"/>
      <c r="G908" s="183"/>
      <c r="H908" s="183"/>
    </row>
    <row r="909" spans="2:8" ht="11.25" hidden="1" customHeight="1">
      <c r="B909" s="183"/>
      <c r="C909" s="183"/>
      <c r="D909" s="183"/>
      <c r="E909" s="183"/>
      <c r="F909" s="183"/>
      <c r="G909" s="183"/>
      <c r="H909" s="183"/>
    </row>
    <row r="910" spans="2:8" ht="11.25" hidden="1" customHeight="1">
      <c r="B910" s="183"/>
      <c r="C910" s="183"/>
      <c r="D910" s="183"/>
      <c r="E910" s="183"/>
      <c r="F910" s="183"/>
      <c r="G910" s="183"/>
      <c r="H910" s="183"/>
    </row>
    <row r="911" spans="2:8" ht="11.25" hidden="1" customHeight="1">
      <c r="B911" s="183"/>
      <c r="C911" s="183"/>
      <c r="D911" s="183"/>
      <c r="E911" s="183"/>
      <c r="F911" s="183"/>
      <c r="G911" s="183"/>
      <c r="H911" s="183"/>
    </row>
    <row r="912" spans="2:8" ht="11.25" hidden="1" customHeight="1">
      <c r="B912" s="183"/>
      <c r="C912" s="183"/>
      <c r="D912" s="183"/>
      <c r="E912" s="183"/>
      <c r="F912" s="183"/>
      <c r="G912" s="183"/>
      <c r="H912" s="183"/>
    </row>
    <row r="913" spans="2:8" ht="11.25" hidden="1" customHeight="1">
      <c r="B913" s="183"/>
      <c r="C913" s="183"/>
      <c r="D913" s="183"/>
      <c r="E913" s="183"/>
      <c r="F913" s="183"/>
      <c r="G913" s="183"/>
      <c r="H913" s="183"/>
    </row>
    <row r="914" spans="2:8" ht="11.25" hidden="1" customHeight="1">
      <c r="B914" s="183"/>
      <c r="C914" s="183"/>
      <c r="D914" s="183"/>
      <c r="E914" s="183"/>
      <c r="F914" s="183"/>
      <c r="G914" s="183"/>
      <c r="H914" s="183"/>
    </row>
    <row r="915" spans="2:8" ht="11.25" hidden="1" customHeight="1">
      <c r="B915" s="183"/>
      <c r="C915" s="183"/>
      <c r="D915" s="183"/>
      <c r="E915" s="183"/>
      <c r="F915" s="183"/>
      <c r="G915" s="183"/>
      <c r="H915" s="183"/>
    </row>
    <row r="916" spans="2:8" ht="11.25" hidden="1" customHeight="1">
      <c r="B916" s="183"/>
      <c r="C916" s="183"/>
      <c r="D916" s="183"/>
      <c r="E916" s="183"/>
      <c r="F916" s="183"/>
      <c r="G916" s="183"/>
      <c r="H916" s="183"/>
    </row>
    <row r="917" spans="2:8" ht="11.25" hidden="1" customHeight="1">
      <c r="B917" s="183"/>
      <c r="C917" s="183"/>
      <c r="D917" s="183"/>
      <c r="E917" s="183"/>
      <c r="F917" s="183"/>
      <c r="G917" s="183"/>
      <c r="H917" s="183"/>
    </row>
    <row r="918" spans="2:8" ht="11.25" hidden="1" customHeight="1">
      <c r="B918" s="183"/>
      <c r="C918" s="183"/>
      <c r="D918" s="183"/>
      <c r="E918" s="183"/>
      <c r="F918" s="183"/>
      <c r="G918" s="183"/>
      <c r="H918" s="183"/>
    </row>
    <row r="919" spans="2:8" ht="11.25" hidden="1" customHeight="1">
      <c r="B919" s="183"/>
      <c r="C919" s="183"/>
      <c r="D919" s="183"/>
      <c r="E919" s="183"/>
      <c r="F919" s="183"/>
      <c r="G919" s="183"/>
      <c r="H919" s="183"/>
    </row>
    <row r="920" spans="2:8" ht="11.25" hidden="1" customHeight="1">
      <c r="B920" s="183"/>
      <c r="C920" s="183"/>
      <c r="D920" s="183"/>
      <c r="E920" s="183"/>
      <c r="F920" s="183"/>
      <c r="G920" s="183"/>
      <c r="H920" s="183"/>
    </row>
    <row r="921" spans="2:8" ht="11.25" hidden="1" customHeight="1">
      <c r="B921" s="183"/>
      <c r="C921" s="183"/>
      <c r="D921" s="183"/>
      <c r="E921" s="183"/>
      <c r="F921" s="183"/>
      <c r="G921" s="183"/>
      <c r="H921" s="183"/>
    </row>
    <row r="922" spans="2:8" ht="11.25" hidden="1" customHeight="1">
      <c r="B922" s="183"/>
      <c r="C922" s="183"/>
      <c r="D922" s="183"/>
      <c r="E922" s="183"/>
      <c r="F922" s="183"/>
      <c r="G922" s="183"/>
      <c r="H922" s="183"/>
    </row>
    <row r="923" spans="2:8" ht="11.25" hidden="1" customHeight="1">
      <c r="B923" s="183"/>
      <c r="C923" s="183"/>
      <c r="D923" s="183"/>
      <c r="E923" s="183"/>
      <c r="F923" s="183"/>
      <c r="G923" s="183"/>
      <c r="H923" s="183"/>
    </row>
    <row r="924" spans="2:8" ht="11.25" hidden="1" customHeight="1">
      <c r="B924" s="183"/>
      <c r="C924" s="183"/>
      <c r="D924" s="183"/>
      <c r="E924" s="183"/>
      <c r="F924" s="183"/>
      <c r="G924" s="183"/>
      <c r="H924" s="183"/>
    </row>
    <row r="925" spans="2:8" ht="11.25" hidden="1" customHeight="1">
      <c r="B925" s="183"/>
      <c r="C925" s="183"/>
      <c r="D925" s="183"/>
      <c r="E925" s="183"/>
      <c r="F925" s="183"/>
      <c r="G925" s="183"/>
      <c r="H925" s="183"/>
    </row>
    <row r="926" spans="2:8" ht="11.25" hidden="1" customHeight="1">
      <c r="B926" s="183"/>
      <c r="C926" s="183"/>
      <c r="D926" s="183"/>
      <c r="E926" s="183"/>
      <c r="F926" s="183"/>
      <c r="G926" s="183"/>
      <c r="H926" s="183"/>
    </row>
    <row r="927" spans="2:8" ht="11.25" hidden="1" customHeight="1">
      <c r="B927" s="183"/>
      <c r="C927" s="183"/>
      <c r="D927" s="183"/>
      <c r="E927" s="183"/>
      <c r="F927" s="183"/>
      <c r="G927" s="183"/>
      <c r="H927" s="183"/>
    </row>
    <row r="928" spans="2:8" ht="11.25" hidden="1" customHeight="1">
      <c r="B928" s="183"/>
      <c r="C928" s="183"/>
      <c r="D928" s="183"/>
      <c r="E928" s="183"/>
      <c r="F928" s="183"/>
      <c r="G928" s="183"/>
      <c r="H928" s="183"/>
    </row>
    <row r="929" spans="2:8" ht="11.25" hidden="1" customHeight="1">
      <c r="B929" s="183"/>
      <c r="C929" s="183"/>
      <c r="D929" s="183"/>
      <c r="E929" s="183"/>
      <c r="F929" s="183"/>
      <c r="G929" s="183"/>
      <c r="H929" s="183"/>
    </row>
    <row r="930" spans="2:8" ht="11.25" hidden="1" customHeight="1">
      <c r="B930" s="183"/>
      <c r="C930" s="183"/>
      <c r="D930" s="183"/>
      <c r="E930" s="183"/>
      <c r="F930" s="183"/>
      <c r="G930" s="183"/>
      <c r="H930" s="183"/>
    </row>
    <row r="931" spans="2:8" ht="11.25" hidden="1" customHeight="1">
      <c r="B931" s="183"/>
      <c r="C931" s="183"/>
      <c r="D931" s="183"/>
      <c r="E931" s="183"/>
      <c r="F931" s="183"/>
      <c r="G931" s="183"/>
      <c r="H931" s="183"/>
    </row>
    <row r="932" spans="2:8" ht="11.25" hidden="1" customHeight="1">
      <c r="B932" s="183"/>
      <c r="C932" s="183"/>
      <c r="D932" s="183"/>
      <c r="E932" s="183"/>
      <c r="F932" s="183"/>
      <c r="G932" s="183"/>
      <c r="H932" s="183"/>
    </row>
    <row r="933" spans="2:8" ht="11.25" hidden="1" customHeight="1">
      <c r="B933" s="183"/>
      <c r="C933" s="183"/>
      <c r="D933" s="183"/>
      <c r="E933" s="183"/>
      <c r="F933" s="183"/>
      <c r="G933" s="183"/>
      <c r="H933" s="183"/>
    </row>
    <row r="934" spans="2:8" ht="11.25" hidden="1" customHeight="1">
      <c r="B934" s="183"/>
      <c r="C934" s="183"/>
      <c r="D934" s="183"/>
      <c r="E934" s="183"/>
      <c r="F934" s="183"/>
      <c r="G934" s="183"/>
      <c r="H934" s="183"/>
    </row>
    <row r="935" spans="2:8" ht="11.25" hidden="1" customHeight="1">
      <c r="B935" s="183"/>
      <c r="C935" s="183"/>
      <c r="D935" s="183"/>
      <c r="E935" s="183"/>
      <c r="F935" s="183"/>
      <c r="G935" s="183"/>
      <c r="H935" s="183"/>
    </row>
    <row r="936" spans="2:8" ht="11.25" hidden="1" customHeight="1">
      <c r="B936" s="183"/>
      <c r="C936" s="183"/>
      <c r="D936" s="183"/>
      <c r="E936" s="183"/>
      <c r="F936" s="183"/>
      <c r="G936" s="183"/>
      <c r="H936" s="183"/>
    </row>
    <row r="937" spans="2:8" ht="11.25" hidden="1" customHeight="1">
      <c r="B937" s="183"/>
      <c r="C937" s="183"/>
      <c r="D937" s="183"/>
      <c r="E937" s="183"/>
      <c r="F937" s="183"/>
      <c r="G937" s="183"/>
      <c r="H937" s="183"/>
    </row>
    <row r="938" spans="2:8" ht="11.25" hidden="1" customHeight="1">
      <c r="B938" s="183"/>
      <c r="C938" s="183"/>
      <c r="D938" s="183"/>
      <c r="E938" s="183"/>
      <c r="F938" s="183"/>
      <c r="G938" s="183"/>
      <c r="H938" s="183"/>
    </row>
    <row r="939" spans="2:8" ht="11.25" hidden="1" customHeight="1">
      <c r="B939" s="183"/>
      <c r="C939" s="183"/>
      <c r="D939" s="183"/>
      <c r="E939" s="183"/>
      <c r="F939" s="183"/>
      <c r="G939" s="183"/>
      <c r="H939" s="183"/>
    </row>
    <row r="940" spans="2:8" ht="11.25" hidden="1" customHeight="1">
      <c r="B940" s="183"/>
      <c r="C940" s="183"/>
      <c r="D940" s="183"/>
      <c r="E940" s="183"/>
      <c r="F940" s="183"/>
      <c r="G940" s="183"/>
      <c r="H940" s="183"/>
    </row>
    <row r="941" spans="2:8" ht="11.25" hidden="1" customHeight="1">
      <c r="B941" s="183"/>
      <c r="C941" s="183"/>
      <c r="D941" s="183"/>
      <c r="E941" s="183"/>
      <c r="F941" s="183"/>
      <c r="G941" s="183"/>
      <c r="H941" s="183"/>
    </row>
    <row r="942" spans="2:8" ht="11.25" hidden="1" customHeight="1">
      <c r="B942" s="183"/>
      <c r="C942" s="183"/>
      <c r="D942" s="183"/>
      <c r="E942" s="183"/>
      <c r="F942" s="183"/>
      <c r="G942" s="183"/>
      <c r="H942" s="183"/>
    </row>
    <row r="943" spans="2:8" ht="11.25" hidden="1" customHeight="1">
      <c r="B943" s="183"/>
      <c r="C943" s="183"/>
      <c r="D943" s="183"/>
      <c r="E943" s="183"/>
      <c r="F943" s="183"/>
      <c r="G943" s="183"/>
      <c r="H943" s="183"/>
    </row>
    <row r="944" spans="2:8" ht="11.25" hidden="1" customHeight="1">
      <c r="B944" s="183"/>
      <c r="C944" s="183"/>
      <c r="D944" s="183"/>
      <c r="E944" s="183"/>
      <c r="F944" s="183"/>
      <c r="G944" s="183"/>
      <c r="H944" s="183"/>
    </row>
    <row r="945" spans="2:8" ht="11.25" hidden="1" customHeight="1">
      <c r="B945" s="183"/>
      <c r="C945" s="183"/>
      <c r="D945" s="183"/>
      <c r="E945" s="183"/>
      <c r="F945" s="183"/>
      <c r="G945" s="183"/>
      <c r="H945" s="183"/>
    </row>
    <row r="946" spans="2:8" ht="11.25" hidden="1" customHeight="1">
      <c r="B946" s="183"/>
      <c r="C946" s="183"/>
      <c r="D946" s="183"/>
      <c r="E946" s="183"/>
      <c r="F946" s="183"/>
      <c r="G946" s="183"/>
      <c r="H946" s="183"/>
    </row>
    <row r="947" spans="2:8" ht="11.25" hidden="1" customHeight="1">
      <c r="B947" s="183"/>
      <c r="C947" s="183"/>
      <c r="D947" s="183"/>
      <c r="E947" s="183"/>
      <c r="F947" s="183"/>
      <c r="G947" s="183"/>
      <c r="H947" s="183"/>
    </row>
    <row r="948" spans="2:8" ht="11.25" hidden="1" customHeight="1">
      <c r="B948" s="183"/>
      <c r="C948" s="183"/>
      <c r="D948" s="183"/>
      <c r="E948" s="183"/>
      <c r="F948" s="183"/>
      <c r="G948" s="183"/>
      <c r="H948" s="183"/>
    </row>
    <row r="949" spans="2:8" ht="11.25" hidden="1" customHeight="1">
      <c r="B949" s="183"/>
      <c r="C949" s="183"/>
      <c r="D949" s="183"/>
      <c r="E949" s="183"/>
      <c r="F949" s="183"/>
      <c r="G949" s="183"/>
      <c r="H949" s="183"/>
    </row>
    <row r="950" spans="2:8" ht="11.25" hidden="1" customHeight="1">
      <c r="B950" s="183"/>
      <c r="C950" s="183"/>
      <c r="D950" s="183"/>
      <c r="E950" s="183"/>
      <c r="F950" s="183"/>
      <c r="G950" s="183"/>
      <c r="H950" s="183"/>
    </row>
    <row r="951" spans="2:8" ht="11.25" hidden="1" customHeight="1">
      <c r="B951" s="183"/>
      <c r="C951" s="183"/>
      <c r="D951" s="183"/>
      <c r="E951" s="183"/>
      <c r="F951" s="183"/>
      <c r="G951" s="183"/>
      <c r="H951" s="183"/>
    </row>
    <row r="952" spans="2:8" ht="11.25" hidden="1" customHeight="1">
      <c r="B952" s="183"/>
      <c r="C952" s="183"/>
      <c r="D952" s="183"/>
      <c r="E952" s="183"/>
      <c r="F952" s="183"/>
      <c r="G952" s="183"/>
      <c r="H952" s="183"/>
    </row>
    <row r="953" spans="2:8" ht="11.25" hidden="1" customHeight="1">
      <c r="B953" s="183"/>
      <c r="C953" s="183"/>
      <c r="D953" s="183"/>
      <c r="E953" s="183"/>
      <c r="F953" s="183"/>
      <c r="G953" s="183"/>
      <c r="H953" s="183"/>
    </row>
  </sheetData>
  <sheetProtection sheet="1" objects="1" scenarios="1"/>
  <mergeCells count="8">
    <mergeCell ref="G5:G6"/>
    <mergeCell ref="H5:H6"/>
    <mergeCell ref="A5:A6"/>
    <mergeCell ref="B5:B6"/>
    <mergeCell ref="C5:C6"/>
    <mergeCell ref="D5:D6"/>
    <mergeCell ref="E5:E6"/>
    <mergeCell ref="F5:F6"/>
  </mergeCells>
  <hyperlinks>
    <hyperlink ref="H1" location="Índice!A1" tooltip="Ir a Índice" display="Índice!A1"/>
    <hyperlink ref="A874:B874" r:id="rId1" display="Fuente: INEGI. Estadísticas de Nupcialidad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0" max="7" man="1"/>
    <brk id="152" max="7" man="1"/>
    <brk id="224" max="7" man="1"/>
    <brk id="296" max="7" man="1"/>
    <brk id="368" max="7" man="1"/>
    <brk id="440" max="7" man="1"/>
    <brk id="512" max="8" man="1"/>
    <brk id="584" max="7" man="1"/>
    <brk id="656" max="7" man="1"/>
    <brk id="728" max="7" man="1"/>
    <brk id="800" max="7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80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1640625" style="77" customWidth="1"/>
    <col min="2" max="2" width="14.1640625" style="77" customWidth="1"/>
    <col min="3" max="7" width="14.33203125" style="77" customWidth="1"/>
    <col min="8" max="8" width="1" style="77" customWidth="1"/>
    <col min="9" max="256" width="12" style="77" hidden="1" customWidth="1"/>
    <col min="257" max="16384" width="11.83203125" style="77" hidden="1"/>
  </cols>
  <sheetData>
    <row r="1" spans="1:7" s="72" customFormat="1" ht="12" customHeight="1">
      <c r="A1" s="133" t="s">
        <v>230</v>
      </c>
      <c r="B1" s="120"/>
      <c r="C1" s="120"/>
      <c r="D1" s="120"/>
      <c r="G1" s="368" t="s">
        <v>231</v>
      </c>
    </row>
    <row r="2" spans="1:7" s="72" customFormat="1" ht="12" customHeight="1">
      <c r="A2" s="74" t="s">
        <v>71</v>
      </c>
      <c r="B2" s="120"/>
      <c r="C2" s="120"/>
      <c r="D2" s="120"/>
      <c r="G2" s="159"/>
    </row>
    <row r="3" spans="1:7" ht="3" customHeight="1">
      <c r="A3" s="76"/>
      <c r="B3" s="76"/>
      <c r="C3" s="76"/>
      <c r="D3" s="76"/>
      <c r="E3" s="76"/>
      <c r="F3" s="76"/>
      <c r="G3" s="76"/>
    </row>
    <row r="4" spans="1:7" ht="3" customHeight="1">
      <c r="A4" s="78"/>
      <c r="B4" s="78"/>
      <c r="C4" s="78"/>
      <c r="D4" s="78"/>
    </row>
    <row r="5" spans="1:7" s="79" customFormat="1" ht="9" customHeight="1">
      <c r="A5" s="442" t="s">
        <v>6</v>
      </c>
      <c r="B5" s="445" t="s">
        <v>232</v>
      </c>
      <c r="C5" s="445" t="s">
        <v>233</v>
      </c>
      <c r="D5" s="452" t="s">
        <v>234</v>
      </c>
      <c r="E5" s="452" t="s">
        <v>235</v>
      </c>
      <c r="F5" s="445" t="s">
        <v>236</v>
      </c>
      <c r="G5" s="445" t="s">
        <v>129</v>
      </c>
    </row>
    <row r="6" spans="1:7" s="131" customFormat="1" ht="9" customHeight="1">
      <c r="A6" s="443"/>
      <c r="B6" s="451"/>
      <c r="C6" s="451"/>
      <c r="D6" s="453"/>
      <c r="E6" s="453"/>
      <c r="F6" s="451"/>
      <c r="G6" s="451"/>
    </row>
    <row r="7" spans="1:7" ht="3" customHeight="1">
      <c r="A7" s="76"/>
      <c r="B7" s="76"/>
      <c r="C7" s="76"/>
      <c r="D7" s="76"/>
      <c r="E7" s="76"/>
      <c r="F7" s="76"/>
      <c r="G7" s="76"/>
    </row>
    <row r="8" spans="1:7" ht="3" customHeight="1">
      <c r="A8" s="78"/>
      <c r="B8" s="78"/>
      <c r="C8" s="78"/>
      <c r="D8" s="78"/>
    </row>
    <row r="9" spans="1:7" s="82" customFormat="1" ht="9" customHeight="1">
      <c r="A9" s="179">
        <v>1995</v>
      </c>
      <c r="B9" s="125"/>
      <c r="C9" s="125"/>
      <c r="D9" s="125"/>
      <c r="E9" s="125"/>
      <c r="F9" s="125"/>
      <c r="G9" s="125"/>
    </row>
    <row r="10" spans="1:7" s="82" customFormat="1" ht="9" customHeight="1">
      <c r="A10" s="82" t="s">
        <v>15</v>
      </c>
      <c r="B10" s="125">
        <f t="shared" ref="B10:G10" si="0">SUM(B12:B43)</f>
        <v>37455</v>
      </c>
      <c r="C10" s="125">
        <f t="shared" si="0"/>
        <v>214</v>
      </c>
      <c r="D10" s="125">
        <f t="shared" si="0"/>
        <v>13250</v>
      </c>
      <c r="E10" s="125">
        <f t="shared" si="0"/>
        <v>7344</v>
      </c>
      <c r="F10" s="125">
        <f t="shared" si="0"/>
        <v>15654</v>
      </c>
      <c r="G10" s="125">
        <f t="shared" si="0"/>
        <v>993</v>
      </c>
    </row>
    <row r="11" spans="1:7" s="82" customFormat="1" ht="3.95" customHeight="1">
      <c r="A11" s="83"/>
      <c r="B11" s="81"/>
      <c r="C11" s="125"/>
      <c r="D11" s="125"/>
      <c r="E11" s="125"/>
      <c r="F11" s="125"/>
      <c r="G11" s="125"/>
    </row>
    <row r="12" spans="1:7" s="86" customFormat="1" ht="9" customHeight="1">
      <c r="A12" s="84" t="s">
        <v>16</v>
      </c>
      <c r="B12" s="85">
        <f t="shared" ref="B12:B43" si="1">SUM(C12:G12)</f>
        <v>460</v>
      </c>
      <c r="C12" s="113">
        <v>8</v>
      </c>
      <c r="D12" s="113">
        <v>157</v>
      </c>
      <c r="E12" s="113">
        <v>81</v>
      </c>
      <c r="F12" s="113">
        <v>214</v>
      </c>
      <c r="G12" s="113">
        <v>0</v>
      </c>
    </row>
    <row r="13" spans="1:7" s="86" customFormat="1" ht="9" customHeight="1">
      <c r="A13" s="84" t="s">
        <v>17</v>
      </c>
      <c r="B13" s="85">
        <f t="shared" si="1"/>
        <v>1148</v>
      </c>
      <c r="C13" s="113">
        <v>6</v>
      </c>
      <c r="D13" s="113">
        <v>413</v>
      </c>
      <c r="E13" s="113">
        <v>240</v>
      </c>
      <c r="F13" s="113">
        <v>478</v>
      </c>
      <c r="G13" s="113">
        <v>11</v>
      </c>
    </row>
    <row r="14" spans="1:7" s="86" customFormat="1" ht="9" customHeight="1">
      <c r="A14" s="84" t="s">
        <v>18</v>
      </c>
      <c r="B14" s="85">
        <f t="shared" si="1"/>
        <v>354</v>
      </c>
      <c r="C14" s="113">
        <v>0</v>
      </c>
      <c r="D14" s="113">
        <v>118</v>
      </c>
      <c r="E14" s="113">
        <v>75</v>
      </c>
      <c r="F14" s="113">
        <v>159</v>
      </c>
      <c r="G14" s="113">
        <v>2</v>
      </c>
    </row>
    <row r="15" spans="1:7" s="86" customFormat="1" ht="9" customHeight="1">
      <c r="A15" s="87" t="s">
        <v>19</v>
      </c>
      <c r="B15" s="88">
        <f t="shared" si="1"/>
        <v>353</v>
      </c>
      <c r="C15" s="126">
        <v>0</v>
      </c>
      <c r="D15" s="126">
        <v>137</v>
      </c>
      <c r="E15" s="126">
        <v>89</v>
      </c>
      <c r="F15" s="126">
        <v>127</v>
      </c>
      <c r="G15" s="126">
        <v>0</v>
      </c>
    </row>
    <row r="16" spans="1:7" s="86" customFormat="1" ht="9" customHeight="1">
      <c r="A16" s="84" t="s">
        <v>20</v>
      </c>
      <c r="B16" s="85">
        <f t="shared" si="1"/>
        <v>1279</v>
      </c>
      <c r="C16" s="113">
        <v>16</v>
      </c>
      <c r="D16" s="113">
        <v>496</v>
      </c>
      <c r="E16" s="113">
        <v>264</v>
      </c>
      <c r="F16" s="113">
        <v>502</v>
      </c>
      <c r="G16" s="113">
        <v>1</v>
      </c>
    </row>
    <row r="17" spans="1:7" s="86" customFormat="1" ht="9" customHeight="1">
      <c r="A17" s="84" t="s">
        <v>21</v>
      </c>
      <c r="B17" s="85">
        <f t="shared" si="1"/>
        <v>318</v>
      </c>
      <c r="C17" s="113">
        <v>1</v>
      </c>
      <c r="D17" s="113">
        <v>81</v>
      </c>
      <c r="E17" s="113">
        <v>75</v>
      </c>
      <c r="F17" s="113">
        <v>130</v>
      </c>
      <c r="G17" s="113">
        <v>31</v>
      </c>
    </row>
    <row r="18" spans="1:7" s="86" customFormat="1" ht="9" customHeight="1">
      <c r="A18" s="84" t="s">
        <v>22</v>
      </c>
      <c r="B18" s="85">
        <f t="shared" si="1"/>
        <v>786</v>
      </c>
      <c r="C18" s="113">
        <v>0</v>
      </c>
      <c r="D18" s="113">
        <v>425</v>
      </c>
      <c r="E18" s="113">
        <v>152</v>
      </c>
      <c r="F18" s="113">
        <v>209</v>
      </c>
      <c r="G18" s="113">
        <v>0</v>
      </c>
    </row>
    <row r="19" spans="1:7" s="86" customFormat="1" ht="9" customHeight="1">
      <c r="A19" s="87" t="s">
        <v>23</v>
      </c>
      <c r="B19" s="88">
        <f t="shared" si="1"/>
        <v>2578</v>
      </c>
      <c r="C19" s="126">
        <v>10</v>
      </c>
      <c r="D19" s="126">
        <v>983</v>
      </c>
      <c r="E19" s="126">
        <v>538</v>
      </c>
      <c r="F19" s="126">
        <v>1042</v>
      </c>
      <c r="G19" s="126">
        <v>5</v>
      </c>
    </row>
    <row r="20" spans="1:7" s="86" customFormat="1" ht="9" customHeight="1">
      <c r="A20" s="243" t="s">
        <v>24</v>
      </c>
      <c r="B20" s="85">
        <f t="shared" si="1"/>
        <v>6831</v>
      </c>
      <c r="C20" s="113">
        <v>41</v>
      </c>
      <c r="D20" s="113">
        <v>1728</v>
      </c>
      <c r="E20" s="113">
        <v>1196</v>
      </c>
      <c r="F20" s="113">
        <v>2974</v>
      </c>
      <c r="G20" s="113">
        <v>892</v>
      </c>
    </row>
    <row r="21" spans="1:7" s="86" customFormat="1" ht="9" customHeight="1">
      <c r="A21" s="84" t="s">
        <v>25</v>
      </c>
      <c r="B21" s="85">
        <f t="shared" si="1"/>
        <v>764</v>
      </c>
      <c r="C21" s="113">
        <v>21</v>
      </c>
      <c r="D21" s="113">
        <v>259</v>
      </c>
      <c r="E21" s="113">
        <v>165</v>
      </c>
      <c r="F21" s="113">
        <v>319</v>
      </c>
      <c r="G21" s="113">
        <v>0</v>
      </c>
    </row>
    <row r="22" spans="1:7" s="86" customFormat="1" ht="9" customHeight="1">
      <c r="A22" s="84" t="s">
        <v>26</v>
      </c>
      <c r="B22" s="85">
        <f t="shared" si="1"/>
        <v>812</v>
      </c>
      <c r="C22" s="113">
        <v>18</v>
      </c>
      <c r="D22" s="113">
        <v>271</v>
      </c>
      <c r="E22" s="113">
        <v>162</v>
      </c>
      <c r="F22" s="113">
        <v>359</v>
      </c>
      <c r="G22" s="113">
        <v>2</v>
      </c>
    </row>
    <row r="23" spans="1:7" s="86" customFormat="1" ht="9" customHeight="1">
      <c r="A23" s="87" t="s">
        <v>27</v>
      </c>
      <c r="B23" s="88">
        <f t="shared" si="1"/>
        <v>605</v>
      </c>
      <c r="C23" s="126">
        <v>3</v>
      </c>
      <c r="D23" s="126">
        <v>193</v>
      </c>
      <c r="E23" s="126">
        <v>126</v>
      </c>
      <c r="F23" s="126">
        <v>283</v>
      </c>
      <c r="G23" s="126">
        <v>0</v>
      </c>
    </row>
    <row r="24" spans="1:7" s="86" customFormat="1" ht="9" customHeight="1">
      <c r="A24" s="84" t="s">
        <v>28</v>
      </c>
      <c r="B24" s="85">
        <f t="shared" si="1"/>
        <v>336</v>
      </c>
      <c r="C24" s="113">
        <v>9</v>
      </c>
      <c r="D24" s="113">
        <v>119</v>
      </c>
      <c r="E24" s="113">
        <v>65</v>
      </c>
      <c r="F24" s="113">
        <v>141</v>
      </c>
      <c r="G24" s="113">
        <v>2</v>
      </c>
    </row>
    <row r="25" spans="1:7" s="86" customFormat="1" ht="9" customHeight="1">
      <c r="A25" s="84" t="s">
        <v>29</v>
      </c>
      <c r="B25" s="85">
        <f t="shared" si="1"/>
        <v>2011</v>
      </c>
      <c r="C25" s="113">
        <v>1</v>
      </c>
      <c r="D25" s="113">
        <v>839</v>
      </c>
      <c r="E25" s="113">
        <v>381</v>
      </c>
      <c r="F25" s="113">
        <v>773</v>
      </c>
      <c r="G25" s="113">
        <v>17</v>
      </c>
    </row>
    <row r="26" spans="1:7" s="86" customFormat="1" ht="9" customHeight="1">
      <c r="A26" s="84" t="s">
        <v>30</v>
      </c>
      <c r="B26" s="85">
        <f t="shared" si="1"/>
        <v>3209</v>
      </c>
      <c r="C26" s="113">
        <v>14</v>
      </c>
      <c r="D26" s="113">
        <v>1114</v>
      </c>
      <c r="E26" s="113">
        <v>612</v>
      </c>
      <c r="F26" s="113">
        <v>1467</v>
      </c>
      <c r="G26" s="113">
        <v>2</v>
      </c>
    </row>
    <row r="27" spans="1:7" s="86" customFormat="1" ht="9" customHeight="1">
      <c r="A27" s="87" t="s">
        <v>31</v>
      </c>
      <c r="B27" s="88">
        <f t="shared" si="1"/>
        <v>1118</v>
      </c>
      <c r="C27" s="126">
        <v>13</v>
      </c>
      <c r="D27" s="126">
        <v>467</v>
      </c>
      <c r="E27" s="126">
        <v>216</v>
      </c>
      <c r="F27" s="126">
        <v>418</v>
      </c>
      <c r="G27" s="126">
        <v>4</v>
      </c>
    </row>
    <row r="28" spans="1:7" s="86" customFormat="1" ht="9" customHeight="1">
      <c r="A28" s="84" t="s">
        <v>32</v>
      </c>
      <c r="B28" s="85">
        <f t="shared" si="1"/>
        <v>342</v>
      </c>
      <c r="C28" s="113">
        <v>0</v>
      </c>
      <c r="D28" s="113">
        <v>122</v>
      </c>
      <c r="E28" s="113">
        <v>68</v>
      </c>
      <c r="F28" s="113">
        <v>152</v>
      </c>
      <c r="G28" s="113">
        <v>0</v>
      </c>
    </row>
    <row r="29" spans="1:7" s="86" customFormat="1" ht="9" customHeight="1">
      <c r="A29" s="84" t="s">
        <v>33</v>
      </c>
      <c r="B29" s="85">
        <f t="shared" si="1"/>
        <v>400</v>
      </c>
      <c r="C29" s="113">
        <v>2</v>
      </c>
      <c r="D29" s="113">
        <v>171</v>
      </c>
      <c r="E29" s="113">
        <v>69</v>
      </c>
      <c r="F29" s="113">
        <v>157</v>
      </c>
      <c r="G29" s="113">
        <v>1</v>
      </c>
    </row>
    <row r="30" spans="1:7" s="86" customFormat="1" ht="9" customHeight="1">
      <c r="A30" s="84" t="s">
        <v>34</v>
      </c>
      <c r="B30" s="85">
        <f t="shared" si="1"/>
        <v>1824</v>
      </c>
      <c r="C30" s="113">
        <v>1</v>
      </c>
      <c r="D30" s="113">
        <v>730</v>
      </c>
      <c r="E30" s="113">
        <v>368</v>
      </c>
      <c r="F30" s="113">
        <v>722</v>
      </c>
      <c r="G30" s="113">
        <v>3</v>
      </c>
    </row>
    <row r="31" spans="1:7" s="86" customFormat="1" ht="9" customHeight="1">
      <c r="A31" s="87" t="s">
        <v>35</v>
      </c>
      <c r="B31" s="88">
        <f t="shared" si="1"/>
        <v>323</v>
      </c>
      <c r="C31" s="126">
        <v>1</v>
      </c>
      <c r="D31" s="126">
        <v>101</v>
      </c>
      <c r="E31" s="126">
        <v>77</v>
      </c>
      <c r="F31" s="126">
        <v>144</v>
      </c>
      <c r="G31" s="126">
        <v>0</v>
      </c>
    </row>
    <row r="32" spans="1:7" s="86" customFormat="1" ht="9" customHeight="1">
      <c r="A32" s="84" t="s">
        <v>36</v>
      </c>
      <c r="B32" s="85">
        <f t="shared" si="1"/>
        <v>1381</v>
      </c>
      <c r="C32" s="113">
        <v>9</v>
      </c>
      <c r="D32" s="113">
        <v>462</v>
      </c>
      <c r="E32" s="113">
        <v>274</v>
      </c>
      <c r="F32" s="113">
        <v>631</v>
      </c>
      <c r="G32" s="113">
        <v>5</v>
      </c>
    </row>
    <row r="33" spans="1:7" s="86" customFormat="1" ht="9" customHeight="1">
      <c r="A33" s="84" t="s">
        <v>37</v>
      </c>
      <c r="B33" s="85">
        <f t="shared" si="1"/>
        <v>400</v>
      </c>
      <c r="C33" s="113">
        <v>2</v>
      </c>
      <c r="D33" s="113">
        <v>144</v>
      </c>
      <c r="E33" s="113">
        <v>72</v>
      </c>
      <c r="F33" s="113">
        <v>182</v>
      </c>
      <c r="G33" s="113">
        <v>0</v>
      </c>
    </row>
    <row r="34" spans="1:7" s="86" customFormat="1" ht="9" customHeight="1">
      <c r="A34" s="84" t="s">
        <v>38</v>
      </c>
      <c r="B34" s="85">
        <f t="shared" si="1"/>
        <v>499</v>
      </c>
      <c r="C34" s="113">
        <v>1</v>
      </c>
      <c r="D34" s="113">
        <v>196</v>
      </c>
      <c r="E34" s="113">
        <v>112</v>
      </c>
      <c r="F34" s="113">
        <v>189</v>
      </c>
      <c r="G34" s="113">
        <v>1</v>
      </c>
    </row>
    <row r="35" spans="1:7" s="86" customFormat="1" ht="9" customHeight="1">
      <c r="A35" s="87" t="s">
        <v>39</v>
      </c>
      <c r="B35" s="88">
        <f t="shared" si="1"/>
        <v>512</v>
      </c>
      <c r="C35" s="126">
        <v>8</v>
      </c>
      <c r="D35" s="126">
        <v>141</v>
      </c>
      <c r="E35" s="126">
        <v>114</v>
      </c>
      <c r="F35" s="126">
        <v>248</v>
      </c>
      <c r="G35" s="126">
        <v>1</v>
      </c>
    </row>
    <row r="36" spans="1:7" s="86" customFormat="1" ht="9" customHeight="1">
      <c r="A36" s="84" t="s">
        <v>40</v>
      </c>
      <c r="B36" s="85">
        <f t="shared" si="1"/>
        <v>1393</v>
      </c>
      <c r="C36" s="113">
        <v>11</v>
      </c>
      <c r="D36" s="113">
        <v>526</v>
      </c>
      <c r="E36" s="113">
        <v>278</v>
      </c>
      <c r="F36" s="113">
        <v>574</v>
      </c>
      <c r="G36" s="113">
        <v>4</v>
      </c>
    </row>
    <row r="37" spans="1:7" s="86" customFormat="1" ht="9" customHeight="1">
      <c r="A37" s="84" t="s">
        <v>41</v>
      </c>
      <c r="B37" s="85">
        <f t="shared" si="1"/>
        <v>1450</v>
      </c>
      <c r="C37" s="113">
        <v>1</v>
      </c>
      <c r="D37" s="113">
        <v>540</v>
      </c>
      <c r="E37" s="113">
        <v>289</v>
      </c>
      <c r="F37" s="113">
        <v>616</v>
      </c>
      <c r="G37" s="113">
        <v>4</v>
      </c>
    </row>
    <row r="38" spans="1:7" s="86" customFormat="1" ht="9" customHeight="1">
      <c r="A38" s="84" t="s">
        <v>42</v>
      </c>
      <c r="B38" s="85">
        <f t="shared" si="1"/>
        <v>723</v>
      </c>
      <c r="C38" s="113">
        <v>1</v>
      </c>
      <c r="D38" s="113">
        <v>279</v>
      </c>
      <c r="E38" s="113">
        <v>143</v>
      </c>
      <c r="F38" s="113">
        <v>300</v>
      </c>
      <c r="G38" s="113">
        <v>0</v>
      </c>
    </row>
    <row r="39" spans="1:7" s="86" customFormat="1" ht="9" customHeight="1">
      <c r="A39" s="87" t="s">
        <v>43</v>
      </c>
      <c r="B39" s="88">
        <f t="shared" si="1"/>
        <v>1361</v>
      </c>
      <c r="C39" s="126">
        <v>10</v>
      </c>
      <c r="D39" s="126">
        <v>473</v>
      </c>
      <c r="E39" s="126">
        <v>300</v>
      </c>
      <c r="F39" s="126">
        <v>578</v>
      </c>
      <c r="G39" s="126">
        <v>0</v>
      </c>
    </row>
    <row r="40" spans="1:7" s="86" customFormat="1" ht="9" customHeight="1">
      <c r="A40" s="84" t="s">
        <v>44</v>
      </c>
      <c r="B40" s="85">
        <f t="shared" si="1"/>
        <v>151</v>
      </c>
      <c r="C40" s="113">
        <v>1</v>
      </c>
      <c r="D40" s="113">
        <v>47</v>
      </c>
      <c r="E40" s="113">
        <v>35</v>
      </c>
      <c r="F40" s="113">
        <v>68</v>
      </c>
      <c r="G40" s="113">
        <v>0</v>
      </c>
    </row>
    <row r="41" spans="1:7" s="86" customFormat="1" ht="9" customHeight="1">
      <c r="A41" s="84" t="s">
        <v>45</v>
      </c>
      <c r="B41" s="85">
        <f t="shared" si="1"/>
        <v>2097</v>
      </c>
      <c r="C41" s="113">
        <v>0</v>
      </c>
      <c r="D41" s="113">
        <v>787</v>
      </c>
      <c r="E41" s="113">
        <v>422</v>
      </c>
      <c r="F41" s="113">
        <v>887</v>
      </c>
      <c r="G41" s="113">
        <v>1</v>
      </c>
    </row>
    <row r="42" spans="1:7" s="86" customFormat="1" ht="9" customHeight="1">
      <c r="A42" s="84" t="s">
        <v>46</v>
      </c>
      <c r="B42" s="85">
        <f t="shared" si="1"/>
        <v>1093</v>
      </c>
      <c r="C42" s="113">
        <v>0</v>
      </c>
      <c r="D42" s="113">
        <v>501</v>
      </c>
      <c r="E42" s="113">
        <v>193</v>
      </c>
      <c r="F42" s="113">
        <v>398</v>
      </c>
      <c r="G42" s="113">
        <v>1</v>
      </c>
    </row>
    <row r="43" spans="1:7" s="86" customFormat="1" ht="9" customHeight="1">
      <c r="A43" s="87" t="s">
        <v>47</v>
      </c>
      <c r="B43" s="88">
        <f t="shared" si="1"/>
        <v>544</v>
      </c>
      <c r="C43" s="126">
        <v>5</v>
      </c>
      <c r="D43" s="126">
        <v>230</v>
      </c>
      <c r="E43" s="126">
        <v>93</v>
      </c>
      <c r="F43" s="126">
        <v>213</v>
      </c>
      <c r="G43" s="126">
        <v>3</v>
      </c>
    </row>
    <row r="44" spans="1:7" s="143" customFormat="1" ht="9" customHeight="1">
      <c r="A44" s="141"/>
      <c r="B44" s="127"/>
      <c r="C44" s="144"/>
      <c r="D44" s="144"/>
      <c r="E44" s="144"/>
      <c r="F44" s="144"/>
      <c r="G44" s="144"/>
    </row>
    <row r="45" spans="1:7" s="82" customFormat="1" ht="9" customHeight="1">
      <c r="A45" s="179">
        <v>1996</v>
      </c>
      <c r="B45" s="125"/>
      <c r="C45" s="125"/>
      <c r="D45" s="125"/>
      <c r="E45" s="125"/>
      <c r="F45" s="125"/>
      <c r="G45" s="125"/>
    </row>
    <row r="46" spans="1:7" s="82" customFormat="1" ht="9" customHeight="1">
      <c r="A46" s="82" t="s">
        <v>15</v>
      </c>
      <c r="B46" s="81">
        <f t="shared" ref="B46:G46" si="2">SUM(B48:B79)</f>
        <v>38545</v>
      </c>
      <c r="C46" s="81">
        <f t="shared" si="2"/>
        <v>185</v>
      </c>
      <c r="D46" s="81">
        <f t="shared" si="2"/>
        <v>13145</v>
      </c>
      <c r="E46" s="81">
        <f t="shared" si="2"/>
        <v>7603</v>
      </c>
      <c r="F46" s="81">
        <f t="shared" si="2"/>
        <v>16550</v>
      </c>
      <c r="G46" s="81">
        <f t="shared" si="2"/>
        <v>1062</v>
      </c>
    </row>
    <row r="47" spans="1:7" s="82" customFormat="1" ht="3.95" customHeight="1">
      <c r="A47" s="83"/>
      <c r="B47" s="81"/>
      <c r="C47" s="81"/>
      <c r="D47" s="81"/>
      <c r="E47" s="81"/>
      <c r="F47" s="81"/>
      <c r="G47" s="81"/>
    </row>
    <row r="48" spans="1:7" s="86" customFormat="1" ht="9" customHeight="1">
      <c r="A48" s="84" t="s">
        <v>16</v>
      </c>
      <c r="B48" s="85">
        <f t="shared" ref="B48:B79" si="3">SUM(C48:G48)</f>
        <v>480</v>
      </c>
      <c r="C48" s="113">
        <v>3</v>
      </c>
      <c r="D48" s="113">
        <f>22+31+27+27+22</f>
        <v>129</v>
      </c>
      <c r="E48" s="113">
        <f>22+31+22+17</f>
        <v>92</v>
      </c>
      <c r="F48" s="113">
        <v>199</v>
      </c>
      <c r="G48" s="113">
        <v>57</v>
      </c>
    </row>
    <row r="49" spans="1:7" s="86" customFormat="1" ht="9" customHeight="1">
      <c r="A49" s="84" t="s">
        <v>17</v>
      </c>
      <c r="B49" s="85">
        <f t="shared" si="3"/>
        <v>1320</v>
      </c>
      <c r="C49" s="113">
        <v>3</v>
      </c>
      <c r="D49" s="113">
        <f>134+96+101+99+93</f>
        <v>523</v>
      </c>
      <c r="E49" s="113">
        <f>86+64+63+59</f>
        <v>272</v>
      </c>
      <c r="F49" s="113">
        <v>515</v>
      </c>
      <c r="G49" s="113">
        <v>7</v>
      </c>
    </row>
    <row r="50" spans="1:7" s="86" customFormat="1" ht="9" customHeight="1">
      <c r="A50" s="84" t="s">
        <v>18</v>
      </c>
      <c r="B50" s="85">
        <f t="shared" si="3"/>
        <v>368</v>
      </c>
      <c r="C50" s="113">
        <v>0</v>
      </c>
      <c r="D50" s="113">
        <f>33+31+22+22+18</f>
        <v>126</v>
      </c>
      <c r="E50" s="113">
        <f>26+10+28+22</f>
        <v>86</v>
      </c>
      <c r="F50" s="113">
        <v>154</v>
      </c>
      <c r="G50" s="113">
        <v>2</v>
      </c>
    </row>
    <row r="51" spans="1:7" s="86" customFormat="1" ht="9" customHeight="1">
      <c r="A51" s="87" t="s">
        <v>19</v>
      </c>
      <c r="B51" s="88">
        <f t="shared" si="3"/>
        <v>405</v>
      </c>
      <c r="C51" s="126">
        <v>0</v>
      </c>
      <c r="D51" s="126">
        <f>33+40+28+28+28</f>
        <v>157</v>
      </c>
      <c r="E51" s="126">
        <f>27+23+25+16</f>
        <v>91</v>
      </c>
      <c r="F51" s="126">
        <v>157</v>
      </c>
      <c r="G51" s="126">
        <v>0</v>
      </c>
    </row>
    <row r="52" spans="1:7" s="86" customFormat="1" ht="9" customHeight="1">
      <c r="A52" s="84" t="s">
        <v>20</v>
      </c>
      <c r="B52" s="85">
        <f t="shared" si="3"/>
        <v>1293</v>
      </c>
      <c r="C52" s="113">
        <v>13</v>
      </c>
      <c r="D52" s="113">
        <f>92+91+92+106+93</f>
        <v>474</v>
      </c>
      <c r="E52" s="113">
        <f>83+73+46+49</f>
        <v>251</v>
      </c>
      <c r="F52" s="113">
        <v>555</v>
      </c>
      <c r="G52" s="113">
        <v>0</v>
      </c>
    </row>
    <row r="53" spans="1:7" s="86" customFormat="1" ht="9" customHeight="1">
      <c r="A53" s="84" t="s">
        <v>21</v>
      </c>
      <c r="B53" s="85">
        <f t="shared" si="3"/>
        <v>411</v>
      </c>
      <c r="C53" s="113">
        <v>2</v>
      </c>
      <c r="D53" s="113">
        <f>30+21+24+17+17</f>
        <v>109</v>
      </c>
      <c r="E53" s="113">
        <f>13+22+17+13</f>
        <v>65</v>
      </c>
      <c r="F53" s="113">
        <v>176</v>
      </c>
      <c r="G53" s="113">
        <v>59</v>
      </c>
    </row>
    <row r="54" spans="1:7" s="86" customFormat="1" ht="9" customHeight="1">
      <c r="A54" s="84" t="s">
        <v>22</v>
      </c>
      <c r="B54" s="85">
        <f t="shared" si="3"/>
        <v>800</v>
      </c>
      <c r="C54" s="113">
        <v>0</v>
      </c>
      <c r="D54" s="113">
        <f>129+70+59+66+57</f>
        <v>381</v>
      </c>
      <c r="E54" s="113">
        <f>55+43+30+33</f>
        <v>161</v>
      </c>
      <c r="F54" s="113">
        <v>256</v>
      </c>
      <c r="G54" s="113">
        <v>2</v>
      </c>
    </row>
    <row r="55" spans="1:7" s="86" customFormat="1" ht="9" customHeight="1">
      <c r="A55" s="87" t="s">
        <v>23</v>
      </c>
      <c r="B55" s="88">
        <f t="shared" si="3"/>
        <v>2695</v>
      </c>
      <c r="C55" s="126">
        <v>9</v>
      </c>
      <c r="D55" s="126">
        <f>212+184+205+182+175</f>
        <v>958</v>
      </c>
      <c r="E55" s="126">
        <f>164+145+131+129</f>
        <v>569</v>
      </c>
      <c r="F55" s="126">
        <v>1155</v>
      </c>
      <c r="G55" s="126">
        <v>4</v>
      </c>
    </row>
    <row r="56" spans="1:7" s="86" customFormat="1" ht="9" customHeight="1">
      <c r="A56" s="243" t="s">
        <v>24</v>
      </c>
      <c r="B56" s="85">
        <f t="shared" si="3"/>
        <v>6904</v>
      </c>
      <c r="C56" s="113">
        <v>31</v>
      </c>
      <c r="D56" s="113">
        <f>282+323+343+342+364</f>
        <v>1654</v>
      </c>
      <c r="E56" s="113">
        <f>337+312+307+280</f>
        <v>1236</v>
      </c>
      <c r="F56" s="113">
        <v>3124</v>
      </c>
      <c r="G56" s="113">
        <v>859</v>
      </c>
    </row>
    <row r="57" spans="1:7" s="86" customFormat="1" ht="9" customHeight="1">
      <c r="A57" s="84" t="s">
        <v>25</v>
      </c>
      <c r="B57" s="85">
        <f t="shared" si="3"/>
        <v>723</v>
      </c>
      <c r="C57" s="113">
        <v>17</v>
      </c>
      <c r="D57" s="113">
        <f>27+48+60+48+47</f>
        <v>230</v>
      </c>
      <c r="E57" s="113">
        <f>37+35+31+32</f>
        <v>135</v>
      </c>
      <c r="F57" s="113">
        <v>341</v>
      </c>
      <c r="G57" s="113">
        <v>0</v>
      </c>
    </row>
    <row r="58" spans="1:7" s="86" customFormat="1" ht="9" customHeight="1">
      <c r="A58" s="84" t="s">
        <v>26</v>
      </c>
      <c r="B58" s="85">
        <f t="shared" si="3"/>
        <v>1088</v>
      </c>
      <c r="C58" s="113">
        <v>17</v>
      </c>
      <c r="D58" s="113">
        <f>79+84+86+84+79</f>
        <v>412</v>
      </c>
      <c r="E58" s="113">
        <f>69+57+54+43</f>
        <v>223</v>
      </c>
      <c r="F58" s="113">
        <v>434</v>
      </c>
      <c r="G58" s="113">
        <v>2</v>
      </c>
    </row>
    <row r="59" spans="1:7" s="86" customFormat="1" ht="9" customHeight="1">
      <c r="A59" s="87" t="s">
        <v>27</v>
      </c>
      <c r="B59" s="88">
        <f t="shared" si="3"/>
        <v>626</v>
      </c>
      <c r="C59" s="126">
        <v>1</v>
      </c>
      <c r="D59" s="126">
        <f>47+39+31+44+24</f>
        <v>185</v>
      </c>
      <c r="E59" s="126">
        <f>27+36+25+37</f>
        <v>125</v>
      </c>
      <c r="F59" s="126">
        <v>315</v>
      </c>
      <c r="G59" s="126">
        <v>0</v>
      </c>
    </row>
    <row r="60" spans="1:7" s="86" customFormat="1" ht="9" customHeight="1">
      <c r="A60" s="84" t="s">
        <v>28</v>
      </c>
      <c r="B60" s="85">
        <f t="shared" si="3"/>
        <v>356</v>
      </c>
      <c r="C60" s="113">
        <v>8</v>
      </c>
      <c r="D60" s="113">
        <f>16+20+18+26+26</f>
        <v>106</v>
      </c>
      <c r="E60" s="113">
        <f>15+22+14+15</f>
        <v>66</v>
      </c>
      <c r="F60" s="113">
        <v>175</v>
      </c>
      <c r="G60" s="113">
        <v>1</v>
      </c>
    </row>
    <row r="61" spans="1:7" s="86" customFormat="1" ht="9" customHeight="1">
      <c r="A61" s="84" t="s">
        <v>29</v>
      </c>
      <c r="B61" s="85">
        <f t="shared" si="3"/>
        <v>1555</v>
      </c>
      <c r="C61" s="113">
        <v>0</v>
      </c>
      <c r="D61" s="113">
        <f>72+110+131+96+99</f>
        <v>508</v>
      </c>
      <c r="E61" s="113">
        <f>94+66+84+66</f>
        <v>310</v>
      </c>
      <c r="F61" s="113">
        <v>726</v>
      </c>
      <c r="G61" s="113">
        <v>11</v>
      </c>
    </row>
    <row r="62" spans="1:7" s="86" customFormat="1" ht="9" customHeight="1">
      <c r="A62" s="84" t="s">
        <v>30</v>
      </c>
      <c r="B62" s="85">
        <f t="shared" si="3"/>
        <v>3672</v>
      </c>
      <c r="C62" s="113">
        <v>6</v>
      </c>
      <c r="D62" s="113">
        <f>228+275+261+272+236</f>
        <v>1272</v>
      </c>
      <c r="E62" s="113">
        <f>201+179+182+147</f>
        <v>709</v>
      </c>
      <c r="F62" s="113">
        <v>1677</v>
      </c>
      <c r="G62" s="113">
        <v>8</v>
      </c>
    </row>
    <row r="63" spans="1:7" s="86" customFormat="1" ht="9" customHeight="1">
      <c r="A63" s="87" t="s">
        <v>31</v>
      </c>
      <c r="B63" s="88">
        <f t="shared" si="3"/>
        <v>1335</v>
      </c>
      <c r="C63" s="126">
        <v>18</v>
      </c>
      <c r="D63" s="126">
        <f>146+110+105+94+79</f>
        <v>534</v>
      </c>
      <c r="E63" s="126">
        <f>64+58+67+60</f>
        <v>249</v>
      </c>
      <c r="F63" s="126">
        <v>525</v>
      </c>
      <c r="G63" s="126">
        <v>9</v>
      </c>
    </row>
    <row r="64" spans="1:7" s="86" customFormat="1" ht="9" customHeight="1">
      <c r="A64" s="84" t="s">
        <v>32</v>
      </c>
      <c r="B64" s="85">
        <f t="shared" si="3"/>
        <v>504</v>
      </c>
      <c r="C64" s="113">
        <v>0</v>
      </c>
      <c r="D64" s="113">
        <f>28+28+35+26+29</f>
        <v>146</v>
      </c>
      <c r="E64" s="113">
        <f>22+22+26+31</f>
        <v>101</v>
      </c>
      <c r="F64" s="113">
        <v>257</v>
      </c>
      <c r="G64" s="113">
        <v>0</v>
      </c>
    </row>
    <row r="65" spans="1:7" s="86" customFormat="1" ht="9" customHeight="1">
      <c r="A65" s="84" t="s">
        <v>33</v>
      </c>
      <c r="B65" s="85">
        <f t="shared" si="3"/>
        <v>395</v>
      </c>
      <c r="C65" s="113">
        <v>0</v>
      </c>
      <c r="D65" s="113">
        <f>39+18+24+38+25</f>
        <v>144</v>
      </c>
      <c r="E65" s="113">
        <f>17+10+18+19</f>
        <v>64</v>
      </c>
      <c r="F65" s="113">
        <v>184</v>
      </c>
      <c r="G65" s="113">
        <v>3</v>
      </c>
    </row>
    <row r="66" spans="1:7" s="86" customFormat="1" ht="9" customHeight="1">
      <c r="A66" s="84" t="s">
        <v>34</v>
      </c>
      <c r="B66" s="85">
        <f t="shared" si="3"/>
        <v>1919</v>
      </c>
      <c r="C66" s="113">
        <v>1</v>
      </c>
      <c r="D66" s="113">
        <f>245+147+144+142+131</f>
        <v>809</v>
      </c>
      <c r="E66" s="113">
        <f>115+104+91+69</f>
        <v>379</v>
      </c>
      <c r="F66" s="113">
        <v>729</v>
      </c>
      <c r="G66" s="113">
        <v>1</v>
      </c>
    </row>
    <row r="67" spans="1:7" s="86" customFormat="1" ht="9" customHeight="1">
      <c r="A67" s="87" t="s">
        <v>35</v>
      </c>
      <c r="B67" s="88">
        <f t="shared" si="3"/>
        <v>311</v>
      </c>
      <c r="C67" s="126">
        <v>2</v>
      </c>
      <c r="D67" s="126">
        <f>14+23+27+15+28</f>
        <v>107</v>
      </c>
      <c r="E67" s="126">
        <f>16+17+16+14</f>
        <v>63</v>
      </c>
      <c r="F67" s="126">
        <v>139</v>
      </c>
      <c r="G67" s="126">
        <v>0</v>
      </c>
    </row>
    <row r="68" spans="1:7" s="86" customFormat="1" ht="9" customHeight="1">
      <c r="A68" s="84" t="s">
        <v>36</v>
      </c>
      <c r="B68" s="85">
        <f t="shared" si="3"/>
        <v>1188</v>
      </c>
      <c r="C68" s="113">
        <v>14</v>
      </c>
      <c r="D68" s="113">
        <f>73+71+67+77+106</f>
        <v>394</v>
      </c>
      <c r="E68" s="113">
        <f>69+66+49+62</f>
        <v>246</v>
      </c>
      <c r="F68" s="113">
        <v>533</v>
      </c>
      <c r="G68" s="113">
        <v>1</v>
      </c>
    </row>
    <row r="69" spans="1:7" s="86" customFormat="1" ht="9" customHeight="1">
      <c r="A69" s="84" t="s">
        <v>37</v>
      </c>
      <c r="B69" s="85">
        <f t="shared" si="3"/>
        <v>226</v>
      </c>
      <c r="C69" s="113">
        <v>1</v>
      </c>
      <c r="D69" s="113">
        <f>30+17+22+16+12</f>
        <v>97</v>
      </c>
      <c r="E69" s="113">
        <f>17+11+15+11</f>
        <v>54</v>
      </c>
      <c r="F69" s="113">
        <v>74</v>
      </c>
      <c r="G69" s="113">
        <v>0</v>
      </c>
    </row>
    <row r="70" spans="1:7" s="86" customFormat="1" ht="9" customHeight="1">
      <c r="A70" s="84" t="s">
        <v>38</v>
      </c>
      <c r="B70" s="85">
        <f t="shared" si="3"/>
        <v>531</v>
      </c>
      <c r="C70" s="113">
        <v>4</v>
      </c>
      <c r="D70" s="113">
        <f>49+35+40+52+51</f>
        <v>227</v>
      </c>
      <c r="E70" s="113">
        <f>32+37+27+27</f>
        <v>123</v>
      </c>
      <c r="F70" s="113">
        <v>177</v>
      </c>
      <c r="G70" s="113">
        <v>0</v>
      </c>
    </row>
    <row r="71" spans="1:7" s="86" customFormat="1" ht="9" customHeight="1">
      <c r="A71" s="87" t="s">
        <v>39</v>
      </c>
      <c r="B71" s="88">
        <f t="shared" si="3"/>
        <v>522</v>
      </c>
      <c r="C71" s="126">
        <v>8</v>
      </c>
      <c r="D71" s="126">
        <f>20+30+30+27+36</f>
        <v>143</v>
      </c>
      <c r="E71" s="126">
        <f>32+39+26+18</f>
        <v>115</v>
      </c>
      <c r="F71" s="126">
        <v>254</v>
      </c>
      <c r="G71" s="126">
        <v>2</v>
      </c>
    </row>
    <row r="72" spans="1:7" s="86" customFormat="1" ht="9" customHeight="1">
      <c r="A72" s="84" t="s">
        <v>40</v>
      </c>
      <c r="B72" s="85">
        <f t="shared" si="3"/>
        <v>1469</v>
      </c>
      <c r="C72" s="113">
        <v>15</v>
      </c>
      <c r="D72" s="113">
        <f>101+105+102+112+88</f>
        <v>508</v>
      </c>
      <c r="E72" s="113">
        <f>79+75+66+56</f>
        <v>276</v>
      </c>
      <c r="F72" s="113">
        <v>667</v>
      </c>
      <c r="G72" s="113">
        <v>3</v>
      </c>
    </row>
    <row r="73" spans="1:7" s="86" customFormat="1" ht="9" customHeight="1">
      <c r="A73" s="84" t="s">
        <v>41</v>
      </c>
      <c r="B73" s="85">
        <f t="shared" si="3"/>
        <v>1421</v>
      </c>
      <c r="C73" s="113">
        <v>0</v>
      </c>
      <c r="D73" s="113">
        <f>113+103+110+116+94</f>
        <v>536</v>
      </c>
      <c r="E73" s="113">
        <f>80+75+79+60</f>
        <v>294</v>
      </c>
      <c r="F73" s="113">
        <v>570</v>
      </c>
      <c r="G73" s="113">
        <v>21</v>
      </c>
    </row>
    <row r="74" spans="1:7" s="86" customFormat="1" ht="9" customHeight="1">
      <c r="A74" s="84" t="s">
        <v>42</v>
      </c>
      <c r="B74" s="85">
        <f t="shared" si="3"/>
        <v>720</v>
      </c>
      <c r="C74" s="113">
        <v>0</v>
      </c>
      <c r="D74" s="113">
        <f>62+41+54+53+57</f>
        <v>267</v>
      </c>
      <c r="E74" s="113">
        <f>42+43+30+26</f>
        <v>141</v>
      </c>
      <c r="F74" s="113">
        <v>310</v>
      </c>
      <c r="G74" s="113">
        <v>2</v>
      </c>
    </row>
    <row r="75" spans="1:7" s="86" customFormat="1" ht="9" customHeight="1">
      <c r="A75" s="87" t="s">
        <v>43</v>
      </c>
      <c r="B75" s="88">
        <f t="shared" si="3"/>
        <v>1435</v>
      </c>
      <c r="C75" s="126">
        <v>10</v>
      </c>
      <c r="D75" s="126">
        <f>88+104+90+94+100</f>
        <v>476</v>
      </c>
      <c r="E75" s="126">
        <f>92+95+74+74</f>
        <v>335</v>
      </c>
      <c r="F75" s="126">
        <v>612</v>
      </c>
      <c r="G75" s="126">
        <v>2</v>
      </c>
    </row>
    <row r="76" spans="1:7" s="86" customFormat="1" ht="9" customHeight="1">
      <c r="A76" s="84" t="s">
        <v>44</v>
      </c>
      <c r="B76" s="85">
        <f t="shared" si="3"/>
        <v>117</v>
      </c>
      <c r="C76" s="113">
        <v>2</v>
      </c>
      <c r="D76" s="113">
        <f>8+6+8+4+12</f>
        <v>38</v>
      </c>
      <c r="E76" s="113">
        <f>5+6+6+7</f>
        <v>24</v>
      </c>
      <c r="F76" s="113">
        <v>53</v>
      </c>
      <c r="G76" s="113">
        <v>0</v>
      </c>
    </row>
    <row r="77" spans="1:7" s="86" customFormat="1" ht="9" customHeight="1">
      <c r="A77" s="84" t="s">
        <v>45</v>
      </c>
      <c r="B77" s="85">
        <f t="shared" si="3"/>
        <v>2217</v>
      </c>
      <c r="C77" s="113">
        <v>0</v>
      </c>
      <c r="D77" s="113">
        <f>223+158+172+150+145</f>
        <v>848</v>
      </c>
      <c r="E77" s="113">
        <f>113+118+111+113</f>
        <v>455</v>
      </c>
      <c r="F77" s="113">
        <v>914</v>
      </c>
      <c r="G77" s="113">
        <v>0</v>
      </c>
    </row>
    <row r="78" spans="1:7" s="86" customFormat="1" ht="9" customHeight="1">
      <c r="A78" s="84" t="s">
        <v>46</v>
      </c>
      <c r="B78" s="85">
        <f t="shared" si="3"/>
        <v>1017</v>
      </c>
      <c r="C78" s="113">
        <v>0</v>
      </c>
      <c r="D78" s="113">
        <f>120+100+74+79+60</f>
        <v>433</v>
      </c>
      <c r="E78" s="113">
        <f>64+35+51+46</f>
        <v>196</v>
      </c>
      <c r="F78" s="113">
        <v>386</v>
      </c>
      <c r="G78" s="113">
        <v>2</v>
      </c>
    </row>
    <row r="79" spans="1:7" s="86" customFormat="1" ht="9" customHeight="1">
      <c r="A79" s="87" t="s">
        <v>47</v>
      </c>
      <c r="B79" s="88">
        <f t="shared" si="3"/>
        <v>522</v>
      </c>
      <c r="C79" s="126">
        <v>0</v>
      </c>
      <c r="D79" s="126">
        <f>52+45+41+41+35</f>
        <v>214</v>
      </c>
      <c r="E79" s="126">
        <f>28+29+23+17</f>
        <v>97</v>
      </c>
      <c r="F79" s="126">
        <v>207</v>
      </c>
      <c r="G79" s="126">
        <v>4</v>
      </c>
    </row>
    <row r="80" spans="1:7" s="143" customFormat="1" ht="9" customHeight="1">
      <c r="A80" s="141"/>
      <c r="B80" s="127"/>
      <c r="C80" s="144"/>
      <c r="D80" s="144"/>
      <c r="E80" s="144"/>
      <c r="F80" s="144"/>
      <c r="G80" s="144"/>
    </row>
    <row r="81" spans="1:7" s="82" customFormat="1" ht="9" customHeight="1">
      <c r="A81" s="179">
        <v>1997</v>
      </c>
      <c r="B81" s="125"/>
      <c r="C81" s="125"/>
      <c r="D81" s="125"/>
      <c r="E81" s="125"/>
      <c r="F81" s="125"/>
      <c r="G81" s="125"/>
    </row>
    <row r="82" spans="1:7" s="82" customFormat="1" ht="9" customHeight="1">
      <c r="A82" s="82" t="s">
        <v>15</v>
      </c>
      <c r="B82" s="81">
        <f t="shared" ref="B82:G82" si="4">SUM(B84:B115)</f>
        <v>40792</v>
      </c>
      <c r="C82" s="81">
        <f t="shared" si="4"/>
        <v>223</v>
      </c>
      <c r="D82" s="81">
        <f t="shared" si="4"/>
        <v>14441</v>
      </c>
      <c r="E82" s="81">
        <f t="shared" si="4"/>
        <v>8306</v>
      </c>
      <c r="F82" s="81">
        <f t="shared" si="4"/>
        <v>17716</v>
      </c>
      <c r="G82" s="81">
        <f t="shared" si="4"/>
        <v>106</v>
      </c>
    </row>
    <row r="83" spans="1:7" s="82" customFormat="1" ht="3.95" customHeight="1">
      <c r="A83" s="83"/>
      <c r="B83" s="81"/>
      <c r="C83" s="81"/>
      <c r="D83" s="81"/>
      <c r="E83" s="81"/>
      <c r="F83" s="81"/>
      <c r="G83" s="81"/>
    </row>
    <row r="84" spans="1:7" s="86" customFormat="1" ht="9" customHeight="1">
      <c r="A84" s="84" t="s">
        <v>16</v>
      </c>
      <c r="B84" s="85">
        <f t="shared" ref="B84:B115" si="5">SUM(C84:G84)</f>
        <v>600</v>
      </c>
      <c r="C84" s="113">
        <v>7</v>
      </c>
      <c r="D84" s="113">
        <v>210</v>
      </c>
      <c r="E84" s="113">
        <v>116</v>
      </c>
      <c r="F84" s="113">
        <v>261</v>
      </c>
      <c r="G84" s="113">
        <v>6</v>
      </c>
    </row>
    <row r="85" spans="1:7" s="86" customFormat="1" ht="9" customHeight="1">
      <c r="A85" s="84" t="s">
        <v>17</v>
      </c>
      <c r="B85" s="85">
        <f t="shared" si="5"/>
        <v>1368</v>
      </c>
      <c r="C85" s="113">
        <v>6</v>
      </c>
      <c r="D85" s="113">
        <v>469</v>
      </c>
      <c r="E85" s="113">
        <v>293</v>
      </c>
      <c r="F85" s="113">
        <v>580</v>
      </c>
      <c r="G85" s="113">
        <v>20</v>
      </c>
    </row>
    <row r="86" spans="1:7" s="86" customFormat="1" ht="9" customHeight="1">
      <c r="A86" s="84" t="s">
        <v>18</v>
      </c>
      <c r="B86" s="85">
        <f t="shared" si="5"/>
        <v>358</v>
      </c>
      <c r="C86" s="113">
        <v>2</v>
      </c>
      <c r="D86" s="113">
        <v>131</v>
      </c>
      <c r="E86" s="113">
        <v>74</v>
      </c>
      <c r="F86" s="113">
        <v>151</v>
      </c>
      <c r="G86" s="113">
        <v>0</v>
      </c>
    </row>
    <row r="87" spans="1:7" s="86" customFormat="1" ht="9" customHeight="1">
      <c r="A87" s="87" t="s">
        <v>19</v>
      </c>
      <c r="B87" s="88">
        <f t="shared" si="5"/>
        <v>439</v>
      </c>
      <c r="C87" s="126">
        <v>1</v>
      </c>
      <c r="D87" s="126">
        <v>150</v>
      </c>
      <c r="E87" s="126">
        <v>95</v>
      </c>
      <c r="F87" s="126">
        <v>190</v>
      </c>
      <c r="G87" s="126">
        <v>3</v>
      </c>
    </row>
    <row r="88" spans="1:7" s="86" customFormat="1" ht="9" customHeight="1">
      <c r="A88" s="84" t="s">
        <v>20</v>
      </c>
      <c r="B88" s="85">
        <f t="shared" si="5"/>
        <v>1447</v>
      </c>
      <c r="C88" s="113">
        <v>16</v>
      </c>
      <c r="D88" s="113">
        <v>525</v>
      </c>
      <c r="E88" s="113">
        <v>304</v>
      </c>
      <c r="F88" s="113">
        <v>602</v>
      </c>
      <c r="G88" s="113">
        <v>0</v>
      </c>
    </row>
    <row r="89" spans="1:7" s="86" customFormat="1" ht="9" customHeight="1">
      <c r="A89" s="84" t="s">
        <v>21</v>
      </c>
      <c r="B89" s="85">
        <f t="shared" si="5"/>
        <v>528</v>
      </c>
      <c r="C89" s="113">
        <v>6</v>
      </c>
      <c r="D89" s="113">
        <v>174</v>
      </c>
      <c r="E89" s="113">
        <v>114</v>
      </c>
      <c r="F89" s="113">
        <v>233</v>
      </c>
      <c r="G89" s="113">
        <v>1</v>
      </c>
    </row>
    <row r="90" spans="1:7" s="86" customFormat="1" ht="9" customHeight="1">
      <c r="A90" s="84" t="s">
        <v>22</v>
      </c>
      <c r="B90" s="85">
        <f t="shared" si="5"/>
        <v>878</v>
      </c>
      <c r="C90" s="113">
        <v>0</v>
      </c>
      <c r="D90" s="113">
        <v>363</v>
      </c>
      <c r="E90" s="113">
        <v>199</v>
      </c>
      <c r="F90" s="113">
        <v>315</v>
      </c>
      <c r="G90" s="113">
        <v>1</v>
      </c>
    </row>
    <row r="91" spans="1:7" s="86" customFormat="1" ht="9" customHeight="1">
      <c r="A91" s="87" t="s">
        <v>23</v>
      </c>
      <c r="B91" s="88">
        <f t="shared" si="5"/>
        <v>3149</v>
      </c>
      <c r="C91" s="126">
        <v>9</v>
      </c>
      <c r="D91" s="126">
        <v>1115</v>
      </c>
      <c r="E91" s="126">
        <v>685</v>
      </c>
      <c r="F91" s="126">
        <v>1335</v>
      </c>
      <c r="G91" s="126">
        <v>5</v>
      </c>
    </row>
    <row r="92" spans="1:7" s="86" customFormat="1" ht="9" customHeight="1">
      <c r="A92" s="243" t="s">
        <v>24</v>
      </c>
      <c r="B92" s="85">
        <f t="shared" si="5"/>
        <v>6410</v>
      </c>
      <c r="C92" s="113">
        <v>26</v>
      </c>
      <c r="D92" s="113">
        <v>2208</v>
      </c>
      <c r="E92" s="113">
        <v>1304</v>
      </c>
      <c r="F92" s="113">
        <v>2872</v>
      </c>
      <c r="G92" s="113">
        <v>0</v>
      </c>
    </row>
    <row r="93" spans="1:7" s="86" customFormat="1" ht="9" customHeight="1">
      <c r="A93" s="84" t="s">
        <v>25</v>
      </c>
      <c r="B93" s="85">
        <f t="shared" si="5"/>
        <v>889</v>
      </c>
      <c r="C93" s="113">
        <v>29</v>
      </c>
      <c r="D93" s="113">
        <v>282</v>
      </c>
      <c r="E93" s="113">
        <v>172</v>
      </c>
      <c r="F93" s="113">
        <v>406</v>
      </c>
      <c r="G93" s="113">
        <v>0</v>
      </c>
    </row>
    <row r="94" spans="1:7" s="86" customFormat="1" ht="9" customHeight="1">
      <c r="A94" s="84" t="s">
        <v>26</v>
      </c>
      <c r="B94" s="85">
        <f t="shared" si="5"/>
        <v>1241</v>
      </c>
      <c r="C94" s="113">
        <v>28</v>
      </c>
      <c r="D94" s="113">
        <v>456</v>
      </c>
      <c r="E94" s="113">
        <v>247</v>
      </c>
      <c r="F94" s="113">
        <v>507</v>
      </c>
      <c r="G94" s="113">
        <v>3</v>
      </c>
    </row>
    <row r="95" spans="1:7" s="86" customFormat="1" ht="9" customHeight="1">
      <c r="A95" s="87" t="s">
        <v>27</v>
      </c>
      <c r="B95" s="88">
        <f t="shared" si="5"/>
        <v>612</v>
      </c>
      <c r="C95" s="126">
        <v>1</v>
      </c>
      <c r="D95" s="126">
        <v>209</v>
      </c>
      <c r="E95" s="126">
        <v>105</v>
      </c>
      <c r="F95" s="126">
        <v>297</v>
      </c>
      <c r="G95" s="126">
        <v>0</v>
      </c>
    </row>
    <row r="96" spans="1:7" s="86" customFormat="1" ht="9" customHeight="1">
      <c r="A96" s="84" t="s">
        <v>28</v>
      </c>
      <c r="B96" s="85">
        <f t="shared" si="5"/>
        <v>363</v>
      </c>
      <c r="C96" s="113">
        <v>1</v>
      </c>
      <c r="D96" s="113">
        <v>110</v>
      </c>
      <c r="E96" s="113">
        <v>88</v>
      </c>
      <c r="F96" s="113">
        <v>162</v>
      </c>
      <c r="G96" s="113">
        <v>2</v>
      </c>
    </row>
    <row r="97" spans="1:7" s="86" customFormat="1" ht="9" customHeight="1">
      <c r="A97" s="84" t="s">
        <v>29</v>
      </c>
      <c r="B97" s="85">
        <f t="shared" si="5"/>
        <v>1853</v>
      </c>
      <c r="C97" s="113">
        <v>0</v>
      </c>
      <c r="D97" s="113">
        <v>619</v>
      </c>
      <c r="E97" s="113">
        <v>381</v>
      </c>
      <c r="F97" s="113">
        <v>841</v>
      </c>
      <c r="G97" s="113">
        <v>12</v>
      </c>
    </row>
    <row r="98" spans="1:7" s="86" customFormat="1" ht="9" customHeight="1">
      <c r="A98" s="84" t="s">
        <v>30</v>
      </c>
      <c r="B98" s="85">
        <f t="shared" si="5"/>
        <v>3736</v>
      </c>
      <c r="C98" s="113">
        <v>9</v>
      </c>
      <c r="D98" s="113">
        <v>1272</v>
      </c>
      <c r="E98" s="113">
        <v>770</v>
      </c>
      <c r="F98" s="113">
        <v>1684</v>
      </c>
      <c r="G98" s="113">
        <v>1</v>
      </c>
    </row>
    <row r="99" spans="1:7" s="86" customFormat="1" ht="9" customHeight="1">
      <c r="A99" s="87" t="s">
        <v>31</v>
      </c>
      <c r="B99" s="88">
        <f t="shared" si="5"/>
        <v>1356</v>
      </c>
      <c r="C99" s="126">
        <v>15</v>
      </c>
      <c r="D99" s="126">
        <v>556</v>
      </c>
      <c r="E99" s="126">
        <v>240</v>
      </c>
      <c r="F99" s="126">
        <v>536</v>
      </c>
      <c r="G99" s="126">
        <v>9</v>
      </c>
    </row>
    <row r="100" spans="1:7" s="86" customFormat="1" ht="9" customHeight="1">
      <c r="A100" s="84" t="s">
        <v>32</v>
      </c>
      <c r="B100" s="85">
        <f t="shared" si="5"/>
        <v>521</v>
      </c>
      <c r="C100" s="113">
        <v>2</v>
      </c>
      <c r="D100" s="113">
        <v>153</v>
      </c>
      <c r="E100" s="113">
        <v>102</v>
      </c>
      <c r="F100" s="113">
        <v>264</v>
      </c>
      <c r="G100" s="113">
        <v>0</v>
      </c>
    </row>
    <row r="101" spans="1:7" s="86" customFormat="1" ht="9" customHeight="1">
      <c r="A101" s="84" t="s">
        <v>33</v>
      </c>
      <c r="B101" s="85">
        <f t="shared" si="5"/>
        <v>434</v>
      </c>
      <c r="C101" s="113">
        <v>2</v>
      </c>
      <c r="D101" s="113">
        <v>166</v>
      </c>
      <c r="E101" s="113">
        <v>62</v>
      </c>
      <c r="F101" s="113">
        <v>202</v>
      </c>
      <c r="G101" s="113">
        <v>2</v>
      </c>
    </row>
    <row r="102" spans="1:7" s="86" customFormat="1" ht="9" customHeight="1">
      <c r="A102" s="84" t="s">
        <v>34</v>
      </c>
      <c r="B102" s="85">
        <f t="shared" si="5"/>
        <v>2160</v>
      </c>
      <c r="C102" s="113">
        <v>1</v>
      </c>
      <c r="D102" s="113">
        <v>896</v>
      </c>
      <c r="E102" s="113">
        <v>416</v>
      </c>
      <c r="F102" s="113">
        <v>841</v>
      </c>
      <c r="G102" s="113">
        <v>6</v>
      </c>
    </row>
    <row r="103" spans="1:7" s="86" customFormat="1" ht="9" customHeight="1">
      <c r="A103" s="87" t="s">
        <v>35</v>
      </c>
      <c r="B103" s="88">
        <f t="shared" si="5"/>
        <v>337</v>
      </c>
      <c r="C103" s="126">
        <v>2</v>
      </c>
      <c r="D103" s="126">
        <v>115</v>
      </c>
      <c r="E103" s="126">
        <v>70</v>
      </c>
      <c r="F103" s="126">
        <v>150</v>
      </c>
      <c r="G103" s="126">
        <v>0</v>
      </c>
    </row>
    <row r="104" spans="1:7" s="86" customFormat="1" ht="9" customHeight="1">
      <c r="A104" s="84" t="s">
        <v>36</v>
      </c>
      <c r="B104" s="85">
        <f t="shared" si="5"/>
        <v>1109</v>
      </c>
      <c r="C104" s="113">
        <v>13</v>
      </c>
      <c r="D104" s="113">
        <v>384</v>
      </c>
      <c r="E104" s="113">
        <v>231</v>
      </c>
      <c r="F104" s="113">
        <v>476</v>
      </c>
      <c r="G104" s="113">
        <v>5</v>
      </c>
    </row>
    <row r="105" spans="1:7" s="86" customFormat="1" ht="9" customHeight="1">
      <c r="A105" s="84" t="s">
        <v>37</v>
      </c>
      <c r="B105" s="85">
        <f t="shared" si="5"/>
        <v>394</v>
      </c>
      <c r="C105" s="113">
        <v>2</v>
      </c>
      <c r="D105" s="113">
        <v>162</v>
      </c>
      <c r="E105" s="113">
        <v>80</v>
      </c>
      <c r="F105" s="113">
        <v>149</v>
      </c>
      <c r="G105" s="113">
        <v>1</v>
      </c>
    </row>
    <row r="106" spans="1:7" s="86" customFormat="1" ht="9" customHeight="1">
      <c r="A106" s="84" t="s">
        <v>38</v>
      </c>
      <c r="B106" s="85">
        <f t="shared" si="5"/>
        <v>562</v>
      </c>
      <c r="C106" s="113">
        <v>4</v>
      </c>
      <c r="D106" s="113">
        <v>185</v>
      </c>
      <c r="E106" s="113">
        <v>137</v>
      </c>
      <c r="F106" s="113">
        <v>233</v>
      </c>
      <c r="G106" s="113">
        <v>3</v>
      </c>
    </row>
    <row r="107" spans="1:7" s="86" customFormat="1" ht="9" customHeight="1">
      <c r="A107" s="87" t="s">
        <v>39</v>
      </c>
      <c r="B107" s="88">
        <f t="shared" si="5"/>
        <v>598</v>
      </c>
      <c r="C107" s="126">
        <v>12</v>
      </c>
      <c r="D107" s="126">
        <v>163</v>
      </c>
      <c r="E107" s="126">
        <v>111</v>
      </c>
      <c r="F107" s="126">
        <v>311</v>
      </c>
      <c r="G107" s="126">
        <v>1</v>
      </c>
    </row>
    <row r="108" spans="1:7" s="86" customFormat="1" ht="9" customHeight="1">
      <c r="A108" s="84" t="s">
        <v>40</v>
      </c>
      <c r="B108" s="85">
        <f t="shared" si="5"/>
        <v>1581</v>
      </c>
      <c r="C108" s="113">
        <v>16</v>
      </c>
      <c r="D108" s="113">
        <v>531</v>
      </c>
      <c r="E108" s="112">
        <v>322</v>
      </c>
      <c r="F108" s="113">
        <v>706</v>
      </c>
      <c r="G108" s="113">
        <v>6</v>
      </c>
    </row>
    <row r="109" spans="1:7" s="86" customFormat="1" ht="9" customHeight="1">
      <c r="A109" s="84" t="s">
        <v>41</v>
      </c>
      <c r="B109" s="85">
        <f t="shared" si="5"/>
        <v>1479</v>
      </c>
      <c r="C109" s="113">
        <v>1</v>
      </c>
      <c r="D109" s="113">
        <v>557</v>
      </c>
      <c r="E109" s="113">
        <v>298</v>
      </c>
      <c r="F109" s="113">
        <v>612</v>
      </c>
      <c r="G109" s="113">
        <v>11</v>
      </c>
    </row>
    <row r="110" spans="1:7" s="86" customFormat="1" ht="9" customHeight="1">
      <c r="A110" s="84" t="s">
        <v>42</v>
      </c>
      <c r="B110" s="85">
        <f t="shared" si="5"/>
        <v>748</v>
      </c>
      <c r="C110" s="113">
        <v>1</v>
      </c>
      <c r="D110" s="113">
        <v>261</v>
      </c>
      <c r="E110" s="113">
        <v>163</v>
      </c>
      <c r="F110" s="113">
        <v>320</v>
      </c>
      <c r="G110" s="113">
        <v>3</v>
      </c>
    </row>
    <row r="111" spans="1:7" s="86" customFormat="1" ht="9" customHeight="1">
      <c r="A111" s="87" t="s">
        <v>43</v>
      </c>
      <c r="B111" s="88">
        <f t="shared" si="5"/>
        <v>1380</v>
      </c>
      <c r="C111" s="126">
        <v>5</v>
      </c>
      <c r="D111" s="126">
        <v>418</v>
      </c>
      <c r="E111" s="126">
        <v>323</v>
      </c>
      <c r="F111" s="126">
        <v>631</v>
      </c>
      <c r="G111" s="126">
        <v>3</v>
      </c>
    </row>
    <row r="112" spans="1:7" s="86" customFormat="1" ht="9" customHeight="1">
      <c r="A112" s="84" t="s">
        <v>44</v>
      </c>
      <c r="B112" s="85">
        <f t="shared" si="5"/>
        <v>120</v>
      </c>
      <c r="C112" s="113">
        <v>1</v>
      </c>
      <c r="D112" s="113">
        <v>36</v>
      </c>
      <c r="E112" s="113">
        <v>20</v>
      </c>
      <c r="F112" s="113">
        <v>63</v>
      </c>
      <c r="G112" s="113">
        <v>0</v>
      </c>
    </row>
    <row r="113" spans="1:7" s="86" customFormat="1" ht="9" customHeight="1">
      <c r="A113" s="84" t="s">
        <v>45</v>
      </c>
      <c r="B113" s="85">
        <f t="shared" si="5"/>
        <v>2418</v>
      </c>
      <c r="C113" s="113">
        <v>1</v>
      </c>
      <c r="D113" s="113">
        <v>885</v>
      </c>
      <c r="E113" s="113">
        <v>465</v>
      </c>
      <c r="F113" s="113">
        <v>1066</v>
      </c>
      <c r="G113" s="113">
        <v>1</v>
      </c>
    </row>
    <row r="114" spans="1:7" s="86" customFormat="1" ht="9" customHeight="1">
      <c r="A114" s="84" t="s">
        <v>46</v>
      </c>
      <c r="B114" s="85">
        <f t="shared" si="5"/>
        <v>1133</v>
      </c>
      <c r="C114" s="113">
        <v>2</v>
      </c>
      <c r="D114" s="113">
        <v>446</v>
      </c>
      <c r="E114" s="113">
        <v>217</v>
      </c>
      <c r="F114" s="113">
        <v>468</v>
      </c>
      <c r="G114" s="113">
        <v>0</v>
      </c>
    </row>
    <row r="115" spans="1:7" s="86" customFormat="1" ht="9" customHeight="1">
      <c r="A115" s="87" t="s">
        <v>47</v>
      </c>
      <c r="B115" s="88">
        <f t="shared" si="5"/>
        <v>591</v>
      </c>
      <c r="C115" s="126">
        <v>2</v>
      </c>
      <c r="D115" s="126">
        <v>234</v>
      </c>
      <c r="E115" s="126">
        <v>102</v>
      </c>
      <c r="F115" s="126">
        <v>252</v>
      </c>
      <c r="G115" s="126">
        <v>1</v>
      </c>
    </row>
    <row r="116" spans="1:7" s="143" customFormat="1" ht="9" customHeight="1">
      <c r="A116" s="141"/>
      <c r="B116" s="127"/>
      <c r="C116" s="144"/>
      <c r="D116" s="144"/>
      <c r="E116" s="144"/>
      <c r="F116" s="144"/>
      <c r="G116" s="144"/>
    </row>
    <row r="117" spans="1:7" s="82" customFormat="1" ht="9" customHeight="1">
      <c r="A117" s="179">
        <v>1998</v>
      </c>
      <c r="B117" s="125"/>
      <c r="C117" s="125"/>
      <c r="D117" s="125"/>
      <c r="E117" s="125"/>
      <c r="F117" s="125"/>
      <c r="G117" s="125"/>
    </row>
    <row r="118" spans="1:7" s="82" customFormat="1" ht="9" customHeight="1">
      <c r="A118" s="82" t="s">
        <v>15</v>
      </c>
      <c r="B118" s="81">
        <f t="shared" ref="B118:G118" si="6">SUM(B120:B151)</f>
        <v>45889</v>
      </c>
      <c r="C118" s="81">
        <f t="shared" si="6"/>
        <v>234</v>
      </c>
      <c r="D118" s="81">
        <f t="shared" si="6"/>
        <v>15696</v>
      </c>
      <c r="E118" s="81">
        <f t="shared" si="6"/>
        <v>9299</v>
      </c>
      <c r="F118" s="81">
        <f t="shared" si="6"/>
        <v>20450</v>
      </c>
      <c r="G118" s="81">
        <f t="shared" si="6"/>
        <v>210</v>
      </c>
    </row>
    <row r="119" spans="1:7" s="82" customFormat="1" ht="3.95" customHeight="1">
      <c r="A119" s="83"/>
      <c r="B119" s="81"/>
      <c r="C119" s="81"/>
      <c r="D119" s="81"/>
      <c r="E119" s="81"/>
      <c r="F119" s="81"/>
      <c r="G119" s="81"/>
    </row>
    <row r="120" spans="1:7" s="86" customFormat="1" ht="9" customHeight="1">
      <c r="A120" s="84" t="s">
        <v>16</v>
      </c>
      <c r="B120" s="85">
        <f t="shared" ref="B120:B151" si="7">SUM(C120:G120)</f>
        <v>658</v>
      </c>
      <c r="C120" s="113">
        <v>4</v>
      </c>
      <c r="D120" s="113">
        <v>174</v>
      </c>
      <c r="E120" s="113">
        <v>108</v>
      </c>
      <c r="F120" s="113">
        <v>308</v>
      </c>
      <c r="G120" s="113">
        <v>64</v>
      </c>
    </row>
    <row r="121" spans="1:7" s="86" customFormat="1" ht="9" customHeight="1">
      <c r="A121" s="84" t="s">
        <v>17</v>
      </c>
      <c r="B121" s="85">
        <f t="shared" si="7"/>
        <v>1617</v>
      </c>
      <c r="C121" s="113">
        <v>9</v>
      </c>
      <c r="D121" s="113">
        <v>564</v>
      </c>
      <c r="E121" s="113">
        <v>358</v>
      </c>
      <c r="F121" s="113">
        <v>671</v>
      </c>
      <c r="G121" s="113">
        <v>15</v>
      </c>
    </row>
    <row r="122" spans="1:7" s="86" customFormat="1" ht="9" customHeight="1">
      <c r="A122" s="84" t="s">
        <v>18</v>
      </c>
      <c r="B122" s="85">
        <f t="shared" si="7"/>
        <v>433</v>
      </c>
      <c r="C122" s="113">
        <v>2</v>
      </c>
      <c r="D122" s="113">
        <v>152</v>
      </c>
      <c r="E122" s="113">
        <v>84</v>
      </c>
      <c r="F122" s="113">
        <v>194</v>
      </c>
      <c r="G122" s="113">
        <v>1</v>
      </c>
    </row>
    <row r="123" spans="1:7" s="86" customFormat="1" ht="9" customHeight="1">
      <c r="A123" s="87" t="s">
        <v>19</v>
      </c>
      <c r="B123" s="88">
        <f t="shared" si="7"/>
        <v>537</v>
      </c>
      <c r="C123" s="126">
        <v>0</v>
      </c>
      <c r="D123" s="126">
        <v>168</v>
      </c>
      <c r="E123" s="126">
        <v>120</v>
      </c>
      <c r="F123" s="126">
        <v>248</v>
      </c>
      <c r="G123" s="126">
        <v>1</v>
      </c>
    </row>
    <row r="124" spans="1:7" s="86" customFormat="1" ht="9" customHeight="1">
      <c r="A124" s="84" t="s">
        <v>20</v>
      </c>
      <c r="B124" s="85">
        <f t="shared" si="7"/>
        <v>1760</v>
      </c>
      <c r="C124" s="113">
        <v>15</v>
      </c>
      <c r="D124" s="113">
        <v>608</v>
      </c>
      <c r="E124" s="113">
        <v>358</v>
      </c>
      <c r="F124" s="113">
        <v>779</v>
      </c>
      <c r="G124" s="113">
        <v>0</v>
      </c>
    </row>
    <row r="125" spans="1:7" s="86" customFormat="1" ht="9" customHeight="1">
      <c r="A125" s="84" t="s">
        <v>21</v>
      </c>
      <c r="B125" s="85">
        <f t="shared" si="7"/>
        <v>447</v>
      </c>
      <c r="C125" s="113">
        <v>5</v>
      </c>
      <c r="D125" s="113">
        <v>141</v>
      </c>
      <c r="E125" s="113">
        <v>90</v>
      </c>
      <c r="F125" s="113">
        <v>210</v>
      </c>
      <c r="G125" s="113">
        <v>1</v>
      </c>
    </row>
    <row r="126" spans="1:7" s="86" customFormat="1" ht="9" customHeight="1">
      <c r="A126" s="84" t="s">
        <v>22</v>
      </c>
      <c r="B126" s="85">
        <f t="shared" si="7"/>
        <v>883</v>
      </c>
      <c r="C126" s="113">
        <v>1</v>
      </c>
      <c r="D126" s="113">
        <v>377</v>
      </c>
      <c r="E126" s="113">
        <v>172</v>
      </c>
      <c r="F126" s="113">
        <v>333</v>
      </c>
      <c r="G126" s="113">
        <v>0</v>
      </c>
    </row>
    <row r="127" spans="1:7" s="86" customFormat="1" ht="9" customHeight="1">
      <c r="A127" s="87" t="s">
        <v>23</v>
      </c>
      <c r="B127" s="88">
        <f t="shared" si="7"/>
        <v>3468</v>
      </c>
      <c r="C127" s="126">
        <v>5</v>
      </c>
      <c r="D127" s="126">
        <v>1226</v>
      </c>
      <c r="E127" s="126">
        <v>710</v>
      </c>
      <c r="F127" s="126">
        <v>1509</v>
      </c>
      <c r="G127" s="126">
        <v>18</v>
      </c>
    </row>
    <row r="128" spans="1:7" s="86" customFormat="1" ht="9" customHeight="1">
      <c r="A128" s="243" t="s">
        <v>24</v>
      </c>
      <c r="B128" s="85">
        <f t="shared" si="7"/>
        <v>6806</v>
      </c>
      <c r="C128" s="113">
        <v>37</v>
      </c>
      <c r="D128" s="113">
        <v>2328</v>
      </c>
      <c r="E128" s="113">
        <v>1346</v>
      </c>
      <c r="F128" s="113">
        <v>3095</v>
      </c>
      <c r="G128" s="113">
        <v>0</v>
      </c>
    </row>
    <row r="129" spans="1:7" s="86" customFormat="1" ht="9" customHeight="1">
      <c r="A129" s="84" t="s">
        <v>25</v>
      </c>
      <c r="B129" s="85">
        <f t="shared" si="7"/>
        <v>930</v>
      </c>
      <c r="C129" s="113">
        <v>25</v>
      </c>
      <c r="D129" s="113">
        <v>281</v>
      </c>
      <c r="E129" s="113">
        <v>214</v>
      </c>
      <c r="F129" s="113">
        <v>410</v>
      </c>
      <c r="G129" s="113">
        <v>0</v>
      </c>
    </row>
    <row r="130" spans="1:7" s="86" customFormat="1" ht="9" customHeight="1">
      <c r="A130" s="84" t="s">
        <v>26</v>
      </c>
      <c r="B130" s="85">
        <f t="shared" si="7"/>
        <v>1647</v>
      </c>
      <c r="C130" s="113">
        <v>25</v>
      </c>
      <c r="D130" s="113">
        <v>576</v>
      </c>
      <c r="E130" s="113">
        <v>355</v>
      </c>
      <c r="F130" s="113">
        <v>687</v>
      </c>
      <c r="G130" s="113">
        <v>4</v>
      </c>
    </row>
    <row r="131" spans="1:7" s="86" customFormat="1" ht="9" customHeight="1">
      <c r="A131" s="87" t="s">
        <v>27</v>
      </c>
      <c r="B131" s="88">
        <f t="shared" si="7"/>
        <v>758</v>
      </c>
      <c r="C131" s="126">
        <v>0</v>
      </c>
      <c r="D131" s="126">
        <v>251</v>
      </c>
      <c r="E131" s="126">
        <v>145</v>
      </c>
      <c r="F131" s="126">
        <v>362</v>
      </c>
      <c r="G131" s="126">
        <v>0</v>
      </c>
    </row>
    <row r="132" spans="1:7" s="86" customFormat="1" ht="9" customHeight="1">
      <c r="A132" s="84" t="s">
        <v>28</v>
      </c>
      <c r="B132" s="85">
        <f t="shared" si="7"/>
        <v>362</v>
      </c>
      <c r="C132" s="113">
        <v>4</v>
      </c>
      <c r="D132" s="113">
        <v>110</v>
      </c>
      <c r="E132" s="113">
        <v>68</v>
      </c>
      <c r="F132" s="113">
        <v>178</v>
      </c>
      <c r="G132" s="113">
        <v>2</v>
      </c>
    </row>
    <row r="133" spans="1:7" s="86" customFormat="1" ht="9" customHeight="1">
      <c r="A133" s="84" t="s">
        <v>29</v>
      </c>
      <c r="B133" s="85">
        <f t="shared" si="7"/>
        <v>2216</v>
      </c>
      <c r="C133" s="113">
        <v>6</v>
      </c>
      <c r="D133" s="113">
        <v>738</v>
      </c>
      <c r="E133" s="113">
        <v>414</v>
      </c>
      <c r="F133" s="113">
        <v>1039</v>
      </c>
      <c r="G133" s="113">
        <v>19</v>
      </c>
    </row>
    <row r="134" spans="1:7" s="86" customFormat="1" ht="9" customHeight="1">
      <c r="A134" s="84" t="s">
        <v>30</v>
      </c>
      <c r="B134" s="85">
        <f t="shared" si="7"/>
        <v>4569</v>
      </c>
      <c r="C134" s="113">
        <v>13</v>
      </c>
      <c r="D134" s="113">
        <v>1540</v>
      </c>
      <c r="E134" s="113">
        <v>883</v>
      </c>
      <c r="F134" s="113">
        <v>2121</v>
      </c>
      <c r="G134" s="113">
        <v>12</v>
      </c>
    </row>
    <row r="135" spans="1:7" s="86" customFormat="1" ht="9" customHeight="1">
      <c r="A135" s="87" t="s">
        <v>31</v>
      </c>
      <c r="B135" s="88">
        <f t="shared" si="7"/>
        <v>1547</v>
      </c>
      <c r="C135" s="126">
        <v>13</v>
      </c>
      <c r="D135" s="126">
        <v>590</v>
      </c>
      <c r="E135" s="126">
        <v>310</v>
      </c>
      <c r="F135" s="126">
        <v>622</v>
      </c>
      <c r="G135" s="126">
        <v>12</v>
      </c>
    </row>
    <row r="136" spans="1:7" s="86" customFormat="1" ht="9" customHeight="1">
      <c r="A136" s="84" t="s">
        <v>32</v>
      </c>
      <c r="B136" s="85">
        <f t="shared" si="7"/>
        <v>522</v>
      </c>
      <c r="C136" s="113">
        <v>3</v>
      </c>
      <c r="D136" s="113">
        <v>158</v>
      </c>
      <c r="E136" s="113">
        <v>129</v>
      </c>
      <c r="F136" s="113">
        <v>231</v>
      </c>
      <c r="G136" s="113">
        <v>1</v>
      </c>
    </row>
    <row r="137" spans="1:7" s="86" customFormat="1" ht="9" customHeight="1">
      <c r="A137" s="84" t="s">
        <v>33</v>
      </c>
      <c r="B137" s="85">
        <f t="shared" si="7"/>
        <v>552</v>
      </c>
      <c r="C137" s="113">
        <v>4</v>
      </c>
      <c r="D137" s="113">
        <v>184</v>
      </c>
      <c r="E137" s="113">
        <v>117</v>
      </c>
      <c r="F137" s="113">
        <v>243</v>
      </c>
      <c r="G137" s="113">
        <v>4</v>
      </c>
    </row>
    <row r="138" spans="1:7" s="86" customFormat="1" ht="9" customHeight="1">
      <c r="A138" s="84" t="s">
        <v>34</v>
      </c>
      <c r="B138" s="85">
        <f t="shared" si="7"/>
        <v>2460</v>
      </c>
      <c r="C138" s="113">
        <v>4</v>
      </c>
      <c r="D138" s="113">
        <v>953</v>
      </c>
      <c r="E138" s="113">
        <v>493</v>
      </c>
      <c r="F138" s="113">
        <v>1005</v>
      </c>
      <c r="G138" s="113">
        <v>5</v>
      </c>
    </row>
    <row r="139" spans="1:7" s="86" customFormat="1" ht="9" customHeight="1">
      <c r="A139" s="87" t="s">
        <v>35</v>
      </c>
      <c r="B139" s="88">
        <f t="shared" si="7"/>
        <v>380</v>
      </c>
      <c r="C139" s="126">
        <v>1</v>
      </c>
      <c r="D139" s="126">
        <v>117</v>
      </c>
      <c r="E139" s="126">
        <v>81</v>
      </c>
      <c r="F139" s="126">
        <v>181</v>
      </c>
      <c r="G139" s="126">
        <v>0</v>
      </c>
    </row>
    <row r="140" spans="1:7" s="86" customFormat="1" ht="9" customHeight="1">
      <c r="A140" s="84" t="s">
        <v>36</v>
      </c>
      <c r="B140" s="85">
        <f t="shared" si="7"/>
        <v>1369</v>
      </c>
      <c r="C140" s="113">
        <v>9</v>
      </c>
      <c r="D140" s="113">
        <v>423</v>
      </c>
      <c r="E140" s="113">
        <v>284</v>
      </c>
      <c r="F140" s="113">
        <v>650</v>
      </c>
      <c r="G140" s="113">
        <v>3</v>
      </c>
    </row>
    <row r="141" spans="1:7" s="86" customFormat="1" ht="9" customHeight="1">
      <c r="A141" s="84" t="s">
        <v>37</v>
      </c>
      <c r="B141" s="85">
        <f t="shared" si="7"/>
        <v>370</v>
      </c>
      <c r="C141" s="113">
        <v>0</v>
      </c>
      <c r="D141" s="113">
        <v>134</v>
      </c>
      <c r="E141" s="113">
        <v>72</v>
      </c>
      <c r="F141" s="113">
        <v>162</v>
      </c>
      <c r="G141" s="113">
        <v>2</v>
      </c>
    </row>
    <row r="142" spans="1:7" s="86" customFormat="1" ht="9" customHeight="1">
      <c r="A142" s="84" t="s">
        <v>38</v>
      </c>
      <c r="B142" s="85">
        <f t="shared" si="7"/>
        <v>646</v>
      </c>
      <c r="C142" s="113">
        <v>3</v>
      </c>
      <c r="D142" s="113">
        <v>237</v>
      </c>
      <c r="E142" s="113">
        <v>144</v>
      </c>
      <c r="F142" s="113">
        <v>255</v>
      </c>
      <c r="G142" s="113">
        <v>7</v>
      </c>
    </row>
    <row r="143" spans="1:7" s="86" customFormat="1" ht="9" customHeight="1">
      <c r="A143" s="87" t="s">
        <v>39</v>
      </c>
      <c r="B143" s="88">
        <f t="shared" si="7"/>
        <v>726</v>
      </c>
      <c r="C143" s="126">
        <v>5</v>
      </c>
      <c r="D143" s="126">
        <v>162</v>
      </c>
      <c r="E143" s="126">
        <v>170</v>
      </c>
      <c r="F143" s="126">
        <v>385</v>
      </c>
      <c r="G143" s="126">
        <v>4</v>
      </c>
    </row>
    <row r="144" spans="1:7" s="86" customFormat="1" ht="9" customHeight="1">
      <c r="A144" s="84" t="s">
        <v>40</v>
      </c>
      <c r="B144" s="85">
        <f t="shared" si="7"/>
        <v>1558</v>
      </c>
      <c r="C144" s="113">
        <v>26</v>
      </c>
      <c r="D144" s="113">
        <v>531</v>
      </c>
      <c r="E144" s="112">
        <v>334</v>
      </c>
      <c r="F144" s="113">
        <v>665</v>
      </c>
      <c r="G144" s="113">
        <v>2</v>
      </c>
    </row>
    <row r="145" spans="1:7" s="86" customFormat="1" ht="9" customHeight="1">
      <c r="A145" s="84" t="s">
        <v>41</v>
      </c>
      <c r="B145" s="85">
        <f t="shared" si="7"/>
        <v>1549</v>
      </c>
      <c r="C145" s="113">
        <v>0</v>
      </c>
      <c r="D145" s="113">
        <v>528</v>
      </c>
      <c r="E145" s="113">
        <v>317</v>
      </c>
      <c r="F145" s="113">
        <v>681</v>
      </c>
      <c r="G145" s="113">
        <v>23</v>
      </c>
    </row>
    <row r="146" spans="1:7" s="86" customFormat="1" ht="9" customHeight="1">
      <c r="A146" s="84" t="s">
        <v>42</v>
      </c>
      <c r="B146" s="85">
        <f t="shared" si="7"/>
        <v>869</v>
      </c>
      <c r="C146" s="113">
        <v>0</v>
      </c>
      <c r="D146" s="113">
        <v>272</v>
      </c>
      <c r="E146" s="113">
        <v>197</v>
      </c>
      <c r="F146" s="113">
        <v>397</v>
      </c>
      <c r="G146" s="113">
        <v>3</v>
      </c>
    </row>
    <row r="147" spans="1:7" s="86" customFormat="1" ht="9" customHeight="1">
      <c r="A147" s="87" t="s">
        <v>43</v>
      </c>
      <c r="B147" s="88">
        <f t="shared" si="7"/>
        <v>1556</v>
      </c>
      <c r="C147" s="126">
        <v>4</v>
      </c>
      <c r="D147" s="126">
        <v>482</v>
      </c>
      <c r="E147" s="126">
        <v>349</v>
      </c>
      <c r="F147" s="126">
        <v>719</v>
      </c>
      <c r="G147" s="126">
        <v>2</v>
      </c>
    </row>
    <row r="148" spans="1:7" s="86" customFormat="1" ht="9" customHeight="1">
      <c r="A148" s="84" t="s">
        <v>44</v>
      </c>
      <c r="B148" s="85">
        <f t="shared" si="7"/>
        <v>111</v>
      </c>
      <c r="C148" s="113">
        <v>2</v>
      </c>
      <c r="D148" s="113">
        <v>36</v>
      </c>
      <c r="E148" s="113">
        <v>19</v>
      </c>
      <c r="F148" s="113">
        <v>54</v>
      </c>
      <c r="G148" s="113">
        <v>0</v>
      </c>
    </row>
    <row r="149" spans="1:7" s="86" customFormat="1" ht="9" customHeight="1">
      <c r="A149" s="84" t="s">
        <v>45</v>
      </c>
      <c r="B149" s="85">
        <f t="shared" si="7"/>
        <v>2809</v>
      </c>
      <c r="C149" s="113">
        <v>2</v>
      </c>
      <c r="D149" s="113">
        <v>972</v>
      </c>
      <c r="E149" s="113">
        <v>509</v>
      </c>
      <c r="F149" s="113">
        <v>1325</v>
      </c>
      <c r="G149" s="113">
        <v>1</v>
      </c>
    </row>
    <row r="150" spans="1:7" s="86" customFormat="1" ht="9" customHeight="1">
      <c r="A150" s="84" t="s">
        <v>46</v>
      </c>
      <c r="B150" s="85">
        <f t="shared" si="7"/>
        <v>1136</v>
      </c>
      <c r="C150" s="113">
        <v>0</v>
      </c>
      <c r="D150" s="113">
        <v>433</v>
      </c>
      <c r="E150" s="113">
        <v>221</v>
      </c>
      <c r="F150" s="113">
        <v>480</v>
      </c>
      <c r="G150" s="113">
        <v>2</v>
      </c>
    </row>
    <row r="151" spans="1:7" s="86" customFormat="1" ht="9" customHeight="1">
      <c r="A151" s="87" t="s">
        <v>47</v>
      </c>
      <c r="B151" s="88">
        <f t="shared" si="7"/>
        <v>638</v>
      </c>
      <c r="C151" s="126">
        <v>7</v>
      </c>
      <c r="D151" s="126">
        <v>250</v>
      </c>
      <c r="E151" s="126">
        <v>128</v>
      </c>
      <c r="F151" s="126">
        <v>251</v>
      </c>
      <c r="G151" s="126">
        <v>2</v>
      </c>
    </row>
    <row r="152" spans="1:7" s="143" customFormat="1" ht="9" customHeight="1">
      <c r="A152" s="141"/>
      <c r="B152" s="127"/>
      <c r="C152" s="144"/>
      <c r="D152" s="144"/>
      <c r="E152" s="144"/>
      <c r="F152" s="144"/>
      <c r="G152" s="144"/>
    </row>
    <row r="153" spans="1:7" s="82" customFormat="1" ht="9" customHeight="1">
      <c r="A153" s="179">
        <v>1999</v>
      </c>
      <c r="B153" s="125"/>
      <c r="C153" s="125"/>
      <c r="D153" s="125"/>
      <c r="E153" s="125"/>
      <c r="F153" s="125"/>
      <c r="G153" s="125"/>
    </row>
    <row r="154" spans="1:7" s="82" customFormat="1" ht="9" customHeight="1">
      <c r="A154" s="82" t="s">
        <v>15</v>
      </c>
      <c r="B154" s="91">
        <f t="shared" ref="B154:G154" si="8">SUM(B156:B187)</f>
        <v>49271</v>
      </c>
      <c r="C154" s="81">
        <f t="shared" si="8"/>
        <v>258</v>
      </c>
      <c r="D154" s="91">
        <f t="shared" si="8"/>
        <v>16445</v>
      </c>
      <c r="E154" s="91">
        <f t="shared" si="8"/>
        <v>9966</v>
      </c>
      <c r="F154" s="91">
        <f t="shared" si="8"/>
        <v>22368</v>
      </c>
      <c r="G154" s="81">
        <f t="shared" si="8"/>
        <v>234</v>
      </c>
    </row>
    <row r="155" spans="1:7" s="82" customFormat="1" ht="3.95" customHeight="1">
      <c r="A155" s="83"/>
      <c r="B155" s="91"/>
      <c r="C155" s="81"/>
      <c r="D155" s="91"/>
      <c r="E155" s="91"/>
      <c r="F155" s="91"/>
      <c r="G155" s="81"/>
    </row>
    <row r="156" spans="1:7" s="86" customFormat="1" ht="9" customHeight="1">
      <c r="A156" s="84" t="s">
        <v>16</v>
      </c>
      <c r="B156" s="90">
        <f t="shared" ref="B156:B187" si="9">SUM(C156:G156)</f>
        <v>761</v>
      </c>
      <c r="C156" s="113">
        <v>5</v>
      </c>
      <c r="D156" s="113">
        <v>210</v>
      </c>
      <c r="E156" s="113">
        <v>145</v>
      </c>
      <c r="F156" s="113">
        <v>331</v>
      </c>
      <c r="G156" s="113">
        <v>70</v>
      </c>
    </row>
    <row r="157" spans="1:7" s="86" customFormat="1" ht="9" customHeight="1">
      <c r="A157" s="84" t="s">
        <v>17</v>
      </c>
      <c r="B157" s="90">
        <f t="shared" si="9"/>
        <v>1640</v>
      </c>
      <c r="C157" s="113">
        <v>2</v>
      </c>
      <c r="D157" s="113">
        <v>576</v>
      </c>
      <c r="E157" s="113">
        <v>345</v>
      </c>
      <c r="F157" s="113">
        <v>708</v>
      </c>
      <c r="G157" s="113">
        <v>9</v>
      </c>
    </row>
    <row r="158" spans="1:7" s="86" customFormat="1" ht="9" customHeight="1">
      <c r="A158" s="84" t="s">
        <v>18</v>
      </c>
      <c r="B158" s="90">
        <f t="shared" si="9"/>
        <v>412</v>
      </c>
      <c r="C158" s="113">
        <v>6</v>
      </c>
      <c r="D158" s="113">
        <v>152</v>
      </c>
      <c r="E158" s="113">
        <v>78</v>
      </c>
      <c r="F158" s="113">
        <v>172</v>
      </c>
      <c r="G158" s="113">
        <v>4</v>
      </c>
    </row>
    <row r="159" spans="1:7" s="86" customFormat="1" ht="9" customHeight="1">
      <c r="A159" s="87" t="s">
        <v>19</v>
      </c>
      <c r="B159" s="92">
        <f t="shared" si="9"/>
        <v>567</v>
      </c>
      <c r="C159" s="126">
        <v>0</v>
      </c>
      <c r="D159" s="126">
        <v>180</v>
      </c>
      <c r="E159" s="126">
        <v>107</v>
      </c>
      <c r="F159" s="126">
        <v>277</v>
      </c>
      <c r="G159" s="126">
        <v>3</v>
      </c>
    </row>
    <row r="160" spans="1:7" s="86" customFormat="1" ht="9" customHeight="1">
      <c r="A160" s="84" t="s">
        <v>20</v>
      </c>
      <c r="B160" s="90">
        <f t="shared" si="9"/>
        <v>1699</v>
      </c>
      <c r="C160" s="113">
        <v>10</v>
      </c>
      <c r="D160" s="113">
        <v>580</v>
      </c>
      <c r="E160" s="113">
        <v>328</v>
      </c>
      <c r="F160" s="113">
        <v>780</v>
      </c>
      <c r="G160" s="113">
        <v>1</v>
      </c>
    </row>
    <row r="161" spans="1:7" s="86" customFormat="1" ht="9" customHeight="1">
      <c r="A161" s="84" t="s">
        <v>21</v>
      </c>
      <c r="B161" s="90">
        <f t="shared" si="9"/>
        <v>467</v>
      </c>
      <c r="C161" s="113">
        <v>1</v>
      </c>
      <c r="D161" s="113">
        <v>144</v>
      </c>
      <c r="E161" s="113">
        <v>102</v>
      </c>
      <c r="F161" s="113">
        <v>220</v>
      </c>
      <c r="G161" s="113">
        <v>0</v>
      </c>
    </row>
    <row r="162" spans="1:7" s="86" customFormat="1" ht="9" customHeight="1">
      <c r="A162" s="84" t="s">
        <v>22</v>
      </c>
      <c r="B162" s="90">
        <f t="shared" si="9"/>
        <v>1370</v>
      </c>
      <c r="C162" s="113">
        <v>5</v>
      </c>
      <c r="D162" s="113">
        <v>536</v>
      </c>
      <c r="E162" s="113">
        <v>268</v>
      </c>
      <c r="F162" s="113">
        <v>561</v>
      </c>
      <c r="G162" s="113">
        <v>0</v>
      </c>
    </row>
    <row r="163" spans="1:7" s="86" customFormat="1" ht="9" customHeight="1">
      <c r="A163" s="87" t="s">
        <v>23</v>
      </c>
      <c r="B163" s="92">
        <f t="shared" si="9"/>
        <v>3758</v>
      </c>
      <c r="C163" s="126">
        <v>9</v>
      </c>
      <c r="D163" s="126">
        <v>1219</v>
      </c>
      <c r="E163" s="126">
        <v>791</v>
      </c>
      <c r="F163" s="126">
        <v>1713</v>
      </c>
      <c r="G163" s="126">
        <v>26</v>
      </c>
    </row>
    <row r="164" spans="1:7" s="86" customFormat="1" ht="9" customHeight="1">
      <c r="A164" s="243" t="s">
        <v>24</v>
      </c>
      <c r="B164" s="90">
        <f t="shared" si="9"/>
        <v>7263</v>
      </c>
      <c r="C164" s="113">
        <v>38</v>
      </c>
      <c r="D164" s="113">
        <v>2387</v>
      </c>
      <c r="E164" s="113">
        <v>1436</v>
      </c>
      <c r="F164" s="113">
        <v>3386</v>
      </c>
      <c r="G164" s="113">
        <v>16</v>
      </c>
    </row>
    <row r="165" spans="1:7" s="86" customFormat="1" ht="9" customHeight="1">
      <c r="A165" s="84" t="s">
        <v>25</v>
      </c>
      <c r="B165" s="90">
        <f t="shared" si="9"/>
        <v>946</v>
      </c>
      <c r="C165" s="113">
        <v>48</v>
      </c>
      <c r="D165" s="113">
        <v>296</v>
      </c>
      <c r="E165" s="113">
        <v>200</v>
      </c>
      <c r="F165" s="113">
        <v>401</v>
      </c>
      <c r="G165" s="113">
        <v>1</v>
      </c>
    </row>
    <row r="166" spans="1:7" s="86" customFormat="1" ht="9" customHeight="1">
      <c r="A166" s="84" t="s">
        <v>26</v>
      </c>
      <c r="B166" s="90">
        <f t="shared" si="9"/>
        <v>1895</v>
      </c>
      <c r="C166" s="113">
        <v>36</v>
      </c>
      <c r="D166" s="113">
        <v>653</v>
      </c>
      <c r="E166" s="113">
        <v>382</v>
      </c>
      <c r="F166" s="113">
        <v>817</v>
      </c>
      <c r="G166" s="113">
        <v>7</v>
      </c>
    </row>
    <row r="167" spans="1:7" s="86" customFormat="1" ht="9" customHeight="1">
      <c r="A167" s="87" t="s">
        <v>27</v>
      </c>
      <c r="B167" s="92">
        <f t="shared" si="9"/>
        <v>800</v>
      </c>
      <c r="C167" s="126">
        <v>1</v>
      </c>
      <c r="D167" s="126">
        <v>252</v>
      </c>
      <c r="E167" s="126">
        <v>144</v>
      </c>
      <c r="F167" s="126">
        <v>402</v>
      </c>
      <c r="G167" s="126">
        <v>1</v>
      </c>
    </row>
    <row r="168" spans="1:7" s="86" customFormat="1" ht="9" customHeight="1">
      <c r="A168" s="84" t="s">
        <v>28</v>
      </c>
      <c r="B168" s="90">
        <f t="shared" si="9"/>
        <v>369</v>
      </c>
      <c r="C168" s="113">
        <v>5</v>
      </c>
      <c r="D168" s="113">
        <v>104</v>
      </c>
      <c r="E168" s="113">
        <v>95</v>
      </c>
      <c r="F168" s="113">
        <v>165</v>
      </c>
      <c r="G168" s="113">
        <v>0</v>
      </c>
    </row>
    <row r="169" spans="1:7" s="86" customFormat="1" ht="9" customHeight="1">
      <c r="A169" s="84" t="s">
        <v>29</v>
      </c>
      <c r="B169" s="90">
        <f t="shared" si="9"/>
        <v>2418</v>
      </c>
      <c r="C169" s="113">
        <v>3</v>
      </c>
      <c r="D169" s="113">
        <v>769</v>
      </c>
      <c r="E169" s="113">
        <v>519</v>
      </c>
      <c r="F169" s="113">
        <v>1114</v>
      </c>
      <c r="G169" s="113">
        <v>13</v>
      </c>
    </row>
    <row r="170" spans="1:7" s="86" customFormat="1" ht="9" customHeight="1">
      <c r="A170" s="84" t="s">
        <v>30</v>
      </c>
      <c r="B170" s="90">
        <f t="shared" si="9"/>
        <v>5270</v>
      </c>
      <c r="C170" s="113">
        <v>14</v>
      </c>
      <c r="D170" s="113">
        <v>1675</v>
      </c>
      <c r="E170" s="113">
        <v>1082</v>
      </c>
      <c r="F170" s="113">
        <v>2493</v>
      </c>
      <c r="G170" s="113">
        <v>6</v>
      </c>
    </row>
    <row r="171" spans="1:7" s="86" customFormat="1" ht="9" customHeight="1">
      <c r="A171" s="87" t="s">
        <v>31</v>
      </c>
      <c r="B171" s="92">
        <f t="shared" si="9"/>
        <v>1645</v>
      </c>
      <c r="C171" s="126">
        <v>15</v>
      </c>
      <c r="D171" s="126">
        <v>633</v>
      </c>
      <c r="E171" s="126">
        <v>304</v>
      </c>
      <c r="F171" s="126">
        <v>676</v>
      </c>
      <c r="G171" s="126">
        <v>17</v>
      </c>
    </row>
    <row r="172" spans="1:7" s="86" customFormat="1" ht="9" customHeight="1">
      <c r="A172" s="84" t="s">
        <v>32</v>
      </c>
      <c r="B172" s="90">
        <f t="shared" si="9"/>
        <v>549</v>
      </c>
      <c r="C172" s="113">
        <v>1</v>
      </c>
      <c r="D172" s="113">
        <v>136</v>
      </c>
      <c r="E172" s="113">
        <v>128</v>
      </c>
      <c r="F172" s="113">
        <v>284</v>
      </c>
      <c r="G172" s="113">
        <v>0</v>
      </c>
    </row>
    <row r="173" spans="1:7" s="86" customFormat="1" ht="9" customHeight="1">
      <c r="A173" s="84" t="s">
        <v>33</v>
      </c>
      <c r="B173" s="90">
        <f t="shared" si="9"/>
        <v>603</v>
      </c>
      <c r="C173" s="113">
        <v>2</v>
      </c>
      <c r="D173" s="113">
        <v>198</v>
      </c>
      <c r="E173" s="113">
        <v>113</v>
      </c>
      <c r="F173" s="113">
        <v>289</v>
      </c>
      <c r="G173" s="113">
        <v>1</v>
      </c>
    </row>
    <row r="174" spans="1:7" s="86" customFormat="1" ht="9" customHeight="1">
      <c r="A174" s="84" t="s">
        <v>34</v>
      </c>
      <c r="B174" s="90">
        <f t="shared" si="9"/>
        <v>2280</v>
      </c>
      <c r="C174" s="113">
        <v>1</v>
      </c>
      <c r="D174" s="113">
        <v>900</v>
      </c>
      <c r="E174" s="113">
        <v>481</v>
      </c>
      <c r="F174" s="113">
        <v>893</v>
      </c>
      <c r="G174" s="113">
        <v>5</v>
      </c>
    </row>
    <row r="175" spans="1:7" s="86" customFormat="1" ht="9" customHeight="1">
      <c r="A175" s="87" t="s">
        <v>35</v>
      </c>
      <c r="B175" s="92">
        <f t="shared" si="9"/>
        <v>430</v>
      </c>
      <c r="C175" s="126">
        <v>3</v>
      </c>
      <c r="D175" s="126">
        <v>108</v>
      </c>
      <c r="E175" s="126">
        <v>88</v>
      </c>
      <c r="F175" s="126">
        <v>231</v>
      </c>
      <c r="G175" s="126">
        <v>0</v>
      </c>
    </row>
    <row r="176" spans="1:7" s="86" customFormat="1" ht="9" customHeight="1">
      <c r="A176" s="84" t="s">
        <v>36</v>
      </c>
      <c r="B176" s="90">
        <f t="shared" si="9"/>
        <v>1522</v>
      </c>
      <c r="C176" s="113">
        <v>11</v>
      </c>
      <c r="D176" s="113">
        <v>435</v>
      </c>
      <c r="E176" s="113">
        <v>354</v>
      </c>
      <c r="F176" s="113">
        <v>719</v>
      </c>
      <c r="G176" s="113">
        <v>3</v>
      </c>
    </row>
    <row r="177" spans="1:7" s="86" customFormat="1" ht="9" customHeight="1">
      <c r="A177" s="84" t="s">
        <v>37</v>
      </c>
      <c r="B177" s="90">
        <f t="shared" si="9"/>
        <v>597</v>
      </c>
      <c r="C177" s="113">
        <v>2</v>
      </c>
      <c r="D177" s="113">
        <v>213</v>
      </c>
      <c r="E177" s="113">
        <v>104</v>
      </c>
      <c r="F177" s="113">
        <v>272</v>
      </c>
      <c r="G177" s="113">
        <v>6</v>
      </c>
    </row>
    <row r="178" spans="1:7" s="86" customFormat="1" ht="9" customHeight="1">
      <c r="A178" s="84" t="s">
        <v>38</v>
      </c>
      <c r="B178" s="90">
        <f t="shared" si="9"/>
        <v>717</v>
      </c>
      <c r="C178" s="113">
        <v>10</v>
      </c>
      <c r="D178" s="113">
        <v>251</v>
      </c>
      <c r="E178" s="113">
        <v>158</v>
      </c>
      <c r="F178" s="113">
        <v>298</v>
      </c>
      <c r="G178" s="113">
        <v>0</v>
      </c>
    </row>
    <row r="179" spans="1:7" s="86" customFormat="1" ht="9" customHeight="1">
      <c r="A179" s="87" t="s">
        <v>39</v>
      </c>
      <c r="B179" s="92">
        <f t="shared" si="9"/>
        <v>800</v>
      </c>
      <c r="C179" s="126">
        <v>9</v>
      </c>
      <c r="D179" s="126">
        <v>199</v>
      </c>
      <c r="E179" s="126">
        <v>155</v>
      </c>
      <c r="F179" s="126">
        <v>434</v>
      </c>
      <c r="G179" s="126">
        <v>3</v>
      </c>
    </row>
    <row r="180" spans="1:7" s="86" customFormat="1" ht="9" customHeight="1">
      <c r="A180" s="84" t="s">
        <v>40</v>
      </c>
      <c r="B180" s="90">
        <f t="shared" si="9"/>
        <v>1446</v>
      </c>
      <c r="C180" s="113">
        <v>11</v>
      </c>
      <c r="D180" s="113">
        <v>487</v>
      </c>
      <c r="E180" s="113">
        <v>287</v>
      </c>
      <c r="F180" s="113">
        <v>660</v>
      </c>
      <c r="G180" s="113">
        <v>1</v>
      </c>
    </row>
    <row r="181" spans="1:7" s="86" customFormat="1" ht="9" customHeight="1">
      <c r="A181" s="84" t="s">
        <v>41</v>
      </c>
      <c r="B181" s="90">
        <f t="shared" si="9"/>
        <v>1788</v>
      </c>
      <c r="C181" s="113">
        <v>0</v>
      </c>
      <c r="D181" s="113">
        <v>687</v>
      </c>
      <c r="E181" s="113">
        <v>326</v>
      </c>
      <c r="F181" s="113">
        <v>742</v>
      </c>
      <c r="G181" s="113">
        <v>33</v>
      </c>
    </row>
    <row r="182" spans="1:7" s="86" customFormat="1" ht="9" customHeight="1">
      <c r="A182" s="84" t="s">
        <v>42</v>
      </c>
      <c r="B182" s="90">
        <f t="shared" si="9"/>
        <v>926</v>
      </c>
      <c r="C182" s="113">
        <v>0</v>
      </c>
      <c r="D182" s="113">
        <v>264</v>
      </c>
      <c r="E182" s="113">
        <v>208</v>
      </c>
      <c r="F182" s="113">
        <v>452</v>
      </c>
      <c r="G182" s="113">
        <v>2</v>
      </c>
    </row>
    <row r="183" spans="1:7" s="86" customFormat="1" ht="9" customHeight="1">
      <c r="A183" s="87" t="s">
        <v>43</v>
      </c>
      <c r="B183" s="92">
        <f t="shared" si="9"/>
        <v>1506</v>
      </c>
      <c r="C183" s="126">
        <v>3</v>
      </c>
      <c r="D183" s="126">
        <v>444</v>
      </c>
      <c r="E183" s="126">
        <v>325</v>
      </c>
      <c r="F183" s="126">
        <v>729</v>
      </c>
      <c r="G183" s="126">
        <v>5</v>
      </c>
    </row>
    <row r="184" spans="1:7" s="86" customFormat="1" ht="9" customHeight="1">
      <c r="A184" s="84" t="s">
        <v>44</v>
      </c>
      <c r="B184" s="90">
        <f t="shared" si="9"/>
        <v>103</v>
      </c>
      <c r="C184" s="113">
        <v>0</v>
      </c>
      <c r="D184" s="113">
        <v>38</v>
      </c>
      <c r="E184" s="113">
        <v>15</v>
      </c>
      <c r="F184" s="113">
        <v>50</v>
      </c>
      <c r="G184" s="113">
        <v>0</v>
      </c>
    </row>
    <row r="185" spans="1:7" s="86" customFormat="1" ht="9" customHeight="1">
      <c r="A185" s="84" t="s">
        <v>45</v>
      </c>
      <c r="B185" s="90">
        <f t="shared" si="9"/>
        <v>2830</v>
      </c>
      <c r="C185" s="113">
        <v>2</v>
      </c>
      <c r="D185" s="113">
        <v>986</v>
      </c>
      <c r="E185" s="113">
        <v>539</v>
      </c>
      <c r="F185" s="113">
        <v>1302</v>
      </c>
      <c r="G185" s="113">
        <v>1</v>
      </c>
    </row>
    <row r="186" spans="1:7" s="86" customFormat="1" ht="9" customHeight="1">
      <c r="A186" s="84" t="s">
        <v>46</v>
      </c>
      <c r="B186" s="90">
        <f t="shared" si="9"/>
        <v>1180</v>
      </c>
      <c r="C186" s="113">
        <v>0</v>
      </c>
      <c r="D186" s="113">
        <v>472</v>
      </c>
      <c r="E186" s="113">
        <v>207</v>
      </c>
      <c r="F186" s="113">
        <v>501</v>
      </c>
      <c r="G186" s="113">
        <v>0</v>
      </c>
    </row>
    <row r="187" spans="1:7" s="86" customFormat="1" ht="9" customHeight="1">
      <c r="A187" s="87" t="s">
        <v>47</v>
      </c>
      <c r="B187" s="92">
        <f t="shared" si="9"/>
        <v>714</v>
      </c>
      <c r="C187" s="126">
        <v>5</v>
      </c>
      <c r="D187" s="126">
        <v>261</v>
      </c>
      <c r="E187" s="126">
        <v>152</v>
      </c>
      <c r="F187" s="126">
        <v>296</v>
      </c>
      <c r="G187" s="126">
        <v>0</v>
      </c>
    </row>
    <row r="188" spans="1:7" s="143" customFormat="1" ht="9" customHeight="1">
      <c r="A188" s="141"/>
      <c r="B188" s="127"/>
      <c r="C188" s="144"/>
      <c r="D188" s="144"/>
      <c r="E188" s="144"/>
      <c r="F188" s="144"/>
      <c r="G188" s="144"/>
    </row>
    <row r="189" spans="1:7" s="82" customFormat="1" ht="9" customHeight="1">
      <c r="A189" s="179">
        <v>2000</v>
      </c>
      <c r="B189" s="125"/>
      <c r="C189" s="125"/>
      <c r="D189" s="125"/>
      <c r="E189" s="125"/>
      <c r="F189" s="125"/>
      <c r="G189" s="125"/>
    </row>
    <row r="190" spans="1:7" s="82" customFormat="1" ht="9" customHeight="1">
      <c r="A190" s="82" t="s">
        <v>15</v>
      </c>
      <c r="B190" s="81">
        <f t="shared" ref="B190:G190" si="10">SUM(B192:B223)</f>
        <v>52358</v>
      </c>
      <c r="C190" s="81">
        <f t="shared" si="10"/>
        <v>123</v>
      </c>
      <c r="D190" s="81">
        <f t="shared" si="10"/>
        <v>17139</v>
      </c>
      <c r="E190" s="81">
        <f t="shared" si="10"/>
        <v>10483</v>
      </c>
      <c r="F190" s="81">
        <f t="shared" si="10"/>
        <v>24391</v>
      </c>
      <c r="G190" s="81">
        <f t="shared" si="10"/>
        <v>222</v>
      </c>
    </row>
    <row r="191" spans="1:7" s="82" customFormat="1" ht="3.95" customHeight="1">
      <c r="A191" s="83"/>
      <c r="B191" s="81"/>
      <c r="C191" s="81"/>
      <c r="D191" s="81"/>
      <c r="E191" s="81"/>
      <c r="F191" s="81"/>
      <c r="G191" s="81"/>
    </row>
    <row r="192" spans="1:7" s="86" customFormat="1" ht="9" customHeight="1">
      <c r="A192" s="84" t="s">
        <v>16</v>
      </c>
      <c r="B192" s="85">
        <f t="shared" ref="B192:B223" si="11">SUM(C192:G192)</f>
        <v>780</v>
      </c>
      <c r="C192" s="85">
        <v>3</v>
      </c>
      <c r="D192" s="85">
        <v>186</v>
      </c>
      <c r="E192" s="85">
        <v>145</v>
      </c>
      <c r="F192" s="85">
        <v>379</v>
      </c>
      <c r="G192" s="85">
        <v>67</v>
      </c>
    </row>
    <row r="193" spans="1:7" s="86" customFormat="1" ht="9" customHeight="1">
      <c r="A193" s="84" t="s">
        <v>17</v>
      </c>
      <c r="B193" s="85">
        <f t="shared" si="11"/>
        <v>1858</v>
      </c>
      <c r="C193" s="85">
        <v>1</v>
      </c>
      <c r="D193" s="85">
        <v>588</v>
      </c>
      <c r="E193" s="85">
        <v>383</v>
      </c>
      <c r="F193" s="85">
        <v>870</v>
      </c>
      <c r="G193" s="85">
        <v>16</v>
      </c>
    </row>
    <row r="194" spans="1:7" s="86" customFormat="1" ht="9" customHeight="1">
      <c r="A194" s="84" t="s">
        <v>18</v>
      </c>
      <c r="B194" s="85">
        <f t="shared" si="11"/>
        <v>425</v>
      </c>
      <c r="C194" s="85">
        <v>0</v>
      </c>
      <c r="D194" s="85">
        <v>143</v>
      </c>
      <c r="E194" s="85">
        <v>84</v>
      </c>
      <c r="F194" s="85">
        <v>198</v>
      </c>
      <c r="G194" s="85">
        <v>0</v>
      </c>
    </row>
    <row r="195" spans="1:7" s="86" customFormat="1" ht="9" customHeight="1">
      <c r="A195" s="87" t="s">
        <v>19</v>
      </c>
      <c r="B195" s="88">
        <f t="shared" si="11"/>
        <v>560</v>
      </c>
      <c r="C195" s="88">
        <v>1</v>
      </c>
      <c r="D195" s="88">
        <v>165</v>
      </c>
      <c r="E195" s="88">
        <v>121</v>
      </c>
      <c r="F195" s="88">
        <v>270</v>
      </c>
      <c r="G195" s="88">
        <v>3</v>
      </c>
    </row>
    <row r="196" spans="1:7" s="86" customFormat="1" ht="9" customHeight="1">
      <c r="A196" s="84" t="s">
        <v>20</v>
      </c>
      <c r="B196" s="85">
        <f t="shared" si="11"/>
        <v>1933</v>
      </c>
      <c r="C196" s="85">
        <v>8</v>
      </c>
      <c r="D196" s="85">
        <v>612</v>
      </c>
      <c r="E196" s="85">
        <v>421</v>
      </c>
      <c r="F196" s="85">
        <v>889</v>
      </c>
      <c r="G196" s="85">
        <v>3</v>
      </c>
    </row>
    <row r="197" spans="1:7" s="86" customFormat="1" ht="9" customHeight="1">
      <c r="A197" s="84" t="s">
        <v>21</v>
      </c>
      <c r="B197" s="85">
        <f t="shared" si="11"/>
        <v>498</v>
      </c>
      <c r="C197" s="85">
        <v>2</v>
      </c>
      <c r="D197" s="85">
        <v>159</v>
      </c>
      <c r="E197" s="85">
        <v>81</v>
      </c>
      <c r="F197" s="85">
        <v>253</v>
      </c>
      <c r="G197" s="85">
        <v>3</v>
      </c>
    </row>
    <row r="198" spans="1:7" s="86" customFormat="1" ht="9" customHeight="1">
      <c r="A198" s="84" t="s">
        <v>22</v>
      </c>
      <c r="B198" s="85">
        <f t="shared" si="11"/>
        <v>1202</v>
      </c>
      <c r="C198" s="85">
        <v>0</v>
      </c>
      <c r="D198" s="85">
        <v>466</v>
      </c>
      <c r="E198" s="85">
        <v>240</v>
      </c>
      <c r="F198" s="85">
        <v>495</v>
      </c>
      <c r="G198" s="85">
        <v>1</v>
      </c>
    </row>
    <row r="199" spans="1:7" s="86" customFormat="1" ht="9" customHeight="1">
      <c r="A199" s="87" t="s">
        <v>23</v>
      </c>
      <c r="B199" s="88">
        <f t="shared" si="11"/>
        <v>3727</v>
      </c>
      <c r="C199" s="88">
        <v>5</v>
      </c>
      <c r="D199" s="88">
        <v>1157</v>
      </c>
      <c r="E199" s="88">
        <v>748</v>
      </c>
      <c r="F199" s="88">
        <v>1771</v>
      </c>
      <c r="G199" s="88">
        <v>46</v>
      </c>
    </row>
    <row r="200" spans="1:7" s="86" customFormat="1" ht="9" customHeight="1">
      <c r="A200" s="243" t="s">
        <v>24</v>
      </c>
      <c r="B200" s="85">
        <f t="shared" si="11"/>
        <v>7265</v>
      </c>
      <c r="C200" s="85">
        <v>21</v>
      </c>
      <c r="D200" s="85">
        <v>2472</v>
      </c>
      <c r="E200" s="85">
        <v>1417</v>
      </c>
      <c r="F200" s="85">
        <v>3342</v>
      </c>
      <c r="G200" s="85">
        <v>13</v>
      </c>
    </row>
    <row r="201" spans="1:7" s="86" customFormat="1" ht="9" customHeight="1">
      <c r="A201" s="84" t="s">
        <v>25</v>
      </c>
      <c r="B201" s="85">
        <f t="shared" si="11"/>
        <v>1054</v>
      </c>
      <c r="C201" s="85">
        <v>9</v>
      </c>
      <c r="D201" s="85">
        <v>347</v>
      </c>
      <c r="E201" s="85">
        <v>221</v>
      </c>
      <c r="F201" s="85">
        <v>477</v>
      </c>
      <c r="G201" s="85">
        <v>0</v>
      </c>
    </row>
    <row r="202" spans="1:7" s="86" customFormat="1" ht="9" customHeight="1">
      <c r="A202" s="84" t="s">
        <v>26</v>
      </c>
      <c r="B202" s="85">
        <f t="shared" si="11"/>
        <v>2077</v>
      </c>
      <c r="C202" s="85">
        <v>18</v>
      </c>
      <c r="D202" s="85">
        <v>705</v>
      </c>
      <c r="E202" s="85">
        <v>403</v>
      </c>
      <c r="F202" s="85">
        <v>945</v>
      </c>
      <c r="G202" s="85">
        <v>6</v>
      </c>
    </row>
    <row r="203" spans="1:7" s="86" customFormat="1" ht="9" customHeight="1">
      <c r="A203" s="87" t="s">
        <v>27</v>
      </c>
      <c r="B203" s="88">
        <f t="shared" si="11"/>
        <v>915</v>
      </c>
      <c r="C203" s="88">
        <v>0</v>
      </c>
      <c r="D203" s="88">
        <v>268</v>
      </c>
      <c r="E203" s="88">
        <v>181</v>
      </c>
      <c r="F203" s="88">
        <v>464</v>
      </c>
      <c r="G203" s="88">
        <v>2</v>
      </c>
    </row>
    <row r="204" spans="1:7" s="86" customFormat="1" ht="9" customHeight="1">
      <c r="A204" s="84" t="s">
        <v>28</v>
      </c>
      <c r="B204" s="85">
        <f t="shared" si="11"/>
        <v>458</v>
      </c>
      <c r="C204" s="85">
        <v>1</v>
      </c>
      <c r="D204" s="85">
        <v>153</v>
      </c>
      <c r="E204" s="85">
        <v>89</v>
      </c>
      <c r="F204" s="85">
        <v>215</v>
      </c>
      <c r="G204" s="85">
        <v>0</v>
      </c>
    </row>
    <row r="205" spans="1:7" s="86" customFormat="1" ht="9" customHeight="1">
      <c r="A205" s="84" t="s">
        <v>29</v>
      </c>
      <c r="B205" s="85">
        <f t="shared" si="11"/>
        <v>2566</v>
      </c>
      <c r="C205" s="85">
        <v>0</v>
      </c>
      <c r="D205" s="85">
        <v>837</v>
      </c>
      <c r="E205" s="85">
        <v>552</v>
      </c>
      <c r="F205" s="85">
        <v>1173</v>
      </c>
      <c r="G205" s="85">
        <v>4</v>
      </c>
    </row>
    <row r="206" spans="1:7" s="86" customFormat="1" ht="9" customHeight="1">
      <c r="A206" s="84" t="s">
        <v>30</v>
      </c>
      <c r="B206" s="85">
        <f t="shared" si="11"/>
        <v>6032</v>
      </c>
      <c r="C206" s="85">
        <v>5</v>
      </c>
      <c r="D206" s="85">
        <v>1842</v>
      </c>
      <c r="E206" s="85">
        <v>1217</v>
      </c>
      <c r="F206" s="85">
        <v>2964</v>
      </c>
      <c r="G206" s="85">
        <v>4</v>
      </c>
    </row>
    <row r="207" spans="1:7" s="86" customFormat="1" ht="9" customHeight="1">
      <c r="A207" s="87" t="s">
        <v>31</v>
      </c>
      <c r="B207" s="88">
        <f t="shared" si="11"/>
        <v>1555</v>
      </c>
      <c r="C207" s="88">
        <v>12</v>
      </c>
      <c r="D207" s="88">
        <v>608</v>
      </c>
      <c r="E207" s="88">
        <v>296</v>
      </c>
      <c r="F207" s="88">
        <v>636</v>
      </c>
      <c r="G207" s="88">
        <v>3</v>
      </c>
    </row>
    <row r="208" spans="1:7" s="86" customFormat="1" ht="9" customHeight="1">
      <c r="A208" s="84" t="s">
        <v>32</v>
      </c>
      <c r="B208" s="85">
        <f t="shared" si="11"/>
        <v>596</v>
      </c>
      <c r="C208" s="85">
        <v>0</v>
      </c>
      <c r="D208" s="85">
        <v>157</v>
      </c>
      <c r="E208" s="85">
        <v>110</v>
      </c>
      <c r="F208" s="85">
        <v>329</v>
      </c>
      <c r="G208" s="85">
        <v>0</v>
      </c>
    </row>
    <row r="209" spans="1:7" s="86" customFormat="1" ht="9" customHeight="1">
      <c r="A209" s="84" t="s">
        <v>33</v>
      </c>
      <c r="B209" s="85">
        <f t="shared" si="11"/>
        <v>556</v>
      </c>
      <c r="C209" s="85">
        <v>1</v>
      </c>
      <c r="D209" s="85">
        <v>182</v>
      </c>
      <c r="E209" s="85">
        <v>90</v>
      </c>
      <c r="F209" s="85">
        <v>283</v>
      </c>
      <c r="G209" s="85">
        <v>0</v>
      </c>
    </row>
    <row r="210" spans="1:7" s="86" customFormat="1" ht="9" customHeight="1">
      <c r="A210" s="84" t="s">
        <v>34</v>
      </c>
      <c r="B210" s="85">
        <f t="shared" si="11"/>
        <v>2653</v>
      </c>
      <c r="C210" s="85">
        <v>2</v>
      </c>
      <c r="D210" s="85">
        <v>984</v>
      </c>
      <c r="E210" s="85">
        <v>544</v>
      </c>
      <c r="F210" s="85">
        <v>1119</v>
      </c>
      <c r="G210" s="85">
        <v>4</v>
      </c>
    </row>
    <row r="211" spans="1:7" s="86" customFormat="1" ht="9" customHeight="1">
      <c r="A211" s="87" t="s">
        <v>35</v>
      </c>
      <c r="B211" s="88">
        <f t="shared" si="11"/>
        <v>488</v>
      </c>
      <c r="C211" s="88">
        <v>2</v>
      </c>
      <c r="D211" s="88">
        <v>143</v>
      </c>
      <c r="E211" s="88">
        <v>106</v>
      </c>
      <c r="F211" s="88">
        <v>237</v>
      </c>
      <c r="G211" s="88">
        <v>0</v>
      </c>
    </row>
    <row r="212" spans="1:7" s="86" customFormat="1" ht="9" customHeight="1">
      <c r="A212" s="84" t="s">
        <v>36</v>
      </c>
      <c r="B212" s="85">
        <f t="shared" si="11"/>
        <v>1652</v>
      </c>
      <c r="C212" s="85">
        <v>6</v>
      </c>
      <c r="D212" s="85">
        <v>510</v>
      </c>
      <c r="E212" s="85">
        <v>325</v>
      </c>
      <c r="F212" s="85">
        <v>799</v>
      </c>
      <c r="G212" s="85">
        <v>12</v>
      </c>
    </row>
    <row r="213" spans="1:7" s="86" customFormat="1" ht="9" customHeight="1">
      <c r="A213" s="84" t="s">
        <v>37</v>
      </c>
      <c r="B213" s="85">
        <f t="shared" si="11"/>
        <v>646</v>
      </c>
      <c r="C213" s="85">
        <v>0</v>
      </c>
      <c r="D213" s="85">
        <v>209</v>
      </c>
      <c r="E213" s="85">
        <v>135</v>
      </c>
      <c r="F213" s="85">
        <v>295</v>
      </c>
      <c r="G213" s="85">
        <v>7</v>
      </c>
    </row>
    <row r="214" spans="1:7" s="86" customFormat="1" ht="9" customHeight="1">
      <c r="A214" s="84" t="s">
        <v>38</v>
      </c>
      <c r="B214" s="85">
        <f t="shared" si="11"/>
        <v>795</v>
      </c>
      <c r="C214" s="85">
        <v>0</v>
      </c>
      <c r="D214" s="85">
        <v>259</v>
      </c>
      <c r="E214" s="85">
        <v>198</v>
      </c>
      <c r="F214" s="85">
        <v>338</v>
      </c>
      <c r="G214" s="85">
        <v>0</v>
      </c>
    </row>
    <row r="215" spans="1:7" s="86" customFormat="1" ht="9" customHeight="1">
      <c r="A215" s="87" t="s">
        <v>39</v>
      </c>
      <c r="B215" s="88">
        <f t="shared" si="11"/>
        <v>755</v>
      </c>
      <c r="C215" s="88">
        <v>7</v>
      </c>
      <c r="D215" s="88">
        <v>176</v>
      </c>
      <c r="E215" s="88">
        <v>157</v>
      </c>
      <c r="F215" s="88">
        <v>415</v>
      </c>
      <c r="G215" s="88">
        <v>0</v>
      </c>
    </row>
    <row r="216" spans="1:7" s="86" customFormat="1" ht="9" customHeight="1">
      <c r="A216" s="84" t="s">
        <v>40</v>
      </c>
      <c r="B216" s="85">
        <f t="shared" si="11"/>
        <v>1566</v>
      </c>
      <c r="C216" s="85">
        <v>11</v>
      </c>
      <c r="D216" s="85">
        <v>503</v>
      </c>
      <c r="E216" s="85">
        <v>285</v>
      </c>
      <c r="F216" s="85">
        <v>764</v>
      </c>
      <c r="G216" s="85">
        <v>3</v>
      </c>
    </row>
    <row r="217" spans="1:7" s="86" customFormat="1" ht="9" customHeight="1">
      <c r="A217" s="84" t="s">
        <v>41</v>
      </c>
      <c r="B217" s="85">
        <f t="shared" si="11"/>
        <v>1915</v>
      </c>
      <c r="C217" s="85">
        <v>0</v>
      </c>
      <c r="D217" s="85">
        <v>690</v>
      </c>
      <c r="E217" s="85">
        <v>415</v>
      </c>
      <c r="F217" s="85">
        <v>790</v>
      </c>
      <c r="G217" s="85">
        <v>20</v>
      </c>
    </row>
    <row r="218" spans="1:7" s="86" customFormat="1" ht="9" customHeight="1">
      <c r="A218" s="84" t="s">
        <v>42</v>
      </c>
      <c r="B218" s="85">
        <f t="shared" si="11"/>
        <v>1003</v>
      </c>
      <c r="C218" s="85">
        <v>0</v>
      </c>
      <c r="D218" s="85">
        <v>288</v>
      </c>
      <c r="E218" s="85">
        <v>209</v>
      </c>
      <c r="F218" s="85">
        <v>505</v>
      </c>
      <c r="G218" s="85">
        <v>1</v>
      </c>
    </row>
    <row r="219" spans="1:7" s="86" customFormat="1" ht="9" customHeight="1">
      <c r="A219" s="87" t="s">
        <v>43</v>
      </c>
      <c r="B219" s="88">
        <f t="shared" si="11"/>
        <v>1525</v>
      </c>
      <c r="C219" s="88">
        <v>2</v>
      </c>
      <c r="D219" s="88">
        <v>458</v>
      </c>
      <c r="E219" s="88">
        <v>294</v>
      </c>
      <c r="F219" s="88">
        <v>770</v>
      </c>
      <c r="G219" s="88">
        <v>1</v>
      </c>
    </row>
    <row r="220" spans="1:7" s="86" customFormat="1" ht="9" customHeight="1">
      <c r="A220" s="84" t="s">
        <v>44</v>
      </c>
      <c r="B220" s="85">
        <f t="shared" si="11"/>
        <v>145</v>
      </c>
      <c r="C220" s="85">
        <v>0</v>
      </c>
      <c r="D220" s="85">
        <v>43</v>
      </c>
      <c r="E220" s="85">
        <v>28</v>
      </c>
      <c r="F220" s="85">
        <v>74</v>
      </c>
      <c r="G220" s="85">
        <v>0</v>
      </c>
    </row>
    <row r="221" spans="1:7" s="86" customFormat="1" ht="9" customHeight="1">
      <c r="A221" s="84" t="s">
        <v>45</v>
      </c>
      <c r="B221" s="85">
        <f t="shared" si="11"/>
        <v>3022</v>
      </c>
      <c r="C221" s="85">
        <v>3</v>
      </c>
      <c r="D221" s="85">
        <v>1045</v>
      </c>
      <c r="E221" s="85">
        <v>563</v>
      </c>
      <c r="F221" s="85">
        <v>1409</v>
      </c>
      <c r="G221" s="85">
        <v>2</v>
      </c>
    </row>
    <row r="222" spans="1:7" s="86" customFormat="1" ht="9" customHeight="1">
      <c r="A222" s="84" t="s">
        <v>46</v>
      </c>
      <c r="B222" s="85">
        <f t="shared" si="11"/>
        <v>1331</v>
      </c>
      <c r="C222" s="85">
        <v>0</v>
      </c>
      <c r="D222" s="85">
        <v>491</v>
      </c>
      <c r="E222" s="85">
        <v>280</v>
      </c>
      <c r="F222" s="85">
        <v>560</v>
      </c>
      <c r="G222" s="85">
        <v>0</v>
      </c>
    </row>
    <row r="223" spans="1:7" s="86" customFormat="1" ht="9" customHeight="1">
      <c r="A223" s="87" t="s">
        <v>47</v>
      </c>
      <c r="B223" s="88">
        <f t="shared" si="11"/>
        <v>805</v>
      </c>
      <c r="C223" s="88">
        <v>3</v>
      </c>
      <c r="D223" s="88">
        <v>293</v>
      </c>
      <c r="E223" s="88">
        <v>145</v>
      </c>
      <c r="F223" s="88">
        <v>363</v>
      </c>
      <c r="G223" s="88">
        <v>1</v>
      </c>
    </row>
    <row r="224" spans="1:7" s="143" customFormat="1" ht="9" customHeight="1">
      <c r="A224" s="141"/>
      <c r="B224" s="127"/>
      <c r="C224" s="144"/>
      <c r="D224" s="144"/>
      <c r="E224" s="144"/>
      <c r="F224" s="144"/>
      <c r="G224" s="144"/>
    </row>
    <row r="225" spans="1:7" s="82" customFormat="1" ht="9" customHeight="1">
      <c r="A225" s="179">
        <v>2001</v>
      </c>
      <c r="B225" s="125"/>
      <c r="C225" s="125"/>
      <c r="D225" s="125"/>
      <c r="E225" s="125"/>
      <c r="F225" s="125"/>
      <c r="G225" s="125"/>
    </row>
    <row r="226" spans="1:7" s="82" customFormat="1" ht="9" customHeight="1">
      <c r="A226" s="82" t="s">
        <v>15</v>
      </c>
      <c r="B226" s="91">
        <f t="shared" ref="B226:G226" si="12">SUM(B228:B259)</f>
        <v>57370</v>
      </c>
      <c r="C226" s="91">
        <f t="shared" si="12"/>
        <v>186</v>
      </c>
      <c r="D226" s="91">
        <f t="shared" si="12"/>
        <v>17996</v>
      </c>
      <c r="E226" s="91">
        <f t="shared" si="12"/>
        <v>11068</v>
      </c>
      <c r="F226" s="91">
        <f t="shared" si="12"/>
        <v>27999</v>
      </c>
      <c r="G226" s="91">
        <f t="shared" si="12"/>
        <v>121</v>
      </c>
    </row>
    <row r="227" spans="1:7" s="82" customFormat="1" ht="3.95" customHeight="1">
      <c r="A227" s="83"/>
      <c r="B227" s="91"/>
      <c r="C227" s="81"/>
      <c r="D227" s="91"/>
      <c r="E227" s="91"/>
      <c r="F227" s="91"/>
      <c r="G227" s="81"/>
    </row>
    <row r="228" spans="1:7" s="86" customFormat="1" ht="9" customHeight="1">
      <c r="A228" s="84" t="s">
        <v>16</v>
      </c>
      <c r="B228" s="90">
        <f t="shared" ref="B228:B259" si="13">SUM(C228:G228)</f>
        <v>950</v>
      </c>
      <c r="C228" s="85">
        <v>4</v>
      </c>
      <c r="D228" s="90">
        <v>287</v>
      </c>
      <c r="E228" s="90">
        <v>182</v>
      </c>
      <c r="F228" s="90">
        <v>475</v>
      </c>
      <c r="G228" s="85">
        <v>2</v>
      </c>
    </row>
    <row r="229" spans="1:7" s="86" customFormat="1" ht="9" customHeight="1">
      <c r="A229" s="84" t="s">
        <v>17</v>
      </c>
      <c r="B229" s="90">
        <f t="shared" si="13"/>
        <v>2595</v>
      </c>
      <c r="C229" s="85">
        <v>4</v>
      </c>
      <c r="D229" s="90">
        <v>723</v>
      </c>
      <c r="E229" s="90">
        <v>460</v>
      </c>
      <c r="F229" s="90">
        <v>1406</v>
      </c>
      <c r="G229" s="85">
        <v>2</v>
      </c>
    </row>
    <row r="230" spans="1:7" s="86" customFormat="1" ht="9" customHeight="1">
      <c r="A230" s="84" t="s">
        <v>18</v>
      </c>
      <c r="B230" s="90">
        <f t="shared" si="13"/>
        <v>477</v>
      </c>
      <c r="C230" s="85">
        <v>0</v>
      </c>
      <c r="D230" s="90">
        <v>177</v>
      </c>
      <c r="E230" s="90">
        <v>84</v>
      </c>
      <c r="F230" s="90">
        <v>215</v>
      </c>
      <c r="G230" s="85">
        <v>1</v>
      </c>
    </row>
    <row r="231" spans="1:7" s="86" customFormat="1" ht="9" customHeight="1">
      <c r="A231" s="87" t="s">
        <v>19</v>
      </c>
      <c r="B231" s="92">
        <f t="shared" si="13"/>
        <v>591</v>
      </c>
      <c r="C231" s="88">
        <v>0</v>
      </c>
      <c r="D231" s="92">
        <v>183</v>
      </c>
      <c r="E231" s="92">
        <v>119</v>
      </c>
      <c r="F231" s="92">
        <v>286</v>
      </c>
      <c r="G231" s="88">
        <v>3</v>
      </c>
    </row>
    <row r="232" spans="1:7" s="86" customFormat="1" ht="9" customHeight="1">
      <c r="A232" s="84" t="s">
        <v>20</v>
      </c>
      <c r="B232" s="90">
        <f t="shared" si="13"/>
        <v>1788</v>
      </c>
      <c r="C232" s="85">
        <v>14</v>
      </c>
      <c r="D232" s="90">
        <v>505</v>
      </c>
      <c r="E232" s="90">
        <v>400</v>
      </c>
      <c r="F232" s="90">
        <v>867</v>
      </c>
      <c r="G232" s="85">
        <v>2</v>
      </c>
    </row>
    <row r="233" spans="1:7" s="86" customFormat="1" ht="9" customHeight="1">
      <c r="A233" s="84" t="s">
        <v>21</v>
      </c>
      <c r="B233" s="90">
        <f t="shared" si="13"/>
        <v>565</v>
      </c>
      <c r="C233" s="85">
        <v>5</v>
      </c>
      <c r="D233" s="90">
        <v>178</v>
      </c>
      <c r="E233" s="90">
        <v>90</v>
      </c>
      <c r="F233" s="90">
        <v>292</v>
      </c>
      <c r="G233" s="85">
        <v>0</v>
      </c>
    </row>
    <row r="234" spans="1:7" s="86" customFormat="1" ht="9" customHeight="1">
      <c r="A234" s="84" t="s">
        <v>22</v>
      </c>
      <c r="B234" s="90">
        <f t="shared" si="13"/>
        <v>956</v>
      </c>
      <c r="C234" s="85">
        <v>0</v>
      </c>
      <c r="D234" s="90">
        <v>377</v>
      </c>
      <c r="E234" s="90">
        <v>168</v>
      </c>
      <c r="F234" s="90">
        <v>411</v>
      </c>
      <c r="G234" s="85">
        <v>0</v>
      </c>
    </row>
    <row r="235" spans="1:7" s="86" customFormat="1" ht="9" customHeight="1">
      <c r="A235" s="87" t="s">
        <v>23</v>
      </c>
      <c r="B235" s="92">
        <f t="shared" si="13"/>
        <v>4151</v>
      </c>
      <c r="C235" s="88">
        <v>5</v>
      </c>
      <c r="D235" s="92">
        <v>1243</v>
      </c>
      <c r="E235" s="92">
        <v>791</v>
      </c>
      <c r="F235" s="92">
        <v>2085</v>
      </c>
      <c r="G235" s="88">
        <v>27</v>
      </c>
    </row>
    <row r="236" spans="1:7" s="86" customFormat="1" ht="9" customHeight="1">
      <c r="A236" s="243" t="s">
        <v>24</v>
      </c>
      <c r="B236" s="90">
        <f t="shared" si="13"/>
        <v>7724</v>
      </c>
      <c r="C236" s="85">
        <v>36</v>
      </c>
      <c r="D236" s="90">
        <v>2575</v>
      </c>
      <c r="E236" s="90">
        <v>1473</v>
      </c>
      <c r="F236" s="90">
        <v>3636</v>
      </c>
      <c r="G236" s="85">
        <v>4</v>
      </c>
    </row>
    <row r="237" spans="1:7" s="86" customFormat="1" ht="9" customHeight="1">
      <c r="A237" s="84" t="s">
        <v>25</v>
      </c>
      <c r="B237" s="90">
        <f t="shared" si="13"/>
        <v>1047</v>
      </c>
      <c r="C237" s="85">
        <v>12</v>
      </c>
      <c r="D237" s="90">
        <v>348</v>
      </c>
      <c r="E237" s="90">
        <v>193</v>
      </c>
      <c r="F237" s="90">
        <v>494</v>
      </c>
      <c r="G237" s="85">
        <v>0</v>
      </c>
    </row>
    <row r="238" spans="1:7" s="86" customFormat="1" ht="9" customHeight="1">
      <c r="A238" s="84" t="s">
        <v>26</v>
      </c>
      <c r="B238" s="90">
        <f t="shared" si="13"/>
        <v>2168</v>
      </c>
      <c r="C238" s="85">
        <v>29</v>
      </c>
      <c r="D238" s="90">
        <v>673</v>
      </c>
      <c r="E238" s="90">
        <v>464</v>
      </c>
      <c r="F238" s="90">
        <v>1000</v>
      </c>
      <c r="G238" s="85">
        <v>2</v>
      </c>
    </row>
    <row r="239" spans="1:7" s="86" customFormat="1" ht="9" customHeight="1">
      <c r="A239" s="87" t="s">
        <v>27</v>
      </c>
      <c r="B239" s="92">
        <f t="shared" si="13"/>
        <v>1003</v>
      </c>
      <c r="C239" s="88">
        <v>0</v>
      </c>
      <c r="D239" s="92">
        <v>325</v>
      </c>
      <c r="E239" s="92">
        <v>169</v>
      </c>
      <c r="F239" s="92">
        <v>509</v>
      </c>
      <c r="G239" s="88">
        <v>0</v>
      </c>
    </row>
    <row r="240" spans="1:7" s="86" customFormat="1" ht="9" customHeight="1">
      <c r="A240" s="84" t="s">
        <v>28</v>
      </c>
      <c r="B240" s="90">
        <f t="shared" si="13"/>
        <v>614</v>
      </c>
      <c r="C240" s="85">
        <v>4</v>
      </c>
      <c r="D240" s="90">
        <v>175</v>
      </c>
      <c r="E240" s="90">
        <v>119</v>
      </c>
      <c r="F240" s="90">
        <v>315</v>
      </c>
      <c r="G240" s="85">
        <v>1</v>
      </c>
    </row>
    <row r="241" spans="1:7" s="86" customFormat="1" ht="9" customHeight="1">
      <c r="A241" s="84" t="s">
        <v>29</v>
      </c>
      <c r="B241" s="90">
        <f t="shared" si="13"/>
        <v>3041</v>
      </c>
      <c r="C241" s="85">
        <v>1</v>
      </c>
      <c r="D241" s="90">
        <v>928</v>
      </c>
      <c r="E241" s="90">
        <v>626</v>
      </c>
      <c r="F241" s="90">
        <v>1474</v>
      </c>
      <c r="G241" s="85">
        <v>12</v>
      </c>
    </row>
    <row r="242" spans="1:7" s="86" customFormat="1" ht="9" customHeight="1">
      <c r="A242" s="84" t="s">
        <v>30</v>
      </c>
      <c r="B242" s="90">
        <f t="shared" si="13"/>
        <v>6510</v>
      </c>
      <c r="C242" s="85">
        <v>19</v>
      </c>
      <c r="D242" s="90">
        <v>1873</v>
      </c>
      <c r="E242" s="90">
        <v>1321</v>
      </c>
      <c r="F242" s="90">
        <v>3296</v>
      </c>
      <c r="G242" s="85">
        <v>1</v>
      </c>
    </row>
    <row r="243" spans="1:7" s="86" customFormat="1" ht="9" customHeight="1">
      <c r="A243" s="87" t="s">
        <v>31</v>
      </c>
      <c r="B243" s="92">
        <f t="shared" si="13"/>
        <v>2099</v>
      </c>
      <c r="C243" s="88">
        <v>18</v>
      </c>
      <c r="D243" s="92">
        <v>733</v>
      </c>
      <c r="E243" s="92">
        <v>397</v>
      </c>
      <c r="F243" s="92">
        <v>934</v>
      </c>
      <c r="G243" s="88">
        <v>17</v>
      </c>
    </row>
    <row r="244" spans="1:7" s="86" customFormat="1" ht="9" customHeight="1">
      <c r="A244" s="84" t="s">
        <v>32</v>
      </c>
      <c r="B244" s="90">
        <f t="shared" si="13"/>
        <v>638</v>
      </c>
      <c r="C244" s="85">
        <v>1</v>
      </c>
      <c r="D244" s="90">
        <v>161</v>
      </c>
      <c r="E244" s="90">
        <v>113</v>
      </c>
      <c r="F244" s="90">
        <v>363</v>
      </c>
      <c r="G244" s="85">
        <v>0</v>
      </c>
    </row>
    <row r="245" spans="1:7" s="86" customFormat="1" ht="9" customHeight="1">
      <c r="A245" s="84" t="s">
        <v>33</v>
      </c>
      <c r="B245" s="90">
        <f t="shared" si="13"/>
        <v>768</v>
      </c>
      <c r="C245" s="85">
        <v>0</v>
      </c>
      <c r="D245" s="90">
        <v>213</v>
      </c>
      <c r="E245" s="90">
        <v>146</v>
      </c>
      <c r="F245" s="90">
        <v>405</v>
      </c>
      <c r="G245" s="85">
        <v>4</v>
      </c>
    </row>
    <row r="246" spans="1:7" s="86" customFormat="1" ht="9" customHeight="1">
      <c r="A246" s="84" t="s">
        <v>34</v>
      </c>
      <c r="B246" s="90">
        <f t="shared" si="13"/>
        <v>2986</v>
      </c>
      <c r="C246" s="85">
        <v>1</v>
      </c>
      <c r="D246" s="90">
        <v>1102</v>
      </c>
      <c r="E246" s="90">
        <v>548</v>
      </c>
      <c r="F246" s="90">
        <v>1326</v>
      </c>
      <c r="G246" s="85">
        <v>9</v>
      </c>
    </row>
    <row r="247" spans="1:7" s="86" customFormat="1" ht="9" customHeight="1">
      <c r="A247" s="87" t="s">
        <v>35</v>
      </c>
      <c r="B247" s="92">
        <f t="shared" si="13"/>
        <v>531</v>
      </c>
      <c r="C247" s="88">
        <v>0</v>
      </c>
      <c r="D247" s="92">
        <v>124</v>
      </c>
      <c r="E247" s="92">
        <v>117</v>
      </c>
      <c r="F247" s="92">
        <v>289</v>
      </c>
      <c r="G247" s="88">
        <v>1</v>
      </c>
    </row>
    <row r="248" spans="1:7" s="86" customFormat="1" ht="9" customHeight="1">
      <c r="A248" s="84" t="s">
        <v>36</v>
      </c>
      <c r="B248" s="90">
        <f t="shared" si="13"/>
        <v>1775</v>
      </c>
      <c r="C248" s="85">
        <v>6</v>
      </c>
      <c r="D248" s="90">
        <v>525</v>
      </c>
      <c r="E248" s="90">
        <v>340</v>
      </c>
      <c r="F248" s="90">
        <v>896</v>
      </c>
      <c r="G248" s="85">
        <v>8</v>
      </c>
    </row>
    <row r="249" spans="1:7" s="86" customFormat="1" ht="9" customHeight="1">
      <c r="A249" s="84" t="s">
        <v>37</v>
      </c>
      <c r="B249" s="90">
        <f t="shared" si="13"/>
        <v>827</v>
      </c>
      <c r="C249" s="85">
        <v>6</v>
      </c>
      <c r="D249" s="90">
        <v>278</v>
      </c>
      <c r="E249" s="90">
        <v>155</v>
      </c>
      <c r="F249" s="90">
        <v>383</v>
      </c>
      <c r="G249" s="85">
        <v>5</v>
      </c>
    </row>
    <row r="250" spans="1:7" s="86" customFormat="1" ht="9" customHeight="1">
      <c r="A250" s="84" t="s">
        <v>38</v>
      </c>
      <c r="B250" s="90">
        <f t="shared" si="13"/>
        <v>668</v>
      </c>
      <c r="C250" s="85">
        <v>1</v>
      </c>
      <c r="D250" s="90">
        <v>220</v>
      </c>
      <c r="E250" s="90">
        <v>144</v>
      </c>
      <c r="F250" s="90">
        <v>301</v>
      </c>
      <c r="G250" s="85">
        <v>2</v>
      </c>
    </row>
    <row r="251" spans="1:7" s="86" customFormat="1" ht="9" customHeight="1">
      <c r="A251" s="87" t="s">
        <v>39</v>
      </c>
      <c r="B251" s="92">
        <f t="shared" si="13"/>
        <v>906</v>
      </c>
      <c r="C251" s="88">
        <v>4</v>
      </c>
      <c r="D251" s="92">
        <v>210</v>
      </c>
      <c r="E251" s="92">
        <v>172</v>
      </c>
      <c r="F251" s="92">
        <v>518</v>
      </c>
      <c r="G251" s="88">
        <v>2</v>
      </c>
    </row>
    <row r="252" spans="1:7" s="86" customFormat="1" ht="9" customHeight="1">
      <c r="A252" s="84" t="s">
        <v>40</v>
      </c>
      <c r="B252" s="90">
        <f t="shared" si="13"/>
        <v>1920</v>
      </c>
      <c r="C252" s="85">
        <v>8</v>
      </c>
      <c r="D252" s="90">
        <v>538</v>
      </c>
      <c r="E252" s="90">
        <v>372</v>
      </c>
      <c r="F252" s="90">
        <v>1000</v>
      </c>
      <c r="G252" s="85">
        <v>2</v>
      </c>
    </row>
    <row r="253" spans="1:7" s="86" customFormat="1" ht="9" customHeight="1">
      <c r="A253" s="84" t="s">
        <v>41</v>
      </c>
      <c r="B253" s="90">
        <f t="shared" si="13"/>
        <v>1953</v>
      </c>
      <c r="C253" s="85">
        <v>1</v>
      </c>
      <c r="D253" s="90">
        <v>710</v>
      </c>
      <c r="E253" s="90">
        <v>373</v>
      </c>
      <c r="F253" s="90">
        <v>861</v>
      </c>
      <c r="G253" s="85">
        <v>8</v>
      </c>
    </row>
    <row r="254" spans="1:7" s="86" customFormat="1" ht="9" customHeight="1">
      <c r="A254" s="84" t="s">
        <v>42</v>
      </c>
      <c r="B254" s="90">
        <f t="shared" si="13"/>
        <v>1108</v>
      </c>
      <c r="C254" s="85">
        <v>0</v>
      </c>
      <c r="D254" s="90">
        <v>314</v>
      </c>
      <c r="E254" s="90">
        <v>214</v>
      </c>
      <c r="F254" s="90">
        <v>578</v>
      </c>
      <c r="G254" s="85">
        <v>2</v>
      </c>
    </row>
    <row r="255" spans="1:7" s="86" customFormat="1" ht="9" customHeight="1">
      <c r="A255" s="87" t="s">
        <v>43</v>
      </c>
      <c r="B255" s="92">
        <f t="shared" si="13"/>
        <v>1578</v>
      </c>
      <c r="C255" s="88">
        <v>6</v>
      </c>
      <c r="D255" s="92">
        <v>450</v>
      </c>
      <c r="E255" s="92">
        <v>307</v>
      </c>
      <c r="F255" s="92">
        <v>815</v>
      </c>
      <c r="G255" s="88">
        <v>0</v>
      </c>
    </row>
    <row r="256" spans="1:7" s="86" customFormat="1" ht="9" customHeight="1">
      <c r="A256" s="84" t="s">
        <v>44</v>
      </c>
      <c r="B256" s="90">
        <f t="shared" si="13"/>
        <v>140</v>
      </c>
      <c r="C256" s="85">
        <v>0</v>
      </c>
      <c r="D256" s="90">
        <v>37</v>
      </c>
      <c r="E256" s="90">
        <v>34</v>
      </c>
      <c r="F256" s="90">
        <v>68</v>
      </c>
      <c r="G256" s="85">
        <v>1</v>
      </c>
    </row>
    <row r="257" spans="1:7" s="86" customFormat="1" ht="9" customHeight="1">
      <c r="A257" s="84" t="s">
        <v>45</v>
      </c>
      <c r="B257" s="90">
        <f t="shared" si="13"/>
        <v>3163</v>
      </c>
      <c r="C257" s="85">
        <v>1</v>
      </c>
      <c r="D257" s="90">
        <v>1032</v>
      </c>
      <c r="E257" s="90">
        <v>556</v>
      </c>
      <c r="F257" s="90">
        <v>1574</v>
      </c>
      <c r="G257" s="85">
        <v>0</v>
      </c>
    </row>
    <row r="258" spans="1:7" s="86" customFormat="1" ht="9" customHeight="1">
      <c r="A258" s="84" t="s">
        <v>46</v>
      </c>
      <c r="B258" s="90">
        <f t="shared" si="13"/>
        <v>1334</v>
      </c>
      <c r="C258" s="85">
        <v>0</v>
      </c>
      <c r="D258" s="90">
        <v>490</v>
      </c>
      <c r="E258" s="90">
        <v>262</v>
      </c>
      <c r="F258" s="90">
        <v>580</v>
      </c>
      <c r="G258" s="85">
        <v>2</v>
      </c>
    </row>
    <row r="259" spans="1:7" s="86" customFormat="1" ht="9" customHeight="1">
      <c r="A259" s="87" t="s">
        <v>47</v>
      </c>
      <c r="B259" s="92">
        <f t="shared" si="13"/>
        <v>796</v>
      </c>
      <c r="C259" s="88">
        <v>0</v>
      </c>
      <c r="D259" s="92">
        <v>289</v>
      </c>
      <c r="E259" s="92">
        <v>159</v>
      </c>
      <c r="F259" s="92">
        <v>347</v>
      </c>
      <c r="G259" s="88">
        <v>1</v>
      </c>
    </row>
    <row r="260" spans="1:7" s="143" customFormat="1" ht="9" customHeight="1">
      <c r="A260" s="141"/>
      <c r="B260" s="127"/>
      <c r="C260" s="144"/>
      <c r="D260" s="144"/>
      <c r="E260" s="144"/>
      <c r="F260" s="144"/>
      <c r="G260" s="144"/>
    </row>
    <row r="261" spans="1:7" s="82" customFormat="1" ht="9" customHeight="1">
      <c r="A261" s="179">
        <v>2002</v>
      </c>
      <c r="B261" s="125"/>
      <c r="C261" s="125"/>
      <c r="D261" s="125"/>
      <c r="E261" s="125"/>
      <c r="F261" s="125"/>
      <c r="G261" s="125"/>
    </row>
    <row r="262" spans="1:7" s="82" customFormat="1" ht="9" customHeight="1">
      <c r="A262" s="82" t="s">
        <v>15</v>
      </c>
      <c r="B262" s="91">
        <f t="shared" ref="B262:G262" si="14">SUM(B264:B295)</f>
        <v>60641</v>
      </c>
      <c r="C262" s="91">
        <f t="shared" si="14"/>
        <v>195</v>
      </c>
      <c r="D262" s="91">
        <f t="shared" si="14"/>
        <v>18943</v>
      </c>
      <c r="E262" s="91">
        <f t="shared" si="14"/>
        <v>11657</v>
      </c>
      <c r="F262" s="91">
        <f t="shared" si="14"/>
        <v>29702</v>
      </c>
      <c r="G262" s="91">
        <f t="shared" si="14"/>
        <v>144</v>
      </c>
    </row>
    <row r="263" spans="1:7" s="82" customFormat="1" ht="3.95" customHeight="1">
      <c r="A263" s="83"/>
      <c r="B263" s="91"/>
      <c r="C263" s="81"/>
      <c r="D263" s="91"/>
      <c r="E263" s="91"/>
      <c r="F263" s="91"/>
      <c r="G263" s="81"/>
    </row>
    <row r="264" spans="1:7" s="86" customFormat="1" ht="9" customHeight="1">
      <c r="A264" s="84" t="s">
        <v>16</v>
      </c>
      <c r="B264" s="90">
        <f t="shared" ref="B264:B295" si="15">SUM(C264:G264)</f>
        <v>980</v>
      </c>
      <c r="C264" s="85">
        <v>2</v>
      </c>
      <c r="D264" s="90">
        <v>276</v>
      </c>
      <c r="E264" s="90">
        <v>204</v>
      </c>
      <c r="F264" s="90">
        <v>495</v>
      </c>
      <c r="G264" s="85">
        <v>3</v>
      </c>
    </row>
    <row r="265" spans="1:7" s="86" customFormat="1" ht="9" customHeight="1">
      <c r="A265" s="84" t="s">
        <v>17</v>
      </c>
      <c r="B265" s="90">
        <f t="shared" si="15"/>
        <v>2959</v>
      </c>
      <c r="C265" s="85">
        <v>4</v>
      </c>
      <c r="D265" s="90">
        <v>779</v>
      </c>
      <c r="E265" s="90">
        <v>571</v>
      </c>
      <c r="F265" s="90">
        <v>1595</v>
      </c>
      <c r="G265" s="85">
        <v>10</v>
      </c>
    </row>
    <row r="266" spans="1:7" s="86" customFormat="1" ht="9" customHeight="1">
      <c r="A266" s="84" t="s">
        <v>18</v>
      </c>
      <c r="B266" s="90">
        <f t="shared" si="15"/>
        <v>535</v>
      </c>
      <c r="C266" s="85">
        <v>1</v>
      </c>
      <c r="D266" s="90">
        <v>194</v>
      </c>
      <c r="E266" s="90">
        <v>110</v>
      </c>
      <c r="F266" s="90">
        <v>225</v>
      </c>
      <c r="G266" s="85">
        <v>5</v>
      </c>
    </row>
    <row r="267" spans="1:7" s="86" customFormat="1" ht="9" customHeight="1">
      <c r="A267" s="87" t="s">
        <v>19</v>
      </c>
      <c r="B267" s="92">
        <f t="shared" si="15"/>
        <v>627</v>
      </c>
      <c r="C267" s="88">
        <v>3</v>
      </c>
      <c r="D267" s="92">
        <v>185</v>
      </c>
      <c r="E267" s="92">
        <v>124</v>
      </c>
      <c r="F267" s="92">
        <v>312</v>
      </c>
      <c r="G267" s="88">
        <v>3</v>
      </c>
    </row>
    <row r="268" spans="1:7" s="86" customFormat="1" ht="9" customHeight="1">
      <c r="A268" s="84" t="s">
        <v>20</v>
      </c>
      <c r="B268" s="90">
        <f t="shared" si="15"/>
        <v>1873</v>
      </c>
      <c r="C268" s="85">
        <v>9</v>
      </c>
      <c r="D268" s="90">
        <v>575</v>
      </c>
      <c r="E268" s="90">
        <v>333</v>
      </c>
      <c r="F268" s="90">
        <v>940</v>
      </c>
      <c r="G268" s="85">
        <v>16</v>
      </c>
    </row>
    <row r="269" spans="1:7" s="86" customFormat="1" ht="9" customHeight="1">
      <c r="A269" s="84" t="s">
        <v>21</v>
      </c>
      <c r="B269" s="90">
        <f t="shared" si="15"/>
        <v>574</v>
      </c>
      <c r="C269" s="85">
        <v>5</v>
      </c>
      <c r="D269" s="90">
        <v>159</v>
      </c>
      <c r="E269" s="90">
        <v>95</v>
      </c>
      <c r="F269" s="90">
        <v>314</v>
      </c>
      <c r="G269" s="85">
        <v>1</v>
      </c>
    </row>
    <row r="270" spans="1:7" s="86" customFormat="1" ht="9" customHeight="1">
      <c r="A270" s="84" t="s">
        <v>22</v>
      </c>
      <c r="B270" s="90">
        <f t="shared" si="15"/>
        <v>1048</v>
      </c>
      <c r="C270" s="85">
        <v>0</v>
      </c>
      <c r="D270" s="90">
        <v>397</v>
      </c>
      <c r="E270" s="90">
        <v>193</v>
      </c>
      <c r="F270" s="90">
        <v>457</v>
      </c>
      <c r="G270" s="85">
        <v>1</v>
      </c>
    </row>
    <row r="271" spans="1:7" s="86" customFormat="1" ht="9" customHeight="1">
      <c r="A271" s="87" t="s">
        <v>23</v>
      </c>
      <c r="B271" s="92">
        <f t="shared" si="15"/>
        <v>4297</v>
      </c>
      <c r="C271" s="88">
        <v>10</v>
      </c>
      <c r="D271" s="92">
        <v>1292</v>
      </c>
      <c r="E271" s="92">
        <v>806</v>
      </c>
      <c r="F271" s="92">
        <v>2180</v>
      </c>
      <c r="G271" s="88">
        <v>9</v>
      </c>
    </row>
    <row r="272" spans="1:7" s="86" customFormat="1" ht="9" customHeight="1">
      <c r="A272" s="243" t="s">
        <v>24</v>
      </c>
      <c r="B272" s="90">
        <f t="shared" si="15"/>
        <v>7691</v>
      </c>
      <c r="C272" s="85">
        <v>24</v>
      </c>
      <c r="D272" s="90">
        <v>2511</v>
      </c>
      <c r="E272" s="90">
        <v>1447</v>
      </c>
      <c r="F272" s="90">
        <v>3704</v>
      </c>
      <c r="G272" s="85">
        <v>5</v>
      </c>
    </row>
    <row r="273" spans="1:7" s="86" customFormat="1" ht="9" customHeight="1">
      <c r="A273" s="84" t="s">
        <v>25</v>
      </c>
      <c r="B273" s="90">
        <f t="shared" si="15"/>
        <v>1128</v>
      </c>
      <c r="C273" s="85">
        <v>20</v>
      </c>
      <c r="D273" s="90">
        <v>370</v>
      </c>
      <c r="E273" s="90">
        <v>220</v>
      </c>
      <c r="F273" s="90">
        <v>515</v>
      </c>
      <c r="G273" s="85">
        <v>3</v>
      </c>
    </row>
    <row r="274" spans="1:7" s="86" customFormat="1" ht="9" customHeight="1">
      <c r="A274" s="84" t="s">
        <v>26</v>
      </c>
      <c r="B274" s="90">
        <f t="shared" si="15"/>
        <v>2395</v>
      </c>
      <c r="C274" s="85">
        <v>31</v>
      </c>
      <c r="D274" s="90">
        <v>768</v>
      </c>
      <c r="E274" s="90">
        <v>463</v>
      </c>
      <c r="F274" s="90">
        <v>1128</v>
      </c>
      <c r="G274" s="85">
        <v>5</v>
      </c>
    </row>
    <row r="275" spans="1:7" s="86" customFormat="1" ht="9" customHeight="1">
      <c r="A275" s="87" t="s">
        <v>27</v>
      </c>
      <c r="B275" s="92">
        <f t="shared" si="15"/>
        <v>1152</v>
      </c>
      <c r="C275" s="88">
        <v>0</v>
      </c>
      <c r="D275" s="92">
        <v>324</v>
      </c>
      <c r="E275" s="92">
        <v>250</v>
      </c>
      <c r="F275" s="92">
        <v>577</v>
      </c>
      <c r="G275" s="88">
        <v>1</v>
      </c>
    </row>
    <row r="276" spans="1:7" s="86" customFormat="1" ht="9" customHeight="1">
      <c r="A276" s="84" t="s">
        <v>28</v>
      </c>
      <c r="B276" s="90">
        <f t="shared" si="15"/>
        <v>557</v>
      </c>
      <c r="C276" s="85">
        <v>1</v>
      </c>
      <c r="D276" s="90">
        <v>166</v>
      </c>
      <c r="E276" s="90">
        <v>107</v>
      </c>
      <c r="F276" s="90">
        <v>283</v>
      </c>
      <c r="G276" s="85">
        <v>0</v>
      </c>
    </row>
    <row r="277" spans="1:7" s="86" customFormat="1" ht="9" customHeight="1">
      <c r="A277" s="84" t="s">
        <v>29</v>
      </c>
      <c r="B277" s="90">
        <f t="shared" si="15"/>
        <v>3073</v>
      </c>
      <c r="C277" s="85">
        <v>1</v>
      </c>
      <c r="D277" s="90">
        <v>979</v>
      </c>
      <c r="E277" s="90">
        <v>629</v>
      </c>
      <c r="F277" s="90">
        <v>1462</v>
      </c>
      <c r="G277" s="85">
        <v>2</v>
      </c>
    </row>
    <row r="278" spans="1:7" s="86" customFormat="1" ht="9" customHeight="1">
      <c r="A278" s="84" t="s">
        <v>30</v>
      </c>
      <c r="B278" s="90">
        <f t="shared" si="15"/>
        <v>6816</v>
      </c>
      <c r="C278" s="85">
        <v>17</v>
      </c>
      <c r="D278" s="90">
        <v>2069</v>
      </c>
      <c r="E278" s="90">
        <v>1341</v>
      </c>
      <c r="F278" s="90">
        <v>3375</v>
      </c>
      <c r="G278" s="85">
        <v>14</v>
      </c>
    </row>
    <row r="279" spans="1:7" s="86" customFormat="1" ht="9" customHeight="1">
      <c r="A279" s="87" t="s">
        <v>31</v>
      </c>
      <c r="B279" s="92">
        <f t="shared" si="15"/>
        <v>2124</v>
      </c>
      <c r="C279" s="88">
        <v>18</v>
      </c>
      <c r="D279" s="92">
        <v>748</v>
      </c>
      <c r="E279" s="92">
        <v>388</v>
      </c>
      <c r="F279" s="92">
        <v>957</v>
      </c>
      <c r="G279" s="88">
        <v>13</v>
      </c>
    </row>
    <row r="280" spans="1:7" s="86" customFormat="1" ht="9" customHeight="1">
      <c r="A280" s="84" t="s">
        <v>32</v>
      </c>
      <c r="B280" s="90">
        <f t="shared" si="15"/>
        <v>668</v>
      </c>
      <c r="C280" s="85">
        <v>2</v>
      </c>
      <c r="D280" s="90">
        <v>177</v>
      </c>
      <c r="E280" s="90">
        <v>126</v>
      </c>
      <c r="F280" s="90">
        <v>362</v>
      </c>
      <c r="G280" s="85">
        <v>1</v>
      </c>
    </row>
    <row r="281" spans="1:7" s="86" customFormat="1" ht="9" customHeight="1">
      <c r="A281" s="84" t="s">
        <v>33</v>
      </c>
      <c r="B281" s="90">
        <f t="shared" si="15"/>
        <v>799</v>
      </c>
      <c r="C281" s="85">
        <v>0</v>
      </c>
      <c r="D281" s="90">
        <v>256</v>
      </c>
      <c r="E281" s="90">
        <v>160</v>
      </c>
      <c r="F281" s="90">
        <v>383</v>
      </c>
      <c r="G281" s="85">
        <v>0</v>
      </c>
    </row>
    <row r="282" spans="1:7" s="86" customFormat="1" ht="9" customHeight="1">
      <c r="A282" s="84" t="s">
        <v>34</v>
      </c>
      <c r="B282" s="90">
        <f t="shared" si="15"/>
        <v>3537</v>
      </c>
      <c r="C282" s="85">
        <v>4</v>
      </c>
      <c r="D282" s="90">
        <v>1268</v>
      </c>
      <c r="E282" s="90">
        <v>682</v>
      </c>
      <c r="F282" s="90">
        <v>1571</v>
      </c>
      <c r="G282" s="85">
        <v>12</v>
      </c>
    </row>
    <row r="283" spans="1:7" s="86" customFormat="1" ht="9" customHeight="1">
      <c r="A283" s="87" t="s">
        <v>35</v>
      </c>
      <c r="B283" s="92">
        <f t="shared" si="15"/>
        <v>547</v>
      </c>
      <c r="C283" s="88">
        <v>2</v>
      </c>
      <c r="D283" s="92">
        <v>148</v>
      </c>
      <c r="E283" s="92">
        <v>115</v>
      </c>
      <c r="F283" s="92">
        <v>282</v>
      </c>
      <c r="G283" s="88">
        <v>0</v>
      </c>
    </row>
    <row r="284" spans="1:7" s="86" customFormat="1" ht="9" customHeight="1">
      <c r="A284" s="84" t="s">
        <v>36</v>
      </c>
      <c r="B284" s="90">
        <f t="shared" si="15"/>
        <v>1776</v>
      </c>
      <c r="C284" s="85">
        <v>5</v>
      </c>
      <c r="D284" s="90">
        <v>522</v>
      </c>
      <c r="E284" s="90">
        <v>322</v>
      </c>
      <c r="F284" s="90">
        <v>915</v>
      </c>
      <c r="G284" s="85">
        <v>12</v>
      </c>
    </row>
    <row r="285" spans="1:7" s="86" customFormat="1" ht="9" customHeight="1">
      <c r="A285" s="84" t="s">
        <v>37</v>
      </c>
      <c r="B285" s="90">
        <f t="shared" si="15"/>
        <v>890</v>
      </c>
      <c r="C285" s="85">
        <v>6</v>
      </c>
      <c r="D285" s="90">
        <v>260</v>
      </c>
      <c r="E285" s="90">
        <v>167</v>
      </c>
      <c r="F285" s="90">
        <v>450</v>
      </c>
      <c r="G285" s="85">
        <v>7</v>
      </c>
    </row>
    <row r="286" spans="1:7" s="86" customFormat="1" ht="9" customHeight="1">
      <c r="A286" s="84" t="s">
        <v>38</v>
      </c>
      <c r="B286" s="90">
        <f t="shared" si="15"/>
        <v>724</v>
      </c>
      <c r="C286" s="85">
        <v>2</v>
      </c>
      <c r="D286" s="90">
        <v>228</v>
      </c>
      <c r="E286" s="90">
        <v>155</v>
      </c>
      <c r="F286" s="90">
        <v>338</v>
      </c>
      <c r="G286" s="85">
        <v>1</v>
      </c>
    </row>
    <row r="287" spans="1:7" s="86" customFormat="1" ht="9" customHeight="1">
      <c r="A287" s="87" t="s">
        <v>39</v>
      </c>
      <c r="B287" s="92">
        <f t="shared" si="15"/>
        <v>996</v>
      </c>
      <c r="C287" s="88">
        <v>3</v>
      </c>
      <c r="D287" s="92">
        <v>215</v>
      </c>
      <c r="E287" s="92">
        <v>192</v>
      </c>
      <c r="F287" s="92">
        <v>584</v>
      </c>
      <c r="G287" s="88">
        <v>2</v>
      </c>
    </row>
    <row r="288" spans="1:7" s="86" customFormat="1" ht="9" customHeight="1">
      <c r="A288" s="84" t="s">
        <v>40</v>
      </c>
      <c r="B288" s="90">
        <f t="shared" si="15"/>
        <v>2136</v>
      </c>
      <c r="C288" s="85">
        <v>13</v>
      </c>
      <c r="D288" s="90">
        <v>576</v>
      </c>
      <c r="E288" s="90">
        <v>415</v>
      </c>
      <c r="F288" s="90">
        <v>1130</v>
      </c>
      <c r="G288" s="85">
        <v>2</v>
      </c>
    </row>
    <row r="289" spans="1:7" s="86" customFormat="1" ht="9" customHeight="1">
      <c r="A289" s="84" t="s">
        <v>41</v>
      </c>
      <c r="B289" s="90">
        <f t="shared" si="15"/>
        <v>2306</v>
      </c>
      <c r="C289" s="85">
        <v>0</v>
      </c>
      <c r="D289" s="90">
        <v>802</v>
      </c>
      <c r="E289" s="90">
        <v>478</v>
      </c>
      <c r="F289" s="90">
        <v>1024</v>
      </c>
      <c r="G289" s="85">
        <v>2</v>
      </c>
    </row>
    <row r="290" spans="1:7" s="86" customFormat="1" ht="9" customHeight="1">
      <c r="A290" s="84" t="s">
        <v>42</v>
      </c>
      <c r="B290" s="90">
        <f t="shared" si="15"/>
        <v>1171</v>
      </c>
      <c r="C290" s="85">
        <v>0</v>
      </c>
      <c r="D290" s="90">
        <v>361</v>
      </c>
      <c r="E290" s="90">
        <v>215</v>
      </c>
      <c r="F290" s="90">
        <v>585</v>
      </c>
      <c r="G290" s="85">
        <v>10</v>
      </c>
    </row>
    <row r="291" spans="1:7" s="86" customFormat="1" ht="9" customHeight="1">
      <c r="A291" s="87" t="s">
        <v>43</v>
      </c>
      <c r="B291" s="92">
        <f t="shared" si="15"/>
        <v>1579</v>
      </c>
      <c r="C291" s="88">
        <v>3</v>
      </c>
      <c r="D291" s="92">
        <v>461</v>
      </c>
      <c r="E291" s="92">
        <v>283</v>
      </c>
      <c r="F291" s="92">
        <v>832</v>
      </c>
      <c r="G291" s="88">
        <v>0</v>
      </c>
    </row>
    <row r="292" spans="1:7" s="86" customFormat="1" ht="9" customHeight="1">
      <c r="A292" s="84" t="s">
        <v>44</v>
      </c>
      <c r="B292" s="90">
        <f t="shared" si="15"/>
        <v>159</v>
      </c>
      <c r="C292" s="85">
        <v>0</v>
      </c>
      <c r="D292" s="90">
        <v>51</v>
      </c>
      <c r="E292" s="90">
        <v>30</v>
      </c>
      <c r="F292" s="90">
        <v>78</v>
      </c>
      <c r="G292" s="85">
        <v>0</v>
      </c>
    </row>
    <row r="293" spans="1:7" s="86" customFormat="1" ht="9" customHeight="1">
      <c r="A293" s="84" t="s">
        <v>45</v>
      </c>
      <c r="B293" s="90">
        <f t="shared" si="15"/>
        <v>3206</v>
      </c>
      <c r="C293" s="85">
        <v>3</v>
      </c>
      <c r="D293" s="90">
        <v>1031</v>
      </c>
      <c r="E293" s="90">
        <v>561</v>
      </c>
      <c r="F293" s="90">
        <v>1610</v>
      </c>
      <c r="G293" s="85">
        <v>1</v>
      </c>
    </row>
    <row r="294" spans="1:7" s="86" customFormat="1" ht="9" customHeight="1">
      <c r="A294" s="84" t="s">
        <v>46</v>
      </c>
      <c r="B294" s="90">
        <f t="shared" si="15"/>
        <v>1461</v>
      </c>
      <c r="C294" s="85">
        <v>1</v>
      </c>
      <c r="D294" s="90">
        <v>510</v>
      </c>
      <c r="E294" s="90">
        <v>303</v>
      </c>
      <c r="F294" s="90">
        <v>644</v>
      </c>
      <c r="G294" s="85">
        <v>3</v>
      </c>
    </row>
    <row r="295" spans="1:7" s="86" customFormat="1" ht="9" customHeight="1">
      <c r="A295" s="87" t="s">
        <v>47</v>
      </c>
      <c r="B295" s="92">
        <f t="shared" si="15"/>
        <v>857</v>
      </c>
      <c r="C295" s="88">
        <v>5</v>
      </c>
      <c r="D295" s="92">
        <v>285</v>
      </c>
      <c r="E295" s="92">
        <v>172</v>
      </c>
      <c r="F295" s="92">
        <v>395</v>
      </c>
      <c r="G295" s="88">
        <v>0</v>
      </c>
    </row>
    <row r="296" spans="1:7" s="143" customFormat="1" ht="9" customHeight="1">
      <c r="A296" s="141"/>
      <c r="B296" s="127"/>
      <c r="C296" s="144"/>
      <c r="D296" s="144"/>
      <c r="E296" s="144"/>
      <c r="F296" s="144"/>
      <c r="G296" s="144"/>
    </row>
    <row r="297" spans="1:7" s="82" customFormat="1" ht="9" customHeight="1">
      <c r="A297" s="179">
        <v>2003</v>
      </c>
      <c r="B297" s="125"/>
      <c r="C297" s="125"/>
      <c r="D297" s="125"/>
      <c r="E297" s="125"/>
      <c r="F297" s="125"/>
      <c r="G297" s="125"/>
    </row>
    <row r="298" spans="1:7" s="82" customFormat="1" ht="9" customHeight="1">
      <c r="A298" s="82" t="s">
        <v>15</v>
      </c>
      <c r="B298" s="91">
        <f t="shared" ref="B298:G298" si="16">SUM(B300:B331)</f>
        <v>64248</v>
      </c>
      <c r="C298" s="91">
        <f t="shared" si="16"/>
        <v>161</v>
      </c>
      <c r="D298" s="91">
        <f t="shared" si="16"/>
        <v>19793</v>
      </c>
      <c r="E298" s="91">
        <f t="shared" si="16"/>
        <v>12156</v>
      </c>
      <c r="F298" s="91">
        <f t="shared" si="16"/>
        <v>31997</v>
      </c>
      <c r="G298" s="91">
        <f t="shared" si="16"/>
        <v>141</v>
      </c>
    </row>
    <row r="299" spans="1:7" s="82" customFormat="1" ht="3.95" customHeight="1">
      <c r="A299" s="83"/>
      <c r="B299" s="91"/>
      <c r="C299" s="81"/>
      <c r="D299" s="91"/>
      <c r="E299" s="91"/>
      <c r="F299" s="91"/>
      <c r="G299" s="81"/>
    </row>
    <row r="300" spans="1:7" s="86" customFormat="1" ht="9" customHeight="1">
      <c r="A300" s="84" t="s">
        <v>16</v>
      </c>
      <c r="B300" s="90">
        <f t="shared" ref="B300:B331" si="17">SUM(C300:G300)</f>
        <v>1128</v>
      </c>
      <c r="C300" s="85">
        <v>2</v>
      </c>
      <c r="D300" s="90">
        <v>381</v>
      </c>
      <c r="E300" s="90">
        <v>203</v>
      </c>
      <c r="F300" s="90">
        <v>539</v>
      </c>
      <c r="G300" s="85">
        <v>3</v>
      </c>
    </row>
    <row r="301" spans="1:7" s="86" customFormat="1" ht="9" customHeight="1">
      <c r="A301" s="84" t="s">
        <v>17</v>
      </c>
      <c r="B301" s="90">
        <f t="shared" si="17"/>
        <v>3457</v>
      </c>
      <c r="C301" s="85">
        <v>4</v>
      </c>
      <c r="D301" s="90">
        <v>879</v>
      </c>
      <c r="E301" s="90">
        <v>783</v>
      </c>
      <c r="F301" s="90">
        <v>1779</v>
      </c>
      <c r="G301" s="85">
        <v>12</v>
      </c>
    </row>
    <row r="302" spans="1:7" s="86" customFormat="1" ht="9" customHeight="1">
      <c r="A302" s="84" t="s">
        <v>18</v>
      </c>
      <c r="B302" s="90">
        <f t="shared" si="17"/>
        <v>520</v>
      </c>
      <c r="C302" s="85">
        <v>0</v>
      </c>
      <c r="D302" s="90">
        <v>174</v>
      </c>
      <c r="E302" s="90">
        <v>107</v>
      </c>
      <c r="F302" s="90">
        <v>238</v>
      </c>
      <c r="G302" s="85">
        <v>1</v>
      </c>
    </row>
    <row r="303" spans="1:7" s="86" customFormat="1" ht="9" customHeight="1">
      <c r="A303" s="87" t="s">
        <v>19</v>
      </c>
      <c r="B303" s="92">
        <f t="shared" si="17"/>
        <v>678</v>
      </c>
      <c r="C303" s="88">
        <v>0</v>
      </c>
      <c r="D303" s="92">
        <v>180</v>
      </c>
      <c r="E303" s="92">
        <v>126</v>
      </c>
      <c r="F303" s="92">
        <v>372</v>
      </c>
      <c r="G303" s="88">
        <v>0</v>
      </c>
    </row>
    <row r="304" spans="1:7" s="86" customFormat="1" ht="9" customHeight="1">
      <c r="A304" s="84" t="s">
        <v>20</v>
      </c>
      <c r="B304" s="90">
        <f t="shared" si="17"/>
        <v>1987</v>
      </c>
      <c r="C304" s="85">
        <v>18</v>
      </c>
      <c r="D304" s="90">
        <v>553</v>
      </c>
      <c r="E304" s="90">
        <v>370</v>
      </c>
      <c r="F304" s="90">
        <v>1037</v>
      </c>
      <c r="G304" s="85">
        <v>9</v>
      </c>
    </row>
    <row r="305" spans="1:7" s="86" customFormat="1" ht="9" customHeight="1">
      <c r="A305" s="84" t="s">
        <v>21</v>
      </c>
      <c r="B305" s="90">
        <f t="shared" si="17"/>
        <v>628</v>
      </c>
      <c r="C305" s="85">
        <v>3</v>
      </c>
      <c r="D305" s="90">
        <v>186</v>
      </c>
      <c r="E305" s="90">
        <v>106</v>
      </c>
      <c r="F305" s="90">
        <v>331</v>
      </c>
      <c r="G305" s="85">
        <v>2</v>
      </c>
    </row>
    <row r="306" spans="1:7" s="86" customFormat="1" ht="9" customHeight="1">
      <c r="A306" s="84" t="s">
        <v>22</v>
      </c>
      <c r="B306" s="90">
        <f t="shared" si="17"/>
        <v>1173</v>
      </c>
      <c r="C306" s="85">
        <v>2</v>
      </c>
      <c r="D306" s="90">
        <v>433</v>
      </c>
      <c r="E306" s="90">
        <v>205</v>
      </c>
      <c r="F306" s="90">
        <v>531</v>
      </c>
      <c r="G306" s="85">
        <v>2</v>
      </c>
    </row>
    <row r="307" spans="1:7" s="86" customFormat="1" ht="9" customHeight="1">
      <c r="A307" s="87" t="s">
        <v>23</v>
      </c>
      <c r="B307" s="92">
        <f t="shared" si="17"/>
        <v>4520</v>
      </c>
      <c r="C307" s="88">
        <v>12</v>
      </c>
      <c r="D307" s="92">
        <v>1343</v>
      </c>
      <c r="E307" s="92">
        <v>836</v>
      </c>
      <c r="F307" s="92">
        <v>2327</v>
      </c>
      <c r="G307" s="88">
        <v>2</v>
      </c>
    </row>
    <row r="308" spans="1:7" s="86" customFormat="1" ht="9" customHeight="1">
      <c r="A308" s="243" t="s">
        <v>24</v>
      </c>
      <c r="B308" s="90">
        <f t="shared" si="17"/>
        <v>7418</v>
      </c>
      <c r="C308" s="85">
        <v>24</v>
      </c>
      <c r="D308" s="90">
        <v>2422</v>
      </c>
      <c r="E308" s="90">
        <v>1359</v>
      </c>
      <c r="F308" s="90">
        <v>3602</v>
      </c>
      <c r="G308" s="85">
        <v>11</v>
      </c>
    </row>
    <row r="309" spans="1:7" s="86" customFormat="1" ht="9" customHeight="1">
      <c r="A309" s="84" t="s">
        <v>25</v>
      </c>
      <c r="B309" s="90">
        <f t="shared" si="17"/>
        <v>1114</v>
      </c>
      <c r="C309" s="85">
        <v>7</v>
      </c>
      <c r="D309" s="90">
        <v>359</v>
      </c>
      <c r="E309" s="90">
        <v>187</v>
      </c>
      <c r="F309" s="90">
        <v>560</v>
      </c>
      <c r="G309" s="85">
        <v>1</v>
      </c>
    </row>
    <row r="310" spans="1:7" s="86" customFormat="1" ht="9" customHeight="1">
      <c r="A310" s="84" t="s">
        <v>26</v>
      </c>
      <c r="B310" s="90">
        <f t="shared" si="17"/>
        <v>2803</v>
      </c>
      <c r="C310" s="85">
        <v>19</v>
      </c>
      <c r="D310" s="90">
        <v>866</v>
      </c>
      <c r="E310" s="90">
        <v>552</v>
      </c>
      <c r="F310" s="90">
        <v>1356</v>
      </c>
      <c r="G310" s="85">
        <v>10</v>
      </c>
    </row>
    <row r="311" spans="1:7" s="86" customFormat="1" ht="9" customHeight="1">
      <c r="A311" s="87" t="s">
        <v>27</v>
      </c>
      <c r="B311" s="92">
        <f t="shared" si="17"/>
        <v>1148</v>
      </c>
      <c r="C311" s="88">
        <v>0</v>
      </c>
      <c r="D311" s="92">
        <v>331</v>
      </c>
      <c r="E311" s="92">
        <v>232</v>
      </c>
      <c r="F311" s="92">
        <v>585</v>
      </c>
      <c r="G311" s="88">
        <v>0</v>
      </c>
    </row>
    <row r="312" spans="1:7" s="86" customFormat="1" ht="9" customHeight="1">
      <c r="A312" s="84" t="s">
        <v>28</v>
      </c>
      <c r="B312" s="90">
        <f t="shared" si="17"/>
        <v>603</v>
      </c>
      <c r="C312" s="85">
        <v>4</v>
      </c>
      <c r="D312" s="90">
        <v>163</v>
      </c>
      <c r="E312" s="90">
        <v>115</v>
      </c>
      <c r="F312" s="90">
        <v>320</v>
      </c>
      <c r="G312" s="85">
        <v>1</v>
      </c>
    </row>
    <row r="313" spans="1:7" s="86" customFormat="1" ht="9" customHeight="1">
      <c r="A313" s="84" t="s">
        <v>29</v>
      </c>
      <c r="B313" s="90">
        <f t="shared" si="17"/>
        <v>2999</v>
      </c>
      <c r="C313" s="85">
        <v>2</v>
      </c>
      <c r="D313" s="90">
        <v>959</v>
      </c>
      <c r="E313" s="90">
        <v>596</v>
      </c>
      <c r="F313" s="90">
        <v>1437</v>
      </c>
      <c r="G313" s="85">
        <v>5</v>
      </c>
    </row>
    <row r="314" spans="1:7" s="86" customFormat="1" ht="9" customHeight="1">
      <c r="A314" s="84" t="s">
        <v>30</v>
      </c>
      <c r="B314" s="90">
        <f t="shared" si="17"/>
        <v>7311</v>
      </c>
      <c r="C314" s="85">
        <v>12</v>
      </c>
      <c r="D314" s="90">
        <v>2210</v>
      </c>
      <c r="E314" s="90">
        <v>1401</v>
      </c>
      <c r="F314" s="90">
        <v>3676</v>
      </c>
      <c r="G314" s="85">
        <v>12</v>
      </c>
    </row>
    <row r="315" spans="1:7" s="86" customFormat="1" ht="9" customHeight="1">
      <c r="A315" s="87" t="s">
        <v>31</v>
      </c>
      <c r="B315" s="92">
        <f t="shared" si="17"/>
        <v>2410</v>
      </c>
      <c r="C315" s="88">
        <v>26</v>
      </c>
      <c r="D315" s="92">
        <v>806</v>
      </c>
      <c r="E315" s="92">
        <v>475</v>
      </c>
      <c r="F315" s="92">
        <v>1089</v>
      </c>
      <c r="G315" s="88">
        <v>14</v>
      </c>
    </row>
    <row r="316" spans="1:7" s="86" customFormat="1" ht="9" customHeight="1">
      <c r="A316" s="84" t="s">
        <v>32</v>
      </c>
      <c r="B316" s="90">
        <f t="shared" si="17"/>
        <v>697</v>
      </c>
      <c r="C316" s="85">
        <v>1</v>
      </c>
      <c r="D316" s="90">
        <v>171</v>
      </c>
      <c r="E316" s="90">
        <v>126</v>
      </c>
      <c r="F316" s="90">
        <v>399</v>
      </c>
      <c r="G316" s="85">
        <v>0</v>
      </c>
    </row>
    <row r="317" spans="1:7" s="86" customFormat="1" ht="9" customHeight="1">
      <c r="A317" s="84" t="s">
        <v>33</v>
      </c>
      <c r="B317" s="90">
        <f t="shared" si="17"/>
        <v>656</v>
      </c>
      <c r="C317" s="85">
        <v>0</v>
      </c>
      <c r="D317" s="90">
        <v>222</v>
      </c>
      <c r="E317" s="90">
        <v>130</v>
      </c>
      <c r="F317" s="90">
        <v>301</v>
      </c>
      <c r="G317" s="85">
        <v>3</v>
      </c>
    </row>
    <row r="318" spans="1:7" s="86" customFormat="1" ht="9" customHeight="1">
      <c r="A318" s="84" t="s">
        <v>34</v>
      </c>
      <c r="B318" s="90">
        <f t="shared" si="17"/>
        <v>3720</v>
      </c>
      <c r="C318" s="85">
        <v>0</v>
      </c>
      <c r="D318" s="90">
        <v>1270</v>
      </c>
      <c r="E318" s="90">
        <v>667</v>
      </c>
      <c r="F318" s="90">
        <v>1765</v>
      </c>
      <c r="G318" s="85">
        <v>18</v>
      </c>
    </row>
    <row r="319" spans="1:7" s="86" customFormat="1" ht="9" customHeight="1">
      <c r="A319" s="87" t="s">
        <v>35</v>
      </c>
      <c r="B319" s="92">
        <f t="shared" si="17"/>
        <v>634</v>
      </c>
      <c r="C319" s="88">
        <v>0</v>
      </c>
      <c r="D319" s="92">
        <v>167</v>
      </c>
      <c r="E319" s="92">
        <v>119</v>
      </c>
      <c r="F319" s="92">
        <v>347</v>
      </c>
      <c r="G319" s="88">
        <v>1</v>
      </c>
    </row>
    <row r="320" spans="1:7" s="86" customFormat="1" ht="9" customHeight="1">
      <c r="A320" s="84" t="s">
        <v>36</v>
      </c>
      <c r="B320" s="90">
        <f t="shared" si="17"/>
        <v>1877</v>
      </c>
      <c r="C320" s="85">
        <v>4</v>
      </c>
      <c r="D320" s="90">
        <v>571</v>
      </c>
      <c r="E320" s="90">
        <v>326</v>
      </c>
      <c r="F320" s="90">
        <v>966</v>
      </c>
      <c r="G320" s="85">
        <v>10</v>
      </c>
    </row>
    <row r="321" spans="1:7" s="86" customFormat="1" ht="9" customHeight="1">
      <c r="A321" s="84" t="s">
        <v>37</v>
      </c>
      <c r="B321" s="90">
        <f t="shared" si="17"/>
        <v>871</v>
      </c>
      <c r="C321" s="85">
        <v>2</v>
      </c>
      <c r="D321" s="90">
        <v>252</v>
      </c>
      <c r="E321" s="90">
        <v>170</v>
      </c>
      <c r="F321" s="90">
        <v>443</v>
      </c>
      <c r="G321" s="85">
        <v>4</v>
      </c>
    </row>
    <row r="322" spans="1:7" s="86" customFormat="1" ht="9" customHeight="1">
      <c r="A322" s="84" t="s">
        <v>38</v>
      </c>
      <c r="B322" s="90">
        <f t="shared" si="17"/>
        <v>1000</v>
      </c>
      <c r="C322" s="85">
        <v>1</v>
      </c>
      <c r="D322" s="90">
        <v>302</v>
      </c>
      <c r="E322" s="90">
        <v>239</v>
      </c>
      <c r="F322" s="90">
        <v>458</v>
      </c>
      <c r="G322" s="85">
        <v>0</v>
      </c>
    </row>
    <row r="323" spans="1:7" s="86" customFormat="1" ht="9" customHeight="1">
      <c r="A323" s="87" t="s">
        <v>39</v>
      </c>
      <c r="B323" s="92">
        <f t="shared" si="17"/>
        <v>958</v>
      </c>
      <c r="C323" s="88">
        <v>3</v>
      </c>
      <c r="D323" s="92">
        <v>231</v>
      </c>
      <c r="E323" s="92">
        <v>188</v>
      </c>
      <c r="F323" s="92">
        <v>535</v>
      </c>
      <c r="G323" s="88">
        <v>1</v>
      </c>
    </row>
    <row r="324" spans="1:7" s="86" customFormat="1" ht="9" customHeight="1">
      <c r="A324" s="84" t="s">
        <v>40</v>
      </c>
      <c r="B324" s="90">
        <f t="shared" si="17"/>
        <v>2741</v>
      </c>
      <c r="C324" s="85">
        <v>9</v>
      </c>
      <c r="D324" s="90">
        <v>717</v>
      </c>
      <c r="E324" s="90">
        <v>524</v>
      </c>
      <c r="F324" s="90">
        <v>1487</v>
      </c>
      <c r="G324" s="85">
        <v>4</v>
      </c>
    </row>
    <row r="325" spans="1:7" s="86" customFormat="1" ht="9" customHeight="1">
      <c r="A325" s="84" t="s">
        <v>41</v>
      </c>
      <c r="B325" s="90">
        <f t="shared" si="17"/>
        <v>2406</v>
      </c>
      <c r="C325" s="85">
        <v>0</v>
      </c>
      <c r="D325" s="90">
        <v>831</v>
      </c>
      <c r="E325" s="90">
        <v>452</v>
      </c>
      <c r="F325" s="90">
        <v>1115</v>
      </c>
      <c r="G325" s="85">
        <v>8</v>
      </c>
    </row>
    <row r="326" spans="1:7" s="86" customFormat="1" ht="9" customHeight="1">
      <c r="A326" s="84" t="s">
        <v>42</v>
      </c>
      <c r="B326" s="90">
        <f t="shared" si="17"/>
        <v>1300</v>
      </c>
      <c r="C326" s="85">
        <v>0</v>
      </c>
      <c r="D326" s="90">
        <v>382</v>
      </c>
      <c r="E326" s="90">
        <v>249</v>
      </c>
      <c r="F326" s="90">
        <v>666</v>
      </c>
      <c r="G326" s="85">
        <v>3</v>
      </c>
    </row>
    <row r="327" spans="1:7" s="86" customFormat="1" ht="9" customHeight="1">
      <c r="A327" s="87" t="s">
        <v>43</v>
      </c>
      <c r="B327" s="92">
        <f t="shared" si="17"/>
        <v>1381</v>
      </c>
      <c r="C327" s="88">
        <v>2</v>
      </c>
      <c r="D327" s="92">
        <v>358</v>
      </c>
      <c r="E327" s="92">
        <v>268</v>
      </c>
      <c r="F327" s="92">
        <v>753</v>
      </c>
      <c r="G327" s="88">
        <v>0</v>
      </c>
    </row>
    <row r="328" spans="1:7" s="86" customFormat="1" ht="9" customHeight="1">
      <c r="A328" s="84" t="s">
        <v>44</v>
      </c>
      <c r="B328" s="90">
        <f t="shared" si="17"/>
        <v>140</v>
      </c>
      <c r="C328" s="85">
        <v>0</v>
      </c>
      <c r="D328" s="90">
        <v>44</v>
      </c>
      <c r="E328" s="90">
        <v>20</v>
      </c>
      <c r="F328" s="90">
        <v>76</v>
      </c>
      <c r="G328" s="85">
        <v>0</v>
      </c>
    </row>
    <row r="329" spans="1:7" s="86" customFormat="1" ht="9" customHeight="1">
      <c r="A329" s="84" t="s">
        <v>45</v>
      </c>
      <c r="B329" s="90">
        <f t="shared" si="17"/>
        <v>3290</v>
      </c>
      <c r="C329" s="85">
        <v>1</v>
      </c>
      <c r="D329" s="90">
        <v>1161</v>
      </c>
      <c r="E329" s="90">
        <v>549</v>
      </c>
      <c r="F329" s="90">
        <v>1577</v>
      </c>
      <c r="G329" s="85">
        <v>2</v>
      </c>
    </row>
    <row r="330" spans="1:7" s="86" customFormat="1" ht="9" customHeight="1">
      <c r="A330" s="84" t="s">
        <v>46</v>
      </c>
      <c r="B330" s="90">
        <f t="shared" si="17"/>
        <v>1807</v>
      </c>
      <c r="C330" s="85">
        <v>0</v>
      </c>
      <c r="D330" s="90">
        <v>575</v>
      </c>
      <c r="E330" s="90">
        <v>322</v>
      </c>
      <c r="F330" s="90">
        <v>909</v>
      </c>
      <c r="G330" s="85">
        <v>1</v>
      </c>
    </row>
    <row r="331" spans="1:7" s="86" customFormat="1" ht="9" customHeight="1">
      <c r="A331" s="87" t="s">
        <v>47</v>
      </c>
      <c r="B331" s="92">
        <f t="shared" si="17"/>
        <v>873</v>
      </c>
      <c r="C331" s="88">
        <v>3</v>
      </c>
      <c r="D331" s="92">
        <v>294</v>
      </c>
      <c r="E331" s="92">
        <v>154</v>
      </c>
      <c r="F331" s="92">
        <v>421</v>
      </c>
      <c r="G331" s="88">
        <v>1</v>
      </c>
    </row>
    <row r="332" spans="1:7" s="143" customFormat="1" ht="9" customHeight="1">
      <c r="A332" s="141"/>
      <c r="B332" s="127"/>
      <c r="C332" s="144"/>
      <c r="D332" s="144"/>
      <c r="E332" s="144"/>
      <c r="F332" s="144"/>
      <c r="G332" s="144"/>
    </row>
    <row r="333" spans="1:7" s="82" customFormat="1" ht="9" customHeight="1">
      <c r="A333" s="179">
        <v>2004</v>
      </c>
      <c r="B333" s="125"/>
      <c r="C333" s="125"/>
      <c r="D333" s="125"/>
      <c r="E333" s="125"/>
      <c r="F333" s="125"/>
      <c r="G333" s="125"/>
    </row>
    <row r="334" spans="1:7" s="82" customFormat="1" ht="9" customHeight="1">
      <c r="A334" s="82" t="s">
        <v>15</v>
      </c>
      <c r="B334" s="91">
        <f t="shared" ref="B334:G334" si="18">SUM(B336:B367)</f>
        <v>67575</v>
      </c>
      <c r="C334" s="91">
        <f t="shared" si="18"/>
        <v>110</v>
      </c>
      <c r="D334" s="91">
        <f t="shared" si="18"/>
        <v>19971</v>
      </c>
      <c r="E334" s="91">
        <f t="shared" si="18"/>
        <v>12828</v>
      </c>
      <c r="F334" s="91">
        <f t="shared" si="18"/>
        <v>33623</v>
      </c>
      <c r="G334" s="91">
        <f t="shared" si="18"/>
        <v>1043</v>
      </c>
    </row>
    <row r="335" spans="1:7" s="82" customFormat="1" ht="3.95" customHeight="1">
      <c r="A335" s="83"/>
      <c r="B335" s="91"/>
      <c r="C335" s="81"/>
      <c r="D335" s="91"/>
      <c r="E335" s="91"/>
      <c r="F335" s="91"/>
      <c r="G335" s="81"/>
    </row>
    <row r="336" spans="1:7" s="86" customFormat="1" ht="9" customHeight="1">
      <c r="A336" s="84" t="s">
        <v>16</v>
      </c>
      <c r="B336" s="90">
        <f t="shared" ref="B336:B367" si="19">SUM(C336:G336)</f>
        <v>1235</v>
      </c>
      <c r="C336" s="85">
        <v>3</v>
      </c>
      <c r="D336" s="90">
        <v>276</v>
      </c>
      <c r="E336" s="90">
        <v>226</v>
      </c>
      <c r="F336" s="90">
        <v>665</v>
      </c>
      <c r="G336" s="85">
        <v>65</v>
      </c>
    </row>
    <row r="337" spans="1:7" s="86" customFormat="1" ht="9" customHeight="1">
      <c r="A337" s="84" t="s">
        <v>17</v>
      </c>
      <c r="B337" s="90">
        <f t="shared" si="19"/>
        <v>3803</v>
      </c>
      <c r="C337" s="85">
        <v>7</v>
      </c>
      <c r="D337" s="90">
        <v>806</v>
      </c>
      <c r="E337" s="90">
        <v>688</v>
      </c>
      <c r="F337" s="90">
        <v>1611</v>
      </c>
      <c r="G337" s="85">
        <v>691</v>
      </c>
    </row>
    <row r="338" spans="1:7" s="86" customFormat="1" ht="9" customHeight="1">
      <c r="A338" s="84" t="s">
        <v>18</v>
      </c>
      <c r="B338" s="90">
        <f t="shared" si="19"/>
        <v>567</v>
      </c>
      <c r="C338" s="85">
        <v>0</v>
      </c>
      <c r="D338" s="90">
        <v>183</v>
      </c>
      <c r="E338" s="90">
        <v>129</v>
      </c>
      <c r="F338" s="90">
        <v>255</v>
      </c>
      <c r="G338" s="85">
        <v>0</v>
      </c>
    </row>
    <row r="339" spans="1:7" s="86" customFormat="1" ht="9" customHeight="1">
      <c r="A339" s="87" t="s">
        <v>19</v>
      </c>
      <c r="B339" s="92">
        <f t="shared" si="19"/>
        <v>731</v>
      </c>
      <c r="C339" s="88">
        <v>0</v>
      </c>
      <c r="D339" s="92">
        <v>181</v>
      </c>
      <c r="E339" s="92">
        <v>136</v>
      </c>
      <c r="F339" s="92">
        <v>413</v>
      </c>
      <c r="G339" s="88">
        <v>1</v>
      </c>
    </row>
    <row r="340" spans="1:7" s="86" customFormat="1" ht="9" customHeight="1">
      <c r="A340" s="84" t="s">
        <v>20</v>
      </c>
      <c r="B340" s="90">
        <f t="shared" si="19"/>
        <v>2169</v>
      </c>
      <c r="C340" s="85">
        <v>3</v>
      </c>
      <c r="D340" s="90">
        <v>637</v>
      </c>
      <c r="E340" s="90">
        <v>415</v>
      </c>
      <c r="F340" s="90">
        <v>1114</v>
      </c>
      <c r="G340" s="85">
        <v>0</v>
      </c>
    </row>
    <row r="341" spans="1:7" s="86" customFormat="1" ht="9" customHeight="1">
      <c r="A341" s="84" t="s">
        <v>21</v>
      </c>
      <c r="B341" s="90">
        <f t="shared" si="19"/>
        <v>732</v>
      </c>
      <c r="C341" s="85">
        <v>3</v>
      </c>
      <c r="D341" s="90">
        <v>218</v>
      </c>
      <c r="E341" s="90">
        <v>143</v>
      </c>
      <c r="F341" s="90">
        <v>360</v>
      </c>
      <c r="G341" s="85">
        <v>8</v>
      </c>
    </row>
    <row r="342" spans="1:7" s="86" customFormat="1" ht="9" customHeight="1">
      <c r="A342" s="84" t="s">
        <v>22</v>
      </c>
      <c r="B342" s="90">
        <f t="shared" si="19"/>
        <v>1260</v>
      </c>
      <c r="C342" s="85">
        <v>0</v>
      </c>
      <c r="D342" s="90">
        <v>440</v>
      </c>
      <c r="E342" s="90">
        <v>244</v>
      </c>
      <c r="F342" s="90">
        <v>575</v>
      </c>
      <c r="G342" s="85">
        <v>1</v>
      </c>
    </row>
    <row r="343" spans="1:7" s="86" customFormat="1" ht="9" customHeight="1">
      <c r="A343" s="87" t="s">
        <v>23</v>
      </c>
      <c r="B343" s="92">
        <f t="shared" si="19"/>
        <v>4653</v>
      </c>
      <c r="C343" s="88">
        <v>12</v>
      </c>
      <c r="D343" s="92">
        <v>1415</v>
      </c>
      <c r="E343" s="92">
        <v>846</v>
      </c>
      <c r="F343" s="92">
        <v>2360</v>
      </c>
      <c r="G343" s="88">
        <v>20</v>
      </c>
    </row>
    <row r="344" spans="1:7" s="86" customFormat="1" ht="9" customHeight="1">
      <c r="A344" s="243" t="s">
        <v>24</v>
      </c>
      <c r="B344" s="90">
        <f t="shared" si="19"/>
        <v>6785</v>
      </c>
      <c r="C344" s="85">
        <v>10</v>
      </c>
      <c r="D344" s="90">
        <v>2165</v>
      </c>
      <c r="E344" s="90">
        <v>1309</v>
      </c>
      <c r="F344" s="90">
        <v>3298</v>
      </c>
      <c r="G344" s="85">
        <v>3</v>
      </c>
    </row>
    <row r="345" spans="1:7" s="86" customFormat="1" ht="9" customHeight="1">
      <c r="A345" s="84" t="s">
        <v>25</v>
      </c>
      <c r="B345" s="90">
        <f t="shared" si="19"/>
        <v>1119</v>
      </c>
      <c r="C345" s="85">
        <v>8</v>
      </c>
      <c r="D345" s="90">
        <v>341</v>
      </c>
      <c r="E345" s="90">
        <v>229</v>
      </c>
      <c r="F345" s="90">
        <v>538</v>
      </c>
      <c r="G345" s="85">
        <v>3</v>
      </c>
    </row>
    <row r="346" spans="1:7" s="86" customFormat="1" ht="9" customHeight="1">
      <c r="A346" s="84" t="s">
        <v>26</v>
      </c>
      <c r="B346" s="90">
        <f t="shared" si="19"/>
        <v>2825</v>
      </c>
      <c r="C346" s="85">
        <v>15</v>
      </c>
      <c r="D346" s="90">
        <v>835</v>
      </c>
      <c r="E346" s="90">
        <v>538</v>
      </c>
      <c r="F346" s="90">
        <v>1417</v>
      </c>
      <c r="G346" s="85">
        <v>20</v>
      </c>
    </row>
    <row r="347" spans="1:7" s="86" customFormat="1" ht="9" customHeight="1">
      <c r="A347" s="87" t="s">
        <v>27</v>
      </c>
      <c r="B347" s="92">
        <f t="shared" si="19"/>
        <v>1124</v>
      </c>
      <c r="C347" s="88">
        <v>0</v>
      </c>
      <c r="D347" s="92">
        <v>338</v>
      </c>
      <c r="E347" s="92">
        <v>212</v>
      </c>
      <c r="F347" s="92">
        <v>573</v>
      </c>
      <c r="G347" s="88">
        <v>1</v>
      </c>
    </row>
    <row r="348" spans="1:7" s="86" customFormat="1" ht="9" customHeight="1">
      <c r="A348" s="84" t="s">
        <v>28</v>
      </c>
      <c r="B348" s="90">
        <f t="shared" si="19"/>
        <v>534</v>
      </c>
      <c r="C348" s="85">
        <v>1</v>
      </c>
      <c r="D348" s="90">
        <v>132</v>
      </c>
      <c r="E348" s="90">
        <v>112</v>
      </c>
      <c r="F348" s="90">
        <v>288</v>
      </c>
      <c r="G348" s="85">
        <v>1</v>
      </c>
    </row>
    <row r="349" spans="1:7" s="86" customFormat="1" ht="9" customHeight="1">
      <c r="A349" s="84" t="s">
        <v>29</v>
      </c>
      <c r="B349" s="90">
        <f t="shared" si="19"/>
        <v>3172</v>
      </c>
      <c r="C349" s="85">
        <v>0</v>
      </c>
      <c r="D349" s="90">
        <v>970</v>
      </c>
      <c r="E349" s="90">
        <v>646</v>
      </c>
      <c r="F349" s="90">
        <v>1540</v>
      </c>
      <c r="G349" s="85">
        <v>16</v>
      </c>
    </row>
    <row r="350" spans="1:7" s="86" customFormat="1" ht="9" customHeight="1">
      <c r="A350" s="84" t="s">
        <v>30</v>
      </c>
      <c r="B350" s="90">
        <f t="shared" si="19"/>
        <v>7571</v>
      </c>
      <c r="C350" s="85">
        <v>8</v>
      </c>
      <c r="D350" s="90">
        <v>2197</v>
      </c>
      <c r="E350" s="90">
        <v>1496</v>
      </c>
      <c r="F350" s="90">
        <v>3865</v>
      </c>
      <c r="G350" s="85">
        <v>5</v>
      </c>
    </row>
    <row r="351" spans="1:7" s="86" customFormat="1" ht="9" customHeight="1">
      <c r="A351" s="87" t="s">
        <v>31</v>
      </c>
      <c r="B351" s="92">
        <f t="shared" si="19"/>
        <v>2639</v>
      </c>
      <c r="C351" s="88">
        <v>15</v>
      </c>
      <c r="D351" s="92">
        <v>865</v>
      </c>
      <c r="E351" s="92">
        <v>451</v>
      </c>
      <c r="F351" s="92">
        <v>1297</v>
      </c>
      <c r="G351" s="88">
        <v>11</v>
      </c>
    </row>
    <row r="352" spans="1:7" s="86" customFormat="1" ht="9" customHeight="1">
      <c r="A352" s="84" t="s">
        <v>32</v>
      </c>
      <c r="B352" s="90">
        <f t="shared" si="19"/>
        <v>757</v>
      </c>
      <c r="C352" s="85">
        <v>0</v>
      </c>
      <c r="D352" s="90">
        <v>190</v>
      </c>
      <c r="E352" s="90">
        <v>129</v>
      </c>
      <c r="F352" s="90">
        <v>436</v>
      </c>
      <c r="G352" s="85">
        <v>2</v>
      </c>
    </row>
    <row r="353" spans="1:7" s="86" customFormat="1" ht="9" customHeight="1">
      <c r="A353" s="84" t="s">
        <v>33</v>
      </c>
      <c r="B353" s="90">
        <f t="shared" si="19"/>
        <v>920</v>
      </c>
      <c r="C353" s="85">
        <v>2</v>
      </c>
      <c r="D353" s="90">
        <v>277</v>
      </c>
      <c r="E353" s="90">
        <v>165</v>
      </c>
      <c r="F353" s="90">
        <v>474</v>
      </c>
      <c r="G353" s="85">
        <v>2</v>
      </c>
    </row>
    <row r="354" spans="1:7" s="86" customFormat="1" ht="9" customHeight="1">
      <c r="A354" s="84" t="s">
        <v>34</v>
      </c>
      <c r="B354" s="90">
        <f t="shared" si="19"/>
        <v>4124</v>
      </c>
      <c r="C354" s="85">
        <v>1</v>
      </c>
      <c r="D354" s="90">
        <v>1341</v>
      </c>
      <c r="E354" s="90">
        <v>797</v>
      </c>
      <c r="F354" s="90">
        <v>1974</v>
      </c>
      <c r="G354" s="85">
        <v>11</v>
      </c>
    </row>
    <row r="355" spans="1:7" s="86" customFormat="1" ht="9" customHeight="1">
      <c r="A355" s="87" t="s">
        <v>35</v>
      </c>
      <c r="B355" s="92">
        <f t="shared" si="19"/>
        <v>532</v>
      </c>
      <c r="C355" s="88">
        <v>0</v>
      </c>
      <c r="D355" s="92">
        <v>134</v>
      </c>
      <c r="E355" s="92">
        <v>105</v>
      </c>
      <c r="F355" s="92">
        <v>292</v>
      </c>
      <c r="G355" s="88">
        <v>1</v>
      </c>
    </row>
    <row r="356" spans="1:7" s="86" customFormat="1" ht="9" customHeight="1">
      <c r="A356" s="84" t="s">
        <v>36</v>
      </c>
      <c r="B356" s="90">
        <f t="shared" si="19"/>
        <v>1833</v>
      </c>
      <c r="C356" s="85">
        <v>5</v>
      </c>
      <c r="D356" s="90">
        <v>533</v>
      </c>
      <c r="E356" s="90">
        <v>332</v>
      </c>
      <c r="F356" s="90">
        <v>954</v>
      </c>
      <c r="G356" s="85">
        <v>9</v>
      </c>
    </row>
    <row r="357" spans="1:7" s="86" customFormat="1" ht="9" customHeight="1">
      <c r="A357" s="84" t="s">
        <v>37</v>
      </c>
      <c r="B357" s="90">
        <f t="shared" si="19"/>
        <v>1004</v>
      </c>
      <c r="C357" s="85">
        <v>1</v>
      </c>
      <c r="D357" s="90">
        <v>318</v>
      </c>
      <c r="E357" s="90">
        <v>192</v>
      </c>
      <c r="F357" s="90">
        <v>491</v>
      </c>
      <c r="G357" s="85">
        <v>2</v>
      </c>
    </row>
    <row r="358" spans="1:7" s="86" customFormat="1" ht="9" customHeight="1">
      <c r="A358" s="84" t="s">
        <v>38</v>
      </c>
      <c r="B358" s="90">
        <f t="shared" si="19"/>
        <v>921</v>
      </c>
      <c r="C358" s="85">
        <v>0</v>
      </c>
      <c r="D358" s="90">
        <v>258</v>
      </c>
      <c r="E358" s="90">
        <v>173</v>
      </c>
      <c r="F358" s="90">
        <v>380</v>
      </c>
      <c r="G358" s="85">
        <v>110</v>
      </c>
    </row>
    <row r="359" spans="1:7" s="86" customFormat="1" ht="9" customHeight="1">
      <c r="A359" s="87" t="s">
        <v>39</v>
      </c>
      <c r="B359" s="92">
        <f t="shared" si="19"/>
        <v>986</v>
      </c>
      <c r="C359" s="88">
        <v>0</v>
      </c>
      <c r="D359" s="92">
        <v>232</v>
      </c>
      <c r="E359" s="92">
        <v>186</v>
      </c>
      <c r="F359" s="92">
        <v>567</v>
      </c>
      <c r="G359" s="88">
        <v>1</v>
      </c>
    </row>
    <row r="360" spans="1:7" s="86" customFormat="1" ht="9" customHeight="1">
      <c r="A360" s="84" t="s">
        <v>40</v>
      </c>
      <c r="B360" s="90">
        <f t="shared" si="19"/>
        <v>2932</v>
      </c>
      <c r="C360" s="85">
        <v>8</v>
      </c>
      <c r="D360" s="90">
        <v>803</v>
      </c>
      <c r="E360" s="90">
        <v>552</v>
      </c>
      <c r="F360" s="90">
        <v>1567</v>
      </c>
      <c r="G360" s="85">
        <v>2</v>
      </c>
    </row>
    <row r="361" spans="1:7" s="86" customFormat="1" ht="9" customHeight="1">
      <c r="A361" s="84" t="s">
        <v>41</v>
      </c>
      <c r="B361" s="90">
        <f t="shared" si="19"/>
        <v>2413</v>
      </c>
      <c r="C361" s="85">
        <v>1</v>
      </c>
      <c r="D361" s="90">
        <v>848</v>
      </c>
      <c r="E361" s="90">
        <v>470</v>
      </c>
      <c r="F361" s="90">
        <v>1094</v>
      </c>
      <c r="G361" s="85">
        <v>0</v>
      </c>
    </row>
    <row r="362" spans="1:7" s="86" customFormat="1" ht="9" customHeight="1">
      <c r="A362" s="84" t="s">
        <v>42</v>
      </c>
      <c r="B362" s="90">
        <f t="shared" si="19"/>
        <v>1360</v>
      </c>
      <c r="C362" s="85">
        <v>1</v>
      </c>
      <c r="D362" s="90">
        <v>413</v>
      </c>
      <c r="E362" s="90">
        <v>245</v>
      </c>
      <c r="F362" s="90">
        <v>698</v>
      </c>
      <c r="G362" s="85">
        <v>3</v>
      </c>
    </row>
    <row r="363" spans="1:7" s="86" customFormat="1" ht="9" customHeight="1">
      <c r="A363" s="87" t="s">
        <v>43</v>
      </c>
      <c r="B363" s="92">
        <f t="shared" si="19"/>
        <v>1733</v>
      </c>
      <c r="C363" s="88">
        <v>1</v>
      </c>
      <c r="D363" s="92">
        <v>466</v>
      </c>
      <c r="E363" s="92">
        <v>339</v>
      </c>
      <c r="F363" s="92">
        <v>925</v>
      </c>
      <c r="G363" s="88">
        <v>2</v>
      </c>
    </row>
    <row r="364" spans="1:7" s="86" customFormat="1" ht="9" customHeight="1">
      <c r="A364" s="84" t="s">
        <v>44</v>
      </c>
      <c r="B364" s="90">
        <f t="shared" si="19"/>
        <v>98</v>
      </c>
      <c r="C364" s="85">
        <v>1</v>
      </c>
      <c r="D364" s="90">
        <v>24</v>
      </c>
      <c r="E364" s="90">
        <v>20</v>
      </c>
      <c r="F364" s="90">
        <v>53</v>
      </c>
      <c r="G364" s="85">
        <v>0</v>
      </c>
    </row>
    <row r="365" spans="1:7" s="86" customFormat="1" ht="9" customHeight="1">
      <c r="A365" s="84" t="s">
        <v>45</v>
      </c>
      <c r="B365" s="90">
        <f t="shared" si="19"/>
        <v>3474</v>
      </c>
      <c r="C365" s="85">
        <v>0</v>
      </c>
      <c r="D365" s="90">
        <v>1128</v>
      </c>
      <c r="E365" s="90">
        <v>625</v>
      </c>
      <c r="F365" s="90">
        <v>1721</v>
      </c>
      <c r="G365" s="85">
        <v>0</v>
      </c>
    </row>
    <row r="366" spans="1:7" s="86" customFormat="1" ht="9" customHeight="1">
      <c r="A366" s="84" t="s">
        <v>46</v>
      </c>
      <c r="B366" s="90">
        <f t="shared" si="19"/>
        <v>2544</v>
      </c>
      <c r="C366" s="85">
        <v>1</v>
      </c>
      <c r="D366" s="90">
        <v>668</v>
      </c>
      <c r="E366" s="90">
        <v>474</v>
      </c>
      <c r="F366" s="90">
        <v>1351</v>
      </c>
      <c r="G366" s="85">
        <v>50</v>
      </c>
    </row>
    <row r="367" spans="1:7" s="86" customFormat="1" ht="9" customHeight="1">
      <c r="A367" s="87" t="s">
        <v>47</v>
      </c>
      <c r="B367" s="92">
        <f t="shared" si="19"/>
        <v>1025</v>
      </c>
      <c r="C367" s="88">
        <v>3</v>
      </c>
      <c r="D367" s="92">
        <v>339</v>
      </c>
      <c r="E367" s="92">
        <v>204</v>
      </c>
      <c r="F367" s="92">
        <v>477</v>
      </c>
      <c r="G367" s="88">
        <v>2</v>
      </c>
    </row>
    <row r="368" spans="1:7" ht="9" customHeight="1"/>
    <row r="369" spans="1:7" ht="9" customHeight="1">
      <c r="A369" s="162">
        <v>2005</v>
      </c>
      <c r="B369" s="164"/>
      <c r="C369" s="164"/>
      <c r="D369" s="164"/>
      <c r="E369" s="164"/>
      <c r="F369" s="164"/>
      <c r="G369" s="164"/>
    </row>
    <row r="370" spans="1:7" s="165" customFormat="1" ht="9" customHeight="1">
      <c r="A370" s="96" t="s">
        <v>181</v>
      </c>
      <c r="B370" s="115">
        <f t="shared" ref="B370:G370" si="20">SUM(B372:B403)</f>
        <v>70184</v>
      </c>
      <c r="C370" s="115">
        <f t="shared" si="20"/>
        <v>114</v>
      </c>
      <c r="D370" s="115">
        <f t="shared" si="20"/>
        <v>20323</v>
      </c>
      <c r="E370" s="115">
        <f t="shared" si="20"/>
        <v>13743</v>
      </c>
      <c r="F370" s="115">
        <f t="shared" si="20"/>
        <v>35878</v>
      </c>
      <c r="G370" s="115">
        <f t="shared" si="20"/>
        <v>126</v>
      </c>
    </row>
    <row r="371" spans="1:7" ht="3.95" customHeight="1">
      <c r="A371" s="89" t="s">
        <v>237</v>
      </c>
      <c r="B371" s="116"/>
      <c r="C371" s="116"/>
      <c r="D371" s="116"/>
      <c r="E371" s="116"/>
      <c r="F371" s="116"/>
      <c r="G371" s="116"/>
    </row>
    <row r="372" spans="1:7" ht="9" customHeight="1">
      <c r="A372" s="89" t="s">
        <v>79</v>
      </c>
      <c r="B372" s="116">
        <f t="shared" ref="B372:B403" si="21">SUM(C372:G372)</f>
        <v>1226</v>
      </c>
      <c r="C372" s="116">
        <v>3</v>
      </c>
      <c r="D372" s="116">
        <v>337</v>
      </c>
      <c r="E372" s="116">
        <v>241</v>
      </c>
      <c r="F372" s="116">
        <v>642</v>
      </c>
      <c r="G372" s="116">
        <v>3</v>
      </c>
    </row>
    <row r="373" spans="1:7" ht="9" customHeight="1">
      <c r="A373" s="89" t="s">
        <v>80</v>
      </c>
      <c r="B373" s="116">
        <f t="shared" si="21"/>
        <v>4531</v>
      </c>
      <c r="C373" s="116">
        <v>4</v>
      </c>
      <c r="D373" s="116">
        <v>1016</v>
      </c>
      <c r="E373" s="116">
        <v>928</v>
      </c>
      <c r="F373" s="116">
        <v>2579</v>
      </c>
      <c r="G373" s="116">
        <v>4</v>
      </c>
    </row>
    <row r="374" spans="1:7" ht="9" customHeight="1">
      <c r="A374" s="89" t="s">
        <v>81</v>
      </c>
      <c r="B374" s="116">
        <f t="shared" si="21"/>
        <v>577</v>
      </c>
      <c r="C374" s="116">
        <v>0</v>
      </c>
      <c r="D374" s="116">
        <v>174</v>
      </c>
      <c r="E374" s="116">
        <v>117</v>
      </c>
      <c r="F374" s="116">
        <v>282</v>
      </c>
      <c r="G374" s="116">
        <v>4</v>
      </c>
    </row>
    <row r="375" spans="1:7" ht="9" customHeight="1">
      <c r="A375" s="100" t="s">
        <v>82</v>
      </c>
      <c r="B375" s="117">
        <f t="shared" si="21"/>
        <v>761</v>
      </c>
      <c r="C375" s="117">
        <v>0</v>
      </c>
      <c r="D375" s="117">
        <v>192</v>
      </c>
      <c r="E375" s="117">
        <v>153</v>
      </c>
      <c r="F375" s="117">
        <v>416</v>
      </c>
      <c r="G375" s="117">
        <v>0</v>
      </c>
    </row>
    <row r="376" spans="1:7" ht="9" customHeight="1">
      <c r="A376" s="89" t="s">
        <v>83</v>
      </c>
      <c r="B376" s="116">
        <f t="shared" si="21"/>
        <v>2525</v>
      </c>
      <c r="C376" s="116">
        <v>2</v>
      </c>
      <c r="D376" s="116">
        <v>697</v>
      </c>
      <c r="E376" s="116">
        <v>481</v>
      </c>
      <c r="F376" s="116">
        <v>1345</v>
      </c>
      <c r="G376" s="116">
        <v>0</v>
      </c>
    </row>
    <row r="377" spans="1:7" ht="9" customHeight="1">
      <c r="A377" s="89" t="s">
        <v>84</v>
      </c>
      <c r="B377" s="116">
        <f t="shared" si="21"/>
        <v>673</v>
      </c>
      <c r="C377" s="116">
        <v>1</v>
      </c>
      <c r="D377" s="116">
        <v>187</v>
      </c>
      <c r="E377" s="116">
        <v>127</v>
      </c>
      <c r="F377" s="116">
        <v>349</v>
      </c>
      <c r="G377" s="116">
        <v>9</v>
      </c>
    </row>
    <row r="378" spans="1:7" ht="9" customHeight="1">
      <c r="A378" s="89" t="s">
        <v>85</v>
      </c>
      <c r="B378" s="116">
        <f t="shared" si="21"/>
        <v>1343</v>
      </c>
      <c r="C378" s="116">
        <v>1</v>
      </c>
      <c r="D378" s="116">
        <v>428</v>
      </c>
      <c r="E378" s="116">
        <v>269</v>
      </c>
      <c r="F378" s="116">
        <v>644</v>
      </c>
      <c r="G378" s="116">
        <v>1</v>
      </c>
    </row>
    <row r="379" spans="1:7" ht="9" customHeight="1">
      <c r="A379" s="100" t="s">
        <v>86</v>
      </c>
      <c r="B379" s="117">
        <f t="shared" si="21"/>
        <v>5004</v>
      </c>
      <c r="C379" s="117">
        <v>11</v>
      </c>
      <c r="D379" s="117">
        <v>1444</v>
      </c>
      <c r="E379" s="117">
        <v>929</v>
      </c>
      <c r="F379" s="117">
        <v>2610</v>
      </c>
      <c r="G379" s="117">
        <v>10</v>
      </c>
    </row>
    <row r="380" spans="1:7" ht="9" customHeight="1">
      <c r="A380" s="243" t="s">
        <v>24</v>
      </c>
      <c r="B380" s="116">
        <f t="shared" si="21"/>
        <v>7106</v>
      </c>
      <c r="C380" s="116">
        <v>12</v>
      </c>
      <c r="D380" s="116">
        <v>2212</v>
      </c>
      <c r="E380" s="116">
        <v>1414</v>
      </c>
      <c r="F380" s="116">
        <v>3465</v>
      </c>
      <c r="G380" s="116">
        <v>3</v>
      </c>
    </row>
    <row r="381" spans="1:7" ht="9" customHeight="1">
      <c r="A381" s="89" t="s">
        <v>87</v>
      </c>
      <c r="B381" s="116">
        <f t="shared" si="21"/>
        <v>1156</v>
      </c>
      <c r="C381" s="116">
        <v>12</v>
      </c>
      <c r="D381" s="116">
        <v>370</v>
      </c>
      <c r="E381" s="116">
        <v>218</v>
      </c>
      <c r="F381" s="116">
        <v>556</v>
      </c>
      <c r="G381" s="116">
        <v>0</v>
      </c>
    </row>
    <row r="382" spans="1:7" ht="9" customHeight="1">
      <c r="A382" s="89" t="s">
        <v>88</v>
      </c>
      <c r="B382" s="116">
        <f t="shared" si="21"/>
        <v>3350</v>
      </c>
      <c r="C382" s="116">
        <v>25</v>
      </c>
      <c r="D382" s="116">
        <v>1037</v>
      </c>
      <c r="E382" s="116">
        <v>666</v>
      </c>
      <c r="F382" s="116">
        <v>1615</v>
      </c>
      <c r="G382" s="116">
        <v>7</v>
      </c>
    </row>
    <row r="383" spans="1:7" ht="9" customHeight="1">
      <c r="A383" s="100" t="s">
        <v>89</v>
      </c>
      <c r="B383" s="117">
        <f t="shared" si="21"/>
        <v>1219</v>
      </c>
      <c r="C383" s="117">
        <v>0</v>
      </c>
      <c r="D383" s="117">
        <v>359</v>
      </c>
      <c r="E383" s="117">
        <v>233</v>
      </c>
      <c r="F383" s="117">
        <v>626</v>
      </c>
      <c r="G383" s="117">
        <v>1</v>
      </c>
    </row>
    <row r="384" spans="1:7" ht="9" customHeight="1">
      <c r="A384" s="89" t="s">
        <v>90</v>
      </c>
      <c r="B384" s="116">
        <f t="shared" si="21"/>
        <v>704</v>
      </c>
      <c r="C384" s="116">
        <v>0</v>
      </c>
      <c r="D384" s="116">
        <v>206</v>
      </c>
      <c r="E384" s="116">
        <v>129</v>
      </c>
      <c r="F384" s="116">
        <v>367</v>
      </c>
      <c r="G384" s="116">
        <v>2</v>
      </c>
    </row>
    <row r="385" spans="1:7" ht="9" customHeight="1">
      <c r="A385" s="89" t="s">
        <v>91</v>
      </c>
      <c r="B385" s="116">
        <f t="shared" si="21"/>
        <v>3270</v>
      </c>
      <c r="C385" s="116">
        <v>0</v>
      </c>
      <c r="D385" s="116">
        <v>959</v>
      </c>
      <c r="E385" s="116">
        <v>713</v>
      </c>
      <c r="F385" s="116">
        <v>1581</v>
      </c>
      <c r="G385" s="116">
        <v>17</v>
      </c>
    </row>
    <row r="386" spans="1:7" ht="9" customHeight="1">
      <c r="A386" s="89" t="s">
        <v>92</v>
      </c>
      <c r="B386" s="116">
        <f t="shared" si="21"/>
        <v>7431</v>
      </c>
      <c r="C386" s="116">
        <v>4</v>
      </c>
      <c r="D386" s="116">
        <v>2072</v>
      </c>
      <c r="E386" s="116">
        <v>1409</v>
      </c>
      <c r="F386" s="116">
        <v>3919</v>
      </c>
      <c r="G386" s="116">
        <v>27</v>
      </c>
    </row>
    <row r="387" spans="1:7" ht="9" customHeight="1">
      <c r="A387" s="100" t="s">
        <v>93</v>
      </c>
      <c r="B387" s="117">
        <f t="shared" si="21"/>
        <v>2648</v>
      </c>
      <c r="C387" s="117">
        <v>22</v>
      </c>
      <c r="D387" s="117">
        <v>835</v>
      </c>
      <c r="E387" s="117">
        <v>465</v>
      </c>
      <c r="F387" s="117">
        <v>1317</v>
      </c>
      <c r="G387" s="117">
        <v>9</v>
      </c>
    </row>
    <row r="388" spans="1:7" ht="9" customHeight="1">
      <c r="A388" s="89" t="s">
        <v>94</v>
      </c>
      <c r="B388" s="116">
        <f t="shared" si="21"/>
        <v>842</v>
      </c>
      <c r="C388" s="116">
        <v>0</v>
      </c>
      <c r="D388" s="116">
        <v>196</v>
      </c>
      <c r="E388" s="116">
        <v>164</v>
      </c>
      <c r="F388" s="116">
        <v>482</v>
      </c>
      <c r="G388" s="116">
        <v>0</v>
      </c>
    </row>
    <row r="389" spans="1:7" ht="9" customHeight="1">
      <c r="A389" s="89" t="s">
        <v>95</v>
      </c>
      <c r="B389" s="116">
        <f t="shared" si="21"/>
        <v>902</v>
      </c>
      <c r="C389" s="116">
        <v>1</v>
      </c>
      <c r="D389" s="116">
        <v>276</v>
      </c>
      <c r="E389" s="116">
        <v>160</v>
      </c>
      <c r="F389" s="116">
        <v>465</v>
      </c>
      <c r="G389" s="116">
        <v>0</v>
      </c>
    </row>
    <row r="390" spans="1:7" ht="9" customHeight="1">
      <c r="A390" s="89" t="s">
        <v>96</v>
      </c>
      <c r="B390" s="116">
        <f t="shared" si="21"/>
        <v>4324</v>
      </c>
      <c r="C390" s="116">
        <v>0</v>
      </c>
      <c r="D390" s="116">
        <v>1365</v>
      </c>
      <c r="E390" s="116">
        <v>853</v>
      </c>
      <c r="F390" s="116">
        <v>2094</v>
      </c>
      <c r="G390" s="116">
        <v>12</v>
      </c>
    </row>
    <row r="391" spans="1:7" ht="9" customHeight="1">
      <c r="A391" s="100" t="s">
        <v>97</v>
      </c>
      <c r="B391" s="117">
        <f t="shared" si="21"/>
        <v>482</v>
      </c>
      <c r="C391" s="117">
        <v>0</v>
      </c>
      <c r="D391" s="117">
        <v>123</v>
      </c>
      <c r="E391" s="117">
        <v>113</v>
      </c>
      <c r="F391" s="117">
        <v>246</v>
      </c>
      <c r="G391" s="117">
        <v>0</v>
      </c>
    </row>
    <row r="392" spans="1:7" ht="9" customHeight="1">
      <c r="A392" s="89" t="s">
        <v>98</v>
      </c>
      <c r="B392" s="116">
        <f t="shared" si="21"/>
        <v>1899</v>
      </c>
      <c r="C392" s="116">
        <v>0</v>
      </c>
      <c r="D392" s="116">
        <v>511</v>
      </c>
      <c r="E392" s="116">
        <v>383</v>
      </c>
      <c r="F392" s="116">
        <v>1004</v>
      </c>
      <c r="G392" s="116">
        <v>1</v>
      </c>
    </row>
    <row r="393" spans="1:7" ht="9" customHeight="1">
      <c r="A393" s="89" t="s">
        <v>99</v>
      </c>
      <c r="B393" s="116">
        <f t="shared" si="21"/>
        <v>1144</v>
      </c>
      <c r="C393" s="116">
        <v>0</v>
      </c>
      <c r="D393" s="116">
        <v>335</v>
      </c>
      <c r="E393" s="116">
        <v>220</v>
      </c>
      <c r="F393" s="116">
        <v>589</v>
      </c>
      <c r="G393" s="116">
        <v>0</v>
      </c>
    </row>
    <row r="394" spans="1:7" ht="9" customHeight="1">
      <c r="A394" s="89" t="s">
        <v>100</v>
      </c>
      <c r="B394" s="116">
        <f t="shared" si="21"/>
        <v>994</v>
      </c>
      <c r="C394" s="116">
        <v>0</v>
      </c>
      <c r="D394" s="116">
        <v>296</v>
      </c>
      <c r="E394" s="116">
        <v>233</v>
      </c>
      <c r="F394" s="116">
        <v>462</v>
      </c>
      <c r="G394" s="116">
        <v>3</v>
      </c>
    </row>
    <row r="395" spans="1:7" ht="9" customHeight="1">
      <c r="A395" s="100" t="s">
        <v>101</v>
      </c>
      <c r="B395" s="117">
        <f t="shared" si="21"/>
        <v>1044</v>
      </c>
      <c r="C395" s="117">
        <v>1</v>
      </c>
      <c r="D395" s="117">
        <v>260</v>
      </c>
      <c r="E395" s="117">
        <v>176</v>
      </c>
      <c r="F395" s="117">
        <v>607</v>
      </c>
      <c r="G395" s="117">
        <v>0</v>
      </c>
    </row>
    <row r="396" spans="1:7" ht="9" customHeight="1">
      <c r="A396" s="89" t="s">
        <v>102</v>
      </c>
      <c r="B396" s="116">
        <f t="shared" si="21"/>
        <v>2694</v>
      </c>
      <c r="C396" s="116">
        <v>6</v>
      </c>
      <c r="D396" s="116">
        <v>699</v>
      </c>
      <c r="E396" s="116">
        <v>497</v>
      </c>
      <c r="F396" s="116">
        <v>1488</v>
      </c>
      <c r="G396" s="116">
        <v>4</v>
      </c>
    </row>
    <row r="397" spans="1:7" ht="9" customHeight="1">
      <c r="A397" s="89" t="s">
        <v>103</v>
      </c>
      <c r="B397" s="116">
        <f t="shared" si="21"/>
        <v>2420</v>
      </c>
      <c r="C397" s="116">
        <v>0</v>
      </c>
      <c r="D397" s="116">
        <v>807</v>
      </c>
      <c r="E397" s="116">
        <v>484</v>
      </c>
      <c r="F397" s="116">
        <v>1127</v>
      </c>
      <c r="G397" s="116">
        <v>2</v>
      </c>
    </row>
    <row r="398" spans="1:7" ht="9" customHeight="1">
      <c r="A398" s="89" t="s">
        <v>104</v>
      </c>
      <c r="B398" s="116">
        <f t="shared" si="21"/>
        <v>1298</v>
      </c>
      <c r="C398" s="116">
        <v>1</v>
      </c>
      <c r="D398" s="116">
        <v>366</v>
      </c>
      <c r="E398" s="116">
        <v>242</v>
      </c>
      <c r="F398" s="116">
        <v>688</v>
      </c>
      <c r="G398" s="116">
        <v>1</v>
      </c>
    </row>
    <row r="399" spans="1:7" ht="9" customHeight="1">
      <c r="A399" s="100" t="s">
        <v>105</v>
      </c>
      <c r="B399" s="117">
        <f t="shared" si="21"/>
        <v>1800</v>
      </c>
      <c r="C399" s="117">
        <v>3</v>
      </c>
      <c r="D399" s="117">
        <v>471</v>
      </c>
      <c r="E399" s="117">
        <v>355</v>
      </c>
      <c r="F399" s="117">
        <v>969</v>
      </c>
      <c r="G399" s="117">
        <v>2</v>
      </c>
    </row>
    <row r="400" spans="1:7" ht="9" customHeight="1">
      <c r="A400" s="89" t="s">
        <v>106</v>
      </c>
      <c r="B400" s="116">
        <f t="shared" si="21"/>
        <v>128</v>
      </c>
      <c r="C400" s="116">
        <v>1</v>
      </c>
      <c r="D400" s="116">
        <v>29</v>
      </c>
      <c r="E400" s="116">
        <v>31</v>
      </c>
      <c r="F400" s="116">
        <v>67</v>
      </c>
      <c r="G400" s="116">
        <v>0</v>
      </c>
    </row>
    <row r="401" spans="1:7" ht="9" customHeight="1">
      <c r="A401" s="89" t="s">
        <v>107</v>
      </c>
      <c r="B401" s="116">
        <f t="shared" si="21"/>
        <v>3324</v>
      </c>
      <c r="C401" s="116">
        <v>2</v>
      </c>
      <c r="D401" s="116">
        <v>1053</v>
      </c>
      <c r="E401" s="116">
        <v>652</v>
      </c>
      <c r="F401" s="116">
        <v>1616</v>
      </c>
      <c r="G401" s="116">
        <v>1</v>
      </c>
    </row>
    <row r="402" spans="1:7" ht="9" customHeight="1">
      <c r="A402" s="89" t="s">
        <v>108</v>
      </c>
      <c r="B402" s="116">
        <f t="shared" si="21"/>
        <v>2291</v>
      </c>
      <c r="C402" s="116">
        <v>0</v>
      </c>
      <c r="D402" s="116">
        <v>656</v>
      </c>
      <c r="E402" s="116">
        <v>496</v>
      </c>
      <c r="F402" s="116">
        <v>1136</v>
      </c>
      <c r="G402" s="116">
        <v>3</v>
      </c>
    </row>
    <row r="403" spans="1:7" ht="9" customHeight="1">
      <c r="A403" s="100" t="s">
        <v>109</v>
      </c>
      <c r="B403" s="117">
        <f t="shared" si="21"/>
        <v>1074</v>
      </c>
      <c r="C403" s="117">
        <v>2</v>
      </c>
      <c r="D403" s="117">
        <v>355</v>
      </c>
      <c r="E403" s="117">
        <v>192</v>
      </c>
      <c r="F403" s="117">
        <v>525</v>
      </c>
      <c r="G403" s="117">
        <v>0</v>
      </c>
    </row>
    <row r="404" spans="1:7" ht="9" customHeight="1"/>
    <row r="405" spans="1:7" ht="9" customHeight="1">
      <c r="A405" s="162" t="s">
        <v>111</v>
      </c>
      <c r="B405" s="164"/>
      <c r="C405" s="164"/>
      <c r="D405" s="164"/>
      <c r="E405" s="164"/>
      <c r="F405" s="164"/>
      <c r="G405" s="164"/>
    </row>
    <row r="406" spans="1:7" s="165" customFormat="1" ht="9" customHeight="1">
      <c r="A406" s="96" t="s">
        <v>181</v>
      </c>
      <c r="B406" s="115">
        <f t="shared" ref="B406:G406" si="22">SUM(B408:B439)</f>
        <v>72396</v>
      </c>
      <c r="C406" s="115">
        <f t="shared" si="22"/>
        <v>95</v>
      </c>
      <c r="D406" s="115">
        <f t="shared" si="22"/>
        <v>20051</v>
      </c>
      <c r="E406" s="115">
        <f t="shared" si="22"/>
        <v>14549</v>
      </c>
      <c r="F406" s="115">
        <f t="shared" si="22"/>
        <v>37558</v>
      </c>
      <c r="G406" s="115">
        <f t="shared" si="22"/>
        <v>143</v>
      </c>
    </row>
    <row r="407" spans="1:7" ht="3.95" customHeight="1">
      <c r="A407" s="89" t="s">
        <v>237</v>
      </c>
      <c r="B407" s="116"/>
      <c r="C407" s="116"/>
      <c r="D407" s="116"/>
      <c r="E407" s="116"/>
      <c r="F407" s="116"/>
      <c r="G407" s="116"/>
    </row>
    <row r="408" spans="1:7" ht="9" customHeight="1">
      <c r="A408" s="89" t="s">
        <v>79</v>
      </c>
      <c r="B408" s="116">
        <f t="shared" ref="B408:B439" si="23">SUM(C408:G408)</f>
        <v>1191</v>
      </c>
      <c r="C408" s="116">
        <v>5</v>
      </c>
      <c r="D408" s="116">
        <v>353</v>
      </c>
      <c r="E408" s="116">
        <v>205</v>
      </c>
      <c r="F408" s="116">
        <v>624</v>
      </c>
      <c r="G408" s="116">
        <v>4</v>
      </c>
    </row>
    <row r="409" spans="1:7" ht="9" customHeight="1">
      <c r="A409" s="89" t="s">
        <v>80</v>
      </c>
      <c r="B409" s="116">
        <f t="shared" si="23"/>
        <v>4317</v>
      </c>
      <c r="C409" s="116">
        <v>1</v>
      </c>
      <c r="D409" s="116">
        <v>913</v>
      </c>
      <c r="E409" s="116">
        <v>975</v>
      </c>
      <c r="F409" s="116">
        <v>2417</v>
      </c>
      <c r="G409" s="116">
        <v>11</v>
      </c>
    </row>
    <row r="410" spans="1:7" ht="9" customHeight="1">
      <c r="A410" s="89" t="s">
        <v>81</v>
      </c>
      <c r="B410" s="116">
        <f t="shared" si="23"/>
        <v>557</v>
      </c>
      <c r="C410" s="116">
        <v>0</v>
      </c>
      <c r="D410" s="116">
        <v>171</v>
      </c>
      <c r="E410" s="116">
        <v>132</v>
      </c>
      <c r="F410" s="116">
        <v>251</v>
      </c>
      <c r="G410" s="116">
        <v>3</v>
      </c>
    </row>
    <row r="411" spans="1:7" ht="9" customHeight="1">
      <c r="A411" s="100" t="s">
        <v>82</v>
      </c>
      <c r="B411" s="117">
        <f t="shared" si="23"/>
        <v>828</v>
      </c>
      <c r="C411" s="117">
        <v>0</v>
      </c>
      <c r="D411" s="117">
        <v>201</v>
      </c>
      <c r="E411" s="117">
        <v>176</v>
      </c>
      <c r="F411" s="117">
        <v>451</v>
      </c>
      <c r="G411" s="117">
        <v>0</v>
      </c>
    </row>
    <row r="412" spans="1:7" ht="9" customHeight="1">
      <c r="A412" s="89" t="s">
        <v>83</v>
      </c>
      <c r="B412" s="116">
        <f t="shared" si="23"/>
        <v>2982</v>
      </c>
      <c r="C412" s="116">
        <v>1</v>
      </c>
      <c r="D412" s="116">
        <v>761</v>
      </c>
      <c r="E412" s="116">
        <v>596</v>
      </c>
      <c r="F412" s="116">
        <v>1624</v>
      </c>
      <c r="G412" s="116">
        <v>0</v>
      </c>
    </row>
    <row r="413" spans="1:7" ht="9" customHeight="1">
      <c r="A413" s="89" t="s">
        <v>84</v>
      </c>
      <c r="B413" s="116">
        <f t="shared" si="23"/>
        <v>741</v>
      </c>
      <c r="C413" s="116">
        <v>2</v>
      </c>
      <c r="D413" s="116">
        <v>191</v>
      </c>
      <c r="E413" s="116">
        <v>135</v>
      </c>
      <c r="F413" s="116">
        <v>413</v>
      </c>
      <c r="G413" s="116">
        <v>0</v>
      </c>
    </row>
    <row r="414" spans="1:7" ht="9" customHeight="1">
      <c r="A414" s="89" t="s">
        <v>85</v>
      </c>
      <c r="B414" s="116">
        <f t="shared" si="23"/>
        <v>1457</v>
      </c>
      <c r="C414" s="116">
        <v>1</v>
      </c>
      <c r="D414" s="116">
        <v>463</v>
      </c>
      <c r="E414" s="116">
        <v>281</v>
      </c>
      <c r="F414" s="116">
        <v>710</v>
      </c>
      <c r="G414" s="116">
        <v>2</v>
      </c>
    </row>
    <row r="415" spans="1:7" ht="9" customHeight="1">
      <c r="A415" s="100" t="s">
        <v>86</v>
      </c>
      <c r="B415" s="117">
        <f t="shared" si="23"/>
        <v>4077</v>
      </c>
      <c r="C415" s="117">
        <v>5</v>
      </c>
      <c r="D415" s="117">
        <v>1112</v>
      </c>
      <c r="E415" s="117">
        <v>785</v>
      </c>
      <c r="F415" s="117">
        <v>2165</v>
      </c>
      <c r="G415" s="117">
        <v>10</v>
      </c>
    </row>
    <row r="416" spans="1:7" ht="9" customHeight="1">
      <c r="A416" s="243" t="s">
        <v>24</v>
      </c>
      <c r="B416" s="116">
        <f t="shared" si="23"/>
        <v>6924</v>
      </c>
      <c r="C416" s="116">
        <v>6</v>
      </c>
      <c r="D416" s="116">
        <v>2122</v>
      </c>
      <c r="E416" s="116">
        <v>1373</v>
      </c>
      <c r="F416" s="116">
        <v>3423</v>
      </c>
      <c r="G416" s="116">
        <v>0</v>
      </c>
    </row>
    <row r="417" spans="1:7" ht="9" customHeight="1">
      <c r="A417" s="89" t="s">
        <v>87</v>
      </c>
      <c r="B417" s="116">
        <f t="shared" si="23"/>
        <v>1359</v>
      </c>
      <c r="C417" s="116">
        <v>11</v>
      </c>
      <c r="D417" s="116">
        <v>425</v>
      </c>
      <c r="E417" s="116">
        <v>253</v>
      </c>
      <c r="F417" s="116">
        <v>669</v>
      </c>
      <c r="G417" s="116">
        <v>1</v>
      </c>
    </row>
    <row r="418" spans="1:7" ht="9" customHeight="1">
      <c r="A418" s="89" t="s">
        <v>88</v>
      </c>
      <c r="B418" s="116">
        <f t="shared" si="23"/>
        <v>3601</v>
      </c>
      <c r="C418" s="116">
        <v>26</v>
      </c>
      <c r="D418" s="116">
        <v>1032</v>
      </c>
      <c r="E418" s="116">
        <v>734</v>
      </c>
      <c r="F418" s="116">
        <v>1797</v>
      </c>
      <c r="G418" s="116">
        <v>12</v>
      </c>
    </row>
    <row r="419" spans="1:7" ht="9" customHeight="1">
      <c r="A419" s="100" t="s">
        <v>89</v>
      </c>
      <c r="B419" s="117">
        <f t="shared" si="23"/>
        <v>1178</v>
      </c>
      <c r="C419" s="117">
        <v>0</v>
      </c>
      <c r="D419" s="117">
        <v>322</v>
      </c>
      <c r="E419" s="117">
        <v>233</v>
      </c>
      <c r="F419" s="117">
        <v>621</v>
      </c>
      <c r="G419" s="117">
        <v>2</v>
      </c>
    </row>
    <row r="420" spans="1:7" ht="9" customHeight="1">
      <c r="A420" s="89" t="s">
        <v>90</v>
      </c>
      <c r="B420" s="116">
        <f t="shared" si="23"/>
        <v>754</v>
      </c>
      <c r="C420" s="116">
        <v>2</v>
      </c>
      <c r="D420" s="116">
        <v>224</v>
      </c>
      <c r="E420" s="116">
        <v>149</v>
      </c>
      <c r="F420" s="116">
        <v>379</v>
      </c>
      <c r="G420" s="116">
        <v>0</v>
      </c>
    </row>
    <row r="421" spans="1:7" ht="9" customHeight="1">
      <c r="A421" s="89" t="s">
        <v>91</v>
      </c>
      <c r="B421" s="116">
        <f t="shared" si="23"/>
        <v>3724</v>
      </c>
      <c r="C421" s="116">
        <v>0</v>
      </c>
      <c r="D421" s="116">
        <v>1004</v>
      </c>
      <c r="E421" s="116">
        <v>803</v>
      </c>
      <c r="F421" s="116">
        <v>1906</v>
      </c>
      <c r="G421" s="116">
        <v>11</v>
      </c>
    </row>
    <row r="422" spans="1:7" ht="9" customHeight="1">
      <c r="A422" s="89" t="s">
        <v>92</v>
      </c>
      <c r="B422" s="116">
        <f t="shared" si="23"/>
        <v>7716</v>
      </c>
      <c r="C422" s="116">
        <v>3</v>
      </c>
      <c r="D422" s="116">
        <v>2017</v>
      </c>
      <c r="E422" s="116">
        <v>1564</v>
      </c>
      <c r="F422" s="116">
        <v>4113</v>
      </c>
      <c r="G422" s="116">
        <v>19</v>
      </c>
    </row>
    <row r="423" spans="1:7" ht="9" customHeight="1">
      <c r="A423" s="100" t="s">
        <v>93</v>
      </c>
      <c r="B423" s="117">
        <f t="shared" si="23"/>
        <v>2798</v>
      </c>
      <c r="C423" s="117">
        <v>14</v>
      </c>
      <c r="D423" s="117">
        <v>829</v>
      </c>
      <c r="E423" s="117">
        <v>479</v>
      </c>
      <c r="F423" s="117">
        <v>1446</v>
      </c>
      <c r="G423" s="117">
        <v>30</v>
      </c>
    </row>
    <row r="424" spans="1:7" ht="9" customHeight="1">
      <c r="A424" s="89" t="s">
        <v>94</v>
      </c>
      <c r="B424" s="116">
        <f t="shared" si="23"/>
        <v>731</v>
      </c>
      <c r="C424" s="116">
        <v>0</v>
      </c>
      <c r="D424" s="116">
        <v>173</v>
      </c>
      <c r="E424" s="116">
        <v>142</v>
      </c>
      <c r="F424" s="116">
        <v>416</v>
      </c>
      <c r="G424" s="116">
        <v>0</v>
      </c>
    </row>
    <row r="425" spans="1:7" ht="9" customHeight="1">
      <c r="A425" s="89" t="s">
        <v>95</v>
      </c>
      <c r="B425" s="116">
        <f t="shared" si="23"/>
        <v>1050</v>
      </c>
      <c r="C425" s="116">
        <v>0</v>
      </c>
      <c r="D425" s="116">
        <v>273</v>
      </c>
      <c r="E425" s="116">
        <v>202</v>
      </c>
      <c r="F425" s="116">
        <v>575</v>
      </c>
      <c r="G425" s="116">
        <v>0</v>
      </c>
    </row>
    <row r="426" spans="1:7" ht="9" customHeight="1">
      <c r="A426" s="89" t="s">
        <v>96</v>
      </c>
      <c r="B426" s="116">
        <f t="shared" si="23"/>
        <v>4636</v>
      </c>
      <c r="C426" s="116">
        <v>2</v>
      </c>
      <c r="D426" s="116">
        <v>1394</v>
      </c>
      <c r="E426" s="116">
        <v>941</v>
      </c>
      <c r="F426" s="116">
        <v>2278</v>
      </c>
      <c r="G426" s="116">
        <v>21</v>
      </c>
    </row>
    <row r="427" spans="1:7" ht="9" customHeight="1">
      <c r="A427" s="100" t="s">
        <v>97</v>
      </c>
      <c r="B427" s="117">
        <f t="shared" si="23"/>
        <v>456</v>
      </c>
      <c r="C427" s="117">
        <v>0</v>
      </c>
      <c r="D427" s="117">
        <v>126</v>
      </c>
      <c r="E427" s="117">
        <v>99</v>
      </c>
      <c r="F427" s="117">
        <v>231</v>
      </c>
      <c r="G427" s="117">
        <v>0</v>
      </c>
    </row>
    <row r="428" spans="1:7" ht="9" customHeight="1">
      <c r="A428" s="89" t="s">
        <v>98</v>
      </c>
      <c r="B428" s="116">
        <f t="shared" si="23"/>
        <v>1951</v>
      </c>
      <c r="C428" s="116">
        <v>1</v>
      </c>
      <c r="D428" s="116">
        <v>594</v>
      </c>
      <c r="E428" s="116">
        <v>373</v>
      </c>
      <c r="F428" s="116">
        <v>982</v>
      </c>
      <c r="G428" s="116">
        <v>1</v>
      </c>
    </row>
    <row r="429" spans="1:7" ht="9" customHeight="1">
      <c r="A429" s="89" t="s">
        <v>99</v>
      </c>
      <c r="B429" s="116">
        <f t="shared" si="23"/>
        <v>1339</v>
      </c>
      <c r="C429" s="116">
        <v>0</v>
      </c>
      <c r="D429" s="116">
        <v>300</v>
      </c>
      <c r="E429" s="116">
        <v>306</v>
      </c>
      <c r="F429" s="116">
        <v>733</v>
      </c>
      <c r="G429" s="116">
        <v>0</v>
      </c>
    </row>
    <row r="430" spans="1:7" ht="9" customHeight="1">
      <c r="A430" s="89" t="s">
        <v>100</v>
      </c>
      <c r="B430" s="116">
        <f t="shared" si="23"/>
        <v>1189</v>
      </c>
      <c r="C430" s="116">
        <v>0</v>
      </c>
      <c r="D430" s="116">
        <v>310</v>
      </c>
      <c r="E430" s="116">
        <v>290</v>
      </c>
      <c r="F430" s="116">
        <v>586</v>
      </c>
      <c r="G430" s="116">
        <v>3</v>
      </c>
    </row>
    <row r="431" spans="1:7" ht="9" customHeight="1">
      <c r="A431" s="100" t="s">
        <v>101</v>
      </c>
      <c r="B431" s="117">
        <f t="shared" si="23"/>
        <v>1205</v>
      </c>
      <c r="C431" s="117">
        <v>1</v>
      </c>
      <c r="D431" s="117">
        <v>266</v>
      </c>
      <c r="E431" s="117">
        <v>238</v>
      </c>
      <c r="F431" s="117">
        <v>698</v>
      </c>
      <c r="G431" s="117">
        <v>2</v>
      </c>
    </row>
    <row r="432" spans="1:7" ht="9" customHeight="1">
      <c r="A432" s="89" t="s">
        <v>102</v>
      </c>
      <c r="B432" s="116">
        <f t="shared" si="23"/>
        <v>2786</v>
      </c>
      <c r="C432" s="116">
        <v>7</v>
      </c>
      <c r="D432" s="116">
        <v>714</v>
      </c>
      <c r="E432" s="116">
        <v>554</v>
      </c>
      <c r="F432" s="116">
        <v>1509</v>
      </c>
      <c r="G432" s="116">
        <v>2</v>
      </c>
    </row>
    <row r="433" spans="1:7" ht="9" customHeight="1">
      <c r="A433" s="89" t="s">
        <v>103</v>
      </c>
      <c r="B433" s="116">
        <f t="shared" si="23"/>
        <v>2549</v>
      </c>
      <c r="C433" s="116">
        <v>1</v>
      </c>
      <c r="D433" s="116">
        <v>815</v>
      </c>
      <c r="E433" s="116">
        <v>565</v>
      </c>
      <c r="F433" s="116">
        <v>1165</v>
      </c>
      <c r="G433" s="116">
        <v>3</v>
      </c>
    </row>
    <row r="434" spans="1:7" ht="9" customHeight="1">
      <c r="A434" s="89" t="s">
        <v>104</v>
      </c>
      <c r="B434" s="116">
        <f t="shared" si="23"/>
        <v>1479</v>
      </c>
      <c r="C434" s="116">
        <v>0</v>
      </c>
      <c r="D434" s="116">
        <v>411</v>
      </c>
      <c r="E434" s="116">
        <v>272</v>
      </c>
      <c r="F434" s="116">
        <v>793</v>
      </c>
      <c r="G434" s="116">
        <v>3</v>
      </c>
    </row>
    <row r="435" spans="1:7" ht="9" customHeight="1">
      <c r="A435" s="100" t="s">
        <v>105</v>
      </c>
      <c r="B435" s="117">
        <f t="shared" si="23"/>
        <v>1951</v>
      </c>
      <c r="C435" s="117">
        <v>2</v>
      </c>
      <c r="D435" s="117">
        <v>483</v>
      </c>
      <c r="E435" s="117">
        <v>387</v>
      </c>
      <c r="F435" s="117">
        <v>1078</v>
      </c>
      <c r="G435" s="117">
        <v>1</v>
      </c>
    </row>
    <row r="436" spans="1:7" ht="9" customHeight="1">
      <c r="A436" s="89" t="s">
        <v>106</v>
      </c>
      <c r="B436" s="116">
        <f t="shared" si="23"/>
        <v>176</v>
      </c>
      <c r="C436" s="116">
        <v>0</v>
      </c>
      <c r="D436" s="116">
        <v>42</v>
      </c>
      <c r="E436" s="116">
        <v>27</v>
      </c>
      <c r="F436" s="116">
        <v>107</v>
      </c>
      <c r="G436" s="116">
        <v>0</v>
      </c>
    </row>
    <row r="437" spans="1:7" ht="9" customHeight="1">
      <c r="A437" s="89" t="s">
        <v>107</v>
      </c>
      <c r="B437" s="116">
        <f t="shared" si="23"/>
        <v>3473</v>
      </c>
      <c r="C437" s="116">
        <v>1</v>
      </c>
      <c r="D437" s="116">
        <v>1047</v>
      </c>
      <c r="E437" s="116">
        <v>640</v>
      </c>
      <c r="F437" s="116">
        <v>1785</v>
      </c>
      <c r="G437" s="116">
        <v>0</v>
      </c>
    </row>
    <row r="438" spans="1:7" ht="9" customHeight="1">
      <c r="A438" s="89" t="s">
        <v>108</v>
      </c>
      <c r="B438" s="116">
        <f t="shared" si="23"/>
        <v>2034</v>
      </c>
      <c r="C438" s="116">
        <v>0</v>
      </c>
      <c r="D438" s="116">
        <v>592</v>
      </c>
      <c r="E438" s="116">
        <v>403</v>
      </c>
      <c r="F438" s="116">
        <v>1038</v>
      </c>
      <c r="G438" s="116">
        <v>1</v>
      </c>
    </row>
    <row r="439" spans="1:7" ht="9" customHeight="1">
      <c r="A439" s="100" t="s">
        <v>109</v>
      </c>
      <c r="B439" s="117">
        <f t="shared" si="23"/>
        <v>1187</v>
      </c>
      <c r="C439" s="117">
        <v>3</v>
      </c>
      <c r="D439" s="117">
        <v>371</v>
      </c>
      <c r="E439" s="117">
        <v>237</v>
      </c>
      <c r="F439" s="117">
        <v>575</v>
      </c>
      <c r="G439" s="117">
        <v>1</v>
      </c>
    </row>
    <row r="440" spans="1:7" ht="8.65" customHeight="1"/>
    <row r="441" spans="1:7" ht="9" customHeight="1">
      <c r="A441" s="162">
        <v>2007</v>
      </c>
      <c r="B441" s="167"/>
      <c r="C441" s="167"/>
      <c r="D441" s="167"/>
      <c r="E441" s="167"/>
      <c r="F441" s="167"/>
      <c r="G441" s="167"/>
    </row>
    <row r="442" spans="1:7" s="164" customFormat="1" ht="9" customHeight="1">
      <c r="A442" s="96" t="s">
        <v>181</v>
      </c>
      <c r="B442" s="115">
        <f t="shared" ref="B442:G442" si="24">SUM(B444:B475)</f>
        <v>77255</v>
      </c>
      <c r="C442" s="115">
        <f t="shared" si="24"/>
        <v>80</v>
      </c>
      <c r="D442" s="115">
        <f t="shared" si="24"/>
        <v>20540</v>
      </c>
      <c r="E442" s="115">
        <f t="shared" si="24"/>
        <v>15893</v>
      </c>
      <c r="F442" s="115">
        <f t="shared" si="24"/>
        <v>40570</v>
      </c>
      <c r="G442" s="115">
        <f t="shared" si="24"/>
        <v>172</v>
      </c>
    </row>
    <row r="443" spans="1:7" ht="3.95" customHeight="1">
      <c r="A443" s="89" t="s">
        <v>237</v>
      </c>
      <c r="B443" s="116"/>
      <c r="C443" s="116"/>
      <c r="D443" s="116"/>
      <c r="E443" s="116"/>
      <c r="F443" s="116"/>
      <c r="G443" s="116"/>
    </row>
    <row r="444" spans="1:7" ht="9" customHeight="1">
      <c r="A444" s="89" t="s">
        <v>79</v>
      </c>
      <c r="B444" s="116">
        <f t="shared" ref="B444:B475" si="25">SUM(C444:G444)</f>
        <v>1084</v>
      </c>
      <c r="C444" s="116">
        <v>0</v>
      </c>
      <c r="D444" s="116">
        <v>277</v>
      </c>
      <c r="E444" s="116">
        <v>225</v>
      </c>
      <c r="F444" s="116">
        <v>574</v>
      </c>
      <c r="G444" s="116">
        <v>8</v>
      </c>
    </row>
    <row r="445" spans="1:7" ht="9" customHeight="1">
      <c r="A445" s="89" t="s">
        <v>80</v>
      </c>
      <c r="B445" s="116">
        <f t="shared" si="25"/>
        <v>3263</v>
      </c>
      <c r="C445" s="116">
        <v>4</v>
      </c>
      <c r="D445" s="116">
        <v>761</v>
      </c>
      <c r="E445" s="116">
        <v>679</v>
      </c>
      <c r="F445" s="116">
        <v>1802</v>
      </c>
      <c r="G445" s="116">
        <v>17</v>
      </c>
    </row>
    <row r="446" spans="1:7" ht="9" customHeight="1">
      <c r="A446" s="89" t="s">
        <v>81</v>
      </c>
      <c r="B446" s="116">
        <f t="shared" si="25"/>
        <v>609</v>
      </c>
      <c r="C446" s="116">
        <v>0</v>
      </c>
      <c r="D446" s="116">
        <v>172</v>
      </c>
      <c r="E446" s="116">
        <v>131</v>
      </c>
      <c r="F446" s="116">
        <v>302</v>
      </c>
      <c r="G446" s="116">
        <v>4</v>
      </c>
    </row>
    <row r="447" spans="1:7" ht="9" customHeight="1">
      <c r="A447" s="100" t="s">
        <v>82</v>
      </c>
      <c r="B447" s="117">
        <f t="shared" si="25"/>
        <v>779</v>
      </c>
      <c r="C447" s="117">
        <v>1</v>
      </c>
      <c r="D447" s="117">
        <v>171</v>
      </c>
      <c r="E447" s="117">
        <v>163</v>
      </c>
      <c r="F447" s="117">
        <v>442</v>
      </c>
      <c r="G447" s="117">
        <v>2</v>
      </c>
    </row>
    <row r="448" spans="1:7" ht="9" customHeight="1">
      <c r="A448" s="89" t="s">
        <v>83</v>
      </c>
      <c r="B448" s="116">
        <f t="shared" si="25"/>
        <v>3173</v>
      </c>
      <c r="C448" s="116">
        <v>3</v>
      </c>
      <c r="D448" s="116">
        <v>756</v>
      </c>
      <c r="E448" s="116">
        <v>637</v>
      </c>
      <c r="F448" s="116">
        <v>1776</v>
      </c>
      <c r="G448" s="116">
        <v>1</v>
      </c>
    </row>
    <row r="449" spans="1:7" ht="9" customHeight="1">
      <c r="A449" s="89" t="s">
        <v>84</v>
      </c>
      <c r="B449" s="116">
        <f t="shared" si="25"/>
        <v>849</v>
      </c>
      <c r="C449" s="116">
        <v>2</v>
      </c>
      <c r="D449" s="116">
        <v>222</v>
      </c>
      <c r="E449" s="116">
        <v>188</v>
      </c>
      <c r="F449" s="116">
        <v>437</v>
      </c>
      <c r="G449" s="116">
        <v>0</v>
      </c>
    </row>
    <row r="450" spans="1:7" ht="9" customHeight="1">
      <c r="A450" s="89" t="s">
        <v>85</v>
      </c>
      <c r="B450" s="116">
        <f t="shared" si="25"/>
        <v>1529</v>
      </c>
      <c r="C450" s="116">
        <v>1</v>
      </c>
      <c r="D450" s="116">
        <v>502</v>
      </c>
      <c r="E450" s="116">
        <v>273</v>
      </c>
      <c r="F450" s="116">
        <v>751</v>
      </c>
      <c r="G450" s="116">
        <v>2</v>
      </c>
    </row>
    <row r="451" spans="1:7" ht="9" customHeight="1">
      <c r="A451" s="100" t="s">
        <v>86</v>
      </c>
      <c r="B451" s="117">
        <f t="shared" si="25"/>
        <v>4667</v>
      </c>
      <c r="C451" s="117">
        <v>4</v>
      </c>
      <c r="D451" s="117">
        <v>1164</v>
      </c>
      <c r="E451" s="117">
        <v>934</v>
      </c>
      <c r="F451" s="117">
        <v>2565</v>
      </c>
      <c r="G451" s="117">
        <v>0</v>
      </c>
    </row>
    <row r="452" spans="1:7" ht="9" customHeight="1">
      <c r="A452" s="243" t="s">
        <v>24</v>
      </c>
      <c r="B452" s="116">
        <f t="shared" si="25"/>
        <v>7035</v>
      </c>
      <c r="C452" s="116">
        <v>9</v>
      </c>
      <c r="D452" s="116">
        <v>2170</v>
      </c>
      <c r="E452" s="116">
        <v>1432</v>
      </c>
      <c r="F452" s="116">
        <v>3424</v>
      </c>
      <c r="G452" s="116">
        <v>0</v>
      </c>
    </row>
    <row r="453" spans="1:7" ht="9" customHeight="1">
      <c r="A453" s="89" t="s">
        <v>87</v>
      </c>
      <c r="B453" s="116">
        <f t="shared" si="25"/>
        <v>1417</v>
      </c>
      <c r="C453" s="116">
        <v>3</v>
      </c>
      <c r="D453" s="116">
        <v>398</v>
      </c>
      <c r="E453" s="116">
        <v>263</v>
      </c>
      <c r="F453" s="116">
        <v>752</v>
      </c>
      <c r="G453" s="116">
        <v>1</v>
      </c>
    </row>
    <row r="454" spans="1:7" ht="9" customHeight="1">
      <c r="A454" s="89" t="s">
        <v>88</v>
      </c>
      <c r="B454" s="116">
        <f t="shared" si="25"/>
        <v>3933</v>
      </c>
      <c r="C454" s="116">
        <v>17</v>
      </c>
      <c r="D454" s="116">
        <v>1125</v>
      </c>
      <c r="E454" s="116">
        <v>793</v>
      </c>
      <c r="F454" s="116">
        <v>1986</v>
      </c>
      <c r="G454" s="116">
        <v>12</v>
      </c>
    </row>
    <row r="455" spans="1:7" ht="9" customHeight="1">
      <c r="A455" s="100" t="s">
        <v>89</v>
      </c>
      <c r="B455" s="117">
        <f t="shared" si="25"/>
        <v>1391</v>
      </c>
      <c r="C455" s="117">
        <v>0</v>
      </c>
      <c r="D455" s="117">
        <v>395</v>
      </c>
      <c r="E455" s="117">
        <v>247</v>
      </c>
      <c r="F455" s="117">
        <v>742</v>
      </c>
      <c r="G455" s="117">
        <v>7</v>
      </c>
    </row>
    <row r="456" spans="1:7" ht="9" customHeight="1">
      <c r="A456" s="89" t="s">
        <v>90</v>
      </c>
      <c r="B456" s="116">
        <f t="shared" si="25"/>
        <v>822</v>
      </c>
      <c r="C456" s="116">
        <v>0</v>
      </c>
      <c r="D456" s="116">
        <v>214</v>
      </c>
      <c r="E456" s="116">
        <v>186</v>
      </c>
      <c r="F456" s="116">
        <v>419</v>
      </c>
      <c r="G456" s="116">
        <v>3</v>
      </c>
    </row>
    <row r="457" spans="1:7" ht="9" customHeight="1">
      <c r="A457" s="89" t="s">
        <v>91</v>
      </c>
      <c r="B457" s="116">
        <f t="shared" si="25"/>
        <v>4288</v>
      </c>
      <c r="C457" s="116">
        <v>1</v>
      </c>
      <c r="D457" s="116">
        <v>1143</v>
      </c>
      <c r="E457" s="116">
        <v>879</v>
      </c>
      <c r="F457" s="116">
        <v>2257</v>
      </c>
      <c r="G457" s="116">
        <v>8</v>
      </c>
    </row>
    <row r="458" spans="1:7" ht="9" customHeight="1">
      <c r="A458" s="89" t="s">
        <v>92</v>
      </c>
      <c r="B458" s="116">
        <f t="shared" si="25"/>
        <v>7894</v>
      </c>
      <c r="C458" s="116">
        <v>6</v>
      </c>
      <c r="D458" s="116">
        <v>2047</v>
      </c>
      <c r="E458" s="116">
        <v>1665</v>
      </c>
      <c r="F458" s="116">
        <v>4144</v>
      </c>
      <c r="G458" s="116">
        <v>32</v>
      </c>
    </row>
    <row r="459" spans="1:7" ht="9" customHeight="1">
      <c r="A459" s="100" t="s">
        <v>93</v>
      </c>
      <c r="B459" s="117">
        <f t="shared" si="25"/>
        <v>2810</v>
      </c>
      <c r="C459" s="117">
        <v>6</v>
      </c>
      <c r="D459" s="117">
        <v>796</v>
      </c>
      <c r="E459" s="117">
        <v>529</v>
      </c>
      <c r="F459" s="117">
        <v>1472</v>
      </c>
      <c r="G459" s="117">
        <v>7</v>
      </c>
    </row>
    <row r="460" spans="1:7" ht="9" customHeight="1">
      <c r="A460" s="89" t="s">
        <v>94</v>
      </c>
      <c r="B460" s="116">
        <f t="shared" si="25"/>
        <v>780</v>
      </c>
      <c r="C460" s="116">
        <v>0</v>
      </c>
      <c r="D460" s="116">
        <v>169</v>
      </c>
      <c r="E460" s="116">
        <v>147</v>
      </c>
      <c r="F460" s="116">
        <v>464</v>
      </c>
      <c r="G460" s="116">
        <v>0</v>
      </c>
    </row>
    <row r="461" spans="1:7" ht="9" customHeight="1">
      <c r="A461" s="89" t="s">
        <v>95</v>
      </c>
      <c r="B461" s="116">
        <f t="shared" si="25"/>
        <v>1106</v>
      </c>
      <c r="C461" s="116">
        <v>0</v>
      </c>
      <c r="D461" s="116">
        <v>270</v>
      </c>
      <c r="E461" s="116">
        <v>217</v>
      </c>
      <c r="F461" s="116">
        <v>591</v>
      </c>
      <c r="G461" s="116">
        <v>28</v>
      </c>
    </row>
    <row r="462" spans="1:7" ht="9" customHeight="1">
      <c r="A462" s="89" t="s">
        <v>96</v>
      </c>
      <c r="B462" s="116">
        <f t="shared" si="25"/>
        <v>6072</v>
      </c>
      <c r="C462" s="116">
        <v>2</v>
      </c>
      <c r="D462" s="116">
        <v>1585</v>
      </c>
      <c r="E462" s="116">
        <v>1317</v>
      </c>
      <c r="F462" s="116">
        <v>3141</v>
      </c>
      <c r="G462" s="116">
        <v>27</v>
      </c>
    </row>
    <row r="463" spans="1:7" ht="9" customHeight="1">
      <c r="A463" s="100" t="s">
        <v>97</v>
      </c>
      <c r="B463" s="117">
        <f t="shared" si="25"/>
        <v>620</v>
      </c>
      <c r="C463" s="117">
        <v>0</v>
      </c>
      <c r="D463" s="117">
        <v>166</v>
      </c>
      <c r="E463" s="117">
        <v>140</v>
      </c>
      <c r="F463" s="117">
        <v>314</v>
      </c>
      <c r="G463" s="117">
        <v>0</v>
      </c>
    </row>
    <row r="464" spans="1:7" ht="9" customHeight="1">
      <c r="A464" s="89" t="s">
        <v>98</v>
      </c>
      <c r="B464" s="116">
        <f t="shared" si="25"/>
        <v>2132</v>
      </c>
      <c r="C464" s="116">
        <v>1</v>
      </c>
      <c r="D464" s="116">
        <v>548</v>
      </c>
      <c r="E464" s="116">
        <v>468</v>
      </c>
      <c r="F464" s="116">
        <v>1109</v>
      </c>
      <c r="G464" s="116">
        <v>6</v>
      </c>
    </row>
    <row r="465" spans="1:10" ht="9" customHeight="1">
      <c r="A465" s="89" t="s">
        <v>99</v>
      </c>
      <c r="B465" s="116">
        <f t="shared" si="25"/>
        <v>1384</v>
      </c>
      <c r="C465" s="116">
        <v>1</v>
      </c>
      <c r="D465" s="116">
        <v>287</v>
      </c>
      <c r="E465" s="116">
        <v>326</v>
      </c>
      <c r="F465" s="116">
        <v>770</v>
      </c>
      <c r="G465" s="116">
        <v>0</v>
      </c>
    </row>
    <row r="466" spans="1:10" ht="9" customHeight="1">
      <c r="A466" s="89" t="s">
        <v>100</v>
      </c>
      <c r="B466" s="116">
        <f t="shared" si="25"/>
        <v>1448</v>
      </c>
      <c r="C466" s="116">
        <v>0</v>
      </c>
      <c r="D466" s="116">
        <v>291</v>
      </c>
      <c r="E466" s="116">
        <v>398</v>
      </c>
      <c r="F466" s="116">
        <v>759</v>
      </c>
      <c r="G466" s="116">
        <v>0</v>
      </c>
    </row>
    <row r="467" spans="1:10" ht="9" customHeight="1">
      <c r="A467" s="100" t="s">
        <v>101</v>
      </c>
      <c r="B467" s="117">
        <f t="shared" si="25"/>
        <v>1332</v>
      </c>
      <c r="C467" s="117">
        <v>0</v>
      </c>
      <c r="D467" s="117">
        <v>296</v>
      </c>
      <c r="E467" s="117">
        <v>276</v>
      </c>
      <c r="F467" s="117">
        <v>759</v>
      </c>
      <c r="G467" s="117">
        <v>1</v>
      </c>
    </row>
    <row r="468" spans="1:10" ht="9" customHeight="1">
      <c r="A468" s="89" t="s">
        <v>102</v>
      </c>
      <c r="B468" s="116">
        <f t="shared" si="25"/>
        <v>3113</v>
      </c>
      <c r="C468" s="116">
        <v>11</v>
      </c>
      <c r="D468" s="116">
        <v>745</v>
      </c>
      <c r="E468" s="116">
        <v>627</v>
      </c>
      <c r="F468" s="116">
        <v>1729</v>
      </c>
      <c r="G468" s="116">
        <v>1</v>
      </c>
    </row>
    <row r="469" spans="1:10" ht="9" customHeight="1">
      <c r="A469" s="89" t="s">
        <v>103</v>
      </c>
      <c r="B469" s="116">
        <f t="shared" si="25"/>
        <v>2795</v>
      </c>
      <c r="C469" s="116">
        <v>0</v>
      </c>
      <c r="D469" s="116">
        <v>849</v>
      </c>
      <c r="E469" s="116">
        <v>619</v>
      </c>
      <c r="F469" s="116">
        <v>1325</v>
      </c>
      <c r="G469" s="116">
        <v>2</v>
      </c>
    </row>
    <row r="470" spans="1:10" ht="9" customHeight="1">
      <c r="A470" s="89" t="s">
        <v>104</v>
      </c>
      <c r="B470" s="116">
        <f t="shared" si="25"/>
        <v>1371</v>
      </c>
      <c r="C470" s="116">
        <v>0</v>
      </c>
      <c r="D470" s="116">
        <v>340</v>
      </c>
      <c r="E470" s="116">
        <v>269</v>
      </c>
      <c r="F470" s="116">
        <v>761</v>
      </c>
      <c r="G470" s="116">
        <v>1</v>
      </c>
    </row>
    <row r="471" spans="1:10" ht="9" customHeight="1">
      <c r="A471" s="100" t="s">
        <v>105</v>
      </c>
      <c r="B471" s="117">
        <f t="shared" si="25"/>
        <v>2173</v>
      </c>
      <c r="C471" s="117">
        <v>2</v>
      </c>
      <c r="D471" s="117">
        <v>555</v>
      </c>
      <c r="E471" s="117">
        <v>448</v>
      </c>
      <c r="F471" s="117">
        <v>1168</v>
      </c>
      <c r="G471" s="117">
        <v>0</v>
      </c>
    </row>
    <row r="472" spans="1:10" ht="9" customHeight="1">
      <c r="A472" s="89" t="s">
        <v>106</v>
      </c>
      <c r="B472" s="116">
        <f t="shared" si="25"/>
        <v>245</v>
      </c>
      <c r="C472" s="116">
        <v>0</v>
      </c>
      <c r="D472" s="116">
        <v>72</v>
      </c>
      <c r="E472" s="116">
        <v>44</v>
      </c>
      <c r="F472" s="116">
        <v>129</v>
      </c>
      <c r="G472" s="116">
        <v>0</v>
      </c>
    </row>
    <row r="473" spans="1:10" ht="9" customHeight="1">
      <c r="A473" s="89" t="s">
        <v>107</v>
      </c>
      <c r="B473" s="116">
        <f t="shared" si="25"/>
        <v>3718</v>
      </c>
      <c r="C473" s="116">
        <v>1</v>
      </c>
      <c r="D473" s="116">
        <v>1075</v>
      </c>
      <c r="E473" s="116">
        <v>700</v>
      </c>
      <c r="F473" s="116">
        <v>1942</v>
      </c>
      <c r="G473" s="116">
        <v>0</v>
      </c>
    </row>
    <row r="474" spans="1:10" ht="9" customHeight="1">
      <c r="A474" s="89" t="s">
        <v>108</v>
      </c>
      <c r="B474" s="116">
        <f t="shared" si="25"/>
        <v>2169</v>
      </c>
      <c r="C474" s="116">
        <v>0</v>
      </c>
      <c r="D474" s="116">
        <v>623</v>
      </c>
      <c r="E474" s="116">
        <v>426</v>
      </c>
      <c r="F474" s="116">
        <v>1120</v>
      </c>
      <c r="G474" s="116">
        <v>0</v>
      </c>
    </row>
    <row r="475" spans="1:10" ht="9" customHeight="1">
      <c r="A475" s="100" t="s">
        <v>109</v>
      </c>
      <c r="B475" s="117">
        <f t="shared" si="25"/>
        <v>1254</v>
      </c>
      <c r="C475" s="117">
        <v>5</v>
      </c>
      <c r="D475" s="117">
        <v>356</v>
      </c>
      <c r="E475" s="117">
        <v>247</v>
      </c>
      <c r="F475" s="117">
        <v>644</v>
      </c>
      <c r="G475" s="117">
        <v>2</v>
      </c>
    </row>
    <row r="476" spans="1:10" ht="8.65" customHeight="1"/>
    <row r="477" spans="1:10" ht="9" customHeight="1">
      <c r="A477" s="162" t="s">
        <v>114</v>
      </c>
      <c r="B477" s="167"/>
      <c r="C477" s="167"/>
      <c r="D477" s="167"/>
      <c r="E477" s="167"/>
      <c r="F477" s="167"/>
      <c r="G477" s="167"/>
    </row>
    <row r="478" spans="1:10" s="164" customFormat="1" ht="9" customHeight="1">
      <c r="A478" s="96" t="s">
        <v>181</v>
      </c>
      <c r="B478" s="115">
        <f t="shared" ref="B478:G478" si="26">SUM(B480:B511)</f>
        <v>81851</v>
      </c>
      <c r="C478" s="115">
        <f t="shared" si="26"/>
        <v>170</v>
      </c>
      <c r="D478" s="115">
        <f t="shared" si="26"/>
        <v>21239</v>
      </c>
      <c r="E478" s="115">
        <f t="shared" si="26"/>
        <v>16453</v>
      </c>
      <c r="F478" s="115">
        <f t="shared" si="26"/>
        <v>43227</v>
      </c>
      <c r="G478" s="115">
        <f t="shared" si="26"/>
        <v>762</v>
      </c>
    </row>
    <row r="479" spans="1:10" ht="3.95" customHeight="1">
      <c r="A479" s="89" t="s">
        <v>237</v>
      </c>
      <c r="B479" s="116"/>
      <c r="C479" s="116"/>
      <c r="D479" s="116"/>
      <c r="E479" s="116"/>
      <c r="F479" s="116"/>
      <c r="G479" s="116"/>
    </row>
    <row r="480" spans="1:10" ht="9" customHeight="1">
      <c r="A480" s="89" t="s">
        <v>79</v>
      </c>
      <c r="B480" s="116">
        <f t="shared" ref="B480:B511" si="27">SUM(C480:G480)</f>
        <v>1302</v>
      </c>
      <c r="C480" s="116">
        <v>0</v>
      </c>
      <c r="D480" s="116">
        <v>328</v>
      </c>
      <c r="E480" s="116">
        <v>262</v>
      </c>
      <c r="F480" s="116">
        <v>709</v>
      </c>
      <c r="G480" s="116">
        <v>3</v>
      </c>
      <c r="J480" s="181"/>
    </row>
    <row r="481" spans="1:10" ht="9" customHeight="1">
      <c r="A481" s="89" t="s">
        <v>80</v>
      </c>
      <c r="B481" s="116">
        <f t="shared" si="27"/>
        <v>3359</v>
      </c>
      <c r="C481" s="116">
        <v>4</v>
      </c>
      <c r="D481" s="116">
        <v>759</v>
      </c>
      <c r="E481" s="116">
        <v>717</v>
      </c>
      <c r="F481" s="116">
        <v>1871</v>
      </c>
      <c r="G481" s="116">
        <v>8</v>
      </c>
      <c r="J481" s="181"/>
    </row>
    <row r="482" spans="1:10" ht="9" customHeight="1">
      <c r="A482" s="89" t="s">
        <v>81</v>
      </c>
      <c r="B482" s="116">
        <f t="shared" si="27"/>
        <v>752</v>
      </c>
      <c r="C482" s="116">
        <v>0</v>
      </c>
      <c r="D482" s="116">
        <v>213</v>
      </c>
      <c r="E482" s="116">
        <v>164</v>
      </c>
      <c r="F482" s="116">
        <v>371</v>
      </c>
      <c r="G482" s="116">
        <v>4</v>
      </c>
      <c r="J482" s="181"/>
    </row>
    <row r="483" spans="1:10" ht="9" customHeight="1">
      <c r="A483" s="100" t="s">
        <v>82</v>
      </c>
      <c r="B483" s="117">
        <f t="shared" si="27"/>
        <v>841</v>
      </c>
      <c r="C483" s="117">
        <v>0</v>
      </c>
      <c r="D483" s="117">
        <v>201</v>
      </c>
      <c r="E483" s="117">
        <v>155</v>
      </c>
      <c r="F483" s="117">
        <v>485</v>
      </c>
      <c r="G483" s="117">
        <v>0</v>
      </c>
      <c r="J483" s="181"/>
    </row>
    <row r="484" spans="1:10" ht="9" customHeight="1">
      <c r="A484" s="89" t="s">
        <v>83</v>
      </c>
      <c r="B484" s="116">
        <f t="shared" si="27"/>
        <v>3333</v>
      </c>
      <c r="C484" s="116">
        <v>0</v>
      </c>
      <c r="D484" s="116">
        <v>859</v>
      </c>
      <c r="E484" s="116">
        <v>649</v>
      </c>
      <c r="F484" s="116">
        <v>1822</v>
      </c>
      <c r="G484" s="116">
        <v>3</v>
      </c>
      <c r="J484" s="181"/>
    </row>
    <row r="485" spans="1:10" ht="9" customHeight="1">
      <c r="A485" s="89" t="s">
        <v>84</v>
      </c>
      <c r="B485" s="116">
        <f t="shared" si="27"/>
        <v>862</v>
      </c>
      <c r="C485" s="116">
        <v>4</v>
      </c>
      <c r="D485" s="116">
        <v>220</v>
      </c>
      <c r="E485" s="116">
        <v>166</v>
      </c>
      <c r="F485" s="116">
        <v>472</v>
      </c>
      <c r="G485" s="116">
        <v>0</v>
      </c>
      <c r="J485" s="181"/>
    </row>
    <row r="486" spans="1:10" ht="9" customHeight="1">
      <c r="A486" s="89" t="s">
        <v>85</v>
      </c>
      <c r="B486" s="116">
        <f t="shared" si="27"/>
        <v>1618</v>
      </c>
      <c r="C486" s="116">
        <v>63</v>
      </c>
      <c r="D486" s="116">
        <v>461</v>
      </c>
      <c r="E486" s="116">
        <v>282</v>
      </c>
      <c r="F486" s="116">
        <v>809</v>
      </c>
      <c r="G486" s="116">
        <v>3</v>
      </c>
      <c r="J486" s="181"/>
    </row>
    <row r="487" spans="1:10" ht="9" customHeight="1">
      <c r="A487" s="100" t="s">
        <v>86</v>
      </c>
      <c r="B487" s="117">
        <f t="shared" si="27"/>
        <v>4804</v>
      </c>
      <c r="C487" s="117">
        <v>15</v>
      </c>
      <c r="D487" s="117">
        <v>1152</v>
      </c>
      <c r="E487" s="117">
        <v>960</v>
      </c>
      <c r="F487" s="117">
        <v>2630</v>
      </c>
      <c r="G487" s="117">
        <v>47</v>
      </c>
      <c r="J487" s="181"/>
    </row>
    <row r="488" spans="1:10" ht="9" customHeight="1">
      <c r="A488" s="243" t="s">
        <v>24</v>
      </c>
      <c r="B488" s="116">
        <f t="shared" si="27"/>
        <v>7692</v>
      </c>
      <c r="C488" s="116">
        <v>14</v>
      </c>
      <c r="D488" s="116">
        <v>2269</v>
      </c>
      <c r="E488" s="116">
        <v>1470</v>
      </c>
      <c r="F488" s="116">
        <v>3939</v>
      </c>
      <c r="G488" s="116">
        <v>0</v>
      </c>
      <c r="J488" s="181"/>
    </row>
    <row r="489" spans="1:10" ht="9" customHeight="1">
      <c r="A489" s="89" t="s">
        <v>87</v>
      </c>
      <c r="B489" s="116">
        <f t="shared" si="27"/>
        <v>1304</v>
      </c>
      <c r="C489" s="116">
        <v>5</v>
      </c>
      <c r="D489" s="116">
        <v>337</v>
      </c>
      <c r="E489" s="116">
        <v>260</v>
      </c>
      <c r="F489" s="116">
        <v>699</v>
      </c>
      <c r="G489" s="116">
        <v>3</v>
      </c>
      <c r="J489" s="181"/>
    </row>
    <row r="490" spans="1:10" ht="9" customHeight="1">
      <c r="A490" s="89" t="s">
        <v>88</v>
      </c>
      <c r="B490" s="116">
        <f t="shared" si="27"/>
        <v>4294</v>
      </c>
      <c r="C490" s="116">
        <v>21</v>
      </c>
      <c r="D490" s="116">
        <v>1244</v>
      </c>
      <c r="E490" s="116">
        <v>863</v>
      </c>
      <c r="F490" s="116">
        <v>2151</v>
      </c>
      <c r="G490" s="116">
        <v>15</v>
      </c>
      <c r="J490" s="181"/>
    </row>
    <row r="491" spans="1:10" ht="9" customHeight="1">
      <c r="A491" s="100" t="s">
        <v>89</v>
      </c>
      <c r="B491" s="117">
        <f t="shared" si="27"/>
        <v>1198</v>
      </c>
      <c r="C491" s="117">
        <v>1</v>
      </c>
      <c r="D491" s="117">
        <v>342</v>
      </c>
      <c r="E491" s="117">
        <v>239</v>
      </c>
      <c r="F491" s="117">
        <v>616</v>
      </c>
      <c r="G491" s="117">
        <v>0</v>
      </c>
      <c r="J491" s="181"/>
    </row>
    <row r="492" spans="1:10" ht="9" customHeight="1">
      <c r="A492" s="89" t="s">
        <v>90</v>
      </c>
      <c r="B492" s="116">
        <f t="shared" si="27"/>
        <v>925</v>
      </c>
      <c r="C492" s="116">
        <v>2</v>
      </c>
      <c r="D492" s="116">
        <v>249</v>
      </c>
      <c r="E492" s="116">
        <v>191</v>
      </c>
      <c r="F492" s="116">
        <v>477</v>
      </c>
      <c r="G492" s="116">
        <v>6</v>
      </c>
      <c r="J492" s="181"/>
    </row>
    <row r="493" spans="1:10" ht="9" customHeight="1">
      <c r="A493" s="89" t="s">
        <v>91</v>
      </c>
      <c r="B493" s="116">
        <f t="shared" si="27"/>
        <v>4429</v>
      </c>
      <c r="C493" s="116">
        <v>3</v>
      </c>
      <c r="D493" s="116">
        <v>1188</v>
      </c>
      <c r="E493" s="116">
        <v>1006</v>
      </c>
      <c r="F493" s="116">
        <v>2225</v>
      </c>
      <c r="G493" s="116">
        <v>7</v>
      </c>
      <c r="J493" s="181"/>
    </row>
    <row r="494" spans="1:10" ht="9" customHeight="1">
      <c r="A494" s="89" t="s">
        <v>92</v>
      </c>
      <c r="B494" s="116">
        <f t="shared" si="27"/>
        <v>7975</v>
      </c>
      <c r="C494" s="116">
        <v>6</v>
      </c>
      <c r="D494" s="116">
        <v>1984</v>
      </c>
      <c r="E494" s="116">
        <v>1562</v>
      </c>
      <c r="F494" s="116">
        <v>4394</v>
      </c>
      <c r="G494" s="116">
        <v>29</v>
      </c>
      <c r="J494" s="181"/>
    </row>
    <row r="495" spans="1:10" ht="9" customHeight="1">
      <c r="A495" s="100" t="s">
        <v>93</v>
      </c>
      <c r="B495" s="117">
        <f t="shared" si="27"/>
        <v>2765</v>
      </c>
      <c r="C495" s="117">
        <v>6</v>
      </c>
      <c r="D495" s="117">
        <v>800</v>
      </c>
      <c r="E495" s="117">
        <v>518</v>
      </c>
      <c r="F495" s="117">
        <v>1438</v>
      </c>
      <c r="G495" s="117">
        <v>3</v>
      </c>
      <c r="J495" s="181"/>
    </row>
    <row r="496" spans="1:10" ht="9" customHeight="1">
      <c r="A496" s="89" t="s">
        <v>94</v>
      </c>
      <c r="B496" s="116">
        <f t="shared" si="27"/>
        <v>1006</v>
      </c>
      <c r="C496" s="116">
        <v>0</v>
      </c>
      <c r="D496" s="116">
        <v>213</v>
      </c>
      <c r="E496" s="116">
        <v>182</v>
      </c>
      <c r="F496" s="116">
        <v>610</v>
      </c>
      <c r="G496" s="116">
        <v>1</v>
      </c>
      <c r="J496" s="181"/>
    </row>
    <row r="497" spans="1:10" ht="9" customHeight="1">
      <c r="A497" s="89" t="s">
        <v>95</v>
      </c>
      <c r="B497" s="116">
        <f t="shared" si="27"/>
        <v>913</v>
      </c>
      <c r="C497" s="116">
        <v>0</v>
      </c>
      <c r="D497" s="116">
        <v>278</v>
      </c>
      <c r="E497" s="116">
        <v>180</v>
      </c>
      <c r="F497" s="116">
        <v>452</v>
      </c>
      <c r="G497" s="116">
        <v>3</v>
      </c>
      <c r="J497" s="181"/>
    </row>
    <row r="498" spans="1:10" ht="9" customHeight="1">
      <c r="A498" s="89" t="s">
        <v>96</v>
      </c>
      <c r="B498" s="116">
        <f t="shared" si="27"/>
        <v>6975</v>
      </c>
      <c r="C498" s="116">
        <v>1</v>
      </c>
      <c r="D498" s="116">
        <v>1673</v>
      </c>
      <c r="E498" s="116">
        <v>1473</v>
      </c>
      <c r="F498" s="116">
        <v>3798</v>
      </c>
      <c r="G498" s="116">
        <v>30</v>
      </c>
      <c r="J498" s="181"/>
    </row>
    <row r="499" spans="1:10" ht="9" customHeight="1">
      <c r="A499" s="100" t="s">
        <v>97</v>
      </c>
      <c r="B499" s="117">
        <f t="shared" si="27"/>
        <v>618</v>
      </c>
      <c r="C499" s="117">
        <v>0</v>
      </c>
      <c r="D499" s="117">
        <v>156</v>
      </c>
      <c r="E499" s="117">
        <v>130</v>
      </c>
      <c r="F499" s="117">
        <v>332</v>
      </c>
      <c r="G499" s="117">
        <v>0</v>
      </c>
      <c r="J499" s="181"/>
    </row>
    <row r="500" spans="1:10" ht="9" customHeight="1">
      <c r="A500" s="89" t="s">
        <v>98</v>
      </c>
      <c r="B500" s="116">
        <f t="shared" si="27"/>
        <v>2203</v>
      </c>
      <c r="C500" s="116">
        <v>2</v>
      </c>
      <c r="D500" s="116">
        <v>599</v>
      </c>
      <c r="E500" s="116">
        <v>486</v>
      </c>
      <c r="F500" s="116">
        <v>1109</v>
      </c>
      <c r="G500" s="116">
        <v>7</v>
      </c>
      <c r="J500" s="181"/>
    </row>
    <row r="501" spans="1:10" ht="9" customHeight="1">
      <c r="A501" s="89" t="s">
        <v>99</v>
      </c>
      <c r="B501" s="116">
        <f t="shared" si="27"/>
        <v>1487</v>
      </c>
      <c r="C501" s="116">
        <v>2</v>
      </c>
      <c r="D501" s="116">
        <v>239</v>
      </c>
      <c r="E501" s="116">
        <v>238</v>
      </c>
      <c r="F501" s="116">
        <v>820</v>
      </c>
      <c r="G501" s="116">
        <v>188</v>
      </c>
      <c r="J501" s="181"/>
    </row>
    <row r="502" spans="1:10" ht="9" customHeight="1">
      <c r="A502" s="89" t="s">
        <v>100</v>
      </c>
      <c r="B502" s="116">
        <f t="shared" si="27"/>
        <v>1704</v>
      </c>
      <c r="C502" s="116">
        <v>1</v>
      </c>
      <c r="D502" s="116">
        <v>318</v>
      </c>
      <c r="E502" s="116">
        <v>323</v>
      </c>
      <c r="F502" s="116">
        <v>670</v>
      </c>
      <c r="G502" s="116">
        <v>392</v>
      </c>
      <c r="J502" s="181"/>
    </row>
    <row r="503" spans="1:10" ht="9" customHeight="1">
      <c r="A503" s="100" t="s">
        <v>101</v>
      </c>
      <c r="B503" s="117">
        <f t="shared" si="27"/>
        <v>1345</v>
      </c>
      <c r="C503" s="117">
        <v>2</v>
      </c>
      <c r="D503" s="117">
        <v>260</v>
      </c>
      <c r="E503" s="117">
        <v>283</v>
      </c>
      <c r="F503" s="117">
        <v>798</v>
      </c>
      <c r="G503" s="117">
        <v>2</v>
      </c>
      <c r="J503" s="181"/>
    </row>
    <row r="504" spans="1:10" ht="9" customHeight="1">
      <c r="A504" s="89" t="s">
        <v>102</v>
      </c>
      <c r="B504" s="116">
        <f t="shared" si="27"/>
        <v>3284</v>
      </c>
      <c r="C504" s="116">
        <v>10</v>
      </c>
      <c r="D504" s="116">
        <v>784</v>
      </c>
      <c r="E504" s="116">
        <v>678</v>
      </c>
      <c r="F504" s="116">
        <v>1812</v>
      </c>
      <c r="G504" s="116">
        <v>0</v>
      </c>
      <c r="J504" s="181"/>
    </row>
    <row r="505" spans="1:10" ht="9" customHeight="1">
      <c r="A505" s="89" t="s">
        <v>103</v>
      </c>
      <c r="B505" s="116">
        <f t="shared" si="27"/>
        <v>2970</v>
      </c>
      <c r="C505" s="116">
        <v>1</v>
      </c>
      <c r="D505" s="116">
        <v>845</v>
      </c>
      <c r="E505" s="116">
        <v>666</v>
      </c>
      <c r="F505" s="116">
        <v>1457</v>
      </c>
      <c r="G505" s="116">
        <v>1</v>
      </c>
      <c r="J505" s="181"/>
    </row>
    <row r="506" spans="1:10" ht="9" customHeight="1">
      <c r="A506" s="89" t="s">
        <v>104</v>
      </c>
      <c r="B506" s="116">
        <f t="shared" si="27"/>
        <v>1714</v>
      </c>
      <c r="C506" s="116">
        <v>2</v>
      </c>
      <c r="D506" s="116">
        <v>450</v>
      </c>
      <c r="E506" s="116">
        <v>297</v>
      </c>
      <c r="F506" s="116">
        <v>964</v>
      </c>
      <c r="G506" s="116">
        <v>1</v>
      </c>
      <c r="J506" s="181"/>
    </row>
    <row r="507" spans="1:10" ht="9" customHeight="1">
      <c r="A507" s="100" t="s">
        <v>105</v>
      </c>
      <c r="B507" s="117">
        <f t="shared" si="27"/>
        <v>2177</v>
      </c>
      <c r="C507" s="117">
        <v>3</v>
      </c>
      <c r="D507" s="117">
        <v>512</v>
      </c>
      <c r="E507" s="117">
        <v>443</v>
      </c>
      <c r="F507" s="117">
        <v>1219</v>
      </c>
      <c r="G507" s="117">
        <v>0</v>
      </c>
      <c r="J507" s="181"/>
    </row>
    <row r="508" spans="1:10" ht="9" customHeight="1">
      <c r="A508" s="89" t="s">
        <v>106</v>
      </c>
      <c r="B508" s="116">
        <f t="shared" si="27"/>
        <v>341</v>
      </c>
      <c r="C508" s="116">
        <v>0</v>
      </c>
      <c r="D508" s="116">
        <v>91</v>
      </c>
      <c r="E508" s="116">
        <v>70</v>
      </c>
      <c r="F508" s="116">
        <v>179</v>
      </c>
      <c r="G508" s="116">
        <v>1</v>
      </c>
      <c r="J508" s="181"/>
    </row>
    <row r="509" spans="1:10" ht="9" customHeight="1">
      <c r="A509" s="89" t="s">
        <v>107</v>
      </c>
      <c r="B509" s="116">
        <f t="shared" si="27"/>
        <v>4070</v>
      </c>
      <c r="C509" s="116">
        <v>2</v>
      </c>
      <c r="D509" s="116">
        <v>1204</v>
      </c>
      <c r="E509" s="116">
        <v>795</v>
      </c>
      <c r="F509" s="116">
        <v>2067</v>
      </c>
      <c r="G509" s="116">
        <v>2</v>
      </c>
      <c r="J509" s="181"/>
    </row>
    <row r="510" spans="1:10" ht="9" customHeight="1">
      <c r="A510" s="89" t="s">
        <v>108</v>
      </c>
      <c r="B510" s="116">
        <f t="shared" si="27"/>
        <v>2350</v>
      </c>
      <c r="C510" s="116">
        <v>0</v>
      </c>
      <c r="D510" s="116">
        <v>660</v>
      </c>
      <c r="E510" s="116">
        <v>506</v>
      </c>
      <c r="F510" s="116">
        <v>1184</v>
      </c>
      <c r="G510" s="116">
        <v>0</v>
      </c>
      <c r="J510" s="181"/>
    </row>
    <row r="511" spans="1:10" ht="9" customHeight="1">
      <c r="A511" s="100" t="s">
        <v>109</v>
      </c>
      <c r="B511" s="117">
        <f t="shared" si="27"/>
        <v>1241</v>
      </c>
      <c r="C511" s="117">
        <v>0</v>
      </c>
      <c r="D511" s="117">
        <v>351</v>
      </c>
      <c r="E511" s="117">
        <v>239</v>
      </c>
      <c r="F511" s="117">
        <v>648</v>
      </c>
      <c r="G511" s="117">
        <v>3</v>
      </c>
      <c r="J511" s="181"/>
    </row>
    <row r="512" spans="1:10" ht="8.65" customHeight="1"/>
    <row r="513" spans="1:10" ht="9" customHeight="1">
      <c r="A513" s="162" t="s">
        <v>115</v>
      </c>
      <c r="B513" s="167"/>
      <c r="C513" s="167"/>
      <c r="D513" s="167"/>
      <c r="E513" s="167"/>
      <c r="F513" s="167"/>
      <c r="G513" s="167"/>
    </row>
    <row r="514" spans="1:10" s="164" customFormat="1" ht="9" customHeight="1">
      <c r="A514" s="96" t="s">
        <v>181</v>
      </c>
      <c r="B514" s="115">
        <f t="shared" ref="B514:G514" si="28">SUM(B516:B547)</f>
        <v>84302</v>
      </c>
      <c r="C514" s="115">
        <f t="shared" si="28"/>
        <v>807</v>
      </c>
      <c r="D514" s="115">
        <f t="shared" si="28"/>
        <v>20920</v>
      </c>
      <c r="E514" s="115">
        <f t="shared" si="28"/>
        <v>16076</v>
      </c>
      <c r="F514" s="115">
        <f t="shared" si="28"/>
        <v>45273</v>
      </c>
      <c r="G514" s="115">
        <f t="shared" si="28"/>
        <v>1226</v>
      </c>
    </row>
    <row r="515" spans="1:10" ht="3.95" customHeight="1">
      <c r="A515" s="89" t="s">
        <v>237</v>
      </c>
      <c r="B515" s="116"/>
      <c r="C515" s="116"/>
      <c r="D515" s="116"/>
      <c r="E515" s="116"/>
      <c r="F515" s="116"/>
      <c r="G515" s="116"/>
    </row>
    <row r="516" spans="1:10" ht="9" customHeight="1">
      <c r="A516" s="89" t="s">
        <v>79</v>
      </c>
      <c r="B516" s="116">
        <f t="shared" ref="B516:B547" si="29">SUM(C516:G516)</f>
        <v>1306</v>
      </c>
      <c r="C516" s="116">
        <v>15</v>
      </c>
      <c r="D516" s="116">
        <v>321</v>
      </c>
      <c r="E516" s="116">
        <v>249</v>
      </c>
      <c r="F516" s="116">
        <v>721</v>
      </c>
      <c r="G516" s="116">
        <v>0</v>
      </c>
      <c r="J516" s="181"/>
    </row>
    <row r="517" spans="1:10" ht="9" customHeight="1">
      <c r="A517" s="89" t="s">
        <v>80</v>
      </c>
      <c r="B517" s="116">
        <f t="shared" si="29"/>
        <v>3149</v>
      </c>
      <c r="C517" s="116">
        <v>59</v>
      </c>
      <c r="D517" s="116">
        <v>690</v>
      </c>
      <c r="E517" s="116">
        <v>640</v>
      </c>
      <c r="F517" s="116">
        <v>1752</v>
      </c>
      <c r="G517" s="116">
        <v>8</v>
      </c>
      <c r="J517" s="181"/>
    </row>
    <row r="518" spans="1:10" ht="9" customHeight="1">
      <c r="A518" s="89" t="s">
        <v>81</v>
      </c>
      <c r="B518" s="116">
        <f t="shared" si="29"/>
        <v>690</v>
      </c>
      <c r="C518" s="116">
        <v>3</v>
      </c>
      <c r="D518" s="116">
        <v>168</v>
      </c>
      <c r="E518" s="116">
        <v>136</v>
      </c>
      <c r="F518" s="116">
        <v>381</v>
      </c>
      <c r="G518" s="116">
        <v>2</v>
      </c>
      <c r="J518" s="181"/>
    </row>
    <row r="519" spans="1:10" ht="9" customHeight="1">
      <c r="A519" s="100" t="s">
        <v>82</v>
      </c>
      <c r="B519" s="117">
        <f t="shared" si="29"/>
        <v>890</v>
      </c>
      <c r="C519" s="117">
        <v>6</v>
      </c>
      <c r="D519" s="117">
        <v>207</v>
      </c>
      <c r="E519" s="117">
        <v>150</v>
      </c>
      <c r="F519" s="117">
        <v>527</v>
      </c>
      <c r="G519" s="117">
        <v>0</v>
      </c>
      <c r="J519" s="181"/>
    </row>
    <row r="520" spans="1:10" ht="9" customHeight="1">
      <c r="A520" s="89" t="s">
        <v>83</v>
      </c>
      <c r="B520" s="116">
        <f t="shared" si="29"/>
        <v>3581</v>
      </c>
      <c r="C520" s="116">
        <v>9</v>
      </c>
      <c r="D520" s="116">
        <v>900</v>
      </c>
      <c r="E520" s="116">
        <v>697</v>
      </c>
      <c r="F520" s="116">
        <v>1975</v>
      </c>
      <c r="G520" s="116">
        <v>0</v>
      </c>
      <c r="J520" s="181"/>
    </row>
    <row r="521" spans="1:10" ht="9" customHeight="1">
      <c r="A521" s="89" t="s">
        <v>84</v>
      </c>
      <c r="B521" s="116">
        <f t="shared" si="29"/>
        <v>946</v>
      </c>
      <c r="C521" s="116">
        <v>20</v>
      </c>
      <c r="D521" s="116">
        <v>205</v>
      </c>
      <c r="E521" s="116">
        <v>175</v>
      </c>
      <c r="F521" s="116">
        <v>542</v>
      </c>
      <c r="G521" s="116">
        <v>4</v>
      </c>
      <c r="J521" s="181"/>
    </row>
    <row r="522" spans="1:10" ht="9" customHeight="1">
      <c r="A522" s="89" t="s">
        <v>85</v>
      </c>
      <c r="B522" s="116">
        <f t="shared" si="29"/>
        <v>1588</v>
      </c>
      <c r="C522" s="116">
        <v>67</v>
      </c>
      <c r="D522" s="116">
        <v>437</v>
      </c>
      <c r="E522" s="116">
        <v>312</v>
      </c>
      <c r="F522" s="116">
        <v>771</v>
      </c>
      <c r="G522" s="116">
        <v>1</v>
      </c>
      <c r="J522" s="181"/>
    </row>
    <row r="523" spans="1:10" ht="9" customHeight="1">
      <c r="A523" s="100" t="s">
        <v>86</v>
      </c>
      <c r="B523" s="117">
        <f t="shared" si="29"/>
        <v>4810</v>
      </c>
      <c r="C523" s="117">
        <v>84</v>
      </c>
      <c r="D523" s="117">
        <v>1115</v>
      </c>
      <c r="E523" s="117">
        <v>911</v>
      </c>
      <c r="F523" s="117">
        <v>2645</v>
      </c>
      <c r="G523" s="117">
        <v>55</v>
      </c>
      <c r="J523" s="181"/>
    </row>
    <row r="524" spans="1:10" ht="9" customHeight="1">
      <c r="A524" s="243" t="s">
        <v>24</v>
      </c>
      <c r="B524" s="116">
        <f t="shared" si="29"/>
        <v>9386</v>
      </c>
      <c r="C524" s="116">
        <v>40</v>
      </c>
      <c r="D524" s="116">
        <v>2545</v>
      </c>
      <c r="E524" s="116">
        <v>1743</v>
      </c>
      <c r="F524" s="116">
        <v>5058</v>
      </c>
      <c r="G524" s="116">
        <v>0</v>
      </c>
      <c r="J524" s="181"/>
    </row>
    <row r="525" spans="1:10" ht="9" customHeight="1">
      <c r="A525" s="89" t="s">
        <v>87</v>
      </c>
      <c r="B525" s="116">
        <f t="shared" si="29"/>
        <v>1342</v>
      </c>
      <c r="C525" s="116">
        <v>16</v>
      </c>
      <c r="D525" s="116">
        <v>380</v>
      </c>
      <c r="E525" s="116">
        <v>222</v>
      </c>
      <c r="F525" s="116">
        <v>724</v>
      </c>
      <c r="G525" s="116">
        <v>0</v>
      </c>
      <c r="J525" s="181"/>
    </row>
    <row r="526" spans="1:10" ht="9" customHeight="1">
      <c r="A526" s="89" t="s">
        <v>88</v>
      </c>
      <c r="B526" s="116">
        <f t="shared" si="29"/>
        <v>4398</v>
      </c>
      <c r="C526" s="116">
        <v>55</v>
      </c>
      <c r="D526" s="116">
        <v>1246</v>
      </c>
      <c r="E526" s="116">
        <v>900</v>
      </c>
      <c r="F526" s="116">
        <v>2185</v>
      </c>
      <c r="G526" s="116">
        <v>12</v>
      </c>
      <c r="J526" s="181"/>
    </row>
    <row r="527" spans="1:10" ht="9" customHeight="1">
      <c r="A527" s="100" t="s">
        <v>89</v>
      </c>
      <c r="B527" s="117">
        <f t="shared" si="29"/>
        <v>1194</v>
      </c>
      <c r="C527" s="117">
        <v>28</v>
      </c>
      <c r="D527" s="117">
        <v>315</v>
      </c>
      <c r="E527" s="117">
        <v>195</v>
      </c>
      <c r="F527" s="117">
        <v>649</v>
      </c>
      <c r="G527" s="117">
        <v>7</v>
      </c>
      <c r="J527" s="181"/>
    </row>
    <row r="528" spans="1:10" ht="9" customHeight="1">
      <c r="A528" s="89" t="s">
        <v>90</v>
      </c>
      <c r="B528" s="116">
        <f t="shared" si="29"/>
        <v>1313</v>
      </c>
      <c r="C528" s="116">
        <v>22</v>
      </c>
      <c r="D528" s="116">
        <v>303</v>
      </c>
      <c r="E528" s="116">
        <v>273</v>
      </c>
      <c r="F528" s="116">
        <v>712</v>
      </c>
      <c r="G528" s="116">
        <v>3</v>
      </c>
      <c r="J528" s="181"/>
    </row>
    <row r="529" spans="1:10" ht="9" customHeight="1">
      <c r="A529" s="89" t="s">
        <v>91</v>
      </c>
      <c r="B529" s="116">
        <f t="shared" si="29"/>
        <v>4167</v>
      </c>
      <c r="C529" s="116">
        <v>39</v>
      </c>
      <c r="D529" s="116">
        <v>1096</v>
      </c>
      <c r="E529" s="116">
        <v>842</v>
      </c>
      <c r="F529" s="116">
        <v>2172</v>
      </c>
      <c r="G529" s="116">
        <v>18</v>
      </c>
      <c r="J529" s="181"/>
    </row>
    <row r="530" spans="1:10" ht="9" customHeight="1">
      <c r="A530" s="89" t="s">
        <v>92</v>
      </c>
      <c r="B530" s="116">
        <f t="shared" si="29"/>
        <v>8184</v>
      </c>
      <c r="C530" s="116">
        <v>43</v>
      </c>
      <c r="D530" s="116">
        <v>1954</v>
      </c>
      <c r="E530" s="116">
        <v>1574</v>
      </c>
      <c r="F530" s="116">
        <v>4596</v>
      </c>
      <c r="G530" s="116">
        <v>17</v>
      </c>
      <c r="J530" s="181"/>
    </row>
    <row r="531" spans="1:10" ht="9" customHeight="1">
      <c r="A531" s="100" t="s">
        <v>93</v>
      </c>
      <c r="B531" s="117">
        <f t="shared" si="29"/>
        <v>2863</v>
      </c>
      <c r="C531" s="117">
        <v>12</v>
      </c>
      <c r="D531" s="117">
        <v>804</v>
      </c>
      <c r="E531" s="117">
        <v>532</v>
      </c>
      <c r="F531" s="117">
        <v>1505</v>
      </c>
      <c r="G531" s="117">
        <v>10</v>
      </c>
      <c r="J531" s="181"/>
    </row>
    <row r="532" spans="1:10" ht="9" customHeight="1">
      <c r="A532" s="89" t="s">
        <v>94</v>
      </c>
      <c r="B532" s="116">
        <f t="shared" si="29"/>
        <v>1067</v>
      </c>
      <c r="C532" s="116">
        <v>19</v>
      </c>
      <c r="D532" s="116">
        <v>217</v>
      </c>
      <c r="E532" s="116">
        <v>201</v>
      </c>
      <c r="F532" s="116">
        <v>626</v>
      </c>
      <c r="G532" s="116">
        <v>4</v>
      </c>
      <c r="J532" s="181"/>
    </row>
    <row r="533" spans="1:10" ht="9" customHeight="1">
      <c r="A533" s="89" t="s">
        <v>95</v>
      </c>
      <c r="B533" s="116">
        <f t="shared" si="29"/>
        <v>886</v>
      </c>
      <c r="C533" s="116">
        <v>6</v>
      </c>
      <c r="D533" s="116">
        <v>256</v>
      </c>
      <c r="E533" s="116">
        <v>175</v>
      </c>
      <c r="F533" s="116">
        <v>448</v>
      </c>
      <c r="G533" s="116">
        <v>1</v>
      </c>
      <c r="J533" s="181"/>
    </row>
    <row r="534" spans="1:10" ht="9" customHeight="1">
      <c r="A534" s="89" t="s">
        <v>96</v>
      </c>
      <c r="B534" s="116">
        <f t="shared" si="29"/>
        <v>7366</v>
      </c>
      <c r="C534" s="116">
        <v>60</v>
      </c>
      <c r="D534" s="116">
        <v>1705</v>
      </c>
      <c r="E534" s="116">
        <v>1429</v>
      </c>
      <c r="F534" s="116">
        <v>4146</v>
      </c>
      <c r="G534" s="116">
        <v>26</v>
      </c>
      <c r="J534" s="181"/>
    </row>
    <row r="535" spans="1:10" ht="9" customHeight="1">
      <c r="A535" s="100" t="s">
        <v>97</v>
      </c>
      <c r="B535" s="117">
        <f t="shared" si="29"/>
        <v>617</v>
      </c>
      <c r="C535" s="117">
        <v>7</v>
      </c>
      <c r="D535" s="117">
        <v>145</v>
      </c>
      <c r="E535" s="117">
        <v>104</v>
      </c>
      <c r="F535" s="117">
        <v>361</v>
      </c>
      <c r="G535" s="117">
        <v>0</v>
      </c>
      <c r="J535" s="181"/>
    </row>
    <row r="536" spans="1:10" ht="9" customHeight="1">
      <c r="A536" s="89" t="s">
        <v>98</v>
      </c>
      <c r="B536" s="116">
        <f t="shared" si="29"/>
        <v>2206</v>
      </c>
      <c r="C536" s="116">
        <v>29</v>
      </c>
      <c r="D536" s="116">
        <v>537</v>
      </c>
      <c r="E536" s="116">
        <v>429</v>
      </c>
      <c r="F536" s="116">
        <v>1207</v>
      </c>
      <c r="G536" s="116">
        <v>4</v>
      </c>
      <c r="J536" s="181"/>
    </row>
    <row r="537" spans="1:10" ht="9" customHeight="1">
      <c r="A537" s="89" t="s">
        <v>99</v>
      </c>
      <c r="B537" s="116">
        <f t="shared" si="29"/>
        <v>1327</v>
      </c>
      <c r="C537" s="116">
        <v>10</v>
      </c>
      <c r="D537" s="116">
        <v>197</v>
      </c>
      <c r="E537" s="116">
        <v>223</v>
      </c>
      <c r="F537" s="116">
        <v>704</v>
      </c>
      <c r="G537" s="116">
        <v>193</v>
      </c>
      <c r="J537" s="181"/>
    </row>
    <row r="538" spans="1:10" ht="9" customHeight="1">
      <c r="A538" s="89" t="s">
        <v>100</v>
      </c>
      <c r="B538" s="116">
        <f t="shared" si="29"/>
        <v>1793</v>
      </c>
      <c r="C538" s="116">
        <v>8</v>
      </c>
      <c r="D538" s="116">
        <v>292</v>
      </c>
      <c r="E538" s="116">
        <v>287</v>
      </c>
      <c r="F538" s="116">
        <v>748</v>
      </c>
      <c r="G538" s="116">
        <v>458</v>
      </c>
      <c r="J538" s="181"/>
    </row>
    <row r="539" spans="1:10" ht="9" customHeight="1">
      <c r="A539" s="100" t="s">
        <v>101</v>
      </c>
      <c r="B539" s="117">
        <f t="shared" si="29"/>
        <v>1482</v>
      </c>
      <c r="C539" s="117">
        <v>13</v>
      </c>
      <c r="D539" s="117">
        <v>291</v>
      </c>
      <c r="E539" s="117">
        <v>302</v>
      </c>
      <c r="F539" s="117">
        <v>872</v>
      </c>
      <c r="G539" s="117">
        <v>4</v>
      </c>
      <c r="J539" s="181"/>
    </row>
    <row r="540" spans="1:10" ht="9" customHeight="1">
      <c r="A540" s="89" t="s">
        <v>102</v>
      </c>
      <c r="B540" s="116">
        <f t="shared" si="29"/>
        <v>3025</v>
      </c>
      <c r="C540" s="116">
        <v>33</v>
      </c>
      <c r="D540" s="116">
        <v>760</v>
      </c>
      <c r="E540" s="116">
        <v>585</v>
      </c>
      <c r="F540" s="116">
        <v>1647</v>
      </c>
      <c r="G540" s="116">
        <v>0</v>
      </c>
      <c r="J540" s="181"/>
    </row>
    <row r="541" spans="1:10" ht="9" customHeight="1">
      <c r="A541" s="89" t="s">
        <v>103</v>
      </c>
      <c r="B541" s="116">
        <f t="shared" si="29"/>
        <v>2869</v>
      </c>
      <c r="C541" s="116">
        <v>22</v>
      </c>
      <c r="D541" s="116">
        <v>779</v>
      </c>
      <c r="E541" s="116">
        <v>611</v>
      </c>
      <c r="F541" s="116">
        <v>1445</v>
      </c>
      <c r="G541" s="116">
        <v>12</v>
      </c>
      <c r="J541" s="181"/>
    </row>
    <row r="542" spans="1:10" ht="9" customHeight="1">
      <c r="A542" s="89" t="s">
        <v>104</v>
      </c>
      <c r="B542" s="116">
        <f t="shared" si="29"/>
        <v>1849</v>
      </c>
      <c r="C542" s="116">
        <v>21</v>
      </c>
      <c r="D542" s="116">
        <v>460</v>
      </c>
      <c r="E542" s="116">
        <v>337</v>
      </c>
      <c r="F542" s="116">
        <v>1026</v>
      </c>
      <c r="G542" s="116">
        <v>5</v>
      </c>
      <c r="J542" s="181"/>
    </row>
    <row r="543" spans="1:10" ht="9" customHeight="1">
      <c r="A543" s="100" t="s">
        <v>105</v>
      </c>
      <c r="B543" s="117">
        <f t="shared" si="29"/>
        <v>1984</v>
      </c>
      <c r="C543" s="117">
        <v>15</v>
      </c>
      <c r="D543" s="117">
        <v>463</v>
      </c>
      <c r="E543" s="117">
        <v>396</v>
      </c>
      <c r="F543" s="117">
        <v>1103</v>
      </c>
      <c r="G543" s="117">
        <v>7</v>
      </c>
      <c r="J543" s="181"/>
    </row>
    <row r="544" spans="1:10" ht="9" customHeight="1">
      <c r="A544" s="89" t="s">
        <v>106</v>
      </c>
      <c r="B544" s="116">
        <f t="shared" si="29"/>
        <v>298</v>
      </c>
      <c r="C544" s="116">
        <v>8</v>
      </c>
      <c r="D544" s="116">
        <v>61</v>
      </c>
      <c r="E544" s="116">
        <v>57</v>
      </c>
      <c r="F544" s="116">
        <v>172</v>
      </c>
      <c r="G544" s="116">
        <v>0</v>
      </c>
      <c r="J544" s="181"/>
    </row>
    <row r="545" spans="1:10" ht="9" customHeight="1">
      <c r="A545" s="89" t="s">
        <v>107</v>
      </c>
      <c r="B545" s="116">
        <f t="shared" si="29"/>
        <v>4032</v>
      </c>
      <c r="C545" s="116">
        <v>22</v>
      </c>
      <c r="D545" s="116">
        <v>1147</v>
      </c>
      <c r="E545" s="116">
        <v>730</v>
      </c>
      <c r="F545" s="116">
        <v>2133</v>
      </c>
      <c r="G545" s="116">
        <v>0</v>
      </c>
      <c r="J545" s="181"/>
    </row>
    <row r="546" spans="1:10" ht="9" customHeight="1">
      <c r="A546" s="89" t="s">
        <v>108</v>
      </c>
      <c r="B546" s="116">
        <f t="shared" si="29"/>
        <v>2279</v>
      </c>
      <c r="C546" s="116">
        <v>1</v>
      </c>
      <c r="D546" s="116">
        <v>513</v>
      </c>
      <c r="E546" s="116">
        <v>414</v>
      </c>
      <c r="F546" s="116">
        <v>976</v>
      </c>
      <c r="G546" s="116">
        <v>375</v>
      </c>
      <c r="J546" s="181"/>
    </row>
    <row r="547" spans="1:10" ht="9" customHeight="1">
      <c r="A547" s="100" t="s">
        <v>109</v>
      </c>
      <c r="B547" s="117">
        <f t="shared" si="29"/>
        <v>1415</v>
      </c>
      <c r="C547" s="117">
        <v>15</v>
      </c>
      <c r="D547" s="117">
        <v>411</v>
      </c>
      <c r="E547" s="117">
        <v>245</v>
      </c>
      <c r="F547" s="117">
        <v>744</v>
      </c>
      <c r="G547" s="117">
        <v>0</v>
      </c>
      <c r="J547" s="181"/>
    </row>
    <row r="548" spans="1:10" ht="8.65" customHeight="1"/>
    <row r="549" spans="1:10" ht="9" customHeight="1">
      <c r="A549" s="162" t="s">
        <v>116</v>
      </c>
      <c r="B549" s="167"/>
      <c r="C549" s="167"/>
      <c r="D549" s="167"/>
      <c r="E549" s="167"/>
      <c r="F549" s="167"/>
      <c r="G549" s="167"/>
    </row>
    <row r="550" spans="1:10" s="164" customFormat="1" ht="9" customHeight="1">
      <c r="A550" s="96" t="s">
        <v>181</v>
      </c>
      <c r="B550" s="115">
        <f t="shared" ref="B550:G550" si="30">SUM(B552:B583)</f>
        <v>86042</v>
      </c>
      <c r="C550" s="115">
        <f t="shared" si="30"/>
        <v>506</v>
      </c>
      <c r="D550" s="115">
        <f t="shared" si="30"/>
        <v>21337</v>
      </c>
      <c r="E550" s="115">
        <f t="shared" si="30"/>
        <v>15603</v>
      </c>
      <c r="F550" s="115">
        <f t="shared" si="30"/>
        <v>47810</v>
      </c>
      <c r="G550" s="115">
        <f t="shared" si="30"/>
        <v>786</v>
      </c>
    </row>
    <row r="551" spans="1:10" ht="3.95" customHeight="1">
      <c r="A551" s="89" t="s">
        <v>237</v>
      </c>
      <c r="B551" s="116"/>
      <c r="C551" s="116"/>
      <c r="D551" s="116"/>
      <c r="E551" s="116"/>
      <c r="F551" s="116"/>
      <c r="G551" s="116"/>
    </row>
    <row r="552" spans="1:10" ht="9" customHeight="1">
      <c r="A552" s="89" t="s">
        <v>79</v>
      </c>
      <c r="B552" s="116">
        <f t="shared" ref="B552:B583" si="31">SUM(C552:G552)</f>
        <v>1427</v>
      </c>
      <c r="C552" s="116">
        <v>8</v>
      </c>
      <c r="D552" s="116">
        <v>332</v>
      </c>
      <c r="E552" s="116">
        <v>239</v>
      </c>
      <c r="F552" s="116">
        <v>847</v>
      </c>
      <c r="G552" s="116">
        <v>1</v>
      </c>
      <c r="J552" s="181"/>
    </row>
    <row r="553" spans="1:10" ht="9" customHeight="1">
      <c r="A553" s="89" t="s">
        <v>80</v>
      </c>
      <c r="B553" s="116">
        <f t="shared" si="31"/>
        <v>3123</v>
      </c>
      <c r="C553" s="116">
        <v>34</v>
      </c>
      <c r="D553" s="116">
        <v>698</v>
      </c>
      <c r="E553" s="116">
        <v>563</v>
      </c>
      <c r="F553" s="116">
        <v>1825</v>
      </c>
      <c r="G553" s="116">
        <v>3</v>
      </c>
      <c r="J553" s="181"/>
    </row>
    <row r="554" spans="1:10" ht="9" customHeight="1">
      <c r="A554" s="89" t="s">
        <v>81</v>
      </c>
      <c r="B554" s="116">
        <f t="shared" si="31"/>
        <v>564</v>
      </c>
      <c r="C554" s="116">
        <v>1</v>
      </c>
      <c r="D554" s="116">
        <v>165</v>
      </c>
      <c r="E554" s="116">
        <v>98</v>
      </c>
      <c r="F554" s="116">
        <v>300</v>
      </c>
      <c r="G554" s="116">
        <v>0</v>
      </c>
      <c r="J554" s="181"/>
    </row>
    <row r="555" spans="1:10" ht="9" customHeight="1">
      <c r="A555" s="100" t="s">
        <v>82</v>
      </c>
      <c r="B555" s="117">
        <f t="shared" si="31"/>
        <v>934</v>
      </c>
      <c r="C555" s="117">
        <v>9</v>
      </c>
      <c r="D555" s="117">
        <v>203</v>
      </c>
      <c r="E555" s="117">
        <v>174</v>
      </c>
      <c r="F555" s="117">
        <v>546</v>
      </c>
      <c r="G555" s="117">
        <v>2</v>
      </c>
      <c r="J555" s="181"/>
    </row>
    <row r="556" spans="1:10" ht="9" customHeight="1">
      <c r="A556" s="89" t="s">
        <v>83</v>
      </c>
      <c r="B556" s="116">
        <f t="shared" si="31"/>
        <v>3261</v>
      </c>
      <c r="C556" s="116">
        <v>0</v>
      </c>
      <c r="D556" s="116">
        <v>792</v>
      </c>
      <c r="E556" s="116">
        <v>594</v>
      </c>
      <c r="F556" s="116">
        <v>1875</v>
      </c>
      <c r="G556" s="116">
        <v>0</v>
      </c>
      <c r="J556" s="181"/>
    </row>
    <row r="557" spans="1:10" ht="9" customHeight="1">
      <c r="A557" s="89" t="s">
        <v>84</v>
      </c>
      <c r="B557" s="116">
        <f t="shared" si="31"/>
        <v>924</v>
      </c>
      <c r="C557" s="116">
        <v>11</v>
      </c>
      <c r="D557" s="116">
        <v>212</v>
      </c>
      <c r="E557" s="116">
        <v>185</v>
      </c>
      <c r="F557" s="116">
        <v>490</v>
      </c>
      <c r="G557" s="116">
        <v>26</v>
      </c>
      <c r="J557" s="181"/>
    </row>
    <row r="558" spans="1:10" ht="9" customHeight="1">
      <c r="A558" s="89" t="s">
        <v>85</v>
      </c>
      <c r="B558" s="116">
        <f t="shared" si="31"/>
        <v>1722</v>
      </c>
      <c r="C558" s="116">
        <v>61</v>
      </c>
      <c r="D558" s="116">
        <v>477</v>
      </c>
      <c r="E558" s="116">
        <v>291</v>
      </c>
      <c r="F558" s="116">
        <v>890</v>
      </c>
      <c r="G558" s="116">
        <v>3</v>
      </c>
      <c r="J558" s="181"/>
    </row>
    <row r="559" spans="1:10" ht="9" customHeight="1">
      <c r="A559" s="100" t="s">
        <v>86</v>
      </c>
      <c r="B559" s="117">
        <f t="shared" si="31"/>
        <v>5174</v>
      </c>
      <c r="C559" s="117">
        <v>57</v>
      </c>
      <c r="D559" s="117">
        <v>1165</v>
      </c>
      <c r="E559" s="117">
        <v>992</v>
      </c>
      <c r="F559" s="117">
        <v>2924</v>
      </c>
      <c r="G559" s="117">
        <v>36</v>
      </c>
      <c r="J559" s="181"/>
    </row>
    <row r="560" spans="1:10" ht="9" customHeight="1">
      <c r="A560" s="243" t="s">
        <v>24</v>
      </c>
      <c r="B560" s="116">
        <f t="shared" si="31"/>
        <v>11053</v>
      </c>
      <c r="C560" s="116">
        <v>30</v>
      </c>
      <c r="D560" s="116">
        <v>2878</v>
      </c>
      <c r="E560" s="116">
        <v>1929</v>
      </c>
      <c r="F560" s="116">
        <v>6216</v>
      </c>
      <c r="G560" s="116">
        <v>0</v>
      </c>
      <c r="J560" s="181"/>
    </row>
    <row r="561" spans="1:10" ht="9" customHeight="1">
      <c r="A561" s="89" t="s">
        <v>87</v>
      </c>
      <c r="B561" s="116">
        <f t="shared" si="31"/>
        <v>1379</v>
      </c>
      <c r="C561" s="116">
        <v>6</v>
      </c>
      <c r="D561" s="116">
        <v>396</v>
      </c>
      <c r="E561" s="116">
        <v>234</v>
      </c>
      <c r="F561" s="116">
        <v>742</v>
      </c>
      <c r="G561" s="116">
        <v>1</v>
      </c>
      <c r="J561" s="181"/>
    </row>
    <row r="562" spans="1:10" ht="9" customHeight="1">
      <c r="A562" s="89" t="s">
        <v>88</v>
      </c>
      <c r="B562" s="116">
        <f t="shared" si="31"/>
        <v>4464</v>
      </c>
      <c r="C562" s="116">
        <v>26</v>
      </c>
      <c r="D562" s="116">
        <v>1216</v>
      </c>
      <c r="E562" s="116">
        <v>833</v>
      </c>
      <c r="F562" s="116">
        <v>2374</v>
      </c>
      <c r="G562" s="116">
        <v>15</v>
      </c>
      <c r="J562" s="181"/>
    </row>
    <row r="563" spans="1:10" ht="9" customHeight="1">
      <c r="A563" s="100" t="s">
        <v>89</v>
      </c>
      <c r="B563" s="117">
        <f t="shared" si="31"/>
        <v>1344</v>
      </c>
      <c r="C563" s="117">
        <v>15</v>
      </c>
      <c r="D563" s="117">
        <v>359</v>
      </c>
      <c r="E563" s="117">
        <v>284</v>
      </c>
      <c r="F563" s="117">
        <v>685</v>
      </c>
      <c r="G563" s="117">
        <v>1</v>
      </c>
      <c r="J563" s="181"/>
    </row>
    <row r="564" spans="1:10" ht="9" customHeight="1">
      <c r="A564" s="89" t="s">
        <v>90</v>
      </c>
      <c r="B564" s="116">
        <f t="shared" si="31"/>
        <v>1301</v>
      </c>
      <c r="C564" s="116">
        <v>14</v>
      </c>
      <c r="D564" s="116">
        <v>298</v>
      </c>
      <c r="E564" s="116">
        <v>228</v>
      </c>
      <c r="F564" s="116">
        <v>760</v>
      </c>
      <c r="G564" s="116">
        <v>1</v>
      </c>
      <c r="J564" s="181"/>
    </row>
    <row r="565" spans="1:10" ht="9" customHeight="1">
      <c r="A565" s="89" t="s">
        <v>91</v>
      </c>
      <c r="B565" s="116">
        <f t="shared" si="31"/>
        <v>4340</v>
      </c>
      <c r="C565" s="116">
        <v>5</v>
      </c>
      <c r="D565" s="116">
        <v>1091</v>
      </c>
      <c r="E565" s="116">
        <v>841</v>
      </c>
      <c r="F565" s="116">
        <v>2391</v>
      </c>
      <c r="G565" s="116">
        <v>12</v>
      </c>
      <c r="J565" s="181"/>
    </row>
    <row r="566" spans="1:10" ht="9" customHeight="1">
      <c r="A566" s="89" t="s">
        <v>92</v>
      </c>
      <c r="B566" s="116">
        <f t="shared" si="31"/>
        <v>8304</v>
      </c>
      <c r="C566" s="116">
        <v>31</v>
      </c>
      <c r="D566" s="116">
        <v>1954</v>
      </c>
      <c r="E566" s="116">
        <v>1546</v>
      </c>
      <c r="F566" s="116">
        <v>4759</v>
      </c>
      <c r="G566" s="116">
        <v>14</v>
      </c>
      <c r="J566" s="181"/>
    </row>
    <row r="567" spans="1:10" ht="9" customHeight="1">
      <c r="A567" s="100" t="s">
        <v>93</v>
      </c>
      <c r="B567" s="117">
        <f t="shared" si="31"/>
        <v>2887</v>
      </c>
      <c r="C567" s="117">
        <v>9</v>
      </c>
      <c r="D567" s="117">
        <v>810</v>
      </c>
      <c r="E567" s="117">
        <v>487</v>
      </c>
      <c r="F567" s="117">
        <v>1561</v>
      </c>
      <c r="G567" s="117">
        <v>20</v>
      </c>
      <c r="J567" s="181"/>
    </row>
    <row r="568" spans="1:10" ht="9" customHeight="1">
      <c r="A568" s="89" t="s">
        <v>94</v>
      </c>
      <c r="B568" s="116">
        <f t="shared" si="31"/>
        <v>1218</v>
      </c>
      <c r="C568" s="116">
        <v>16</v>
      </c>
      <c r="D568" s="116">
        <v>227</v>
      </c>
      <c r="E568" s="116">
        <v>191</v>
      </c>
      <c r="F568" s="116">
        <v>783</v>
      </c>
      <c r="G568" s="116">
        <v>1</v>
      </c>
      <c r="J568" s="181"/>
    </row>
    <row r="569" spans="1:10" ht="9" customHeight="1">
      <c r="A569" s="89" t="s">
        <v>95</v>
      </c>
      <c r="B569" s="116">
        <f t="shared" si="31"/>
        <v>903</v>
      </c>
      <c r="C569" s="116">
        <v>3</v>
      </c>
      <c r="D569" s="116">
        <v>256</v>
      </c>
      <c r="E569" s="116">
        <v>165</v>
      </c>
      <c r="F569" s="116">
        <v>473</v>
      </c>
      <c r="G569" s="116">
        <v>6</v>
      </c>
      <c r="J569" s="181"/>
    </row>
    <row r="570" spans="1:10" ht="9" customHeight="1">
      <c r="A570" s="89" t="s">
        <v>96</v>
      </c>
      <c r="B570" s="116">
        <f t="shared" si="31"/>
        <v>6747</v>
      </c>
      <c r="C570" s="116">
        <v>22</v>
      </c>
      <c r="D570" s="116">
        <v>1675</v>
      </c>
      <c r="E570" s="116">
        <v>1182</v>
      </c>
      <c r="F570" s="116">
        <v>3861</v>
      </c>
      <c r="G570" s="116">
        <v>7</v>
      </c>
      <c r="J570" s="181"/>
    </row>
    <row r="571" spans="1:10" ht="9" customHeight="1">
      <c r="A571" s="100" t="s">
        <v>97</v>
      </c>
      <c r="B571" s="117">
        <f t="shared" si="31"/>
        <v>605</v>
      </c>
      <c r="C571" s="117">
        <v>0</v>
      </c>
      <c r="D571" s="117">
        <v>150</v>
      </c>
      <c r="E571" s="117">
        <v>115</v>
      </c>
      <c r="F571" s="117">
        <v>338</v>
      </c>
      <c r="G571" s="117">
        <v>2</v>
      </c>
      <c r="J571" s="181"/>
    </row>
    <row r="572" spans="1:10" ht="9" customHeight="1">
      <c r="A572" s="89" t="s">
        <v>98</v>
      </c>
      <c r="B572" s="116">
        <f t="shared" si="31"/>
        <v>2342</v>
      </c>
      <c r="C572" s="116">
        <v>14</v>
      </c>
      <c r="D572" s="116">
        <v>595</v>
      </c>
      <c r="E572" s="116">
        <v>432</v>
      </c>
      <c r="F572" s="116">
        <v>1291</v>
      </c>
      <c r="G572" s="116">
        <v>10</v>
      </c>
      <c r="J572" s="181"/>
    </row>
    <row r="573" spans="1:10" ht="9" customHeight="1">
      <c r="A573" s="89" t="s">
        <v>99</v>
      </c>
      <c r="B573" s="116">
        <f t="shared" si="31"/>
        <v>1498</v>
      </c>
      <c r="C573" s="116">
        <v>6</v>
      </c>
      <c r="D573" s="116">
        <v>219</v>
      </c>
      <c r="E573" s="116">
        <v>267</v>
      </c>
      <c r="F573" s="116">
        <v>843</v>
      </c>
      <c r="G573" s="116">
        <v>163</v>
      </c>
      <c r="J573" s="181"/>
    </row>
    <row r="574" spans="1:10" ht="9" customHeight="1">
      <c r="A574" s="89" t="s">
        <v>100</v>
      </c>
      <c r="B574" s="116">
        <f t="shared" si="31"/>
        <v>1566</v>
      </c>
      <c r="C574" s="116">
        <v>2</v>
      </c>
      <c r="D574" s="116">
        <v>247</v>
      </c>
      <c r="E574" s="116">
        <v>236</v>
      </c>
      <c r="F574" s="116">
        <v>689</v>
      </c>
      <c r="G574" s="116">
        <v>392</v>
      </c>
      <c r="J574" s="181"/>
    </row>
    <row r="575" spans="1:10" ht="9" customHeight="1">
      <c r="A575" s="100" t="s">
        <v>101</v>
      </c>
      <c r="B575" s="117">
        <f t="shared" si="31"/>
        <v>1516</v>
      </c>
      <c r="C575" s="117">
        <v>5</v>
      </c>
      <c r="D575" s="117">
        <v>309</v>
      </c>
      <c r="E575" s="117">
        <v>303</v>
      </c>
      <c r="F575" s="117">
        <v>897</v>
      </c>
      <c r="G575" s="117">
        <v>2</v>
      </c>
      <c r="J575" s="181"/>
    </row>
    <row r="576" spans="1:10" ht="9" customHeight="1">
      <c r="A576" s="89" t="s">
        <v>102</v>
      </c>
      <c r="B576" s="116">
        <f t="shared" si="31"/>
        <v>3260</v>
      </c>
      <c r="C576" s="116">
        <v>18</v>
      </c>
      <c r="D576" s="116">
        <v>870</v>
      </c>
      <c r="E576" s="116">
        <v>557</v>
      </c>
      <c r="F576" s="116">
        <v>1815</v>
      </c>
      <c r="G576" s="116">
        <v>0</v>
      </c>
      <c r="J576" s="181"/>
    </row>
    <row r="577" spans="1:10" ht="9" customHeight="1">
      <c r="A577" s="89" t="s">
        <v>103</v>
      </c>
      <c r="B577" s="116">
        <f t="shared" si="31"/>
        <v>2869</v>
      </c>
      <c r="C577" s="116">
        <v>32</v>
      </c>
      <c r="D577" s="116">
        <v>743</v>
      </c>
      <c r="E577" s="116">
        <v>607</v>
      </c>
      <c r="F577" s="116">
        <v>1477</v>
      </c>
      <c r="G577" s="116">
        <v>10</v>
      </c>
      <c r="J577" s="181"/>
    </row>
    <row r="578" spans="1:10" ht="9" customHeight="1">
      <c r="A578" s="89" t="s">
        <v>104</v>
      </c>
      <c r="B578" s="116">
        <f t="shared" si="31"/>
        <v>1589</v>
      </c>
      <c r="C578" s="116">
        <v>12</v>
      </c>
      <c r="D578" s="116">
        <v>376</v>
      </c>
      <c r="E578" s="116">
        <v>299</v>
      </c>
      <c r="F578" s="116">
        <v>899</v>
      </c>
      <c r="G578" s="116">
        <v>3</v>
      </c>
      <c r="J578" s="181"/>
    </row>
    <row r="579" spans="1:10" ht="9" customHeight="1">
      <c r="A579" s="100" t="s">
        <v>105</v>
      </c>
      <c r="B579" s="117">
        <f t="shared" si="31"/>
        <v>1900</v>
      </c>
      <c r="C579" s="117">
        <v>10</v>
      </c>
      <c r="D579" s="117">
        <v>457</v>
      </c>
      <c r="E579" s="117">
        <v>326</v>
      </c>
      <c r="F579" s="117">
        <v>1085</v>
      </c>
      <c r="G579" s="117">
        <v>22</v>
      </c>
      <c r="J579" s="181"/>
    </row>
    <row r="580" spans="1:10" ht="9" customHeight="1">
      <c r="A580" s="89" t="s">
        <v>106</v>
      </c>
      <c r="B580" s="116">
        <f t="shared" si="31"/>
        <v>313</v>
      </c>
      <c r="C580" s="116">
        <v>4</v>
      </c>
      <c r="D580" s="116">
        <v>80</v>
      </c>
      <c r="E580" s="116">
        <v>58</v>
      </c>
      <c r="F580" s="116">
        <v>171</v>
      </c>
      <c r="G580" s="116">
        <v>0</v>
      </c>
      <c r="J580" s="181"/>
    </row>
    <row r="581" spans="1:10" ht="9" customHeight="1">
      <c r="A581" s="89" t="s">
        <v>107</v>
      </c>
      <c r="B581" s="116">
        <f t="shared" si="31"/>
        <v>4022</v>
      </c>
      <c r="C581" s="116">
        <v>33</v>
      </c>
      <c r="D581" s="116">
        <v>1106</v>
      </c>
      <c r="E581" s="116">
        <v>708</v>
      </c>
      <c r="F581" s="116">
        <v>2173</v>
      </c>
      <c r="G581" s="116">
        <v>2</v>
      </c>
      <c r="J581" s="181"/>
    </row>
    <row r="582" spans="1:10" ht="9" customHeight="1">
      <c r="A582" s="89" t="s">
        <v>108</v>
      </c>
      <c r="B582" s="116">
        <f t="shared" si="31"/>
        <v>2055</v>
      </c>
      <c r="C582" s="116">
        <v>2</v>
      </c>
      <c r="D582" s="116">
        <v>585</v>
      </c>
      <c r="E582" s="116">
        <v>398</v>
      </c>
      <c r="F582" s="116">
        <v>1040</v>
      </c>
      <c r="G582" s="116">
        <v>30</v>
      </c>
      <c r="J582" s="181"/>
    </row>
    <row r="583" spans="1:10" ht="9" customHeight="1">
      <c r="A583" s="100" t="s">
        <v>109</v>
      </c>
      <c r="B583" s="117">
        <f t="shared" si="31"/>
        <v>1438</v>
      </c>
      <c r="C583" s="117">
        <v>10</v>
      </c>
      <c r="D583" s="117">
        <v>396</v>
      </c>
      <c r="E583" s="117">
        <v>241</v>
      </c>
      <c r="F583" s="117">
        <v>790</v>
      </c>
      <c r="G583" s="117">
        <v>1</v>
      </c>
      <c r="J583" s="181"/>
    </row>
    <row r="584" spans="1:10" ht="9" customHeight="1">
      <c r="A584" s="89"/>
      <c r="B584" s="116"/>
      <c r="C584" s="116"/>
      <c r="D584" s="116"/>
      <c r="E584" s="116"/>
      <c r="F584" s="116"/>
      <c r="G584" s="116"/>
      <c r="J584" s="181"/>
    </row>
    <row r="585" spans="1:10" ht="9" customHeight="1">
      <c r="A585" s="162" t="s">
        <v>117</v>
      </c>
      <c r="B585" s="167"/>
      <c r="C585" s="167"/>
      <c r="D585" s="167"/>
      <c r="E585" s="167"/>
      <c r="F585" s="167"/>
      <c r="G585" s="167"/>
      <c r="J585" s="181"/>
    </row>
    <row r="586" spans="1:10" ht="9" customHeight="1">
      <c r="A586" s="96" t="s">
        <v>181</v>
      </c>
      <c r="B586" s="115">
        <f t="shared" ref="B586:G586" si="32">SUM(B588:B619)</f>
        <v>91285</v>
      </c>
      <c r="C586" s="115">
        <f t="shared" si="32"/>
        <v>156</v>
      </c>
      <c r="D586" s="115">
        <f t="shared" si="32"/>
        <v>22698</v>
      </c>
      <c r="E586" s="115">
        <f t="shared" si="32"/>
        <v>15826</v>
      </c>
      <c r="F586" s="115">
        <f t="shared" si="32"/>
        <v>51654</v>
      </c>
      <c r="G586" s="115">
        <f t="shared" si="32"/>
        <v>951</v>
      </c>
      <c r="H586" s="164"/>
      <c r="J586" s="181"/>
    </row>
    <row r="587" spans="1:10" ht="3" customHeight="1">
      <c r="A587" s="89" t="s">
        <v>237</v>
      </c>
      <c r="B587" s="116"/>
      <c r="C587" s="116"/>
      <c r="D587" s="116"/>
      <c r="E587" s="116"/>
      <c r="F587" s="116"/>
      <c r="G587" s="116"/>
      <c r="J587" s="181"/>
    </row>
    <row r="588" spans="1:10" ht="9" customHeight="1">
      <c r="A588" s="89" t="s">
        <v>79</v>
      </c>
      <c r="B588" s="116">
        <f t="shared" ref="B588:B619" si="33">SUM(C588:G588)</f>
        <v>1194</v>
      </c>
      <c r="C588" s="116">
        <v>1</v>
      </c>
      <c r="D588" s="116">
        <v>307</v>
      </c>
      <c r="E588" s="116">
        <v>212</v>
      </c>
      <c r="F588" s="116">
        <v>674</v>
      </c>
      <c r="G588" s="116">
        <v>0</v>
      </c>
      <c r="J588" s="181"/>
    </row>
    <row r="589" spans="1:10" ht="9" customHeight="1">
      <c r="A589" s="89" t="s">
        <v>80</v>
      </c>
      <c r="B589" s="116">
        <f t="shared" si="33"/>
        <v>3410</v>
      </c>
      <c r="C589" s="116">
        <v>3</v>
      </c>
      <c r="D589" s="116">
        <v>721</v>
      </c>
      <c r="E589" s="116">
        <v>649</v>
      </c>
      <c r="F589" s="116">
        <v>2036</v>
      </c>
      <c r="G589" s="116">
        <v>1</v>
      </c>
      <c r="J589" s="181"/>
    </row>
    <row r="590" spans="1:10" ht="9" customHeight="1">
      <c r="A590" s="89" t="s">
        <v>81</v>
      </c>
      <c r="B590" s="116">
        <f t="shared" si="33"/>
        <v>712</v>
      </c>
      <c r="C590" s="116">
        <v>1</v>
      </c>
      <c r="D590" s="116">
        <v>165</v>
      </c>
      <c r="E590" s="116">
        <v>141</v>
      </c>
      <c r="F590" s="116">
        <v>405</v>
      </c>
      <c r="G590" s="116">
        <v>0</v>
      </c>
      <c r="J590" s="181"/>
    </row>
    <row r="591" spans="1:10" ht="9" customHeight="1">
      <c r="A591" s="100" t="s">
        <v>82</v>
      </c>
      <c r="B591" s="117">
        <f t="shared" si="33"/>
        <v>991</v>
      </c>
      <c r="C591" s="117">
        <v>1</v>
      </c>
      <c r="D591" s="117">
        <v>216</v>
      </c>
      <c r="E591" s="117">
        <v>177</v>
      </c>
      <c r="F591" s="117">
        <v>597</v>
      </c>
      <c r="G591" s="117">
        <v>0</v>
      </c>
      <c r="J591" s="181"/>
    </row>
    <row r="592" spans="1:10" ht="9" customHeight="1">
      <c r="A592" s="89" t="s">
        <v>83</v>
      </c>
      <c r="B592" s="116">
        <f t="shared" si="33"/>
        <v>3392</v>
      </c>
      <c r="C592" s="116">
        <v>0</v>
      </c>
      <c r="D592" s="116">
        <v>874</v>
      </c>
      <c r="E592" s="116">
        <v>618</v>
      </c>
      <c r="F592" s="116">
        <v>1896</v>
      </c>
      <c r="G592" s="116">
        <v>4</v>
      </c>
      <c r="J592" s="181"/>
    </row>
    <row r="593" spans="1:10" ht="9" customHeight="1">
      <c r="A593" s="89" t="s">
        <v>84</v>
      </c>
      <c r="B593" s="116">
        <f t="shared" si="33"/>
        <v>873</v>
      </c>
      <c r="C593" s="116">
        <v>1</v>
      </c>
      <c r="D593" s="116">
        <v>225</v>
      </c>
      <c r="E593" s="116">
        <v>129</v>
      </c>
      <c r="F593" s="116">
        <v>498</v>
      </c>
      <c r="G593" s="116">
        <v>20</v>
      </c>
      <c r="J593" s="181"/>
    </row>
    <row r="594" spans="1:10" ht="9" customHeight="1">
      <c r="A594" s="89" t="s">
        <v>85</v>
      </c>
      <c r="B594" s="116">
        <f t="shared" si="33"/>
        <v>1852</v>
      </c>
      <c r="C594" s="116">
        <v>61</v>
      </c>
      <c r="D594" s="116">
        <v>515</v>
      </c>
      <c r="E594" s="116">
        <v>326</v>
      </c>
      <c r="F594" s="116">
        <v>949</v>
      </c>
      <c r="G594" s="116">
        <v>1</v>
      </c>
      <c r="J594" s="181"/>
    </row>
    <row r="595" spans="1:10" ht="9" customHeight="1">
      <c r="A595" s="100" t="s">
        <v>86</v>
      </c>
      <c r="B595" s="117">
        <f t="shared" si="33"/>
        <v>5694</v>
      </c>
      <c r="C595" s="117">
        <v>14</v>
      </c>
      <c r="D595" s="117">
        <v>1423</v>
      </c>
      <c r="E595" s="117">
        <v>998</v>
      </c>
      <c r="F595" s="117">
        <v>3249</v>
      </c>
      <c r="G595" s="117">
        <v>10</v>
      </c>
      <c r="J595" s="181"/>
    </row>
    <row r="596" spans="1:10" ht="9" customHeight="1">
      <c r="A596" s="243" t="s">
        <v>24</v>
      </c>
      <c r="B596" s="116">
        <f t="shared" si="33"/>
        <v>11385</v>
      </c>
      <c r="C596" s="116">
        <v>3</v>
      </c>
      <c r="D596" s="116">
        <v>2925</v>
      </c>
      <c r="E596" s="116">
        <v>1886</v>
      </c>
      <c r="F596" s="116">
        <v>6571</v>
      </c>
      <c r="G596" s="116">
        <v>0</v>
      </c>
      <c r="J596" s="181"/>
    </row>
    <row r="597" spans="1:10" ht="9" customHeight="1">
      <c r="A597" s="89" t="s">
        <v>87</v>
      </c>
      <c r="B597" s="116">
        <f t="shared" si="33"/>
        <v>1435</v>
      </c>
      <c r="C597" s="116">
        <v>6</v>
      </c>
      <c r="D597" s="116">
        <v>400</v>
      </c>
      <c r="E597" s="116">
        <v>204</v>
      </c>
      <c r="F597" s="116">
        <v>821</v>
      </c>
      <c r="G597" s="116">
        <v>4</v>
      </c>
      <c r="J597" s="181"/>
    </row>
    <row r="598" spans="1:10" ht="9" customHeight="1">
      <c r="A598" s="89" t="s">
        <v>88</v>
      </c>
      <c r="B598" s="116">
        <f t="shared" si="33"/>
        <v>4741</v>
      </c>
      <c r="C598" s="116">
        <v>18</v>
      </c>
      <c r="D598" s="116">
        <v>1290</v>
      </c>
      <c r="E598" s="116">
        <v>855</v>
      </c>
      <c r="F598" s="116">
        <v>2571</v>
      </c>
      <c r="G598" s="116">
        <v>7</v>
      </c>
      <c r="J598" s="181"/>
    </row>
    <row r="599" spans="1:10" ht="9" customHeight="1">
      <c r="A599" s="100" t="s">
        <v>89</v>
      </c>
      <c r="B599" s="117">
        <f t="shared" si="33"/>
        <v>1319</v>
      </c>
      <c r="C599" s="117">
        <v>0</v>
      </c>
      <c r="D599" s="117">
        <v>350</v>
      </c>
      <c r="E599" s="117">
        <v>220</v>
      </c>
      <c r="F599" s="117">
        <v>743</v>
      </c>
      <c r="G599" s="117">
        <v>6</v>
      </c>
      <c r="J599" s="181"/>
    </row>
    <row r="600" spans="1:10" ht="9" customHeight="1">
      <c r="A600" s="89" t="s">
        <v>90</v>
      </c>
      <c r="B600" s="116">
        <f t="shared" si="33"/>
        <v>1390</v>
      </c>
      <c r="C600" s="116">
        <v>1</v>
      </c>
      <c r="D600" s="116">
        <v>336</v>
      </c>
      <c r="E600" s="116">
        <v>232</v>
      </c>
      <c r="F600" s="116">
        <v>820</v>
      </c>
      <c r="G600" s="116">
        <v>1</v>
      </c>
      <c r="J600" s="181"/>
    </row>
    <row r="601" spans="1:10" ht="9" customHeight="1">
      <c r="A601" s="89" t="s">
        <v>91</v>
      </c>
      <c r="B601" s="116">
        <f t="shared" si="33"/>
        <v>4392</v>
      </c>
      <c r="C601" s="116">
        <v>2</v>
      </c>
      <c r="D601" s="116">
        <v>1089</v>
      </c>
      <c r="E601" s="116">
        <v>804</v>
      </c>
      <c r="F601" s="116">
        <v>2493</v>
      </c>
      <c r="G601" s="116">
        <v>4</v>
      </c>
      <c r="J601" s="181"/>
    </row>
    <row r="602" spans="1:10" ht="9" customHeight="1">
      <c r="A602" s="89" t="s">
        <v>92</v>
      </c>
      <c r="B602" s="116">
        <f t="shared" si="33"/>
        <v>8937</v>
      </c>
      <c r="C602" s="116">
        <v>9</v>
      </c>
      <c r="D602" s="116">
        <v>2168</v>
      </c>
      <c r="E602" s="116">
        <v>1564</v>
      </c>
      <c r="F602" s="116">
        <v>5179</v>
      </c>
      <c r="G602" s="116">
        <v>17</v>
      </c>
      <c r="J602" s="181"/>
    </row>
    <row r="603" spans="1:10" ht="9" customHeight="1">
      <c r="A603" s="100" t="s">
        <v>93</v>
      </c>
      <c r="B603" s="117">
        <f t="shared" si="33"/>
        <v>3343</v>
      </c>
      <c r="C603" s="117">
        <v>1</v>
      </c>
      <c r="D603" s="117">
        <v>886</v>
      </c>
      <c r="E603" s="117">
        <v>551</v>
      </c>
      <c r="F603" s="117">
        <v>1897</v>
      </c>
      <c r="G603" s="117">
        <v>8</v>
      </c>
      <c r="J603" s="181"/>
    </row>
    <row r="604" spans="1:10" ht="9" customHeight="1">
      <c r="A604" s="89" t="s">
        <v>94</v>
      </c>
      <c r="B604" s="116">
        <f t="shared" si="33"/>
        <v>1322</v>
      </c>
      <c r="C604" s="116">
        <v>1</v>
      </c>
      <c r="D604" s="116">
        <v>285</v>
      </c>
      <c r="E604" s="116">
        <v>220</v>
      </c>
      <c r="F604" s="116">
        <v>814</v>
      </c>
      <c r="G604" s="116">
        <v>2</v>
      </c>
      <c r="J604" s="181"/>
    </row>
    <row r="605" spans="1:10" ht="9" customHeight="1">
      <c r="A605" s="89" t="s">
        <v>95</v>
      </c>
      <c r="B605" s="116">
        <f t="shared" si="33"/>
        <v>942</v>
      </c>
      <c r="C605" s="116">
        <v>2</v>
      </c>
      <c r="D605" s="116">
        <v>247</v>
      </c>
      <c r="E605" s="116">
        <v>185</v>
      </c>
      <c r="F605" s="116">
        <v>506</v>
      </c>
      <c r="G605" s="116">
        <v>2</v>
      </c>
      <c r="J605" s="181"/>
    </row>
    <row r="606" spans="1:10" ht="9" customHeight="1">
      <c r="A606" s="89" t="s">
        <v>96</v>
      </c>
      <c r="B606" s="116">
        <f t="shared" si="33"/>
        <v>6973</v>
      </c>
      <c r="C606" s="116">
        <v>0</v>
      </c>
      <c r="D606" s="116">
        <v>1750</v>
      </c>
      <c r="E606" s="116">
        <v>1255</v>
      </c>
      <c r="F606" s="116">
        <v>3968</v>
      </c>
      <c r="G606" s="116">
        <v>0</v>
      </c>
      <c r="J606" s="181"/>
    </row>
    <row r="607" spans="1:10" ht="9" customHeight="1">
      <c r="A607" s="100" t="s">
        <v>97</v>
      </c>
      <c r="B607" s="117">
        <f t="shared" si="33"/>
        <v>570</v>
      </c>
      <c r="C607" s="117">
        <v>1</v>
      </c>
      <c r="D607" s="117">
        <v>139</v>
      </c>
      <c r="E607" s="117">
        <v>116</v>
      </c>
      <c r="F607" s="117">
        <v>314</v>
      </c>
      <c r="G607" s="117">
        <v>0</v>
      </c>
      <c r="J607" s="181"/>
    </row>
    <row r="608" spans="1:10" ht="9" customHeight="1">
      <c r="A608" s="89" t="s">
        <v>98</v>
      </c>
      <c r="B608" s="116">
        <f t="shared" si="33"/>
        <v>2429</v>
      </c>
      <c r="C608" s="116">
        <v>5</v>
      </c>
      <c r="D608" s="116">
        <v>560</v>
      </c>
      <c r="E608" s="116">
        <v>410</v>
      </c>
      <c r="F608" s="116">
        <v>1442</v>
      </c>
      <c r="G608" s="116">
        <v>12</v>
      </c>
      <c r="J608" s="181"/>
    </row>
    <row r="609" spans="1:10" ht="9" customHeight="1">
      <c r="A609" s="89" t="s">
        <v>99</v>
      </c>
      <c r="B609" s="116">
        <f t="shared" si="33"/>
        <v>1614</v>
      </c>
      <c r="C609" s="116">
        <v>3</v>
      </c>
      <c r="D609" s="116">
        <v>229</v>
      </c>
      <c r="E609" s="116">
        <v>257</v>
      </c>
      <c r="F609" s="116">
        <v>951</v>
      </c>
      <c r="G609" s="116">
        <v>174</v>
      </c>
      <c r="J609" s="181"/>
    </row>
    <row r="610" spans="1:10" ht="9" customHeight="1">
      <c r="A610" s="89" t="s">
        <v>100</v>
      </c>
      <c r="B610" s="116">
        <f t="shared" si="33"/>
        <v>1679</v>
      </c>
      <c r="C610" s="116">
        <v>1</v>
      </c>
      <c r="D610" s="116">
        <v>272</v>
      </c>
      <c r="E610" s="116">
        <v>247</v>
      </c>
      <c r="F610" s="116">
        <v>670</v>
      </c>
      <c r="G610" s="116">
        <v>489</v>
      </c>
      <c r="J610" s="181"/>
    </row>
    <row r="611" spans="1:10" ht="9" customHeight="1">
      <c r="A611" s="100" t="s">
        <v>101</v>
      </c>
      <c r="B611" s="117">
        <f t="shared" si="33"/>
        <v>1716</v>
      </c>
      <c r="C611" s="117">
        <v>3</v>
      </c>
      <c r="D611" s="117">
        <v>372</v>
      </c>
      <c r="E611" s="117">
        <v>292</v>
      </c>
      <c r="F611" s="117">
        <v>1049</v>
      </c>
      <c r="G611" s="117">
        <v>0</v>
      </c>
      <c r="J611" s="181"/>
    </row>
    <row r="612" spans="1:10" ht="9" customHeight="1">
      <c r="A612" s="89" t="s">
        <v>102</v>
      </c>
      <c r="B612" s="116">
        <f t="shared" si="33"/>
        <v>3554</v>
      </c>
      <c r="C612" s="116">
        <v>5</v>
      </c>
      <c r="D612" s="116">
        <v>867</v>
      </c>
      <c r="E612" s="116">
        <v>651</v>
      </c>
      <c r="F612" s="116">
        <v>2031</v>
      </c>
      <c r="G612" s="116">
        <v>0</v>
      </c>
      <c r="J612" s="181"/>
    </row>
    <row r="613" spans="1:10" ht="9" customHeight="1">
      <c r="A613" s="89" t="s">
        <v>103</v>
      </c>
      <c r="B613" s="116">
        <f t="shared" si="33"/>
        <v>2826</v>
      </c>
      <c r="C613" s="116">
        <v>1</v>
      </c>
      <c r="D613" s="116">
        <v>791</v>
      </c>
      <c r="E613" s="116">
        <v>523</v>
      </c>
      <c r="F613" s="116">
        <v>1505</v>
      </c>
      <c r="G613" s="116">
        <v>6</v>
      </c>
      <c r="J613" s="181"/>
    </row>
    <row r="614" spans="1:10" ht="9" customHeight="1">
      <c r="A614" s="89" t="s">
        <v>104</v>
      </c>
      <c r="B614" s="116">
        <f t="shared" si="33"/>
        <v>1700</v>
      </c>
      <c r="C614" s="116">
        <v>3</v>
      </c>
      <c r="D614" s="116">
        <v>416</v>
      </c>
      <c r="E614" s="116">
        <v>294</v>
      </c>
      <c r="F614" s="116">
        <v>987</v>
      </c>
      <c r="G614" s="116">
        <v>0</v>
      </c>
      <c r="J614" s="181"/>
    </row>
    <row r="615" spans="1:10" ht="9" customHeight="1">
      <c r="A615" s="100" t="s">
        <v>105</v>
      </c>
      <c r="B615" s="117">
        <f t="shared" si="33"/>
        <v>2114</v>
      </c>
      <c r="C615" s="117">
        <v>2</v>
      </c>
      <c r="D615" s="117">
        <v>547</v>
      </c>
      <c r="E615" s="117">
        <v>338</v>
      </c>
      <c r="F615" s="117">
        <v>1205</v>
      </c>
      <c r="G615" s="117">
        <v>22</v>
      </c>
      <c r="J615" s="181"/>
    </row>
    <row r="616" spans="1:10" ht="9" customHeight="1">
      <c r="A616" s="89" t="s">
        <v>106</v>
      </c>
      <c r="B616" s="116">
        <f t="shared" si="33"/>
        <v>401</v>
      </c>
      <c r="C616" s="116">
        <v>1</v>
      </c>
      <c r="D616" s="116">
        <v>94</v>
      </c>
      <c r="E616" s="116">
        <v>61</v>
      </c>
      <c r="F616" s="116">
        <v>245</v>
      </c>
      <c r="G616" s="116">
        <v>0</v>
      </c>
      <c r="J616" s="181"/>
    </row>
    <row r="617" spans="1:10" ht="9" customHeight="1">
      <c r="A617" s="89" t="s">
        <v>107</v>
      </c>
      <c r="B617" s="116">
        <f t="shared" si="33"/>
        <v>4441</v>
      </c>
      <c r="C617" s="116">
        <v>4</v>
      </c>
      <c r="D617" s="116">
        <v>1213</v>
      </c>
      <c r="E617" s="116">
        <v>693</v>
      </c>
      <c r="F617" s="116">
        <v>2529</v>
      </c>
      <c r="G617" s="116">
        <v>2</v>
      </c>
      <c r="J617" s="181"/>
    </row>
    <row r="618" spans="1:10" ht="8.65" customHeight="1">
      <c r="A618" s="89" t="s">
        <v>108</v>
      </c>
      <c r="B618" s="116">
        <f t="shared" si="33"/>
        <v>2460</v>
      </c>
      <c r="C618" s="116">
        <v>0</v>
      </c>
      <c r="D618" s="116">
        <v>644</v>
      </c>
      <c r="E618" s="116">
        <v>459</v>
      </c>
      <c r="F618" s="116">
        <v>1198</v>
      </c>
      <c r="G618" s="116">
        <v>159</v>
      </c>
    </row>
    <row r="619" spans="1:10" ht="8.65" customHeight="1">
      <c r="A619" s="100" t="s">
        <v>109</v>
      </c>
      <c r="B619" s="117">
        <f t="shared" si="33"/>
        <v>1484</v>
      </c>
      <c r="C619" s="117">
        <v>2</v>
      </c>
      <c r="D619" s="117">
        <v>382</v>
      </c>
      <c r="E619" s="117">
        <v>259</v>
      </c>
      <c r="F619" s="117">
        <v>841</v>
      </c>
      <c r="G619" s="117">
        <v>0</v>
      </c>
    </row>
    <row r="620" spans="1:10" ht="8.65" customHeight="1">
      <c r="A620" s="89"/>
      <c r="B620" s="116"/>
      <c r="C620" s="116"/>
      <c r="D620" s="116"/>
      <c r="E620" s="116"/>
      <c r="F620" s="116"/>
      <c r="G620" s="116"/>
    </row>
    <row r="621" spans="1:10" ht="8.65" customHeight="1">
      <c r="A621" s="162" t="s">
        <v>188</v>
      </c>
      <c r="B621" s="167"/>
      <c r="C621" s="167"/>
      <c r="D621" s="167"/>
      <c r="E621" s="167"/>
      <c r="F621" s="167"/>
      <c r="G621" s="167"/>
    </row>
    <row r="622" spans="1:10" ht="8.65" customHeight="1">
      <c r="A622" s="96" t="s">
        <v>181</v>
      </c>
      <c r="B622" s="115">
        <f t="shared" ref="B622:G622" si="34">SUM(B624:B655)</f>
        <v>99509</v>
      </c>
      <c r="C622" s="115">
        <f t="shared" si="34"/>
        <v>183</v>
      </c>
      <c r="D622" s="115">
        <f t="shared" si="34"/>
        <v>24148</v>
      </c>
      <c r="E622" s="115">
        <f t="shared" si="34"/>
        <v>16745</v>
      </c>
      <c r="F622" s="115">
        <f t="shared" si="34"/>
        <v>57932</v>
      </c>
      <c r="G622" s="115">
        <f t="shared" si="34"/>
        <v>501</v>
      </c>
      <c r="H622" s="164"/>
    </row>
    <row r="623" spans="1:10" ht="3.95" customHeight="1">
      <c r="A623" s="89" t="s">
        <v>237</v>
      </c>
      <c r="B623" s="116"/>
      <c r="C623" s="116"/>
      <c r="D623" s="116"/>
      <c r="E623" s="116"/>
      <c r="F623" s="116"/>
      <c r="G623" s="116"/>
    </row>
    <row r="624" spans="1:10" ht="8.65" customHeight="1">
      <c r="A624" s="89" t="s">
        <v>79</v>
      </c>
      <c r="B624" s="116">
        <f t="shared" ref="B624:B655" si="35">SUM(C624:G624)</f>
        <v>1417</v>
      </c>
      <c r="C624" s="116">
        <v>1</v>
      </c>
      <c r="D624" s="116">
        <v>392</v>
      </c>
      <c r="E624" s="116">
        <v>232</v>
      </c>
      <c r="F624" s="116">
        <v>790</v>
      </c>
      <c r="G624" s="116">
        <v>2</v>
      </c>
    </row>
    <row r="625" spans="1:7" ht="8.65" customHeight="1">
      <c r="A625" s="89" t="s">
        <v>80</v>
      </c>
      <c r="B625" s="116">
        <f t="shared" si="35"/>
        <v>3294</v>
      </c>
      <c r="C625" s="116">
        <v>1</v>
      </c>
      <c r="D625" s="116">
        <v>712</v>
      </c>
      <c r="E625" s="116">
        <v>600</v>
      </c>
      <c r="F625" s="116">
        <v>1977</v>
      </c>
      <c r="G625" s="116">
        <v>4</v>
      </c>
    </row>
    <row r="626" spans="1:7" ht="8.65" customHeight="1">
      <c r="A626" s="89" t="s">
        <v>81</v>
      </c>
      <c r="B626" s="116">
        <f t="shared" si="35"/>
        <v>744</v>
      </c>
      <c r="C626" s="116">
        <v>1</v>
      </c>
      <c r="D626" s="116">
        <v>170</v>
      </c>
      <c r="E626" s="116">
        <v>141</v>
      </c>
      <c r="F626" s="116">
        <v>432</v>
      </c>
      <c r="G626" s="116">
        <v>0</v>
      </c>
    </row>
    <row r="627" spans="1:7" ht="8.65" customHeight="1">
      <c r="A627" s="100" t="s">
        <v>82</v>
      </c>
      <c r="B627" s="117">
        <f t="shared" si="35"/>
        <v>1138</v>
      </c>
      <c r="C627" s="117">
        <v>0</v>
      </c>
      <c r="D627" s="117">
        <v>230</v>
      </c>
      <c r="E627" s="117">
        <v>213</v>
      </c>
      <c r="F627" s="117">
        <v>692</v>
      </c>
      <c r="G627" s="117">
        <v>3</v>
      </c>
    </row>
    <row r="628" spans="1:7" ht="8.65" customHeight="1">
      <c r="A628" s="89" t="s">
        <v>83</v>
      </c>
      <c r="B628" s="116">
        <f t="shared" si="35"/>
        <v>3668</v>
      </c>
      <c r="C628" s="116">
        <v>0</v>
      </c>
      <c r="D628" s="116">
        <v>834</v>
      </c>
      <c r="E628" s="116">
        <v>581</v>
      </c>
      <c r="F628" s="116">
        <v>2252</v>
      </c>
      <c r="G628" s="116">
        <v>1</v>
      </c>
    </row>
    <row r="629" spans="1:7" ht="8.65" customHeight="1">
      <c r="A629" s="89" t="s">
        <v>84</v>
      </c>
      <c r="B629" s="116">
        <f t="shared" si="35"/>
        <v>658</v>
      </c>
      <c r="C629" s="116">
        <v>1</v>
      </c>
      <c r="D629" s="116">
        <v>180</v>
      </c>
      <c r="E629" s="116">
        <v>127</v>
      </c>
      <c r="F629" s="116">
        <v>350</v>
      </c>
      <c r="G629" s="116">
        <v>0</v>
      </c>
    </row>
    <row r="630" spans="1:7" ht="8.65" customHeight="1">
      <c r="A630" s="89" t="s">
        <v>85</v>
      </c>
      <c r="B630" s="116">
        <f t="shared" si="35"/>
        <v>2120</v>
      </c>
      <c r="C630" s="116">
        <v>58</v>
      </c>
      <c r="D630" s="116">
        <v>582</v>
      </c>
      <c r="E630" s="116">
        <v>363</v>
      </c>
      <c r="F630" s="116">
        <v>1115</v>
      </c>
      <c r="G630" s="116">
        <v>2</v>
      </c>
    </row>
    <row r="631" spans="1:7" ht="8.65" customHeight="1">
      <c r="A631" s="100" t="s">
        <v>86</v>
      </c>
      <c r="B631" s="117">
        <f t="shared" si="35"/>
        <v>6203</v>
      </c>
      <c r="C631" s="117">
        <v>22</v>
      </c>
      <c r="D631" s="117">
        <v>1545</v>
      </c>
      <c r="E631" s="117">
        <v>1027</v>
      </c>
      <c r="F631" s="117">
        <v>3588</v>
      </c>
      <c r="G631" s="117">
        <v>21</v>
      </c>
    </row>
    <row r="632" spans="1:7" ht="8.65" customHeight="1">
      <c r="A632" s="243" t="s">
        <v>24</v>
      </c>
      <c r="B632" s="116">
        <f t="shared" si="35"/>
        <v>11105</v>
      </c>
      <c r="C632" s="116">
        <v>2</v>
      </c>
      <c r="D632" s="116">
        <v>2855</v>
      </c>
      <c r="E632" s="116">
        <v>1734</v>
      </c>
      <c r="F632" s="116">
        <v>6514</v>
      </c>
      <c r="G632" s="116">
        <v>0</v>
      </c>
    </row>
    <row r="633" spans="1:7" ht="8.65" customHeight="1">
      <c r="A633" s="89" t="s">
        <v>87</v>
      </c>
      <c r="B633" s="116">
        <f t="shared" si="35"/>
        <v>1613</v>
      </c>
      <c r="C633" s="116">
        <v>9</v>
      </c>
      <c r="D633" s="116">
        <v>408</v>
      </c>
      <c r="E633" s="116">
        <v>261</v>
      </c>
      <c r="F633" s="116">
        <v>931</v>
      </c>
      <c r="G633" s="116">
        <v>4</v>
      </c>
    </row>
    <row r="634" spans="1:7" ht="8.65" customHeight="1">
      <c r="A634" s="89" t="s">
        <v>88</v>
      </c>
      <c r="B634" s="116">
        <f t="shared" si="35"/>
        <v>4806</v>
      </c>
      <c r="C634" s="116">
        <v>18</v>
      </c>
      <c r="D634" s="116">
        <v>1168</v>
      </c>
      <c r="E634" s="116">
        <v>839</v>
      </c>
      <c r="F634" s="116">
        <v>2774</v>
      </c>
      <c r="G634" s="116">
        <v>7</v>
      </c>
    </row>
    <row r="635" spans="1:7" ht="8.65" customHeight="1">
      <c r="A635" s="100" t="s">
        <v>89</v>
      </c>
      <c r="B635" s="117">
        <f t="shared" si="35"/>
        <v>1683</v>
      </c>
      <c r="C635" s="117">
        <v>24</v>
      </c>
      <c r="D635" s="117">
        <v>400</v>
      </c>
      <c r="E635" s="117">
        <v>316</v>
      </c>
      <c r="F635" s="117">
        <v>939</v>
      </c>
      <c r="G635" s="117">
        <v>4</v>
      </c>
    </row>
    <row r="636" spans="1:7" ht="8.65" customHeight="1">
      <c r="A636" s="89" t="s">
        <v>90</v>
      </c>
      <c r="B636" s="116">
        <f t="shared" si="35"/>
        <v>1916</v>
      </c>
      <c r="C636" s="116">
        <v>1</v>
      </c>
      <c r="D636" s="116">
        <v>427</v>
      </c>
      <c r="E636" s="116">
        <v>303</v>
      </c>
      <c r="F636" s="116">
        <v>1183</v>
      </c>
      <c r="G636" s="116">
        <v>2</v>
      </c>
    </row>
    <row r="637" spans="1:7" ht="8.65" customHeight="1">
      <c r="A637" s="89" t="s">
        <v>91</v>
      </c>
      <c r="B637" s="116">
        <f t="shared" si="35"/>
        <v>4283</v>
      </c>
      <c r="C637" s="116">
        <v>0</v>
      </c>
      <c r="D637" s="116">
        <v>1128</v>
      </c>
      <c r="E637" s="116">
        <v>785</v>
      </c>
      <c r="F637" s="116">
        <v>2363</v>
      </c>
      <c r="G637" s="116">
        <v>7</v>
      </c>
    </row>
    <row r="638" spans="1:7" ht="8.65" customHeight="1">
      <c r="A638" s="89" t="s">
        <v>92</v>
      </c>
      <c r="B638" s="116">
        <f t="shared" si="35"/>
        <v>12890</v>
      </c>
      <c r="C638" s="116">
        <v>12</v>
      </c>
      <c r="D638" s="116">
        <v>2959</v>
      </c>
      <c r="E638" s="116">
        <v>2199</v>
      </c>
      <c r="F638" s="116">
        <v>7701</v>
      </c>
      <c r="G638" s="116">
        <v>19</v>
      </c>
    </row>
    <row r="639" spans="1:7" ht="8.65" customHeight="1">
      <c r="A639" s="100" t="s">
        <v>93</v>
      </c>
      <c r="B639" s="117">
        <f t="shared" si="35"/>
        <v>3586</v>
      </c>
      <c r="C639" s="117">
        <v>1</v>
      </c>
      <c r="D639" s="117">
        <v>932</v>
      </c>
      <c r="E639" s="117">
        <v>553</v>
      </c>
      <c r="F639" s="117">
        <v>2096</v>
      </c>
      <c r="G639" s="117">
        <v>4</v>
      </c>
    </row>
    <row r="640" spans="1:7" ht="8.65" customHeight="1">
      <c r="A640" s="89" t="s">
        <v>94</v>
      </c>
      <c r="B640" s="116">
        <f t="shared" si="35"/>
        <v>1391</v>
      </c>
      <c r="C640" s="116">
        <v>1</v>
      </c>
      <c r="D640" s="116">
        <v>257</v>
      </c>
      <c r="E640" s="116">
        <v>213</v>
      </c>
      <c r="F640" s="116">
        <v>918</v>
      </c>
      <c r="G640" s="116">
        <v>2</v>
      </c>
    </row>
    <row r="641" spans="1:7" ht="8.65" customHeight="1">
      <c r="A641" s="89" t="s">
        <v>95</v>
      </c>
      <c r="B641" s="116">
        <f t="shared" si="35"/>
        <v>1080</v>
      </c>
      <c r="C641" s="116">
        <v>1</v>
      </c>
      <c r="D641" s="116">
        <v>291</v>
      </c>
      <c r="E641" s="116">
        <v>194</v>
      </c>
      <c r="F641" s="116">
        <v>588</v>
      </c>
      <c r="G641" s="116">
        <v>6</v>
      </c>
    </row>
    <row r="642" spans="1:7" ht="8.65" customHeight="1">
      <c r="A642" s="89" t="s">
        <v>96</v>
      </c>
      <c r="B642" s="116">
        <f t="shared" si="35"/>
        <v>7537</v>
      </c>
      <c r="C642" s="116">
        <v>4</v>
      </c>
      <c r="D642" s="116">
        <v>1820</v>
      </c>
      <c r="E642" s="116">
        <v>1291</v>
      </c>
      <c r="F642" s="116">
        <v>4422</v>
      </c>
      <c r="G642" s="116">
        <v>0</v>
      </c>
    </row>
    <row r="643" spans="1:7" ht="8.65" customHeight="1">
      <c r="A643" s="100" t="s">
        <v>97</v>
      </c>
      <c r="B643" s="117">
        <f t="shared" si="35"/>
        <v>782</v>
      </c>
      <c r="C643" s="117">
        <v>0</v>
      </c>
      <c r="D643" s="117">
        <v>174</v>
      </c>
      <c r="E643" s="117">
        <v>138</v>
      </c>
      <c r="F643" s="117">
        <v>470</v>
      </c>
      <c r="G643" s="117">
        <v>0</v>
      </c>
    </row>
    <row r="644" spans="1:7" ht="8.65" customHeight="1">
      <c r="A644" s="89" t="s">
        <v>98</v>
      </c>
      <c r="B644" s="116">
        <f t="shared" si="35"/>
        <v>2892</v>
      </c>
      <c r="C644" s="116">
        <v>5</v>
      </c>
      <c r="D644" s="116">
        <v>629</v>
      </c>
      <c r="E644" s="116">
        <v>483</v>
      </c>
      <c r="F644" s="116">
        <v>1769</v>
      </c>
      <c r="G644" s="116">
        <v>6</v>
      </c>
    </row>
    <row r="645" spans="1:7" ht="8.65" customHeight="1">
      <c r="A645" s="89" t="s">
        <v>99</v>
      </c>
      <c r="B645" s="116">
        <f t="shared" si="35"/>
        <v>1623</v>
      </c>
      <c r="C645" s="116">
        <v>2</v>
      </c>
      <c r="D645" s="116">
        <v>234</v>
      </c>
      <c r="E645" s="116">
        <v>225</v>
      </c>
      <c r="F645" s="116">
        <v>984</v>
      </c>
      <c r="G645" s="116">
        <v>178</v>
      </c>
    </row>
    <row r="646" spans="1:7" ht="8.65" customHeight="1">
      <c r="A646" s="89" t="s">
        <v>100</v>
      </c>
      <c r="B646" s="116">
        <f t="shared" si="35"/>
        <v>1027</v>
      </c>
      <c r="C646" s="116">
        <v>1</v>
      </c>
      <c r="D646" s="116">
        <v>153</v>
      </c>
      <c r="E646" s="116">
        <v>178</v>
      </c>
      <c r="F646" s="116">
        <v>503</v>
      </c>
      <c r="G646" s="116">
        <v>192</v>
      </c>
    </row>
    <row r="647" spans="1:7" ht="8.65" customHeight="1">
      <c r="A647" s="100" t="s">
        <v>101</v>
      </c>
      <c r="B647" s="117">
        <f t="shared" si="35"/>
        <v>1769</v>
      </c>
      <c r="C647" s="117">
        <v>4</v>
      </c>
      <c r="D647" s="117">
        <v>362</v>
      </c>
      <c r="E647" s="117">
        <v>285</v>
      </c>
      <c r="F647" s="117">
        <v>1115</v>
      </c>
      <c r="G647" s="117">
        <v>3</v>
      </c>
    </row>
    <row r="648" spans="1:7" ht="8.65" customHeight="1">
      <c r="A648" s="89" t="s">
        <v>102</v>
      </c>
      <c r="B648" s="116">
        <f t="shared" si="35"/>
        <v>3761</v>
      </c>
      <c r="C648" s="116">
        <v>6</v>
      </c>
      <c r="D648" s="116">
        <v>950</v>
      </c>
      <c r="E648" s="116">
        <v>626</v>
      </c>
      <c r="F648" s="116">
        <v>2179</v>
      </c>
      <c r="G648" s="116">
        <v>0</v>
      </c>
    </row>
    <row r="649" spans="1:7" ht="8.65" customHeight="1">
      <c r="A649" s="89" t="s">
        <v>103</v>
      </c>
      <c r="B649" s="116">
        <f t="shared" si="35"/>
        <v>3018</v>
      </c>
      <c r="C649" s="116">
        <v>2</v>
      </c>
      <c r="D649" s="116">
        <v>791</v>
      </c>
      <c r="E649" s="116">
        <v>558</v>
      </c>
      <c r="F649" s="116">
        <v>1662</v>
      </c>
      <c r="G649" s="116">
        <v>5</v>
      </c>
    </row>
    <row r="650" spans="1:7" ht="8.65" customHeight="1">
      <c r="A650" s="89" t="s">
        <v>104</v>
      </c>
      <c r="B650" s="116">
        <f t="shared" si="35"/>
        <v>1815</v>
      </c>
      <c r="C650" s="116">
        <v>3</v>
      </c>
      <c r="D650" s="116">
        <v>463</v>
      </c>
      <c r="E650" s="116">
        <v>326</v>
      </c>
      <c r="F650" s="116">
        <v>1023</v>
      </c>
      <c r="G650" s="116">
        <v>0</v>
      </c>
    </row>
    <row r="651" spans="1:7" ht="8.65" customHeight="1">
      <c r="A651" s="100" t="s">
        <v>105</v>
      </c>
      <c r="B651" s="117">
        <f t="shared" si="35"/>
        <v>2355</v>
      </c>
      <c r="C651" s="117">
        <v>1</v>
      </c>
      <c r="D651" s="117">
        <v>595</v>
      </c>
      <c r="E651" s="117">
        <v>366</v>
      </c>
      <c r="F651" s="117">
        <v>1384</v>
      </c>
      <c r="G651" s="117">
        <v>9</v>
      </c>
    </row>
    <row r="652" spans="1:7" ht="8.65" customHeight="1">
      <c r="A652" s="89" t="s">
        <v>106</v>
      </c>
      <c r="B652" s="116">
        <f t="shared" si="35"/>
        <v>452</v>
      </c>
      <c r="C652" s="116">
        <v>0</v>
      </c>
      <c r="D652" s="116">
        <v>89</v>
      </c>
      <c r="E652" s="116">
        <v>81</v>
      </c>
      <c r="F652" s="116">
        <v>282</v>
      </c>
      <c r="G652" s="116">
        <v>0</v>
      </c>
    </row>
    <row r="653" spans="1:7" ht="8.65" customHeight="1">
      <c r="A653" s="89" t="s">
        <v>107</v>
      </c>
      <c r="B653" s="116">
        <f t="shared" si="35"/>
        <v>4605</v>
      </c>
      <c r="C653" s="116">
        <v>2</v>
      </c>
      <c r="D653" s="116">
        <v>1232</v>
      </c>
      <c r="E653" s="116">
        <v>738</v>
      </c>
      <c r="F653" s="116">
        <v>2616</v>
      </c>
      <c r="G653" s="116">
        <v>17</v>
      </c>
    </row>
    <row r="654" spans="1:7" ht="8.65" customHeight="1">
      <c r="A654" s="89" t="s">
        <v>108</v>
      </c>
      <c r="B654" s="116">
        <f t="shared" si="35"/>
        <v>2476</v>
      </c>
      <c r="C654" s="116">
        <v>0</v>
      </c>
      <c r="D654" s="116">
        <v>722</v>
      </c>
      <c r="E654" s="116">
        <v>466</v>
      </c>
      <c r="F654" s="116">
        <v>1285</v>
      </c>
      <c r="G654" s="116">
        <v>3</v>
      </c>
    </row>
    <row r="655" spans="1:7" ht="8.65" customHeight="1">
      <c r="A655" s="100" t="s">
        <v>109</v>
      </c>
      <c r="B655" s="117">
        <f t="shared" si="35"/>
        <v>1802</v>
      </c>
      <c r="C655" s="117">
        <v>0</v>
      </c>
      <c r="D655" s="117">
        <v>464</v>
      </c>
      <c r="E655" s="117">
        <v>303</v>
      </c>
      <c r="F655" s="117">
        <v>1035</v>
      </c>
      <c r="G655" s="117">
        <v>0</v>
      </c>
    </row>
    <row r="656" spans="1:7" ht="8.65" customHeight="1">
      <c r="A656" s="89"/>
      <c r="B656" s="116"/>
      <c r="C656" s="116"/>
      <c r="D656" s="116"/>
      <c r="E656" s="116"/>
      <c r="F656" s="116"/>
      <c r="G656" s="116"/>
    </row>
    <row r="657" spans="1:10" ht="9" customHeight="1">
      <c r="A657" s="162" t="s">
        <v>119</v>
      </c>
      <c r="B657" s="167"/>
      <c r="C657" s="167"/>
      <c r="D657" s="167"/>
      <c r="E657" s="167"/>
      <c r="F657" s="167"/>
      <c r="G657" s="167"/>
    </row>
    <row r="658" spans="1:10" s="164" customFormat="1" ht="9" customHeight="1">
      <c r="A658" s="96" t="s">
        <v>181</v>
      </c>
      <c r="B658" s="115">
        <f t="shared" ref="B658:G658" si="36">SUM(B660:B691)</f>
        <v>108727</v>
      </c>
      <c r="C658" s="115">
        <f t="shared" si="36"/>
        <v>150</v>
      </c>
      <c r="D658" s="115">
        <f t="shared" si="36"/>
        <v>26264</v>
      </c>
      <c r="E658" s="115">
        <f t="shared" si="36"/>
        <v>18260</v>
      </c>
      <c r="F658" s="115">
        <f t="shared" si="36"/>
        <v>63485</v>
      </c>
      <c r="G658" s="115">
        <f t="shared" si="36"/>
        <v>568</v>
      </c>
    </row>
    <row r="659" spans="1:10" ht="3.95" customHeight="1">
      <c r="A659" s="89" t="s">
        <v>237</v>
      </c>
      <c r="B659" s="116"/>
      <c r="C659" s="116"/>
      <c r="D659" s="116"/>
      <c r="E659" s="116"/>
      <c r="F659" s="116"/>
      <c r="G659" s="116"/>
    </row>
    <row r="660" spans="1:10" ht="9" customHeight="1">
      <c r="A660" s="89" t="s">
        <v>79</v>
      </c>
      <c r="B660" s="116">
        <f t="shared" ref="B660:B691" si="37">SUM(C660:G660)</f>
        <v>1522</v>
      </c>
      <c r="C660" s="116">
        <v>0</v>
      </c>
      <c r="D660" s="116">
        <v>370</v>
      </c>
      <c r="E660" s="116">
        <v>249</v>
      </c>
      <c r="F660" s="116">
        <v>902</v>
      </c>
      <c r="G660" s="116">
        <v>1</v>
      </c>
      <c r="J660" s="181"/>
    </row>
    <row r="661" spans="1:10" ht="9" customHeight="1">
      <c r="A661" s="89" t="s">
        <v>80</v>
      </c>
      <c r="B661" s="116">
        <f t="shared" si="37"/>
        <v>3378</v>
      </c>
      <c r="C661" s="116">
        <v>0</v>
      </c>
      <c r="D661" s="116">
        <v>786</v>
      </c>
      <c r="E661" s="116">
        <v>611</v>
      </c>
      <c r="F661" s="116">
        <v>1979</v>
      </c>
      <c r="G661" s="116">
        <v>2</v>
      </c>
      <c r="J661" s="181"/>
    </row>
    <row r="662" spans="1:10" ht="9" customHeight="1">
      <c r="A662" s="89" t="s">
        <v>81</v>
      </c>
      <c r="B662" s="116">
        <f t="shared" si="37"/>
        <v>837</v>
      </c>
      <c r="C662" s="116">
        <v>0</v>
      </c>
      <c r="D662" s="116">
        <v>205</v>
      </c>
      <c r="E662" s="116">
        <v>148</v>
      </c>
      <c r="F662" s="116">
        <v>483</v>
      </c>
      <c r="G662" s="116">
        <v>1</v>
      </c>
      <c r="J662" s="181"/>
    </row>
    <row r="663" spans="1:10" ht="9" customHeight="1">
      <c r="A663" s="100" t="s">
        <v>82</v>
      </c>
      <c r="B663" s="117">
        <f t="shared" si="37"/>
        <v>1192</v>
      </c>
      <c r="C663" s="117">
        <v>0</v>
      </c>
      <c r="D663" s="117">
        <v>282</v>
      </c>
      <c r="E663" s="117">
        <v>211</v>
      </c>
      <c r="F663" s="117">
        <v>697</v>
      </c>
      <c r="G663" s="117">
        <v>2</v>
      </c>
      <c r="J663" s="181"/>
    </row>
    <row r="664" spans="1:10" ht="9" customHeight="1">
      <c r="A664" s="89" t="s">
        <v>83</v>
      </c>
      <c r="B664" s="116">
        <f t="shared" si="37"/>
        <v>5518</v>
      </c>
      <c r="C664" s="116">
        <v>1</v>
      </c>
      <c r="D664" s="116">
        <v>1296</v>
      </c>
      <c r="E664" s="116">
        <v>919</v>
      </c>
      <c r="F664" s="116">
        <v>3301</v>
      </c>
      <c r="G664" s="116">
        <v>1</v>
      </c>
      <c r="J664" s="181"/>
    </row>
    <row r="665" spans="1:10" ht="9" customHeight="1">
      <c r="A665" s="89" t="s">
        <v>84</v>
      </c>
      <c r="B665" s="116">
        <f t="shared" si="37"/>
        <v>745</v>
      </c>
      <c r="C665" s="116">
        <v>3</v>
      </c>
      <c r="D665" s="116">
        <v>182</v>
      </c>
      <c r="E665" s="116">
        <v>135</v>
      </c>
      <c r="F665" s="116">
        <v>417</v>
      </c>
      <c r="G665" s="116">
        <v>8</v>
      </c>
      <c r="J665" s="181"/>
    </row>
    <row r="666" spans="1:10" ht="9" customHeight="1">
      <c r="A666" s="89" t="s">
        <v>85</v>
      </c>
      <c r="B666" s="116">
        <f t="shared" si="37"/>
        <v>2103</v>
      </c>
      <c r="C666" s="116">
        <v>55</v>
      </c>
      <c r="D666" s="116">
        <v>549</v>
      </c>
      <c r="E666" s="116">
        <v>362</v>
      </c>
      <c r="F666" s="116">
        <v>1136</v>
      </c>
      <c r="G666" s="116">
        <v>1</v>
      </c>
      <c r="J666" s="181"/>
    </row>
    <row r="667" spans="1:10" ht="9" customHeight="1">
      <c r="A667" s="100" t="s">
        <v>86</v>
      </c>
      <c r="B667" s="117">
        <f t="shared" si="37"/>
        <v>6190</v>
      </c>
      <c r="C667" s="117">
        <v>10</v>
      </c>
      <c r="D667" s="117">
        <v>1488</v>
      </c>
      <c r="E667" s="117">
        <v>1016</v>
      </c>
      <c r="F667" s="117">
        <v>3655</v>
      </c>
      <c r="G667" s="117">
        <v>21</v>
      </c>
      <c r="J667" s="181"/>
    </row>
    <row r="668" spans="1:10" ht="9" customHeight="1">
      <c r="A668" s="243" t="s">
        <v>24</v>
      </c>
      <c r="B668" s="116">
        <f t="shared" si="37"/>
        <v>11030</v>
      </c>
      <c r="C668" s="116">
        <v>1</v>
      </c>
      <c r="D668" s="116">
        <v>2768</v>
      </c>
      <c r="E668" s="116">
        <v>1731</v>
      </c>
      <c r="F668" s="116">
        <v>6455</v>
      </c>
      <c r="G668" s="116">
        <v>75</v>
      </c>
      <c r="J668" s="181"/>
    </row>
    <row r="669" spans="1:10" ht="9" customHeight="1">
      <c r="A669" s="89" t="s">
        <v>87</v>
      </c>
      <c r="B669" s="116">
        <f t="shared" si="37"/>
        <v>1585</v>
      </c>
      <c r="C669" s="116">
        <v>6</v>
      </c>
      <c r="D669" s="116">
        <v>405</v>
      </c>
      <c r="E669" s="116">
        <v>284</v>
      </c>
      <c r="F669" s="116">
        <v>884</v>
      </c>
      <c r="G669" s="116">
        <v>6</v>
      </c>
      <c r="J669" s="181"/>
    </row>
    <row r="670" spans="1:10" ht="9" customHeight="1">
      <c r="A670" s="89" t="s">
        <v>88</v>
      </c>
      <c r="B670" s="116">
        <f t="shared" si="37"/>
        <v>5780</v>
      </c>
      <c r="C670" s="116">
        <v>21</v>
      </c>
      <c r="D670" s="116">
        <v>1461</v>
      </c>
      <c r="E670" s="116">
        <v>1067</v>
      </c>
      <c r="F670" s="116">
        <v>3216</v>
      </c>
      <c r="G670" s="116">
        <v>15</v>
      </c>
      <c r="J670" s="181"/>
    </row>
    <row r="671" spans="1:10" ht="9" customHeight="1">
      <c r="A671" s="100" t="s">
        <v>89</v>
      </c>
      <c r="B671" s="117">
        <f t="shared" si="37"/>
        <v>2329</v>
      </c>
      <c r="C671" s="117">
        <v>22</v>
      </c>
      <c r="D671" s="117">
        <v>506</v>
      </c>
      <c r="E671" s="117">
        <v>414</v>
      </c>
      <c r="F671" s="117">
        <v>1357</v>
      </c>
      <c r="G671" s="117">
        <v>30</v>
      </c>
      <c r="J671" s="181"/>
    </row>
    <row r="672" spans="1:10" ht="9" customHeight="1">
      <c r="A672" s="89" t="s">
        <v>90</v>
      </c>
      <c r="B672" s="116">
        <f t="shared" si="37"/>
        <v>2261</v>
      </c>
      <c r="C672" s="116">
        <v>1</v>
      </c>
      <c r="D672" s="116">
        <v>466</v>
      </c>
      <c r="E672" s="116">
        <v>383</v>
      </c>
      <c r="F672" s="116">
        <v>1399</v>
      </c>
      <c r="G672" s="116">
        <v>12</v>
      </c>
      <c r="J672" s="181"/>
    </row>
    <row r="673" spans="1:10" ht="9" customHeight="1">
      <c r="A673" s="89" t="s">
        <v>91</v>
      </c>
      <c r="B673" s="116">
        <f t="shared" si="37"/>
        <v>4211</v>
      </c>
      <c r="C673" s="116">
        <v>2</v>
      </c>
      <c r="D673" s="116">
        <v>1088</v>
      </c>
      <c r="E673" s="116">
        <v>723</v>
      </c>
      <c r="F673" s="116">
        <v>2381</v>
      </c>
      <c r="G673" s="116">
        <v>17</v>
      </c>
      <c r="J673" s="181"/>
    </row>
    <row r="674" spans="1:10" ht="9" customHeight="1">
      <c r="A674" s="89" t="s">
        <v>92</v>
      </c>
      <c r="B674" s="116">
        <f t="shared" si="37"/>
        <v>18253</v>
      </c>
      <c r="C674" s="116">
        <v>7</v>
      </c>
      <c r="D674" s="116">
        <v>4097</v>
      </c>
      <c r="E674" s="116">
        <v>3006</v>
      </c>
      <c r="F674" s="116">
        <v>11131</v>
      </c>
      <c r="G674" s="116">
        <v>12</v>
      </c>
      <c r="J674" s="181"/>
    </row>
    <row r="675" spans="1:10" ht="9" customHeight="1">
      <c r="A675" s="100" t="s">
        <v>93</v>
      </c>
      <c r="B675" s="117">
        <f t="shared" si="37"/>
        <v>3595</v>
      </c>
      <c r="C675" s="117">
        <v>2</v>
      </c>
      <c r="D675" s="117">
        <v>920</v>
      </c>
      <c r="E675" s="117">
        <v>547</v>
      </c>
      <c r="F675" s="117">
        <v>2123</v>
      </c>
      <c r="G675" s="117">
        <v>3</v>
      </c>
      <c r="J675" s="181"/>
    </row>
    <row r="676" spans="1:10" ht="9" customHeight="1">
      <c r="A676" s="89" t="s">
        <v>94</v>
      </c>
      <c r="B676" s="116">
        <f t="shared" si="37"/>
        <v>1341</v>
      </c>
      <c r="C676" s="116">
        <v>0</v>
      </c>
      <c r="D676" s="116">
        <v>265</v>
      </c>
      <c r="E676" s="116">
        <v>193</v>
      </c>
      <c r="F676" s="116">
        <v>883</v>
      </c>
      <c r="G676" s="116">
        <v>0</v>
      </c>
      <c r="J676" s="181"/>
    </row>
    <row r="677" spans="1:10" ht="9" customHeight="1">
      <c r="A677" s="89" t="s">
        <v>95</v>
      </c>
      <c r="B677" s="116">
        <f t="shared" si="37"/>
        <v>1107</v>
      </c>
      <c r="C677" s="116">
        <v>0</v>
      </c>
      <c r="D677" s="116">
        <v>288</v>
      </c>
      <c r="E677" s="116">
        <v>192</v>
      </c>
      <c r="F677" s="116">
        <v>611</v>
      </c>
      <c r="G677" s="116">
        <v>16</v>
      </c>
      <c r="J677" s="181"/>
    </row>
    <row r="678" spans="1:10" ht="9" customHeight="1">
      <c r="A678" s="89" t="s">
        <v>96</v>
      </c>
      <c r="B678" s="116">
        <f t="shared" si="37"/>
        <v>6595</v>
      </c>
      <c r="C678" s="116">
        <v>1</v>
      </c>
      <c r="D678" s="116">
        <v>1765</v>
      </c>
      <c r="E678" s="116">
        <v>1149</v>
      </c>
      <c r="F678" s="116">
        <v>3680</v>
      </c>
      <c r="G678" s="116">
        <v>0</v>
      </c>
      <c r="J678" s="181"/>
    </row>
    <row r="679" spans="1:10" ht="9" customHeight="1">
      <c r="A679" s="100" t="s">
        <v>97</v>
      </c>
      <c r="B679" s="117">
        <f t="shared" si="37"/>
        <v>1037</v>
      </c>
      <c r="C679" s="117">
        <v>1</v>
      </c>
      <c r="D679" s="117">
        <v>212</v>
      </c>
      <c r="E679" s="117">
        <v>211</v>
      </c>
      <c r="F679" s="117">
        <v>613</v>
      </c>
      <c r="G679" s="117">
        <v>0</v>
      </c>
      <c r="J679" s="181"/>
    </row>
    <row r="680" spans="1:10" ht="9" customHeight="1">
      <c r="A680" s="89" t="s">
        <v>98</v>
      </c>
      <c r="B680" s="116">
        <f t="shared" si="37"/>
        <v>3100</v>
      </c>
      <c r="C680" s="116">
        <v>4</v>
      </c>
      <c r="D680" s="116">
        <v>674</v>
      </c>
      <c r="E680" s="116">
        <v>546</v>
      </c>
      <c r="F680" s="116">
        <v>1867</v>
      </c>
      <c r="G680" s="116">
        <v>9</v>
      </c>
      <c r="J680" s="181"/>
    </row>
    <row r="681" spans="1:10" ht="9" customHeight="1">
      <c r="A681" s="89" t="s">
        <v>99</v>
      </c>
      <c r="B681" s="116">
        <f t="shared" si="37"/>
        <v>2113</v>
      </c>
      <c r="C681" s="116">
        <v>3</v>
      </c>
      <c r="D681" s="116">
        <v>326</v>
      </c>
      <c r="E681" s="116">
        <v>318</v>
      </c>
      <c r="F681" s="116">
        <v>1292</v>
      </c>
      <c r="G681" s="116">
        <v>174</v>
      </c>
      <c r="J681" s="181"/>
    </row>
    <row r="682" spans="1:10" ht="9" customHeight="1">
      <c r="A682" s="89" t="s">
        <v>100</v>
      </c>
      <c r="B682" s="116">
        <f t="shared" si="37"/>
        <v>1039</v>
      </c>
      <c r="C682" s="116">
        <v>1</v>
      </c>
      <c r="D682" s="116">
        <v>134</v>
      </c>
      <c r="E682" s="116">
        <v>171</v>
      </c>
      <c r="F682" s="116">
        <v>595</v>
      </c>
      <c r="G682" s="116">
        <v>138</v>
      </c>
      <c r="J682" s="181"/>
    </row>
    <row r="683" spans="1:10" ht="9" customHeight="1">
      <c r="A683" s="100" t="s">
        <v>101</v>
      </c>
      <c r="B683" s="117">
        <f t="shared" si="37"/>
        <v>1776</v>
      </c>
      <c r="C683" s="117">
        <v>0</v>
      </c>
      <c r="D683" s="117">
        <v>345</v>
      </c>
      <c r="E683" s="117">
        <v>306</v>
      </c>
      <c r="F683" s="117">
        <v>1124</v>
      </c>
      <c r="G683" s="117">
        <v>1</v>
      </c>
      <c r="J683" s="181"/>
    </row>
    <row r="684" spans="1:10" ht="9" customHeight="1">
      <c r="A684" s="89" t="s">
        <v>102</v>
      </c>
      <c r="B684" s="116">
        <f t="shared" si="37"/>
        <v>4159</v>
      </c>
      <c r="C684" s="116">
        <v>2</v>
      </c>
      <c r="D684" s="116">
        <v>975</v>
      </c>
      <c r="E684" s="116">
        <v>745</v>
      </c>
      <c r="F684" s="116">
        <v>2437</v>
      </c>
      <c r="G684" s="116">
        <v>0</v>
      </c>
      <c r="J684" s="181"/>
    </row>
    <row r="685" spans="1:10" ht="9" customHeight="1">
      <c r="A685" s="89" t="s">
        <v>103</v>
      </c>
      <c r="B685" s="116">
        <f t="shared" si="37"/>
        <v>3247</v>
      </c>
      <c r="C685" s="116">
        <v>2</v>
      </c>
      <c r="D685" s="116">
        <v>852</v>
      </c>
      <c r="E685" s="116">
        <v>599</v>
      </c>
      <c r="F685" s="116">
        <v>1785</v>
      </c>
      <c r="G685" s="116">
        <v>9</v>
      </c>
      <c r="J685" s="181"/>
    </row>
    <row r="686" spans="1:10" ht="9" customHeight="1">
      <c r="A686" s="89" t="s">
        <v>104</v>
      </c>
      <c r="B686" s="116">
        <f t="shared" si="37"/>
        <v>1551</v>
      </c>
      <c r="C686" s="116">
        <v>1</v>
      </c>
      <c r="D686" s="116">
        <v>418</v>
      </c>
      <c r="E686" s="116">
        <v>270</v>
      </c>
      <c r="F686" s="116">
        <v>861</v>
      </c>
      <c r="G686" s="116">
        <v>1</v>
      </c>
      <c r="J686" s="181"/>
    </row>
    <row r="687" spans="1:10" ht="9" customHeight="1">
      <c r="A687" s="100" t="s">
        <v>105</v>
      </c>
      <c r="B687" s="117">
        <f t="shared" si="37"/>
        <v>2034</v>
      </c>
      <c r="C687" s="117">
        <v>2</v>
      </c>
      <c r="D687" s="117">
        <v>571</v>
      </c>
      <c r="E687" s="117">
        <v>335</v>
      </c>
      <c r="F687" s="117">
        <v>1123</v>
      </c>
      <c r="G687" s="117">
        <v>3</v>
      </c>
      <c r="J687" s="181"/>
    </row>
    <row r="688" spans="1:10" ht="9" customHeight="1">
      <c r="A688" s="89" t="s">
        <v>106</v>
      </c>
      <c r="B688" s="116">
        <f t="shared" si="37"/>
        <v>487</v>
      </c>
      <c r="C688" s="116">
        <v>1</v>
      </c>
      <c r="D688" s="116">
        <v>102</v>
      </c>
      <c r="E688" s="116">
        <v>66</v>
      </c>
      <c r="F688" s="116">
        <v>318</v>
      </c>
      <c r="G688" s="116">
        <v>0</v>
      </c>
      <c r="J688" s="181"/>
    </row>
    <row r="689" spans="1:10" ht="9" customHeight="1">
      <c r="A689" s="89" t="s">
        <v>107</v>
      </c>
      <c r="B689" s="116">
        <f t="shared" si="37"/>
        <v>4853</v>
      </c>
      <c r="C689" s="116">
        <v>0</v>
      </c>
      <c r="D689" s="116">
        <v>1380</v>
      </c>
      <c r="E689" s="116">
        <v>701</v>
      </c>
      <c r="F689" s="116">
        <v>2762</v>
      </c>
      <c r="G689" s="116">
        <v>10</v>
      </c>
      <c r="J689" s="181"/>
    </row>
    <row r="690" spans="1:10" ht="9" customHeight="1">
      <c r="A690" s="89" t="s">
        <v>108</v>
      </c>
      <c r="B690" s="116">
        <f t="shared" si="37"/>
        <v>1923</v>
      </c>
      <c r="C690" s="116">
        <v>0</v>
      </c>
      <c r="D690" s="116">
        <v>584</v>
      </c>
      <c r="E690" s="116">
        <v>355</v>
      </c>
      <c r="F690" s="116">
        <v>984</v>
      </c>
      <c r="G690" s="116">
        <v>0</v>
      </c>
      <c r="J690" s="181"/>
    </row>
    <row r="691" spans="1:10" ht="9" customHeight="1">
      <c r="A691" s="100" t="s">
        <v>109</v>
      </c>
      <c r="B691" s="117">
        <f t="shared" si="37"/>
        <v>1836</v>
      </c>
      <c r="C691" s="117">
        <v>1</v>
      </c>
      <c r="D691" s="117">
        <v>504</v>
      </c>
      <c r="E691" s="117">
        <v>297</v>
      </c>
      <c r="F691" s="117">
        <v>1034</v>
      </c>
      <c r="G691" s="117">
        <v>0</v>
      </c>
      <c r="J691" s="181"/>
    </row>
    <row r="692" spans="1:10" ht="8.65" customHeight="1">
      <c r="A692" s="89"/>
      <c r="B692" s="116"/>
      <c r="C692" s="116"/>
      <c r="D692" s="116"/>
      <c r="E692" s="116"/>
      <c r="F692" s="116"/>
      <c r="G692" s="116"/>
    </row>
    <row r="693" spans="1:10" ht="9" customHeight="1">
      <c r="A693" s="162" t="s">
        <v>120</v>
      </c>
      <c r="B693" s="167"/>
      <c r="C693" s="167"/>
      <c r="D693" s="167"/>
      <c r="E693" s="167"/>
      <c r="F693" s="167"/>
      <c r="G693" s="167"/>
    </row>
    <row r="694" spans="1:10" s="164" customFormat="1" ht="9" customHeight="1">
      <c r="A694" s="96" t="s">
        <v>181</v>
      </c>
      <c r="B694" s="115">
        <f t="shared" ref="B694:G694" si="38">SUM(B696:B727)</f>
        <v>113478</v>
      </c>
      <c r="C694" s="115">
        <f t="shared" si="38"/>
        <v>193</v>
      </c>
      <c r="D694" s="115">
        <f t="shared" si="38"/>
        <v>27554</v>
      </c>
      <c r="E694" s="115">
        <f t="shared" si="38"/>
        <v>18904</v>
      </c>
      <c r="F694" s="115">
        <f t="shared" si="38"/>
        <v>66630</v>
      </c>
      <c r="G694" s="115">
        <f t="shared" si="38"/>
        <v>197</v>
      </c>
      <c r="I694" s="167"/>
      <c r="J694" s="167"/>
    </row>
    <row r="695" spans="1:10" ht="3.95" customHeight="1">
      <c r="A695" s="89" t="s">
        <v>237</v>
      </c>
      <c r="B695" s="116"/>
      <c r="C695" s="116"/>
      <c r="D695" s="116"/>
      <c r="E695" s="116"/>
      <c r="F695" s="116"/>
      <c r="G695" s="116"/>
      <c r="I695" s="181"/>
      <c r="J695" s="167"/>
    </row>
    <row r="696" spans="1:10" ht="9" customHeight="1">
      <c r="A696" s="89" t="s">
        <v>79</v>
      </c>
      <c r="B696" s="116">
        <f t="shared" ref="B696:B727" si="39">SUM(C696:G696)</f>
        <v>1351</v>
      </c>
      <c r="C696" s="116">
        <v>0</v>
      </c>
      <c r="D696" s="116">
        <v>349</v>
      </c>
      <c r="E696" s="116">
        <v>227</v>
      </c>
      <c r="F696" s="116">
        <v>774</v>
      </c>
      <c r="G696" s="116">
        <v>1</v>
      </c>
      <c r="I696" s="181"/>
      <c r="J696" s="167"/>
    </row>
    <row r="697" spans="1:10" ht="9" customHeight="1">
      <c r="A697" s="89" t="s">
        <v>80</v>
      </c>
      <c r="B697" s="116">
        <f t="shared" si="39"/>
        <v>3037</v>
      </c>
      <c r="C697" s="116">
        <v>2</v>
      </c>
      <c r="D697" s="116">
        <v>686</v>
      </c>
      <c r="E697" s="116">
        <v>552</v>
      </c>
      <c r="F697" s="116">
        <v>1793</v>
      </c>
      <c r="G697" s="116">
        <v>4</v>
      </c>
      <c r="I697" s="181"/>
      <c r="J697" s="167"/>
    </row>
    <row r="698" spans="1:10" ht="9" customHeight="1">
      <c r="A698" s="89" t="s">
        <v>81</v>
      </c>
      <c r="B698" s="116">
        <f t="shared" si="39"/>
        <v>731</v>
      </c>
      <c r="C698" s="116">
        <v>0</v>
      </c>
      <c r="D698" s="116">
        <v>165</v>
      </c>
      <c r="E698" s="116">
        <v>134</v>
      </c>
      <c r="F698" s="116">
        <v>431</v>
      </c>
      <c r="G698" s="116">
        <v>1</v>
      </c>
      <c r="I698" s="181"/>
      <c r="J698" s="167"/>
    </row>
    <row r="699" spans="1:10" ht="9" customHeight="1">
      <c r="A699" s="100" t="s">
        <v>82</v>
      </c>
      <c r="B699" s="117">
        <f t="shared" si="39"/>
        <v>1361</v>
      </c>
      <c r="C699" s="117">
        <v>2</v>
      </c>
      <c r="D699" s="117">
        <v>329</v>
      </c>
      <c r="E699" s="117">
        <v>233</v>
      </c>
      <c r="F699" s="117">
        <v>794</v>
      </c>
      <c r="G699" s="117">
        <v>3</v>
      </c>
      <c r="I699" s="181"/>
      <c r="J699" s="167"/>
    </row>
    <row r="700" spans="1:10" ht="9" customHeight="1">
      <c r="A700" s="89" t="s">
        <v>83</v>
      </c>
      <c r="B700" s="116">
        <f t="shared" si="39"/>
        <v>7166</v>
      </c>
      <c r="C700" s="116">
        <v>0</v>
      </c>
      <c r="D700" s="116">
        <v>1662</v>
      </c>
      <c r="E700" s="116">
        <v>1158</v>
      </c>
      <c r="F700" s="116">
        <v>4345</v>
      </c>
      <c r="G700" s="116">
        <v>1</v>
      </c>
      <c r="I700" s="181"/>
      <c r="J700" s="167"/>
    </row>
    <row r="701" spans="1:10" ht="9" customHeight="1">
      <c r="A701" s="89" t="s">
        <v>84</v>
      </c>
      <c r="B701" s="116">
        <f t="shared" si="39"/>
        <v>893</v>
      </c>
      <c r="C701" s="116">
        <v>2</v>
      </c>
      <c r="D701" s="116">
        <v>209</v>
      </c>
      <c r="E701" s="116">
        <v>153</v>
      </c>
      <c r="F701" s="116">
        <v>528</v>
      </c>
      <c r="G701" s="116">
        <v>1</v>
      </c>
      <c r="I701" s="181"/>
      <c r="J701" s="167"/>
    </row>
    <row r="702" spans="1:10" ht="9" customHeight="1">
      <c r="A702" s="89" t="s">
        <v>85</v>
      </c>
      <c r="B702" s="116">
        <f t="shared" si="39"/>
        <v>2301</v>
      </c>
      <c r="C702" s="116">
        <v>72</v>
      </c>
      <c r="D702" s="116">
        <v>620</v>
      </c>
      <c r="E702" s="116">
        <v>390</v>
      </c>
      <c r="F702" s="116">
        <v>1211</v>
      </c>
      <c r="G702" s="116">
        <v>8</v>
      </c>
      <c r="I702" s="181"/>
      <c r="J702" s="167"/>
    </row>
    <row r="703" spans="1:10" ht="9" customHeight="1">
      <c r="A703" s="100" t="s">
        <v>86</v>
      </c>
      <c r="B703" s="117">
        <f t="shared" si="39"/>
        <v>5918</v>
      </c>
      <c r="C703" s="117">
        <v>22</v>
      </c>
      <c r="D703" s="117">
        <v>1489</v>
      </c>
      <c r="E703" s="117">
        <v>965</v>
      </c>
      <c r="F703" s="117">
        <v>3396</v>
      </c>
      <c r="G703" s="117">
        <v>46</v>
      </c>
      <c r="I703" s="181"/>
      <c r="J703" s="167"/>
    </row>
    <row r="704" spans="1:10" ht="9" customHeight="1">
      <c r="A704" s="243" t="s">
        <v>24</v>
      </c>
      <c r="B704" s="116">
        <f t="shared" si="39"/>
        <v>10233</v>
      </c>
      <c r="C704" s="116">
        <v>1</v>
      </c>
      <c r="D704" s="116">
        <v>2684</v>
      </c>
      <c r="E704" s="116">
        <v>1526</v>
      </c>
      <c r="F704" s="116">
        <v>6022</v>
      </c>
      <c r="G704" s="116">
        <v>0</v>
      </c>
      <c r="I704" s="181"/>
      <c r="J704" s="167"/>
    </row>
    <row r="705" spans="1:10" ht="9" customHeight="1">
      <c r="A705" s="89" t="s">
        <v>87</v>
      </c>
      <c r="B705" s="116">
        <f t="shared" si="39"/>
        <v>1751</v>
      </c>
      <c r="C705" s="116">
        <v>6</v>
      </c>
      <c r="D705" s="116">
        <v>465</v>
      </c>
      <c r="E705" s="116">
        <v>293</v>
      </c>
      <c r="F705" s="116">
        <v>983</v>
      </c>
      <c r="G705" s="116">
        <v>4</v>
      </c>
      <c r="I705" s="181"/>
      <c r="J705" s="167"/>
    </row>
    <row r="706" spans="1:10" ht="9" customHeight="1">
      <c r="A706" s="89" t="s">
        <v>88</v>
      </c>
      <c r="B706" s="116">
        <f t="shared" si="39"/>
        <v>6279</v>
      </c>
      <c r="C706" s="116">
        <v>18</v>
      </c>
      <c r="D706" s="116">
        <v>1673</v>
      </c>
      <c r="E706" s="116">
        <v>1144</v>
      </c>
      <c r="F706" s="116">
        <v>3422</v>
      </c>
      <c r="G706" s="116">
        <v>22</v>
      </c>
      <c r="I706" s="181"/>
      <c r="J706" s="167"/>
    </row>
    <row r="707" spans="1:10" ht="9" customHeight="1">
      <c r="A707" s="100" t="s">
        <v>89</v>
      </c>
      <c r="B707" s="117">
        <f t="shared" si="39"/>
        <v>2154</v>
      </c>
      <c r="C707" s="117">
        <v>25</v>
      </c>
      <c r="D707" s="117">
        <v>447</v>
      </c>
      <c r="E707" s="117">
        <v>400</v>
      </c>
      <c r="F707" s="117">
        <v>1280</v>
      </c>
      <c r="G707" s="117">
        <v>2</v>
      </c>
      <c r="I707" s="181"/>
      <c r="J707" s="167"/>
    </row>
    <row r="708" spans="1:10" ht="9" customHeight="1">
      <c r="A708" s="89" t="s">
        <v>90</v>
      </c>
      <c r="B708" s="116">
        <f t="shared" si="39"/>
        <v>2528</v>
      </c>
      <c r="C708" s="116">
        <v>0</v>
      </c>
      <c r="D708" s="116">
        <v>498</v>
      </c>
      <c r="E708" s="116">
        <v>405</v>
      </c>
      <c r="F708" s="116">
        <v>1625</v>
      </c>
      <c r="G708" s="116">
        <v>0</v>
      </c>
      <c r="I708" s="181"/>
      <c r="J708" s="167"/>
    </row>
    <row r="709" spans="1:10" ht="9" customHeight="1">
      <c r="A709" s="89" t="s">
        <v>91</v>
      </c>
      <c r="B709" s="116">
        <f t="shared" si="39"/>
        <v>4322</v>
      </c>
      <c r="C709" s="116">
        <v>0</v>
      </c>
      <c r="D709" s="116">
        <v>1079</v>
      </c>
      <c r="E709" s="116">
        <v>745</v>
      </c>
      <c r="F709" s="116">
        <v>2489</v>
      </c>
      <c r="G709" s="116">
        <v>9</v>
      </c>
      <c r="I709" s="181"/>
      <c r="J709" s="167"/>
    </row>
    <row r="710" spans="1:10" ht="9" customHeight="1">
      <c r="A710" s="89" t="s">
        <v>92</v>
      </c>
      <c r="B710" s="116">
        <f t="shared" si="39"/>
        <v>18968</v>
      </c>
      <c r="C710" s="116">
        <v>7</v>
      </c>
      <c r="D710" s="116">
        <v>4300</v>
      </c>
      <c r="E710" s="116">
        <v>3122</v>
      </c>
      <c r="F710" s="116">
        <v>11527</v>
      </c>
      <c r="G710" s="116">
        <v>12</v>
      </c>
      <c r="I710" s="181"/>
      <c r="J710" s="167"/>
    </row>
    <row r="711" spans="1:10" ht="9" customHeight="1">
      <c r="A711" s="100" t="s">
        <v>93</v>
      </c>
      <c r="B711" s="117">
        <f t="shared" si="39"/>
        <v>3534</v>
      </c>
      <c r="C711" s="117">
        <v>3</v>
      </c>
      <c r="D711" s="117">
        <v>976</v>
      </c>
      <c r="E711" s="117">
        <v>545</v>
      </c>
      <c r="F711" s="117">
        <v>2007</v>
      </c>
      <c r="G711" s="117">
        <v>3</v>
      </c>
      <c r="I711" s="181"/>
      <c r="J711" s="167"/>
    </row>
    <row r="712" spans="1:10" ht="9" customHeight="1">
      <c r="A712" s="89" t="s">
        <v>94</v>
      </c>
      <c r="B712" s="116">
        <f t="shared" si="39"/>
        <v>1349</v>
      </c>
      <c r="C712" s="116">
        <v>2</v>
      </c>
      <c r="D712" s="116">
        <v>264</v>
      </c>
      <c r="E712" s="116">
        <v>187</v>
      </c>
      <c r="F712" s="116">
        <v>890</v>
      </c>
      <c r="G712" s="116">
        <v>6</v>
      </c>
      <c r="I712" s="181"/>
      <c r="J712" s="167"/>
    </row>
    <row r="713" spans="1:10" ht="9" customHeight="1">
      <c r="A713" s="89" t="s">
        <v>95</v>
      </c>
      <c r="B713" s="116">
        <f t="shared" si="39"/>
        <v>1027</v>
      </c>
      <c r="C713" s="116">
        <v>1</v>
      </c>
      <c r="D713" s="116">
        <v>251</v>
      </c>
      <c r="E713" s="116">
        <v>186</v>
      </c>
      <c r="F713" s="116">
        <v>579</v>
      </c>
      <c r="G713" s="116">
        <v>10</v>
      </c>
      <c r="I713" s="181"/>
      <c r="J713" s="167"/>
    </row>
    <row r="714" spans="1:10" ht="9" customHeight="1">
      <c r="A714" s="89" t="s">
        <v>96</v>
      </c>
      <c r="B714" s="116">
        <f t="shared" si="39"/>
        <v>7958</v>
      </c>
      <c r="C714" s="116">
        <v>2</v>
      </c>
      <c r="D714" s="116">
        <v>1870</v>
      </c>
      <c r="E714" s="116">
        <v>1336</v>
      </c>
      <c r="F714" s="116">
        <v>4743</v>
      </c>
      <c r="G714" s="116">
        <v>7</v>
      </c>
      <c r="I714" s="181"/>
      <c r="J714" s="167"/>
    </row>
    <row r="715" spans="1:10" ht="9" customHeight="1">
      <c r="A715" s="100" t="s">
        <v>97</v>
      </c>
      <c r="B715" s="117">
        <f t="shared" si="39"/>
        <v>992</v>
      </c>
      <c r="C715" s="117">
        <v>0</v>
      </c>
      <c r="D715" s="117">
        <v>196</v>
      </c>
      <c r="E715" s="117">
        <v>180</v>
      </c>
      <c r="F715" s="117">
        <v>615</v>
      </c>
      <c r="G715" s="117">
        <v>1</v>
      </c>
      <c r="I715" s="181"/>
      <c r="J715" s="167"/>
    </row>
    <row r="716" spans="1:10" ht="9" customHeight="1">
      <c r="A716" s="89" t="s">
        <v>98</v>
      </c>
      <c r="B716" s="116">
        <f t="shared" si="39"/>
        <v>3207</v>
      </c>
      <c r="C716" s="116">
        <v>2</v>
      </c>
      <c r="D716" s="116">
        <v>643</v>
      </c>
      <c r="E716" s="116">
        <v>512</v>
      </c>
      <c r="F716" s="116">
        <v>2049</v>
      </c>
      <c r="G716" s="116">
        <v>1</v>
      </c>
      <c r="I716" s="181"/>
      <c r="J716" s="167"/>
    </row>
    <row r="717" spans="1:10" ht="9" customHeight="1">
      <c r="A717" s="89" t="s">
        <v>99</v>
      </c>
      <c r="B717" s="116">
        <f t="shared" si="39"/>
        <v>2237</v>
      </c>
      <c r="C717" s="116">
        <v>1</v>
      </c>
      <c r="D717" s="116">
        <v>451</v>
      </c>
      <c r="E717" s="116">
        <v>357</v>
      </c>
      <c r="F717" s="116">
        <v>1426</v>
      </c>
      <c r="G717" s="116">
        <v>2</v>
      </c>
      <c r="I717" s="181"/>
      <c r="J717" s="167"/>
    </row>
    <row r="718" spans="1:10" ht="9" customHeight="1">
      <c r="A718" s="89" t="s">
        <v>100</v>
      </c>
      <c r="B718" s="116">
        <f t="shared" si="39"/>
        <v>1474</v>
      </c>
      <c r="C718" s="116">
        <v>1</v>
      </c>
      <c r="D718" s="116">
        <v>324</v>
      </c>
      <c r="E718" s="116">
        <v>272</v>
      </c>
      <c r="F718" s="116">
        <v>867</v>
      </c>
      <c r="G718" s="116">
        <v>10</v>
      </c>
      <c r="I718" s="181"/>
      <c r="J718" s="167"/>
    </row>
    <row r="719" spans="1:10" ht="9" customHeight="1">
      <c r="A719" s="100" t="s">
        <v>101</v>
      </c>
      <c r="B719" s="117">
        <f t="shared" si="39"/>
        <v>1579</v>
      </c>
      <c r="C719" s="117">
        <v>2</v>
      </c>
      <c r="D719" s="117">
        <v>302</v>
      </c>
      <c r="E719" s="117">
        <v>267</v>
      </c>
      <c r="F719" s="117">
        <v>1007</v>
      </c>
      <c r="G719" s="117">
        <v>1</v>
      </c>
      <c r="I719" s="181"/>
      <c r="J719" s="167"/>
    </row>
    <row r="720" spans="1:10" ht="9" customHeight="1">
      <c r="A720" s="89" t="s">
        <v>102</v>
      </c>
      <c r="B720" s="116">
        <f t="shared" si="39"/>
        <v>5587</v>
      </c>
      <c r="C720" s="116">
        <v>1</v>
      </c>
      <c r="D720" s="116">
        <v>1397</v>
      </c>
      <c r="E720" s="116">
        <v>983</v>
      </c>
      <c r="F720" s="116">
        <v>3206</v>
      </c>
      <c r="G720" s="116">
        <v>0</v>
      </c>
      <c r="I720" s="181"/>
      <c r="J720" s="167"/>
    </row>
    <row r="721" spans="1:10" ht="9" customHeight="1">
      <c r="A721" s="89" t="s">
        <v>103</v>
      </c>
      <c r="B721" s="116">
        <f t="shared" si="39"/>
        <v>3349</v>
      </c>
      <c r="C721" s="116">
        <v>10</v>
      </c>
      <c r="D721" s="116">
        <v>919</v>
      </c>
      <c r="E721" s="116">
        <v>617</v>
      </c>
      <c r="F721" s="116">
        <v>1785</v>
      </c>
      <c r="G721" s="116">
        <v>18</v>
      </c>
      <c r="I721" s="181"/>
      <c r="J721" s="167"/>
    </row>
    <row r="722" spans="1:10" ht="9" customHeight="1">
      <c r="A722" s="89" t="s">
        <v>104</v>
      </c>
      <c r="B722" s="116">
        <f t="shared" si="39"/>
        <v>1694</v>
      </c>
      <c r="C722" s="116">
        <v>2</v>
      </c>
      <c r="D722" s="116">
        <v>437</v>
      </c>
      <c r="E722" s="116">
        <v>311</v>
      </c>
      <c r="F722" s="116">
        <v>938</v>
      </c>
      <c r="G722" s="116">
        <v>6</v>
      </c>
      <c r="I722" s="181"/>
      <c r="J722" s="167"/>
    </row>
    <row r="723" spans="1:10" ht="9" customHeight="1">
      <c r="A723" s="100" t="s">
        <v>105</v>
      </c>
      <c r="B723" s="117">
        <f t="shared" si="39"/>
        <v>2014</v>
      </c>
      <c r="C723" s="117">
        <v>6</v>
      </c>
      <c r="D723" s="117">
        <v>488</v>
      </c>
      <c r="E723" s="117">
        <v>349</v>
      </c>
      <c r="F723" s="117">
        <v>1167</v>
      </c>
      <c r="G723" s="117">
        <v>4</v>
      </c>
      <c r="I723" s="181"/>
      <c r="J723" s="167"/>
    </row>
    <row r="724" spans="1:10" ht="9" customHeight="1">
      <c r="A724" s="89" t="s">
        <v>106</v>
      </c>
      <c r="B724" s="116">
        <f t="shared" si="39"/>
        <v>558</v>
      </c>
      <c r="C724" s="116">
        <v>1</v>
      </c>
      <c r="D724" s="116">
        <v>103</v>
      </c>
      <c r="E724" s="116">
        <v>81</v>
      </c>
      <c r="F724" s="116">
        <v>373</v>
      </c>
      <c r="G724" s="116">
        <v>0</v>
      </c>
      <c r="I724" s="181"/>
      <c r="J724" s="167"/>
    </row>
    <row r="725" spans="1:10" ht="9" customHeight="1">
      <c r="A725" s="89" t="s">
        <v>107</v>
      </c>
      <c r="B725" s="116">
        <f t="shared" si="39"/>
        <v>4266</v>
      </c>
      <c r="C725" s="116">
        <v>2</v>
      </c>
      <c r="D725" s="116">
        <v>1233</v>
      </c>
      <c r="E725" s="116">
        <v>649</v>
      </c>
      <c r="F725" s="116">
        <v>2371</v>
      </c>
      <c r="G725" s="116">
        <v>11</v>
      </c>
      <c r="I725" s="181"/>
      <c r="J725" s="167"/>
    </row>
    <row r="726" spans="1:10" ht="9" customHeight="1">
      <c r="A726" s="89" t="s">
        <v>108</v>
      </c>
      <c r="B726" s="116">
        <f t="shared" si="39"/>
        <v>1792</v>
      </c>
      <c r="C726" s="116">
        <v>0</v>
      </c>
      <c r="D726" s="116">
        <v>528</v>
      </c>
      <c r="E726" s="116">
        <v>330</v>
      </c>
      <c r="F726" s="116">
        <v>933</v>
      </c>
      <c r="G726" s="116">
        <v>1</v>
      </c>
      <c r="I726" s="181"/>
      <c r="J726" s="167"/>
    </row>
    <row r="727" spans="1:10" ht="9" customHeight="1">
      <c r="A727" s="100" t="s">
        <v>109</v>
      </c>
      <c r="B727" s="117">
        <f t="shared" si="39"/>
        <v>1868</v>
      </c>
      <c r="C727" s="117">
        <v>0</v>
      </c>
      <c r="D727" s="117">
        <v>517</v>
      </c>
      <c r="E727" s="117">
        <v>295</v>
      </c>
      <c r="F727" s="117">
        <v>1054</v>
      </c>
      <c r="G727" s="117">
        <v>2</v>
      </c>
      <c r="I727" s="181"/>
      <c r="J727" s="167"/>
    </row>
    <row r="728" spans="1:10" ht="8.65" customHeight="1">
      <c r="A728" s="89"/>
      <c r="B728" s="116"/>
      <c r="C728" s="116"/>
      <c r="D728" s="116"/>
      <c r="E728" s="116"/>
      <c r="F728" s="116"/>
      <c r="G728" s="116"/>
    </row>
    <row r="729" spans="1:10" ht="9" customHeight="1">
      <c r="A729" s="162" t="s">
        <v>121</v>
      </c>
      <c r="B729" s="167"/>
      <c r="C729" s="167"/>
      <c r="D729" s="167"/>
      <c r="E729" s="167"/>
      <c r="F729" s="167"/>
      <c r="G729" s="167"/>
    </row>
    <row r="730" spans="1:10" s="164" customFormat="1" ht="9" customHeight="1">
      <c r="A730" s="96" t="s">
        <v>181</v>
      </c>
      <c r="B730" s="115">
        <f t="shared" ref="B730:G730" si="40">SUM(B732:B763)</f>
        <v>123883</v>
      </c>
      <c r="C730" s="115">
        <f t="shared" si="40"/>
        <v>226</v>
      </c>
      <c r="D730" s="115">
        <f t="shared" si="40"/>
        <v>27986</v>
      </c>
      <c r="E730" s="115">
        <f t="shared" si="40"/>
        <v>20465</v>
      </c>
      <c r="F730" s="115">
        <f t="shared" si="40"/>
        <v>73569</v>
      </c>
      <c r="G730" s="115">
        <f t="shared" si="40"/>
        <v>1637</v>
      </c>
      <c r="I730" s="244"/>
      <c r="J730" s="245"/>
    </row>
    <row r="731" spans="1:10" ht="3.95" customHeight="1">
      <c r="A731" s="89" t="s">
        <v>237</v>
      </c>
      <c r="B731" s="116"/>
      <c r="C731" s="116"/>
      <c r="D731" s="116"/>
      <c r="E731" s="116"/>
      <c r="F731" s="116"/>
      <c r="G731" s="116"/>
      <c r="I731" s="244"/>
      <c r="J731" s="244"/>
    </row>
    <row r="732" spans="1:10" ht="9" customHeight="1">
      <c r="A732" s="89" t="s">
        <v>79</v>
      </c>
      <c r="B732" s="116">
        <f t="shared" ref="B732:B763" si="41">SUM(C732:G732)</f>
        <v>1736</v>
      </c>
      <c r="C732" s="116">
        <v>0</v>
      </c>
      <c r="D732" s="116">
        <v>366</v>
      </c>
      <c r="E732" s="116">
        <v>299</v>
      </c>
      <c r="F732" s="116">
        <v>1051</v>
      </c>
      <c r="G732" s="116">
        <v>20</v>
      </c>
      <c r="I732" s="244"/>
      <c r="J732" s="245"/>
    </row>
    <row r="733" spans="1:10" ht="9" customHeight="1">
      <c r="A733" s="89" t="s">
        <v>80</v>
      </c>
      <c r="B733" s="116">
        <f t="shared" si="41"/>
        <v>3649</v>
      </c>
      <c r="C733" s="116">
        <v>1</v>
      </c>
      <c r="D733" s="116">
        <v>806</v>
      </c>
      <c r="E733" s="116">
        <v>614</v>
      </c>
      <c r="F733" s="116">
        <v>2186</v>
      </c>
      <c r="G733" s="116">
        <v>42</v>
      </c>
      <c r="I733" s="244"/>
      <c r="J733" s="245"/>
    </row>
    <row r="734" spans="1:10" ht="9" customHeight="1">
      <c r="A734" s="89" t="s">
        <v>81</v>
      </c>
      <c r="B734" s="116">
        <f t="shared" si="41"/>
        <v>739</v>
      </c>
      <c r="C734" s="116">
        <v>0</v>
      </c>
      <c r="D734" s="116">
        <v>181</v>
      </c>
      <c r="E734" s="116">
        <v>128</v>
      </c>
      <c r="F734" s="116">
        <v>426</v>
      </c>
      <c r="G734" s="116">
        <v>4</v>
      </c>
      <c r="I734" s="244"/>
      <c r="J734" s="245"/>
    </row>
    <row r="735" spans="1:10" ht="9" customHeight="1">
      <c r="A735" s="100" t="s">
        <v>82</v>
      </c>
      <c r="B735" s="117">
        <f t="shared" si="41"/>
        <v>1218</v>
      </c>
      <c r="C735" s="117">
        <v>1</v>
      </c>
      <c r="D735" s="117">
        <v>242</v>
      </c>
      <c r="E735" s="117">
        <v>207</v>
      </c>
      <c r="F735" s="117">
        <v>746</v>
      </c>
      <c r="G735" s="117">
        <v>22</v>
      </c>
      <c r="I735" s="244"/>
      <c r="J735" s="245"/>
    </row>
    <row r="736" spans="1:10" ht="9" customHeight="1">
      <c r="A736" s="89" t="s">
        <v>83</v>
      </c>
      <c r="B736" s="116">
        <f t="shared" si="41"/>
        <v>6184</v>
      </c>
      <c r="C736" s="116">
        <v>4</v>
      </c>
      <c r="D736" s="116">
        <v>1309</v>
      </c>
      <c r="E736" s="116">
        <v>1007</v>
      </c>
      <c r="F736" s="116">
        <v>3712</v>
      </c>
      <c r="G736" s="116">
        <v>152</v>
      </c>
      <c r="I736" s="244"/>
      <c r="J736" s="245"/>
    </row>
    <row r="737" spans="1:10" ht="9" customHeight="1">
      <c r="A737" s="89" t="s">
        <v>84</v>
      </c>
      <c r="B737" s="116">
        <f t="shared" si="41"/>
        <v>882</v>
      </c>
      <c r="C737" s="116">
        <v>0</v>
      </c>
      <c r="D737" s="116">
        <v>208</v>
      </c>
      <c r="E737" s="116">
        <v>154</v>
      </c>
      <c r="F737" s="116">
        <v>500</v>
      </c>
      <c r="G737" s="116">
        <v>20</v>
      </c>
      <c r="I737" s="244"/>
      <c r="J737" s="245"/>
    </row>
    <row r="738" spans="1:10" ht="9" customHeight="1">
      <c r="A738" s="89" t="s">
        <v>85</v>
      </c>
      <c r="B738" s="116">
        <f t="shared" si="41"/>
        <v>2548</v>
      </c>
      <c r="C738" s="116">
        <v>79</v>
      </c>
      <c r="D738" s="116">
        <v>683</v>
      </c>
      <c r="E738" s="116">
        <v>461</v>
      </c>
      <c r="F738" s="116">
        <v>1312</v>
      </c>
      <c r="G738" s="116">
        <v>13</v>
      </c>
      <c r="I738" s="244"/>
      <c r="J738" s="245"/>
    </row>
    <row r="739" spans="1:10" ht="9" customHeight="1">
      <c r="A739" s="100" t="s">
        <v>86</v>
      </c>
      <c r="B739" s="117">
        <f t="shared" si="41"/>
        <v>7076</v>
      </c>
      <c r="C739" s="117">
        <v>11</v>
      </c>
      <c r="D739" s="117">
        <v>1640</v>
      </c>
      <c r="E739" s="117">
        <v>1128</v>
      </c>
      <c r="F739" s="117">
        <v>3984</v>
      </c>
      <c r="G739" s="117">
        <v>313</v>
      </c>
      <c r="I739" s="244"/>
      <c r="J739" s="245"/>
    </row>
    <row r="740" spans="1:10" ht="9" customHeight="1">
      <c r="A740" s="243" t="s">
        <v>24</v>
      </c>
      <c r="B740" s="116">
        <f t="shared" si="41"/>
        <v>12214</v>
      </c>
      <c r="C740" s="116">
        <v>0</v>
      </c>
      <c r="D740" s="116">
        <v>3010</v>
      </c>
      <c r="E740" s="116">
        <v>1770</v>
      </c>
      <c r="F740" s="116">
        <v>7391</v>
      </c>
      <c r="G740" s="116">
        <v>43</v>
      </c>
      <c r="I740" s="244"/>
      <c r="J740" s="245"/>
    </row>
    <row r="741" spans="1:10" ht="9" customHeight="1">
      <c r="A741" s="89" t="s">
        <v>87</v>
      </c>
      <c r="B741" s="116">
        <f t="shared" si="41"/>
        <v>1935</v>
      </c>
      <c r="C741" s="116">
        <v>33</v>
      </c>
      <c r="D741" s="116">
        <v>453</v>
      </c>
      <c r="E741" s="116">
        <v>343</v>
      </c>
      <c r="F741" s="116">
        <v>1095</v>
      </c>
      <c r="G741" s="116">
        <v>11</v>
      </c>
      <c r="I741" s="244"/>
      <c r="J741" s="245"/>
    </row>
    <row r="742" spans="1:10" ht="9" customHeight="1">
      <c r="A742" s="89" t="s">
        <v>88</v>
      </c>
      <c r="B742" s="116">
        <f t="shared" si="41"/>
        <v>7383</v>
      </c>
      <c r="C742" s="116">
        <v>10</v>
      </c>
      <c r="D742" s="116">
        <v>1835</v>
      </c>
      <c r="E742" s="116">
        <v>1329</v>
      </c>
      <c r="F742" s="116">
        <v>4074</v>
      </c>
      <c r="G742" s="116">
        <v>135</v>
      </c>
      <c r="I742" s="244"/>
      <c r="J742" s="245"/>
    </row>
    <row r="743" spans="1:10" ht="9" customHeight="1">
      <c r="A743" s="100" t="s">
        <v>89</v>
      </c>
      <c r="B743" s="117">
        <f t="shared" si="41"/>
        <v>2006</v>
      </c>
      <c r="C743" s="117">
        <v>20</v>
      </c>
      <c r="D743" s="117">
        <v>400</v>
      </c>
      <c r="E743" s="117">
        <v>338</v>
      </c>
      <c r="F743" s="117">
        <v>1241</v>
      </c>
      <c r="G743" s="117">
        <v>7</v>
      </c>
      <c r="I743" s="244"/>
      <c r="J743" s="245"/>
    </row>
    <row r="744" spans="1:10" ht="9" customHeight="1">
      <c r="A744" s="89" t="s">
        <v>90</v>
      </c>
      <c r="B744" s="116">
        <f t="shared" si="41"/>
        <v>2567</v>
      </c>
      <c r="C744" s="116">
        <v>0</v>
      </c>
      <c r="D744" s="116">
        <v>485</v>
      </c>
      <c r="E744" s="116">
        <v>402</v>
      </c>
      <c r="F744" s="116">
        <v>1623</v>
      </c>
      <c r="G744" s="116">
        <v>57</v>
      </c>
      <c r="I744" s="244"/>
      <c r="J744" s="245"/>
    </row>
    <row r="745" spans="1:10" ht="9" customHeight="1">
      <c r="A745" s="89" t="s">
        <v>91</v>
      </c>
      <c r="B745" s="116">
        <f t="shared" si="41"/>
        <v>4222</v>
      </c>
      <c r="C745" s="116">
        <v>2</v>
      </c>
      <c r="D745" s="116">
        <v>1059</v>
      </c>
      <c r="E745" s="116">
        <v>732</v>
      </c>
      <c r="F745" s="116">
        <v>2403</v>
      </c>
      <c r="G745" s="116">
        <v>26</v>
      </c>
      <c r="I745" s="244"/>
      <c r="J745" s="245"/>
    </row>
    <row r="746" spans="1:10" ht="9" customHeight="1">
      <c r="A746" s="89" t="s">
        <v>92</v>
      </c>
      <c r="B746" s="116">
        <f t="shared" si="41"/>
        <v>19944</v>
      </c>
      <c r="C746" s="116">
        <v>2</v>
      </c>
      <c r="D746" s="116">
        <v>4398</v>
      </c>
      <c r="E746" s="116">
        <v>3203</v>
      </c>
      <c r="F746" s="116">
        <v>12062</v>
      </c>
      <c r="G746" s="116">
        <v>279</v>
      </c>
      <c r="I746" s="244"/>
      <c r="J746" s="245"/>
    </row>
    <row r="747" spans="1:10" ht="9" customHeight="1">
      <c r="A747" s="100" t="s">
        <v>93</v>
      </c>
      <c r="B747" s="117">
        <f t="shared" si="41"/>
        <v>4046</v>
      </c>
      <c r="C747" s="117">
        <v>4</v>
      </c>
      <c r="D747" s="117">
        <v>957</v>
      </c>
      <c r="E747" s="117">
        <v>587</v>
      </c>
      <c r="F747" s="117">
        <v>2434</v>
      </c>
      <c r="G747" s="117">
        <v>64</v>
      </c>
      <c r="I747" s="244"/>
      <c r="J747" s="245"/>
    </row>
    <row r="748" spans="1:10" ht="9" customHeight="1">
      <c r="A748" s="89" t="s">
        <v>94</v>
      </c>
      <c r="B748" s="116">
        <f t="shared" si="41"/>
        <v>1535</v>
      </c>
      <c r="C748" s="116">
        <v>16</v>
      </c>
      <c r="D748" s="116">
        <v>251</v>
      </c>
      <c r="E748" s="116">
        <v>237</v>
      </c>
      <c r="F748" s="116">
        <v>1007</v>
      </c>
      <c r="G748" s="116">
        <v>24</v>
      </c>
      <c r="I748" s="244"/>
      <c r="J748" s="245"/>
    </row>
    <row r="749" spans="1:10" ht="9" customHeight="1">
      <c r="A749" s="89" t="s">
        <v>95</v>
      </c>
      <c r="B749" s="116">
        <f t="shared" si="41"/>
        <v>1108</v>
      </c>
      <c r="C749" s="116">
        <v>0</v>
      </c>
      <c r="D749" s="116">
        <v>231</v>
      </c>
      <c r="E749" s="116">
        <v>176</v>
      </c>
      <c r="F749" s="116">
        <v>685</v>
      </c>
      <c r="G749" s="116">
        <v>16</v>
      </c>
      <c r="I749" s="244"/>
      <c r="J749" s="245"/>
    </row>
    <row r="750" spans="1:10" ht="9" customHeight="1">
      <c r="A750" s="89" t="s">
        <v>96</v>
      </c>
      <c r="B750" s="116">
        <f t="shared" si="41"/>
        <v>8910</v>
      </c>
      <c r="C750" s="116">
        <v>6</v>
      </c>
      <c r="D750" s="116">
        <v>1864</v>
      </c>
      <c r="E750" s="116">
        <v>1543</v>
      </c>
      <c r="F750" s="116">
        <v>5439</v>
      </c>
      <c r="G750" s="116">
        <v>58</v>
      </c>
      <c r="I750" s="244"/>
      <c r="J750" s="245"/>
    </row>
    <row r="751" spans="1:10" ht="9" customHeight="1">
      <c r="A751" s="100" t="s">
        <v>97</v>
      </c>
      <c r="B751" s="117">
        <f t="shared" si="41"/>
        <v>1173</v>
      </c>
      <c r="C751" s="117">
        <v>5</v>
      </c>
      <c r="D751" s="117">
        <v>271</v>
      </c>
      <c r="E751" s="117">
        <v>228</v>
      </c>
      <c r="F751" s="117">
        <v>662</v>
      </c>
      <c r="G751" s="117">
        <v>7</v>
      </c>
      <c r="I751" s="244"/>
      <c r="J751" s="245"/>
    </row>
    <row r="752" spans="1:10" ht="9" customHeight="1">
      <c r="A752" s="89" t="s">
        <v>98</v>
      </c>
      <c r="B752" s="116">
        <f t="shared" si="41"/>
        <v>2919</v>
      </c>
      <c r="C752" s="116">
        <v>4</v>
      </c>
      <c r="D752" s="116">
        <v>582</v>
      </c>
      <c r="E752" s="116">
        <v>448</v>
      </c>
      <c r="F752" s="116">
        <v>1855</v>
      </c>
      <c r="G752" s="116">
        <v>30</v>
      </c>
      <c r="I752" s="244"/>
      <c r="J752" s="245"/>
    </row>
    <row r="753" spans="1:10" ht="9" customHeight="1">
      <c r="A753" s="89" t="s">
        <v>99</v>
      </c>
      <c r="B753" s="116">
        <f t="shared" si="41"/>
        <v>2654</v>
      </c>
      <c r="C753" s="116">
        <v>19</v>
      </c>
      <c r="D753" s="116">
        <v>502</v>
      </c>
      <c r="E753" s="116">
        <v>419</v>
      </c>
      <c r="F753" s="116">
        <v>1675</v>
      </c>
      <c r="G753" s="116">
        <v>39</v>
      </c>
      <c r="I753" s="244"/>
      <c r="J753" s="245"/>
    </row>
    <row r="754" spans="1:10" ht="9" customHeight="1">
      <c r="A754" s="89" t="s">
        <v>100</v>
      </c>
      <c r="B754" s="116">
        <f t="shared" si="41"/>
        <v>1821</v>
      </c>
      <c r="C754" s="116">
        <v>5</v>
      </c>
      <c r="D754" s="116">
        <v>348</v>
      </c>
      <c r="E754" s="116">
        <v>369</v>
      </c>
      <c r="F754" s="116">
        <v>1085</v>
      </c>
      <c r="G754" s="116">
        <v>14</v>
      </c>
      <c r="I754" s="244"/>
      <c r="J754" s="245"/>
    </row>
    <row r="755" spans="1:10" ht="9" customHeight="1">
      <c r="A755" s="100" t="s">
        <v>101</v>
      </c>
      <c r="B755" s="117">
        <f t="shared" si="41"/>
        <v>1696</v>
      </c>
      <c r="C755" s="117">
        <v>0</v>
      </c>
      <c r="D755" s="117">
        <v>305</v>
      </c>
      <c r="E755" s="117">
        <v>286</v>
      </c>
      <c r="F755" s="117">
        <v>1088</v>
      </c>
      <c r="G755" s="117">
        <v>17</v>
      </c>
      <c r="I755" s="244"/>
      <c r="J755" s="245"/>
    </row>
    <row r="756" spans="1:10" ht="9" customHeight="1">
      <c r="A756" s="89" t="s">
        <v>102</v>
      </c>
      <c r="B756" s="116">
        <f t="shared" si="41"/>
        <v>5779</v>
      </c>
      <c r="C756" s="116">
        <v>0</v>
      </c>
      <c r="D756" s="116">
        <v>1301</v>
      </c>
      <c r="E756" s="116">
        <v>1041</v>
      </c>
      <c r="F756" s="116">
        <v>3428</v>
      </c>
      <c r="G756" s="116">
        <v>9</v>
      </c>
      <c r="I756" s="244"/>
      <c r="J756" s="245"/>
    </row>
    <row r="757" spans="1:10" ht="9" customHeight="1">
      <c r="A757" s="89" t="s">
        <v>103</v>
      </c>
      <c r="B757" s="116">
        <f t="shared" si="41"/>
        <v>3321</v>
      </c>
      <c r="C757" s="116">
        <v>0</v>
      </c>
      <c r="D757" s="116">
        <v>860</v>
      </c>
      <c r="E757" s="116">
        <v>572</v>
      </c>
      <c r="F757" s="116">
        <v>1864</v>
      </c>
      <c r="G757" s="116">
        <v>25</v>
      </c>
      <c r="I757" s="244"/>
      <c r="J757" s="245"/>
    </row>
    <row r="758" spans="1:10" ht="9" customHeight="1">
      <c r="A758" s="89" t="s">
        <v>104</v>
      </c>
      <c r="B758" s="116">
        <f t="shared" si="41"/>
        <v>1705</v>
      </c>
      <c r="C758" s="116">
        <v>0</v>
      </c>
      <c r="D758" s="116">
        <v>385</v>
      </c>
      <c r="E758" s="116">
        <v>322</v>
      </c>
      <c r="F758" s="116">
        <v>986</v>
      </c>
      <c r="G758" s="116">
        <v>12</v>
      </c>
      <c r="I758" s="244"/>
      <c r="J758" s="245"/>
    </row>
    <row r="759" spans="1:10" ht="9" customHeight="1">
      <c r="A759" s="100" t="s">
        <v>105</v>
      </c>
      <c r="B759" s="117">
        <f t="shared" si="41"/>
        <v>3384</v>
      </c>
      <c r="C759" s="117">
        <v>1</v>
      </c>
      <c r="D759" s="117">
        <v>683</v>
      </c>
      <c r="E759" s="117">
        <v>531</v>
      </c>
      <c r="F759" s="117">
        <v>2093</v>
      </c>
      <c r="G759" s="117">
        <v>76</v>
      </c>
      <c r="I759" s="244"/>
      <c r="J759" s="245"/>
    </row>
    <row r="760" spans="1:10" ht="9" customHeight="1">
      <c r="A760" s="89" t="s">
        <v>106</v>
      </c>
      <c r="B760" s="116">
        <f t="shared" si="41"/>
        <v>558</v>
      </c>
      <c r="C760" s="116">
        <v>3</v>
      </c>
      <c r="D760" s="116">
        <v>90</v>
      </c>
      <c r="E760" s="116">
        <v>91</v>
      </c>
      <c r="F760" s="116">
        <v>371</v>
      </c>
      <c r="G760" s="116">
        <v>3</v>
      </c>
      <c r="I760" s="244"/>
      <c r="J760" s="245"/>
    </row>
    <row r="761" spans="1:10" ht="9" customHeight="1">
      <c r="A761" s="89" t="s">
        <v>107</v>
      </c>
      <c r="B761" s="116">
        <f t="shared" si="41"/>
        <v>4407</v>
      </c>
      <c r="C761" s="116">
        <v>0</v>
      </c>
      <c r="D761" s="116">
        <v>1145</v>
      </c>
      <c r="E761" s="116">
        <v>666</v>
      </c>
      <c r="F761" s="116">
        <v>2520</v>
      </c>
      <c r="G761" s="116">
        <v>76</v>
      </c>
      <c r="I761" s="244"/>
      <c r="J761" s="245"/>
    </row>
    <row r="762" spans="1:10" ht="9" customHeight="1">
      <c r="A762" s="89" t="s">
        <v>108</v>
      </c>
      <c r="B762" s="116">
        <f t="shared" si="41"/>
        <v>2676</v>
      </c>
      <c r="C762" s="116">
        <v>0</v>
      </c>
      <c r="D762" s="116">
        <v>643</v>
      </c>
      <c r="E762" s="116">
        <v>512</v>
      </c>
      <c r="F762" s="116">
        <v>1505</v>
      </c>
      <c r="G762" s="116">
        <v>16</v>
      </c>
      <c r="I762" s="244"/>
      <c r="J762" s="245"/>
    </row>
    <row r="763" spans="1:10" ht="9" customHeight="1">
      <c r="A763" s="100" t="s">
        <v>109</v>
      </c>
      <c r="B763" s="117">
        <f t="shared" si="41"/>
        <v>1888</v>
      </c>
      <c r="C763" s="117">
        <v>0</v>
      </c>
      <c r="D763" s="117">
        <v>493</v>
      </c>
      <c r="E763" s="117">
        <v>322</v>
      </c>
      <c r="F763" s="117">
        <v>1066</v>
      </c>
      <c r="G763" s="117">
        <v>7</v>
      </c>
      <c r="I763" s="244"/>
      <c r="J763" s="245"/>
    </row>
    <row r="764" spans="1:10" ht="8.65" customHeight="1">
      <c r="A764" s="89"/>
      <c r="B764" s="116"/>
      <c r="C764" s="116"/>
      <c r="D764" s="116"/>
      <c r="E764" s="116"/>
      <c r="F764" s="116"/>
      <c r="G764" s="116"/>
      <c r="I764" s="244"/>
      <c r="J764" s="244"/>
    </row>
    <row r="765" spans="1:10" ht="9" customHeight="1">
      <c r="A765" s="162" t="s">
        <v>122</v>
      </c>
      <c r="B765" s="167"/>
      <c r="C765" s="167"/>
      <c r="D765" s="167"/>
      <c r="E765" s="167"/>
      <c r="F765" s="167"/>
      <c r="G765" s="167"/>
    </row>
    <row r="766" spans="1:10" s="164" customFormat="1" ht="9" customHeight="1">
      <c r="A766" s="96" t="s">
        <v>181</v>
      </c>
      <c r="B766" s="115">
        <f t="shared" ref="B766:G766" si="42">SUM(B768:B799)</f>
        <v>139807</v>
      </c>
      <c r="C766" s="115">
        <f t="shared" si="42"/>
        <v>294</v>
      </c>
      <c r="D766" s="115">
        <f t="shared" si="42"/>
        <v>30530</v>
      </c>
      <c r="E766" s="115">
        <f t="shared" si="42"/>
        <v>21955</v>
      </c>
      <c r="F766" s="115">
        <f t="shared" si="42"/>
        <v>84510</v>
      </c>
      <c r="G766" s="115">
        <f t="shared" si="42"/>
        <v>2518</v>
      </c>
      <c r="J766" s="245"/>
    </row>
    <row r="767" spans="1:10" ht="3.95" customHeight="1">
      <c r="A767" s="89" t="s">
        <v>237</v>
      </c>
      <c r="B767" s="116"/>
      <c r="C767" s="116"/>
      <c r="D767" s="116"/>
      <c r="E767" s="116"/>
      <c r="F767" s="116"/>
      <c r="G767" s="116"/>
      <c r="J767" s="245"/>
    </row>
    <row r="768" spans="1:10" ht="9" customHeight="1">
      <c r="A768" s="89" t="s">
        <v>79</v>
      </c>
      <c r="B768" s="116">
        <f t="shared" ref="B768:B799" si="43">SUM(C768:G768)</f>
        <v>3607</v>
      </c>
      <c r="C768" s="116">
        <v>0</v>
      </c>
      <c r="D768" s="116">
        <v>770</v>
      </c>
      <c r="E768" s="116">
        <v>582</v>
      </c>
      <c r="F768" s="116">
        <v>2226</v>
      </c>
      <c r="G768" s="116">
        <v>29</v>
      </c>
      <c r="J768" s="245"/>
    </row>
    <row r="769" spans="1:10" ht="9" customHeight="1">
      <c r="A769" s="89" t="s">
        <v>80</v>
      </c>
      <c r="B769" s="116">
        <f t="shared" si="43"/>
        <v>3686</v>
      </c>
      <c r="C769" s="116">
        <v>0</v>
      </c>
      <c r="D769" s="116">
        <v>780</v>
      </c>
      <c r="E769" s="116">
        <v>641</v>
      </c>
      <c r="F769" s="116">
        <v>2203</v>
      </c>
      <c r="G769" s="116">
        <v>62</v>
      </c>
      <c r="J769" s="245"/>
    </row>
    <row r="770" spans="1:10" ht="9" customHeight="1">
      <c r="A770" s="89" t="s">
        <v>81</v>
      </c>
      <c r="B770" s="116">
        <f t="shared" si="43"/>
        <v>899</v>
      </c>
      <c r="C770" s="116">
        <v>0</v>
      </c>
      <c r="D770" s="116">
        <v>187</v>
      </c>
      <c r="E770" s="116">
        <v>181</v>
      </c>
      <c r="F770" s="116">
        <v>528</v>
      </c>
      <c r="G770" s="116">
        <v>3</v>
      </c>
      <c r="J770" s="245"/>
    </row>
    <row r="771" spans="1:10" ht="9" customHeight="1">
      <c r="A771" s="100" t="s">
        <v>82</v>
      </c>
      <c r="B771" s="117">
        <f t="shared" si="43"/>
        <v>2579</v>
      </c>
      <c r="C771" s="117">
        <v>0</v>
      </c>
      <c r="D771" s="117">
        <v>482</v>
      </c>
      <c r="E771" s="117">
        <v>433</v>
      </c>
      <c r="F771" s="117">
        <v>1585</v>
      </c>
      <c r="G771" s="117">
        <v>79</v>
      </c>
      <c r="J771" s="245"/>
    </row>
    <row r="772" spans="1:10" ht="9" customHeight="1">
      <c r="A772" s="89" t="s">
        <v>83</v>
      </c>
      <c r="B772" s="116">
        <f t="shared" si="43"/>
        <v>5964</v>
      </c>
      <c r="C772" s="116">
        <v>10</v>
      </c>
      <c r="D772" s="116">
        <v>1272</v>
      </c>
      <c r="E772" s="116">
        <v>857</v>
      </c>
      <c r="F772" s="116">
        <v>3653</v>
      </c>
      <c r="G772" s="116">
        <v>172</v>
      </c>
      <c r="J772" s="245"/>
    </row>
    <row r="773" spans="1:10" ht="9" customHeight="1">
      <c r="A773" s="89" t="s">
        <v>84</v>
      </c>
      <c r="B773" s="116">
        <f t="shared" si="43"/>
        <v>1073</v>
      </c>
      <c r="C773" s="116">
        <v>0</v>
      </c>
      <c r="D773" s="116">
        <v>226</v>
      </c>
      <c r="E773" s="116">
        <v>186</v>
      </c>
      <c r="F773" s="116">
        <v>627</v>
      </c>
      <c r="G773" s="116">
        <v>34</v>
      </c>
      <c r="J773" s="245"/>
    </row>
    <row r="774" spans="1:10" ht="9" customHeight="1">
      <c r="A774" s="89" t="s">
        <v>85</v>
      </c>
      <c r="B774" s="116">
        <f t="shared" si="43"/>
        <v>2420</v>
      </c>
      <c r="C774" s="116">
        <v>64</v>
      </c>
      <c r="D774" s="116">
        <v>635</v>
      </c>
      <c r="E774" s="116">
        <v>369</v>
      </c>
      <c r="F774" s="116">
        <v>1340</v>
      </c>
      <c r="G774" s="116">
        <v>12</v>
      </c>
      <c r="J774" s="245"/>
    </row>
    <row r="775" spans="1:10" ht="9" customHeight="1">
      <c r="A775" s="100" t="s">
        <v>86</v>
      </c>
      <c r="B775" s="117">
        <f t="shared" si="43"/>
        <v>8392</v>
      </c>
      <c r="C775" s="117">
        <v>69</v>
      </c>
      <c r="D775" s="117">
        <v>1898</v>
      </c>
      <c r="E775" s="117">
        <v>1217</v>
      </c>
      <c r="F775" s="117">
        <v>4374</v>
      </c>
      <c r="G775" s="117">
        <v>834</v>
      </c>
      <c r="J775" s="245"/>
    </row>
    <row r="776" spans="1:10" ht="9" customHeight="1">
      <c r="A776" s="243" t="s">
        <v>24</v>
      </c>
      <c r="B776" s="116">
        <f t="shared" si="43"/>
        <v>12780</v>
      </c>
      <c r="C776" s="116">
        <v>0</v>
      </c>
      <c r="D776" s="116">
        <v>3293</v>
      </c>
      <c r="E776" s="116">
        <v>1777</v>
      </c>
      <c r="F776" s="116">
        <v>7672</v>
      </c>
      <c r="G776" s="116">
        <v>38</v>
      </c>
      <c r="J776" s="245"/>
    </row>
    <row r="777" spans="1:10" ht="9" customHeight="1">
      <c r="A777" s="89" t="s">
        <v>87</v>
      </c>
      <c r="B777" s="116">
        <f t="shared" si="43"/>
        <v>1780</v>
      </c>
      <c r="C777" s="116">
        <v>25</v>
      </c>
      <c r="D777" s="116">
        <v>382</v>
      </c>
      <c r="E777" s="116">
        <v>270</v>
      </c>
      <c r="F777" s="116">
        <v>1073</v>
      </c>
      <c r="G777" s="116">
        <v>30</v>
      </c>
      <c r="J777" s="245"/>
    </row>
    <row r="778" spans="1:10" ht="9" customHeight="1">
      <c r="A778" s="89" t="s">
        <v>88</v>
      </c>
      <c r="B778" s="116">
        <f t="shared" si="43"/>
        <v>8223</v>
      </c>
      <c r="C778" s="116">
        <v>7</v>
      </c>
      <c r="D778" s="116">
        <v>2027</v>
      </c>
      <c r="E778" s="116">
        <v>1370</v>
      </c>
      <c r="F778" s="116">
        <v>4661</v>
      </c>
      <c r="G778" s="116">
        <v>158</v>
      </c>
      <c r="J778" s="245"/>
    </row>
    <row r="779" spans="1:10" ht="9" customHeight="1">
      <c r="A779" s="100" t="s">
        <v>89</v>
      </c>
      <c r="B779" s="117">
        <f t="shared" si="43"/>
        <v>2697</v>
      </c>
      <c r="C779" s="117">
        <v>16</v>
      </c>
      <c r="D779" s="117">
        <v>508</v>
      </c>
      <c r="E779" s="117">
        <v>461</v>
      </c>
      <c r="F779" s="117">
        <v>1699</v>
      </c>
      <c r="G779" s="117">
        <v>13</v>
      </c>
      <c r="J779" s="245"/>
    </row>
    <row r="780" spans="1:10" ht="9" customHeight="1">
      <c r="A780" s="89" t="s">
        <v>90</v>
      </c>
      <c r="B780" s="116">
        <f t="shared" si="43"/>
        <v>2463</v>
      </c>
      <c r="C780" s="116">
        <v>0</v>
      </c>
      <c r="D780" s="116">
        <v>444</v>
      </c>
      <c r="E780" s="116">
        <v>369</v>
      </c>
      <c r="F780" s="116">
        <v>1588</v>
      </c>
      <c r="G780" s="116">
        <v>62</v>
      </c>
      <c r="J780" s="245"/>
    </row>
    <row r="781" spans="1:10" ht="9" customHeight="1">
      <c r="A781" s="89" t="s">
        <v>91</v>
      </c>
      <c r="B781" s="116">
        <f t="shared" si="43"/>
        <v>4732</v>
      </c>
      <c r="C781" s="116">
        <v>2</v>
      </c>
      <c r="D781" s="116">
        <v>1086</v>
      </c>
      <c r="E781" s="116">
        <v>813</v>
      </c>
      <c r="F781" s="116">
        <v>2797</v>
      </c>
      <c r="G781" s="116">
        <v>34</v>
      </c>
      <c r="J781" s="245"/>
    </row>
    <row r="782" spans="1:10" ht="9" customHeight="1">
      <c r="A782" s="89" t="s">
        <v>92</v>
      </c>
      <c r="B782" s="116">
        <f t="shared" si="43"/>
        <v>20026</v>
      </c>
      <c r="C782" s="116">
        <v>28</v>
      </c>
      <c r="D782" s="116">
        <v>4381</v>
      </c>
      <c r="E782" s="116">
        <v>2996</v>
      </c>
      <c r="F782" s="116">
        <v>12315</v>
      </c>
      <c r="G782" s="116">
        <v>306</v>
      </c>
      <c r="J782" s="245"/>
    </row>
    <row r="783" spans="1:10" ht="9" customHeight="1">
      <c r="A783" s="100" t="s">
        <v>93</v>
      </c>
      <c r="B783" s="117">
        <f t="shared" si="43"/>
        <v>4432</v>
      </c>
      <c r="C783" s="117">
        <v>18</v>
      </c>
      <c r="D783" s="117">
        <v>969</v>
      </c>
      <c r="E783" s="117">
        <v>632</v>
      </c>
      <c r="F783" s="117">
        <v>2769</v>
      </c>
      <c r="G783" s="117">
        <v>44</v>
      </c>
      <c r="J783" s="245"/>
    </row>
    <row r="784" spans="1:10" ht="9" customHeight="1">
      <c r="A784" s="89" t="s">
        <v>94</v>
      </c>
      <c r="B784" s="116">
        <f t="shared" si="43"/>
        <v>1479</v>
      </c>
      <c r="C784" s="116">
        <v>10</v>
      </c>
      <c r="D784" s="116">
        <v>280</v>
      </c>
      <c r="E784" s="116">
        <v>220</v>
      </c>
      <c r="F784" s="116">
        <v>939</v>
      </c>
      <c r="G784" s="116">
        <v>30</v>
      </c>
      <c r="J784" s="245"/>
    </row>
    <row r="785" spans="1:10" ht="9" customHeight="1">
      <c r="A785" s="89" t="s">
        <v>95</v>
      </c>
      <c r="B785" s="116">
        <f t="shared" si="43"/>
        <v>1324</v>
      </c>
      <c r="C785" s="116">
        <v>0</v>
      </c>
      <c r="D785" s="116">
        <v>299</v>
      </c>
      <c r="E785" s="116">
        <v>200</v>
      </c>
      <c r="F785" s="116">
        <v>801</v>
      </c>
      <c r="G785" s="116">
        <v>24</v>
      </c>
      <c r="J785" s="245"/>
    </row>
    <row r="786" spans="1:10" ht="9" customHeight="1">
      <c r="A786" s="89" t="s">
        <v>96</v>
      </c>
      <c r="B786" s="116">
        <f t="shared" si="43"/>
        <v>15239</v>
      </c>
      <c r="C786" s="116">
        <v>1</v>
      </c>
      <c r="D786" s="116">
        <v>2652</v>
      </c>
      <c r="E786" s="116">
        <v>2459</v>
      </c>
      <c r="F786" s="116">
        <v>9897</v>
      </c>
      <c r="G786" s="116">
        <v>230</v>
      </c>
      <c r="J786" s="245"/>
    </row>
    <row r="787" spans="1:10" ht="9" customHeight="1">
      <c r="A787" s="100" t="s">
        <v>97</v>
      </c>
      <c r="B787" s="117">
        <f t="shared" si="43"/>
        <v>1280</v>
      </c>
      <c r="C787" s="117">
        <v>8</v>
      </c>
      <c r="D787" s="117">
        <v>245</v>
      </c>
      <c r="E787" s="117">
        <v>223</v>
      </c>
      <c r="F787" s="117">
        <v>792</v>
      </c>
      <c r="G787" s="117">
        <v>12</v>
      </c>
      <c r="J787" s="245"/>
    </row>
    <row r="788" spans="1:10" ht="9" customHeight="1">
      <c r="A788" s="89" t="s">
        <v>98</v>
      </c>
      <c r="B788" s="116">
        <f t="shared" si="43"/>
        <v>2651</v>
      </c>
      <c r="C788" s="116">
        <v>1</v>
      </c>
      <c r="D788" s="116">
        <v>512</v>
      </c>
      <c r="E788" s="116">
        <v>454</v>
      </c>
      <c r="F788" s="116">
        <v>1656</v>
      </c>
      <c r="G788" s="116">
        <v>28</v>
      </c>
      <c r="J788" s="245"/>
    </row>
    <row r="789" spans="1:10" ht="9" customHeight="1">
      <c r="A789" s="89" t="s">
        <v>99</v>
      </c>
      <c r="B789" s="116">
        <f t="shared" si="43"/>
        <v>2767</v>
      </c>
      <c r="C789" s="116">
        <v>16</v>
      </c>
      <c r="D789" s="116">
        <v>522</v>
      </c>
      <c r="E789" s="116">
        <v>444</v>
      </c>
      <c r="F789" s="116">
        <v>1754</v>
      </c>
      <c r="G789" s="116">
        <v>31</v>
      </c>
      <c r="J789" s="245"/>
    </row>
    <row r="790" spans="1:10" ht="9" customHeight="1">
      <c r="A790" s="89" t="s">
        <v>100</v>
      </c>
      <c r="B790" s="116">
        <f t="shared" si="43"/>
        <v>1851</v>
      </c>
      <c r="C790" s="116">
        <v>7</v>
      </c>
      <c r="D790" s="116">
        <v>332</v>
      </c>
      <c r="E790" s="116">
        <v>340</v>
      </c>
      <c r="F790" s="116">
        <v>1166</v>
      </c>
      <c r="G790" s="116">
        <v>6</v>
      </c>
      <c r="J790" s="245"/>
    </row>
    <row r="791" spans="1:10" ht="9" customHeight="1">
      <c r="A791" s="100" t="s">
        <v>101</v>
      </c>
      <c r="B791" s="117">
        <f t="shared" si="43"/>
        <v>1722</v>
      </c>
      <c r="C791" s="117">
        <v>0</v>
      </c>
      <c r="D791" s="117">
        <v>340</v>
      </c>
      <c r="E791" s="117">
        <v>270</v>
      </c>
      <c r="F791" s="117">
        <v>1097</v>
      </c>
      <c r="G791" s="117">
        <v>15</v>
      </c>
      <c r="J791" s="245"/>
    </row>
    <row r="792" spans="1:10" ht="9" customHeight="1">
      <c r="A792" s="89" t="s">
        <v>102</v>
      </c>
      <c r="B792" s="116">
        <f t="shared" si="43"/>
        <v>6133</v>
      </c>
      <c r="C792" s="116">
        <v>0</v>
      </c>
      <c r="D792" s="116">
        <v>1431</v>
      </c>
      <c r="E792" s="116">
        <v>1019</v>
      </c>
      <c r="F792" s="116">
        <v>3670</v>
      </c>
      <c r="G792" s="116">
        <v>13</v>
      </c>
      <c r="J792" s="245"/>
    </row>
    <row r="793" spans="1:10" ht="9" customHeight="1">
      <c r="A793" s="89" t="s">
        <v>103</v>
      </c>
      <c r="B793" s="116">
        <f t="shared" si="43"/>
        <v>3757</v>
      </c>
      <c r="C793" s="116">
        <v>1</v>
      </c>
      <c r="D793" s="116">
        <v>931</v>
      </c>
      <c r="E793" s="116">
        <v>652</v>
      </c>
      <c r="F793" s="116">
        <v>2144</v>
      </c>
      <c r="G793" s="116">
        <v>29</v>
      </c>
      <c r="J793" s="245"/>
    </row>
    <row r="794" spans="1:10" ht="9" customHeight="1">
      <c r="A794" s="89" t="s">
        <v>104</v>
      </c>
      <c r="B794" s="116">
        <f t="shared" si="43"/>
        <v>1715</v>
      </c>
      <c r="C794" s="116">
        <v>2</v>
      </c>
      <c r="D794" s="116">
        <v>380</v>
      </c>
      <c r="E794" s="116">
        <v>308</v>
      </c>
      <c r="F794" s="116">
        <v>1009</v>
      </c>
      <c r="G794" s="116">
        <v>16</v>
      </c>
      <c r="J794" s="245"/>
    </row>
    <row r="795" spans="1:10" ht="9" customHeight="1">
      <c r="A795" s="100" t="s">
        <v>105</v>
      </c>
      <c r="B795" s="117">
        <f t="shared" si="43"/>
        <v>4662</v>
      </c>
      <c r="C795" s="117">
        <v>1</v>
      </c>
      <c r="D795" s="117">
        <v>911</v>
      </c>
      <c r="E795" s="117">
        <v>692</v>
      </c>
      <c r="F795" s="117">
        <v>2980</v>
      </c>
      <c r="G795" s="117">
        <v>78</v>
      </c>
      <c r="J795" s="245"/>
    </row>
    <row r="796" spans="1:10" ht="9" customHeight="1">
      <c r="A796" s="89" t="s">
        <v>106</v>
      </c>
      <c r="B796" s="116">
        <f t="shared" si="43"/>
        <v>667</v>
      </c>
      <c r="C796" s="116">
        <v>8</v>
      </c>
      <c r="D796" s="116">
        <v>122</v>
      </c>
      <c r="E796" s="116">
        <v>102</v>
      </c>
      <c r="F796" s="116">
        <v>432</v>
      </c>
      <c r="G796" s="116">
        <v>3</v>
      </c>
      <c r="J796" s="245"/>
    </row>
    <row r="797" spans="1:10" ht="9" customHeight="1">
      <c r="A797" s="89" t="s">
        <v>107</v>
      </c>
      <c r="B797" s="116">
        <f t="shared" si="43"/>
        <v>4461</v>
      </c>
      <c r="C797" s="116">
        <v>0</v>
      </c>
      <c r="D797" s="116">
        <v>1093</v>
      </c>
      <c r="E797" s="116">
        <v>660</v>
      </c>
      <c r="F797" s="116">
        <v>2638</v>
      </c>
      <c r="G797" s="116">
        <v>70</v>
      </c>
      <c r="J797" s="245"/>
    </row>
    <row r="798" spans="1:10" ht="9" customHeight="1">
      <c r="A798" s="89" t="s">
        <v>108</v>
      </c>
      <c r="B798" s="116">
        <f t="shared" si="43"/>
        <v>2303</v>
      </c>
      <c r="C798" s="116">
        <v>0</v>
      </c>
      <c r="D798" s="116">
        <v>636</v>
      </c>
      <c r="E798" s="116">
        <v>425</v>
      </c>
      <c r="F798" s="116">
        <v>1238</v>
      </c>
      <c r="G798" s="116">
        <v>4</v>
      </c>
      <c r="J798" s="245"/>
    </row>
    <row r="799" spans="1:10" ht="9" customHeight="1">
      <c r="A799" s="100" t="s">
        <v>109</v>
      </c>
      <c r="B799" s="117">
        <f t="shared" si="43"/>
        <v>2043</v>
      </c>
      <c r="C799" s="117">
        <v>0</v>
      </c>
      <c r="D799" s="117">
        <v>504</v>
      </c>
      <c r="E799" s="117">
        <v>333</v>
      </c>
      <c r="F799" s="117">
        <v>1187</v>
      </c>
      <c r="G799" s="117">
        <v>19</v>
      </c>
      <c r="J799" s="245"/>
    </row>
    <row r="800" spans="1:10" ht="8.65" customHeight="1">
      <c r="A800" s="89"/>
      <c r="B800" s="116"/>
      <c r="C800" s="116"/>
      <c r="D800" s="116"/>
      <c r="E800" s="116"/>
      <c r="F800" s="116"/>
      <c r="G800" s="116"/>
      <c r="I800" s="244"/>
      <c r="J800" s="244"/>
    </row>
    <row r="801" spans="1:10" ht="9" customHeight="1">
      <c r="A801" s="162" t="s">
        <v>123</v>
      </c>
      <c r="B801" s="167"/>
      <c r="C801" s="167"/>
      <c r="D801" s="167"/>
      <c r="E801" s="167"/>
      <c r="F801" s="167"/>
      <c r="G801" s="167"/>
    </row>
    <row r="802" spans="1:10" s="164" customFormat="1" ht="9" customHeight="1">
      <c r="A802" s="96" t="s">
        <v>181</v>
      </c>
      <c r="B802" s="115">
        <f t="shared" ref="B802:G802" si="44">SUM(B804:B835)</f>
        <v>147581</v>
      </c>
      <c r="C802" s="115">
        <f t="shared" si="44"/>
        <v>1663</v>
      </c>
      <c r="D802" s="115">
        <f t="shared" si="44"/>
        <v>31849</v>
      </c>
      <c r="E802" s="115">
        <f t="shared" si="44"/>
        <v>22493</v>
      </c>
      <c r="F802" s="115">
        <f t="shared" si="44"/>
        <v>90279</v>
      </c>
      <c r="G802" s="115">
        <f t="shared" si="44"/>
        <v>1297</v>
      </c>
      <c r="J802" s="245"/>
    </row>
    <row r="803" spans="1:10" ht="3.95" customHeight="1">
      <c r="A803" s="89" t="s">
        <v>237</v>
      </c>
      <c r="B803" s="116"/>
      <c r="C803" s="116"/>
      <c r="D803" s="116"/>
      <c r="E803" s="116"/>
      <c r="F803" s="116"/>
      <c r="G803" s="116"/>
      <c r="J803" s="245"/>
    </row>
    <row r="804" spans="1:10" ht="9" customHeight="1">
      <c r="A804" s="89" t="s">
        <v>79</v>
      </c>
      <c r="B804" s="116">
        <f t="shared" ref="B804:B835" si="45">SUM(C804:G804)</f>
        <v>3607</v>
      </c>
      <c r="C804" s="116">
        <v>41</v>
      </c>
      <c r="D804" s="116">
        <v>853</v>
      </c>
      <c r="E804" s="116">
        <v>536</v>
      </c>
      <c r="F804" s="116">
        <v>2174</v>
      </c>
      <c r="G804" s="116">
        <v>3</v>
      </c>
      <c r="J804" s="245"/>
    </row>
    <row r="805" spans="1:10" ht="9" customHeight="1">
      <c r="A805" s="89" t="s">
        <v>80</v>
      </c>
      <c r="B805" s="116">
        <f t="shared" si="45"/>
        <v>3223</v>
      </c>
      <c r="C805" s="116">
        <v>29</v>
      </c>
      <c r="D805" s="116">
        <v>726</v>
      </c>
      <c r="E805" s="116">
        <v>522</v>
      </c>
      <c r="F805" s="116">
        <v>1946</v>
      </c>
      <c r="G805" s="116">
        <v>0</v>
      </c>
      <c r="J805" s="245"/>
    </row>
    <row r="806" spans="1:10" ht="9" customHeight="1">
      <c r="A806" s="89" t="s">
        <v>81</v>
      </c>
      <c r="B806" s="116">
        <f t="shared" si="45"/>
        <v>881</v>
      </c>
      <c r="C806" s="116">
        <v>3</v>
      </c>
      <c r="D806" s="116">
        <v>166</v>
      </c>
      <c r="E806" s="116">
        <v>141</v>
      </c>
      <c r="F806" s="116">
        <v>571</v>
      </c>
      <c r="G806" s="116">
        <v>0</v>
      </c>
      <c r="J806" s="245"/>
    </row>
    <row r="807" spans="1:10" ht="9" customHeight="1">
      <c r="A807" s="100" t="s">
        <v>82</v>
      </c>
      <c r="B807" s="117">
        <f t="shared" si="45"/>
        <v>2168</v>
      </c>
      <c r="C807" s="117">
        <v>43</v>
      </c>
      <c r="D807" s="117">
        <v>447</v>
      </c>
      <c r="E807" s="117">
        <v>341</v>
      </c>
      <c r="F807" s="117">
        <v>1337</v>
      </c>
      <c r="G807" s="117">
        <v>0</v>
      </c>
      <c r="J807" s="245"/>
    </row>
    <row r="808" spans="1:10" ht="9" customHeight="1">
      <c r="A808" s="89" t="s">
        <v>83</v>
      </c>
      <c r="B808" s="116">
        <f t="shared" si="45"/>
        <v>4650</v>
      </c>
      <c r="C808" s="116">
        <v>91</v>
      </c>
      <c r="D808" s="116">
        <v>979</v>
      </c>
      <c r="E808" s="116">
        <v>679</v>
      </c>
      <c r="F808" s="116">
        <v>2901</v>
      </c>
      <c r="G808" s="116">
        <v>0</v>
      </c>
      <c r="J808" s="245"/>
    </row>
    <row r="809" spans="1:10" ht="9" customHeight="1">
      <c r="A809" s="89" t="s">
        <v>84</v>
      </c>
      <c r="B809" s="116">
        <f t="shared" si="45"/>
        <v>1311</v>
      </c>
      <c r="C809" s="116">
        <v>8</v>
      </c>
      <c r="D809" s="116">
        <v>265</v>
      </c>
      <c r="E809" s="116">
        <v>187</v>
      </c>
      <c r="F809" s="116">
        <v>851</v>
      </c>
      <c r="G809" s="116">
        <v>0</v>
      </c>
      <c r="J809" s="245"/>
    </row>
    <row r="810" spans="1:10" ht="9" customHeight="1">
      <c r="A810" s="89" t="s">
        <v>85</v>
      </c>
      <c r="B810" s="116">
        <f t="shared" si="45"/>
        <v>2729</v>
      </c>
      <c r="C810" s="116">
        <v>61</v>
      </c>
      <c r="D810" s="116">
        <v>658</v>
      </c>
      <c r="E810" s="116">
        <v>456</v>
      </c>
      <c r="F810" s="116">
        <v>1548</v>
      </c>
      <c r="G810" s="116">
        <v>6</v>
      </c>
      <c r="J810" s="245"/>
    </row>
    <row r="811" spans="1:10" ht="9" customHeight="1">
      <c r="A811" s="100" t="s">
        <v>86</v>
      </c>
      <c r="B811" s="117">
        <f t="shared" si="45"/>
        <v>8930</v>
      </c>
      <c r="C811" s="117">
        <v>272</v>
      </c>
      <c r="D811" s="117">
        <v>1977</v>
      </c>
      <c r="E811" s="117">
        <v>1218</v>
      </c>
      <c r="F811" s="117">
        <v>4389</v>
      </c>
      <c r="G811" s="117">
        <v>1074</v>
      </c>
      <c r="J811" s="245"/>
    </row>
    <row r="812" spans="1:10" ht="9" customHeight="1">
      <c r="A812" s="243" t="s">
        <v>24</v>
      </c>
      <c r="B812" s="116">
        <f t="shared" si="45"/>
        <v>12631</v>
      </c>
      <c r="C812" s="116">
        <v>69</v>
      </c>
      <c r="D812" s="116">
        <v>3217</v>
      </c>
      <c r="E812" s="116">
        <v>1746</v>
      </c>
      <c r="F812" s="116">
        <v>7590</v>
      </c>
      <c r="G812" s="116">
        <v>9</v>
      </c>
      <c r="J812" s="245"/>
    </row>
    <row r="813" spans="1:10" ht="9" customHeight="1">
      <c r="A813" s="89" t="s">
        <v>87</v>
      </c>
      <c r="B813" s="116">
        <f t="shared" si="45"/>
        <v>2083</v>
      </c>
      <c r="C813" s="116">
        <v>26</v>
      </c>
      <c r="D813" s="116">
        <v>461</v>
      </c>
      <c r="E813" s="116">
        <v>326</v>
      </c>
      <c r="F813" s="116">
        <v>1260</v>
      </c>
      <c r="G813" s="116">
        <v>10</v>
      </c>
      <c r="J813" s="245"/>
    </row>
    <row r="814" spans="1:10" ht="9" customHeight="1">
      <c r="A814" s="89" t="s">
        <v>88</v>
      </c>
      <c r="B814" s="116">
        <f t="shared" si="45"/>
        <v>8703</v>
      </c>
      <c r="C814" s="116">
        <v>153</v>
      </c>
      <c r="D814" s="116">
        <v>2149</v>
      </c>
      <c r="E814" s="116">
        <v>1423</v>
      </c>
      <c r="F814" s="116">
        <v>4950</v>
      </c>
      <c r="G814" s="116">
        <v>28</v>
      </c>
      <c r="J814" s="245"/>
    </row>
    <row r="815" spans="1:10" ht="9" customHeight="1">
      <c r="A815" s="100" t="s">
        <v>89</v>
      </c>
      <c r="B815" s="117">
        <f t="shared" si="45"/>
        <v>3192</v>
      </c>
      <c r="C815" s="117">
        <v>27</v>
      </c>
      <c r="D815" s="117">
        <v>530</v>
      </c>
      <c r="E815" s="117">
        <v>541</v>
      </c>
      <c r="F815" s="117">
        <v>2090</v>
      </c>
      <c r="G815" s="117">
        <v>4</v>
      </c>
      <c r="J815" s="245"/>
    </row>
    <row r="816" spans="1:10" ht="9" customHeight="1">
      <c r="A816" s="89" t="s">
        <v>90</v>
      </c>
      <c r="B816" s="116">
        <f t="shared" si="45"/>
        <v>2628</v>
      </c>
      <c r="C816" s="116">
        <v>18</v>
      </c>
      <c r="D816" s="116">
        <v>485</v>
      </c>
      <c r="E816" s="116">
        <v>416</v>
      </c>
      <c r="F816" s="116">
        <v>1708</v>
      </c>
      <c r="G816" s="116">
        <v>1</v>
      </c>
      <c r="J816" s="245"/>
    </row>
    <row r="817" spans="1:10" ht="9" customHeight="1">
      <c r="A817" s="89" t="s">
        <v>91</v>
      </c>
      <c r="B817" s="116">
        <f t="shared" si="45"/>
        <v>4721</v>
      </c>
      <c r="C817" s="116">
        <v>25</v>
      </c>
      <c r="D817" s="116">
        <v>1062</v>
      </c>
      <c r="E817" s="116">
        <v>799</v>
      </c>
      <c r="F817" s="116">
        <v>2828</v>
      </c>
      <c r="G817" s="116">
        <v>7</v>
      </c>
      <c r="J817" s="245"/>
    </row>
    <row r="818" spans="1:10" ht="9" customHeight="1">
      <c r="A818" s="89" t="s">
        <v>92</v>
      </c>
      <c r="B818" s="116">
        <f t="shared" si="45"/>
        <v>20426</v>
      </c>
      <c r="C818" s="116">
        <v>348</v>
      </c>
      <c r="D818" s="116">
        <v>4475</v>
      </c>
      <c r="E818" s="116">
        <v>3076</v>
      </c>
      <c r="F818" s="116">
        <v>12463</v>
      </c>
      <c r="G818" s="116">
        <v>64</v>
      </c>
      <c r="J818" s="245"/>
    </row>
    <row r="819" spans="1:10" ht="9" customHeight="1">
      <c r="A819" s="100" t="s">
        <v>93</v>
      </c>
      <c r="B819" s="117">
        <f t="shared" si="45"/>
        <v>4908</v>
      </c>
      <c r="C819" s="117">
        <v>72</v>
      </c>
      <c r="D819" s="117">
        <v>1034</v>
      </c>
      <c r="E819" s="117">
        <v>658</v>
      </c>
      <c r="F819" s="117">
        <v>3144</v>
      </c>
      <c r="G819" s="117">
        <v>0</v>
      </c>
      <c r="J819" s="245"/>
    </row>
    <row r="820" spans="1:10" ht="9" customHeight="1">
      <c r="A820" s="89" t="s">
        <v>94</v>
      </c>
      <c r="B820" s="116">
        <f t="shared" si="45"/>
        <v>1221</v>
      </c>
      <c r="C820" s="116">
        <v>20</v>
      </c>
      <c r="D820" s="116">
        <v>226</v>
      </c>
      <c r="E820" s="116">
        <v>173</v>
      </c>
      <c r="F820" s="116">
        <v>801</v>
      </c>
      <c r="G820" s="116">
        <v>1</v>
      </c>
      <c r="J820" s="245"/>
    </row>
    <row r="821" spans="1:10" ht="9" customHeight="1">
      <c r="A821" s="89" t="s">
        <v>95</v>
      </c>
      <c r="B821" s="116">
        <f t="shared" si="45"/>
        <v>1644</v>
      </c>
      <c r="C821" s="116">
        <v>0</v>
      </c>
      <c r="D821" s="116">
        <v>337</v>
      </c>
      <c r="E821" s="116">
        <v>250</v>
      </c>
      <c r="F821" s="116">
        <v>1011</v>
      </c>
      <c r="G821" s="116">
        <v>46</v>
      </c>
      <c r="J821" s="245"/>
    </row>
    <row r="822" spans="1:10" ht="9" customHeight="1">
      <c r="A822" s="89" t="s">
        <v>96</v>
      </c>
      <c r="B822" s="116">
        <f t="shared" si="45"/>
        <v>16900</v>
      </c>
      <c r="C822" s="116">
        <v>118</v>
      </c>
      <c r="D822" s="116">
        <v>2976</v>
      </c>
      <c r="E822" s="116">
        <v>2531</v>
      </c>
      <c r="F822" s="116">
        <v>11272</v>
      </c>
      <c r="G822" s="116">
        <v>3</v>
      </c>
      <c r="J822" s="245"/>
    </row>
    <row r="823" spans="1:10" ht="9" customHeight="1">
      <c r="A823" s="100" t="s">
        <v>97</v>
      </c>
      <c r="B823" s="117">
        <f t="shared" si="45"/>
        <v>1301</v>
      </c>
      <c r="C823" s="117">
        <v>7</v>
      </c>
      <c r="D823" s="117">
        <v>241</v>
      </c>
      <c r="E823" s="117">
        <v>231</v>
      </c>
      <c r="F823" s="117">
        <v>822</v>
      </c>
      <c r="G823" s="117">
        <v>0</v>
      </c>
      <c r="J823" s="245"/>
    </row>
    <row r="824" spans="1:10" ht="9" customHeight="1">
      <c r="A824" s="89" t="s">
        <v>98</v>
      </c>
      <c r="B824" s="116">
        <f t="shared" si="45"/>
        <v>3916</v>
      </c>
      <c r="C824" s="116">
        <v>30</v>
      </c>
      <c r="D824" s="116">
        <v>779</v>
      </c>
      <c r="E824" s="116">
        <v>625</v>
      </c>
      <c r="F824" s="116">
        <v>2482</v>
      </c>
      <c r="G824" s="116">
        <v>0</v>
      </c>
      <c r="J824" s="245"/>
    </row>
    <row r="825" spans="1:10" ht="9" customHeight="1">
      <c r="A825" s="89" t="s">
        <v>99</v>
      </c>
      <c r="B825" s="116">
        <f t="shared" si="45"/>
        <v>3240</v>
      </c>
      <c r="C825" s="116">
        <v>37</v>
      </c>
      <c r="D825" s="116">
        <v>647</v>
      </c>
      <c r="E825" s="116">
        <v>515</v>
      </c>
      <c r="F825" s="116">
        <v>2041</v>
      </c>
      <c r="G825" s="116">
        <v>0</v>
      </c>
      <c r="J825" s="245"/>
    </row>
    <row r="826" spans="1:10" ht="9" customHeight="1">
      <c r="A826" s="89" t="s">
        <v>100</v>
      </c>
      <c r="B826" s="116">
        <f t="shared" si="45"/>
        <v>1871</v>
      </c>
      <c r="C826" s="116">
        <v>9</v>
      </c>
      <c r="D826" s="116">
        <v>403</v>
      </c>
      <c r="E826" s="116">
        <v>294</v>
      </c>
      <c r="F826" s="116">
        <v>1153</v>
      </c>
      <c r="G826" s="116">
        <v>12</v>
      </c>
      <c r="J826" s="245"/>
    </row>
    <row r="827" spans="1:10" ht="9" customHeight="1">
      <c r="A827" s="100" t="s">
        <v>101</v>
      </c>
      <c r="B827" s="117">
        <f t="shared" si="45"/>
        <v>2345</v>
      </c>
      <c r="C827" s="117">
        <v>11</v>
      </c>
      <c r="D827" s="117">
        <v>443</v>
      </c>
      <c r="E827" s="117">
        <v>341</v>
      </c>
      <c r="F827" s="117">
        <v>1548</v>
      </c>
      <c r="G827" s="117">
        <v>2</v>
      </c>
      <c r="J827" s="245"/>
    </row>
    <row r="828" spans="1:10" ht="9" customHeight="1">
      <c r="A828" s="89" t="s">
        <v>102</v>
      </c>
      <c r="B828" s="116">
        <f t="shared" si="45"/>
        <v>6792</v>
      </c>
      <c r="C828" s="116">
        <v>26</v>
      </c>
      <c r="D828" s="116">
        <v>1595</v>
      </c>
      <c r="E828" s="116">
        <v>1093</v>
      </c>
      <c r="F828" s="116">
        <v>4075</v>
      </c>
      <c r="G828" s="116">
        <v>3</v>
      </c>
      <c r="J828" s="245"/>
    </row>
    <row r="829" spans="1:10" ht="9" customHeight="1">
      <c r="A829" s="89" t="s">
        <v>103</v>
      </c>
      <c r="B829" s="116">
        <f t="shared" si="45"/>
        <v>4410</v>
      </c>
      <c r="C829" s="116">
        <v>23</v>
      </c>
      <c r="D829" s="116">
        <v>948</v>
      </c>
      <c r="E829" s="116">
        <v>719</v>
      </c>
      <c r="F829" s="116">
        <v>2719</v>
      </c>
      <c r="G829" s="116">
        <v>1</v>
      </c>
      <c r="J829" s="245"/>
    </row>
    <row r="830" spans="1:10" ht="9" customHeight="1">
      <c r="A830" s="89" t="s">
        <v>104</v>
      </c>
      <c r="B830" s="116">
        <f t="shared" si="45"/>
        <v>1612</v>
      </c>
      <c r="C830" s="116">
        <v>9</v>
      </c>
      <c r="D830" s="116">
        <v>311</v>
      </c>
      <c r="E830" s="116">
        <v>269</v>
      </c>
      <c r="F830" s="116">
        <v>1023</v>
      </c>
      <c r="G830" s="116">
        <v>0</v>
      </c>
      <c r="J830" s="245"/>
    </row>
    <row r="831" spans="1:10" ht="9" customHeight="1">
      <c r="A831" s="100" t="s">
        <v>105</v>
      </c>
      <c r="B831" s="117">
        <f t="shared" si="45"/>
        <v>6116</v>
      </c>
      <c r="C831" s="117">
        <v>61</v>
      </c>
      <c r="D831" s="117">
        <v>1143</v>
      </c>
      <c r="E831" s="117">
        <v>972</v>
      </c>
      <c r="F831" s="117">
        <v>3924</v>
      </c>
      <c r="G831" s="117">
        <v>16</v>
      </c>
      <c r="J831" s="245"/>
    </row>
    <row r="832" spans="1:10" ht="9" customHeight="1">
      <c r="A832" s="89" t="s">
        <v>106</v>
      </c>
      <c r="B832" s="116">
        <f t="shared" si="45"/>
        <v>630</v>
      </c>
      <c r="C832" s="116">
        <v>2</v>
      </c>
      <c r="D832" s="116">
        <v>106</v>
      </c>
      <c r="E832" s="116">
        <v>94</v>
      </c>
      <c r="F832" s="116">
        <v>428</v>
      </c>
      <c r="G832" s="116">
        <v>0</v>
      </c>
      <c r="J832" s="245"/>
    </row>
    <row r="833" spans="1:10" ht="9" customHeight="1">
      <c r="A833" s="89" t="s">
        <v>107</v>
      </c>
      <c r="B833" s="116">
        <f t="shared" si="45"/>
        <v>3942</v>
      </c>
      <c r="C833" s="116">
        <v>7</v>
      </c>
      <c r="D833" s="116">
        <v>1013</v>
      </c>
      <c r="E833" s="116">
        <v>551</v>
      </c>
      <c r="F833" s="116">
        <v>2364</v>
      </c>
      <c r="G833" s="116">
        <v>7</v>
      </c>
      <c r="J833" s="245"/>
    </row>
    <row r="834" spans="1:10" ht="9" customHeight="1">
      <c r="A834" s="89" t="s">
        <v>108</v>
      </c>
      <c r="B834" s="116">
        <f t="shared" si="45"/>
        <v>2453</v>
      </c>
      <c r="C834" s="116">
        <v>6</v>
      </c>
      <c r="D834" s="116">
        <v>632</v>
      </c>
      <c r="E834" s="116">
        <v>377</v>
      </c>
      <c r="F834" s="116">
        <v>1438</v>
      </c>
      <c r="G834" s="116">
        <v>0</v>
      </c>
      <c r="J834" s="245"/>
    </row>
    <row r="835" spans="1:10" ht="9" customHeight="1">
      <c r="A835" s="100" t="s">
        <v>109</v>
      </c>
      <c r="B835" s="117">
        <f t="shared" si="45"/>
        <v>2397</v>
      </c>
      <c r="C835" s="117">
        <v>11</v>
      </c>
      <c r="D835" s="117">
        <v>565</v>
      </c>
      <c r="E835" s="117">
        <v>393</v>
      </c>
      <c r="F835" s="117">
        <v>1428</v>
      </c>
      <c r="G835" s="117">
        <v>0</v>
      </c>
      <c r="J835" s="245"/>
    </row>
    <row r="836" spans="1:10" ht="8.65" customHeight="1">
      <c r="A836" s="89"/>
      <c r="B836" s="116"/>
      <c r="C836" s="116"/>
      <c r="D836" s="116"/>
      <c r="E836" s="116"/>
      <c r="F836" s="116"/>
      <c r="G836" s="116"/>
      <c r="I836" s="244"/>
      <c r="J836" s="244"/>
    </row>
    <row r="837" spans="1:10" ht="9" customHeight="1">
      <c r="A837" s="162" t="s">
        <v>124</v>
      </c>
      <c r="B837" s="167"/>
      <c r="C837" s="167"/>
      <c r="D837" s="167"/>
      <c r="E837" s="167"/>
      <c r="F837" s="167"/>
      <c r="G837" s="167"/>
    </row>
    <row r="838" spans="1:10" s="164" customFormat="1" ht="9" customHeight="1">
      <c r="A838" s="96" t="s">
        <v>181</v>
      </c>
      <c r="B838" s="115">
        <f t="shared" ref="B838:G838" si="46">SUM(B840:B871)</f>
        <v>156556</v>
      </c>
      <c r="C838" s="115">
        <f t="shared" si="46"/>
        <v>2052</v>
      </c>
      <c r="D838" s="115">
        <f t="shared" si="46"/>
        <v>33699</v>
      </c>
      <c r="E838" s="115">
        <f t="shared" si="46"/>
        <v>23771</v>
      </c>
      <c r="F838" s="115">
        <f t="shared" si="46"/>
        <v>96237</v>
      </c>
      <c r="G838" s="115">
        <f t="shared" si="46"/>
        <v>797</v>
      </c>
      <c r="J838" s="245"/>
    </row>
    <row r="839" spans="1:10" ht="3.95" customHeight="1">
      <c r="A839" s="89" t="s">
        <v>237</v>
      </c>
      <c r="B839" s="116"/>
      <c r="C839" s="116"/>
      <c r="D839" s="116"/>
      <c r="E839" s="116"/>
      <c r="F839" s="116"/>
      <c r="G839" s="116"/>
      <c r="J839" s="245"/>
    </row>
    <row r="840" spans="1:10" ht="9" customHeight="1">
      <c r="A840" s="89" t="s">
        <v>79</v>
      </c>
      <c r="B840" s="116">
        <f t="shared" ref="B840:B871" si="47">SUM(C840:G840)</f>
        <v>3542</v>
      </c>
      <c r="C840" s="116">
        <v>58</v>
      </c>
      <c r="D840" s="116">
        <v>813</v>
      </c>
      <c r="E840" s="116">
        <v>541</v>
      </c>
      <c r="F840" s="116">
        <v>2130</v>
      </c>
      <c r="G840" s="116">
        <v>0</v>
      </c>
      <c r="J840" s="245"/>
    </row>
    <row r="841" spans="1:10" ht="9" customHeight="1">
      <c r="A841" s="89" t="s">
        <v>80</v>
      </c>
      <c r="B841" s="116">
        <f t="shared" si="47"/>
        <v>3889</v>
      </c>
      <c r="C841" s="116">
        <v>45</v>
      </c>
      <c r="D841" s="116">
        <v>805</v>
      </c>
      <c r="E841" s="116">
        <v>685</v>
      </c>
      <c r="F841" s="116">
        <v>2353</v>
      </c>
      <c r="G841" s="116">
        <v>1</v>
      </c>
      <c r="J841" s="245"/>
    </row>
    <row r="842" spans="1:10" ht="9" customHeight="1">
      <c r="A842" s="89" t="s">
        <v>81</v>
      </c>
      <c r="B842" s="116">
        <f t="shared" si="47"/>
        <v>1067</v>
      </c>
      <c r="C842" s="116">
        <v>3</v>
      </c>
      <c r="D842" s="116">
        <v>183</v>
      </c>
      <c r="E842" s="116">
        <v>159</v>
      </c>
      <c r="F842" s="116">
        <v>722</v>
      </c>
      <c r="G842" s="116">
        <v>0</v>
      </c>
      <c r="J842" s="245"/>
    </row>
    <row r="843" spans="1:10" ht="9" customHeight="1">
      <c r="A843" s="100" t="s">
        <v>82</v>
      </c>
      <c r="B843" s="117">
        <f t="shared" si="47"/>
        <v>2011</v>
      </c>
      <c r="C843" s="117">
        <v>38</v>
      </c>
      <c r="D843" s="117">
        <v>442</v>
      </c>
      <c r="E843" s="117">
        <v>305</v>
      </c>
      <c r="F843" s="117">
        <v>1224</v>
      </c>
      <c r="G843" s="117">
        <v>2</v>
      </c>
      <c r="J843" s="245"/>
    </row>
    <row r="844" spans="1:10" ht="9" customHeight="1">
      <c r="A844" s="89" t="s">
        <v>83</v>
      </c>
      <c r="B844" s="116">
        <f t="shared" si="47"/>
        <v>6280</v>
      </c>
      <c r="C844" s="116">
        <v>127</v>
      </c>
      <c r="D844" s="116">
        <v>1423</v>
      </c>
      <c r="E844" s="116">
        <v>871</v>
      </c>
      <c r="F844" s="116">
        <v>3859</v>
      </c>
      <c r="G844" s="116">
        <v>0</v>
      </c>
      <c r="J844" s="245"/>
    </row>
    <row r="845" spans="1:10" ht="9" customHeight="1">
      <c r="A845" s="89" t="s">
        <v>84</v>
      </c>
      <c r="B845" s="116">
        <f t="shared" si="47"/>
        <v>1255</v>
      </c>
      <c r="C845" s="116">
        <v>18</v>
      </c>
      <c r="D845" s="116">
        <v>264</v>
      </c>
      <c r="E845" s="116">
        <v>205</v>
      </c>
      <c r="F845" s="116">
        <v>768</v>
      </c>
      <c r="G845" s="116">
        <v>0</v>
      </c>
      <c r="J845" s="245"/>
    </row>
    <row r="846" spans="1:10" ht="9" customHeight="1">
      <c r="A846" s="89" t="s">
        <v>85</v>
      </c>
      <c r="B846" s="116">
        <f t="shared" si="47"/>
        <v>2717</v>
      </c>
      <c r="C846" s="116">
        <v>72</v>
      </c>
      <c r="D846" s="116">
        <v>618</v>
      </c>
      <c r="E846" s="116">
        <v>496</v>
      </c>
      <c r="F846" s="116">
        <v>1525</v>
      </c>
      <c r="G846" s="116">
        <v>6</v>
      </c>
      <c r="J846" s="245"/>
    </row>
    <row r="847" spans="1:10" ht="9" customHeight="1">
      <c r="A847" s="100" t="s">
        <v>86</v>
      </c>
      <c r="B847" s="117">
        <f t="shared" si="47"/>
        <v>8976</v>
      </c>
      <c r="C847" s="117">
        <v>210</v>
      </c>
      <c r="D847" s="117">
        <v>2015</v>
      </c>
      <c r="E847" s="117">
        <v>1280</v>
      </c>
      <c r="F847" s="117">
        <v>4846</v>
      </c>
      <c r="G847" s="117">
        <v>625</v>
      </c>
      <c r="J847" s="245"/>
    </row>
    <row r="848" spans="1:10" ht="9" customHeight="1">
      <c r="A848" s="243" t="s">
        <v>24</v>
      </c>
      <c r="B848" s="116">
        <f t="shared" si="47"/>
        <v>12720</v>
      </c>
      <c r="C848" s="116">
        <v>152</v>
      </c>
      <c r="D848" s="116">
        <v>3285</v>
      </c>
      <c r="E848" s="116">
        <v>1746</v>
      </c>
      <c r="F848" s="116">
        <v>7537</v>
      </c>
      <c r="G848" s="116">
        <v>0</v>
      </c>
      <c r="J848" s="245"/>
    </row>
    <row r="849" spans="1:10" ht="9" customHeight="1">
      <c r="A849" s="89" t="s">
        <v>87</v>
      </c>
      <c r="B849" s="116">
        <f t="shared" si="47"/>
        <v>2068</v>
      </c>
      <c r="C849" s="116">
        <v>30</v>
      </c>
      <c r="D849" s="116">
        <v>444</v>
      </c>
      <c r="E849" s="116">
        <v>333</v>
      </c>
      <c r="F849" s="116">
        <v>1254</v>
      </c>
      <c r="G849" s="116">
        <v>7</v>
      </c>
      <c r="J849" s="245"/>
    </row>
    <row r="850" spans="1:10" ht="9" customHeight="1">
      <c r="A850" s="89" t="s">
        <v>88</v>
      </c>
      <c r="B850" s="116">
        <f t="shared" si="47"/>
        <v>9545</v>
      </c>
      <c r="C850" s="116">
        <v>193</v>
      </c>
      <c r="D850" s="116">
        <v>2285</v>
      </c>
      <c r="E850" s="116">
        <v>1391</v>
      </c>
      <c r="F850" s="116">
        <v>5614</v>
      </c>
      <c r="G850" s="116">
        <v>62</v>
      </c>
      <c r="J850" s="245"/>
    </row>
    <row r="851" spans="1:10" ht="9" customHeight="1">
      <c r="A851" s="100" t="s">
        <v>89</v>
      </c>
      <c r="B851" s="117">
        <f t="shared" si="47"/>
        <v>3613</v>
      </c>
      <c r="C851" s="117">
        <v>30</v>
      </c>
      <c r="D851" s="117">
        <v>581</v>
      </c>
      <c r="E851" s="117">
        <v>587</v>
      </c>
      <c r="F851" s="117">
        <v>2414</v>
      </c>
      <c r="G851" s="117">
        <v>1</v>
      </c>
      <c r="J851" s="245"/>
    </row>
    <row r="852" spans="1:10" ht="9" customHeight="1">
      <c r="A852" s="89" t="s">
        <v>90</v>
      </c>
      <c r="B852" s="116">
        <f t="shared" si="47"/>
        <v>2785</v>
      </c>
      <c r="C852" s="116">
        <v>24</v>
      </c>
      <c r="D852" s="116">
        <v>600</v>
      </c>
      <c r="E852" s="116">
        <v>387</v>
      </c>
      <c r="F852" s="116">
        <v>1774</v>
      </c>
      <c r="G852" s="116">
        <v>0</v>
      </c>
      <c r="J852" s="245"/>
    </row>
    <row r="853" spans="1:10" ht="9" customHeight="1">
      <c r="A853" s="89" t="s">
        <v>91</v>
      </c>
      <c r="B853" s="116">
        <f t="shared" si="47"/>
        <v>4944</v>
      </c>
      <c r="C853" s="116">
        <v>18</v>
      </c>
      <c r="D853" s="116">
        <v>1078</v>
      </c>
      <c r="E853" s="116">
        <v>795</v>
      </c>
      <c r="F853" s="116">
        <v>3046</v>
      </c>
      <c r="G853" s="116">
        <v>7</v>
      </c>
      <c r="J853" s="245"/>
    </row>
    <row r="854" spans="1:10" ht="9" customHeight="1">
      <c r="A854" s="89" t="s">
        <v>92</v>
      </c>
      <c r="B854" s="116">
        <f t="shared" si="47"/>
        <v>19409</v>
      </c>
      <c r="C854" s="116">
        <v>362</v>
      </c>
      <c r="D854" s="116">
        <v>4317</v>
      </c>
      <c r="E854" s="116">
        <v>2942</v>
      </c>
      <c r="F854" s="116">
        <v>11746</v>
      </c>
      <c r="G854" s="116">
        <v>42</v>
      </c>
      <c r="J854" s="245"/>
    </row>
    <row r="855" spans="1:10" ht="9" customHeight="1">
      <c r="A855" s="100" t="s">
        <v>93</v>
      </c>
      <c r="B855" s="117">
        <f t="shared" si="47"/>
        <v>5235</v>
      </c>
      <c r="C855" s="117">
        <v>97</v>
      </c>
      <c r="D855" s="117">
        <v>1000</v>
      </c>
      <c r="E855" s="117">
        <v>766</v>
      </c>
      <c r="F855" s="117">
        <v>3372</v>
      </c>
      <c r="G855" s="117">
        <v>0</v>
      </c>
      <c r="J855" s="245"/>
    </row>
    <row r="856" spans="1:10" ht="9" customHeight="1">
      <c r="A856" s="89" t="s">
        <v>94</v>
      </c>
      <c r="B856" s="116">
        <f t="shared" si="47"/>
        <v>1407</v>
      </c>
      <c r="C856" s="116">
        <v>24</v>
      </c>
      <c r="D856" s="116">
        <v>253</v>
      </c>
      <c r="E856" s="116">
        <v>197</v>
      </c>
      <c r="F856" s="116">
        <v>933</v>
      </c>
      <c r="G856" s="116">
        <v>0</v>
      </c>
      <c r="J856" s="245"/>
    </row>
    <row r="857" spans="1:10" ht="9" customHeight="1">
      <c r="A857" s="89" t="s">
        <v>95</v>
      </c>
      <c r="B857" s="116">
        <f t="shared" si="47"/>
        <v>1631</v>
      </c>
      <c r="C857" s="116">
        <v>30</v>
      </c>
      <c r="D857" s="116">
        <v>311</v>
      </c>
      <c r="E857" s="116">
        <v>268</v>
      </c>
      <c r="F857" s="116">
        <v>1021</v>
      </c>
      <c r="G857" s="116">
        <v>1</v>
      </c>
      <c r="J857" s="245"/>
    </row>
    <row r="858" spans="1:10" ht="9" customHeight="1">
      <c r="A858" s="89" t="s">
        <v>96</v>
      </c>
      <c r="B858" s="116">
        <f t="shared" si="47"/>
        <v>16373</v>
      </c>
      <c r="C858" s="116">
        <v>129</v>
      </c>
      <c r="D858" s="116">
        <v>3103</v>
      </c>
      <c r="E858" s="116">
        <v>2455</v>
      </c>
      <c r="F858" s="116">
        <v>10685</v>
      </c>
      <c r="G858" s="116">
        <v>1</v>
      </c>
      <c r="J858" s="245"/>
    </row>
    <row r="859" spans="1:10" ht="9" customHeight="1">
      <c r="A859" s="100" t="s">
        <v>97</v>
      </c>
      <c r="B859" s="117">
        <f t="shared" si="47"/>
        <v>2184</v>
      </c>
      <c r="C859" s="117">
        <v>12</v>
      </c>
      <c r="D859" s="117">
        <v>375</v>
      </c>
      <c r="E859" s="117">
        <v>363</v>
      </c>
      <c r="F859" s="117">
        <v>1434</v>
      </c>
      <c r="G859" s="117">
        <v>0</v>
      </c>
      <c r="J859" s="245"/>
    </row>
    <row r="860" spans="1:10" ht="9" customHeight="1">
      <c r="A860" s="89" t="s">
        <v>98</v>
      </c>
      <c r="B860" s="116">
        <f t="shared" si="47"/>
        <v>4313</v>
      </c>
      <c r="C860" s="116">
        <v>36</v>
      </c>
      <c r="D860" s="116">
        <v>835</v>
      </c>
      <c r="E860" s="116">
        <v>717</v>
      </c>
      <c r="F860" s="116">
        <v>2725</v>
      </c>
      <c r="G860" s="116">
        <v>0</v>
      </c>
      <c r="J860" s="245"/>
    </row>
    <row r="861" spans="1:10" ht="9" customHeight="1">
      <c r="A861" s="89" t="s">
        <v>99</v>
      </c>
      <c r="B861" s="116">
        <f t="shared" si="47"/>
        <v>2866</v>
      </c>
      <c r="C861" s="116">
        <v>35</v>
      </c>
      <c r="D861" s="116">
        <v>549</v>
      </c>
      <c r="E861" s="116">
        <v>453</v>
      </c>
      <c r="F861" s="116">
        <v>1829</v>
      </c>
      <c r="G861" s="116">
        <v>0</v>
      </c>
      <c r="J861" s="245"/>
    </row>
    <row r="862" spans="1:10" ht="9" customHeight="1">
      <c r="A862" s="89" t="s">
        <v>100</v>
      </c>
      <c r="B862" s="116">
        <f t="shared" si="47"/>
        <v>3052</v>
      </c>
      <c r="C862" s="116">
        <v>46</v>
      </c>
      <c r="D862" s="116">
        <v>673</v>
      </c>
      <c r="E862" s="116">
        <v>488</v>
      </c>
      <c r="F862" s="116">
        <v>1824</v>
      </c>
      <c r="G862" s="116">
        <v>21</v>
      </c>
      <c r="J862" s="245"/>
    </row>
    <row r="863" spans="1:10" ht="9" customHeight="1">
      <c r="A863" s="100" t="s">
        <v>101</v>
      </c>
      <c r="B863" s="117">
        <f t="shared" si="47"/>
        <v>4417</v>
      </c>
      <c r="C863" s="117">
        <v>54</v>
      </c>
      <c r="D863" s="117">
        <v>843</v>
      </c>
      <c r="E863" s="117">
        <v>687</v>
      </c>
      <c r="F863" s="117">
        <v>2832</v>
      </c>
      <c r="G863" s="117">
        <v>1</v>
      </c>
      <c r="J863" s="245"/>
    </row>
    <row r="864" spans="1:10" ht="9" customHeight="1">
      <c r="A864" s="89" t="s">
        <v>102</v>
      </c>
      <c r="B864" s="116">
        <f t="shared" si="47"/>
        <v>7161</v>
      </c>
      <c r="C864" s="116">
        <v>46</v>
      </c>
      <c r="D864" s="116">
        <v>1656</v>
      </c>
      <c r="E864" s="116">
        <v>1082</v>
      </c>
      <c r="F864" s="116">
        <v>4377</v>
      </c>
      <c r="G864" s="116">
        <v>0</v>
      </c>
      <c r="J864" s="245"/>
    </row>
    <row r="865" spans="1:10" ht="9" customHeight="1">
      <c r="A865" s="89" t="s">
        <v>103</v>
      </c>
      <c r="B865" s="116">
        <f t="shared" si="47"/>
        <v>5650</v>
      </c>
      <c r="C865" s="116">
        <v>32</v>
      </c>
      <c r="D865" s="116">
        <v>1230</v>
      </c>
      <c r="E865" s="116">
        <v>864</v>
      </c>
      <c r="F865" s="116">
        <v>3524</v>
      </c>
      <c r="G865" s="116">
        <v>0</v>
      </c>
      <c r="J865" s="245"/>
    </row>
    <row r="866" spans="1:10" ht="9" customHeight="1">
      <c r="A866" s="89" t="s">
        <v>104</v>
      </c>
      <c r="B866" s="116">
        <f t="shared" si="47"/>
        <v>1720</v>
      </c>
      <c r="C866" s="116">
        <v>13</v>
      </c>
      <c r="D866" s="116">
        <v>388</v>
      </c>
      <c r="E866" s="116">
        <v>287</v>
      </c>
      <c r="F866" s="116">
        <v>1032</v>
      </c>
      <c r="G866" s="116">
        <v>0</v>
      </c>
      <c r="J866" s="245"/>
    </row>
    <row r="867" spans="1:10" ht="9" customHeight="1">
      <c r="A867" s="100" t="s">
        <v>105</v>
      </c>
      <c r="B867" s="117">
        <f t="shared" si="47"/>
        <v>6395</v>
      </c>
      <c r="C867" s="117">
        <v>66</v>
      </c>
      <c r="D867" s="117">
        <v>1224</v>
      </c>
      <c r="E867" s="117">
        <v>961</v>
      </c>
      <c r="F867" s="117">
        <v>4130</v>
      </c>
      <c r="G867" s="117">
        <v>14</v>
      </c>
      <c r="J867" s="245"/>
    </row>
    <row r="868" spans="1:10" ht="9" customHeight="1">
      <c r="A868" s="89" t="s">
        <v>106</v>
      </c>
      <c r="B868" s="116">
        <f t="shared" si="47"/>
        <v>734</v>
      </c>
      <c r="C868" s="116">
        <v>5</v>
      </c>
      <c r="D868" s="116">
        <v>131</v>
      </c>
      <c r="E868" s="116">
        <v>87</v>
      </c>
      <c r="F868" s="116">
        <v>511</v>
      </c>
      <c r="G868" s="116">
        <v>0</v>
      </c>
      <c r="J868" s="245"/>
    </row>
    <row r="869" spans="1:10" ht="9" customHeight="1">
      <c r="A869" s="89" t="s">
        <v>107</v>
      </c>
      <c r="B869" s="116">
        <f t="shared" si="47"/>
        <v>3909</v>
      </c>
      <c r="C869" s="116">
        <v>17</v>
      </c>
      <c r="D869" s="116">
        <v>890</v>
      </c>
      <c r="E869" s="116">
        <v>578</v>
      </c>
      <c r="F869" s="116">
        <v>2418</v>
      </c>
      <c r="G869" s="116">
        <v>6</v>
      </c>
      <c r="J869" s="245"/>
    </row>
    <row r="870" spans="1:10" ht="9" customHeight="1">
      <c r="A870" s="89" t="s">
        <v>108</v>
      </c>
      <c r="B870" s="116">
        <f t="shared" si="47"/>
        <v>2433</v>
      </c>
      <c r="C870" s="116">
        <v>18</v>
      </c>
      <c r="D870" s="116">
        <v>602</v>
      </c>
      <c r="E870" s="116">
        <v>427</v>
      </c>
      <c r="F870" s="116">
        <v>1386</v>
      </c>
      <c r="G870" s="116">
        <v>0</v>
      </c>
      <c r="J870" s="245"/>
    </row>
    <row r="871" spans="1:10" ht="9" customHeight="1">
      <c r="A871" s="100" t="s">
        <v>109</v>
      </c>
      <c r="B871" s="117">
        <f t="shared" si="47"/>
        <v>2255</v>
      </c>
      <c r="C871" s="117">
        <v>12</v>
      </c>
      <c r="D871" s="117">
        <v>483</v>
      </c>
      <c r="E871" s="117">
        <v>368</v>
      </c>
      <c r="F871" s="117">
        <v>1392</v>
      </c>
      <c r="G871" s="117">
        <v>0</v>
      </c>
      <c r="J871" s="245"/>
    </row>
    <row r="872" spans="1:10" ht="3" customHeight="1">
      <c r="A872" s="76"/>
      <c r="B872" s="246"/>
      <c r="C872" s="185"/>
      <c r="D872" s="185"/>
      <c r="E872" s="185"/>
      <c r="F872" s="185"/>
      <c r="G872" s="185"/>
    </row>
    <row r="873" spans="1:10" ht="3" customHeight="1">
      <c r="A873" s="78"/>
      <c r="B873" s="247"/>
      <c r="C873" s="248"/>
      <c r="D873" s="248"/>
      <c r="E873" s="248"/>
      <c r="F873" s="248"/>
      <c r="G873" s="248"/>
    </row>
    <row r="874" spans="1:10" s="79" customFormat="1" ht="9" customHeight="1">
      <c r="A874" s="249" t="s">
        <v>238</v>
      </c>
      <c r="B874" s="250"/>
      <c r="C874" s="184"/>
      <c r="D874" s="184"/>
      <c r="E874" s="184"/>
      <c r="F874" s="184"/>
      <c r="G874" s="184"/>
    </row>
    <row r="875" spans="1:10" ht="9" customHeight="1">
      <c r="A875" s="371" t="s">
        <v>184</v>
      </c>
      <c r="B875" s="248"/>
      <c r="C875" s="248"/>
      <c r="D875" s="248"/>
      <c r="E875" s="248"/>
      <c r="F875" s="248"/>
      <c r="G875" s="248"/>
    </row>
    <row r="876" spans="1:10" ht="8.85" hidden="1" customHeight="1">
      <c r="B876" s="248"/>
      <c r="C876" s="248"/>
      <c r="D876" s="248"/>
      <c r="E876" s="248"/>
      <c r="F876" s="248"/>
      <c r="G876" s="248"/>
      <c r="H876" s="77" t="s">
        <v>126</v>
      </c>
    </row>
    <row r="877" spans="1:10" ht="8.85" hidden="1" customHeight="1">
      <c r="B877" s="248"/>
      <c r="C877" s="248"/>
      <c r="D877" s="248"/>
      <c r="E877" s="248"/>
      <c r="F877" s="248"/>
      <c r="G877" s="248"/>
    </row>
    <row r="878" spans="1:10" ht="8.85" hidden="1" customHeight="1">
      <c r="B878" s="248"/>
      <c r="C878" s="248"/>
      <c r="D878" s="248"/>
      <c r="E878" s="248"/>
      <c r="F878" s="248"/>
      <c r="G878" s="248"/>
    </row>
    <row r="879" spans="1:10" ht="8.85" hidden="1" customHeight="1">
      <c r="B879" s="248"/>
      <c r="C879" s="248"/>
      <c r="D879" s="248"/>
      <c r="E879" s="248"/>
      <c r="F879" s="248"/>
      <c r="G879" s="248"/>
    </row>
    <row r="880" spans="1:10" ht="8.85" hidden="1" customHeight="1">
      <c r="B880" s="248"/>
      <c r="C880" s="248"/>
      <c r="D880" s="248"/>
      <c r="E880" s="248"/>
      <c r="F880" s="248"/>
      <c r="G880" s="248"/>
    </row>
  </sheetData>
  <sheetProtection sheet="1" objects="1" scenarios="1"/>
  <mergeCells count="7">
    <mergeCell ref="G5:G6"/>
    <mergeCell ref="A5:A6"/>
    <mergeCell ref="B5:B6"/>
    <mergeCell ref="C5:C6"/>
    <mergeCell ref="D5:D6"/>
    <mergeCell ref="E5:E6"/>
    <mergeCell ref="F5:F6"/>
  </mergeCells>
  <hyperlinks>
    <hyperlink ref="G1" location="Índice!A1" tooltip="Ir a Índice" display="Índice!A1"/>
    <hyperlink ref="A875" r:id="rId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1" manualBreakCount="11">
    <brk id="80" max="6" man="1"/>
    <brk id="152" max="6" man="1"/>
    <brk id="224" max="6" man="1"/>
    <brk id="296" max="6" man="1"/>
    <brk id="368" max="6" man="1"/>
    <brk id="440" max="6" man="1"/>
    <brk id="512" max="6" man="1"/>
    <brk id="584" max="6" man="1"/>
    <brk id="656" max="6" man="1"/>
    <brk id="728" max="6" man="1"/>
    <brk id="800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057"/>
  <sheetViews>
    <sheetView showGridLines="0" showRowColHeaders="0" zoomScale="130" zoomScaleNormal="130" workbookViewId="0">
      <pane xSplit="1" ySplit="14" topLeftCell="B15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1640625" style="110" customWidth="1"/>
    <col min="2" max="2" width="6.33203125" style="262" customWidth="1"/>
    <col min="3" max="3" width="6.1640625" style="110" customWidth="1"/>
    <col min="4" max="4" width="1.33203125" style="110" customWidth="1"/>
    <col min="5" max="5" width="6.5" style="110" customWidth="1"/>
    <col min="6" max="6" width="6.33203125" style="110" customWidth="1"/>
    <col min="7" max="7" width="7.83203125" style="110" customWidth="1"/>
    <col min="8" max="8" width="7.6640625" style="110" customWidth="1"/>
    <col min="9" max="9" width="9.5" style="110" customWidth="1"/>
    <col min="10" max="10" width="7.6640625" style="110" customWidth="1"/>
    <col min="11" max="11" width="9.33203125" style="110" customWidth="1"/>
    <col min="12" max="12" width="10.83203125" style="110" customWidth="1"/>
    <col min="13" max="13" width="6.5" style="110" customWidth="1"/>
    <col min="14" max="14" width="5.5" style="110" customWidth="1"/>
    <col min="15" max="15" width="1" style="253" customWidth="1"/>
    <col min="16" max="16" width="12" style="253" hidden="1" customWidth="1"/>
    <col min="17" max="257" width="12" style="110" hidden="1" customWidth="1"/>
    <col min="258" max="16384" width="11.83203125" style="110" hidden="1"/>
  </cols>
  <sheetData>
    <row r="1" spans="1:16" s="72" customFormat="1" ht="12" customHeight="1">
      <c r="A1" s="133" t="s">
        <v>239</v>
      </c>
      <c r="B1" s="134"/>
      <c r="C1" s="120"/>
      <c r="D1" s="120"/>
      <c r="E1" s="120"/>
      <c r="F1" s="120"/>
      <c r="G1" s="120"/>
      <c r="H1" s="120"/>
      <c r="I1" s="120"/>
      <c r="J1" s="120"/>
      <c r="K1" s="120"/>
      <c r="L1" s="446" t="s">
        <v>240</v>
      </c>
      <c r="M1" s="446"/>
      <c r="N1" s="446"/>
      <c r="O1" s="251"/>
      <c r="P1" s="251"/>
    </row>
    <row r="2" spans="1:16" s="72" customFormat="1" ht="12" customHeight="1">
      <c r="A2" s="74" t="s">
        <v>71</v>
      </c>
      <c r="B2" s="134"/>
      <c r="C2" s="120"/>
      <c r="D2" s="120"/>
      <c r="E2" s="120"/>
      <c r="F2" s="120"/>
      <c r="G2" s="120"/>
      <c r="H2" s="120"/>
      <c r="I2" s="120"/>
      <c r="J2" s="120"/>
      <c r="K2" s="120"/>
      <c r="L2" s="120"/>
      <c r="O2" s="251"/>
      <c r="P2" s="251"/>
    </row>
    <row r="3" spans="1:16" ht="3" customHeight="1">
      <c r="A3" s="109"/>
      <c r="B3" s="252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</row>
    <row r="4" spans="1:16" ht="3" customHeight="1">
      <c r="A4" s="111"/>
      <c r="B4" s="254"/>
      <c r="C4" s="111"/>
      <c r="D4" s="111"/>
      <c r="E4" s="111"/>
      <c r="F4" s="111"/>
      <c r="G4" s="111"/>
      <c r="H4" s="111"/>
      <c r="I4" s="111"/>
      <c r="J4" s="111"/>
      <c r="K4" s="111"/>
      <c r="L4" s="111"/>
    </row>
    <row r="5" spans="1:16" s="79" customFormat="1" ht="8.65" customHeight="1">
      <c r="A5" s="456" t="s">
        <v>6</v>
      </c>
      <c r="B5" s="255" t="s">
        <v>7</v>
      </c>
      <c r="C5" s="444" t="s">
        <v>241</v>
      </c>
      <c r="D5" s="370"/>
      <c r="E5" s="256" t="s">
        <v>242</v>
      </c>
      <c r="F5" s="256"/>
      <c r="G5" s="256"/>
      <c r="H5" s="256"/>
      <c r="I5" s="256"/>
      <c r="J5" s="256"/>
      <c r="K5" s="256"/>
      <c r="L5" s="256"/>
      <c r="M5" s="256"/>
      <c r="N5" s="256"/>
      <c r="O5" s="257"/>
      <c r="P5" s="257"/>
    </row>
    <row r="6" spans="1:16" s="79" customFormat="1" ht="8.65" customHeight="1">
      <c r="A6" s="456"/>
      <c r="B6" s="370"/>
      <c r="C6" s="449"/>
      <c r="D6" s="370"/>
      <c r="E6" s="372" t="s">
        <v>7</v>
      </c>
      <c r="F6" s="454" t="s">
        <v>243</v>
      </c>
      <c r="G6" s="454" t="s">
        <v>244</v>
      </c>
      <c r="H6" s="454" t="s">
        <v>245</v>
      </c>
      <c r="I6" s="454" t="s">
        <v>246</v>
      </c>
      <c r="J6" s="454" t="s">
        <v>247</v>
      </c>
      <c r="K6" s="454" t="s">
        <v>248</v>
      </c>
      <c r="L6" s="454" t="s">
        <v>249</v>
      </c>
      <c r="M6" s="454" t="s">
        <v>250</v>
      </c>
      <c r="N6" s="454" t="s">
        <v>251</v>
      </c>
      <c r="O6" s="257"/>
      <c r="P6" s="257"/>
    </row>
    <row r="7" spans="1:16" s="79" customFormat="1" ht="8.65" customHeight="1">
      <c r="A7" s="456"/>
      <c r="B7" s="370"/>
      <c r="C7" s="370"/>
      <c r="D7" s="370"/>
      <c r="E7" s="372"/>
      <c r="F7" s="451"/>
      <c r="G7" s="445"/>
      <c r="H7" s="445"/>
      <c r="I7" s="445"/>
      <c r="J7" s="445"/>
      <c r="K7" s="445"/>
      <c r="L7" s="445"/>
      <c r="M7" s="455"/>
      <c r="N7" s="455"/>
      <c r="O7" s="257"/>
      <c r="P7" s="257"/>
    </row>
    <row r="8" spans="1:16" s="79" customFormat="1" ht="8.65" customHeight="1">
      <c r="A8" s="456"/>
      <c r="B8" s="370"/>
      <c r="C8" s="371"/>
      <c r="D8" s="371"/>
      <c r="E8" s="372"/>
      <c r="F8" s="451"/>
      <c r="G8" s="445"/>
      <c r="H8" s="445"/>
      <c r="I8" s="445"/>
      <c r="J8" s="445"/>
      <c r="K8" s="445"/>
      <c r="L8" s="445"/>
      <c r="M8" s="455"/>
      <c r="N8" s="455"/>
      <c r="O8" s="257"/>
      <c r="P8" s="257"/>
    </row>
    <row r="9" spans="1:16" s="79" customFormat="1" ht="8.65" customHeight="1">
      <c r="A9" s="456"/>
      <c r="B9" s="370"/>
      <c r="C9" s="371"/>
      <c r="D9" s="371"/>
      <c r="E9" s="372"/>
      <c r="F9" s="451"/>
      <c r="G9" s="445"/>
      <c r="H9" s="445"/>
      <c r="I9" s="445"/>
      <c r="J9" s="445"/>
      <c r="K9" s="445"/>
      <c r="L9" s="445"/>
      <c r="M9" s="455"/>
      <c r="N9" s="455"/>
      <c r="O9" s="257"/>
      <c r="P9" s="257"/>
    </row>
    <row r="10" spans="1:16" s="79" customFormat="1" ht="8.65" customHeight="1">
      <c r="A10" s="456"/>
      <c r="B10" s="370"/>
      <c r="C10" s="371"/>
      <c r="D10" s="371"/>
      <c r="E10" s="372"/>
      <c r="F10" s="372"/>
      <c r="G10" s="445"/>
      <c r="H10" s="445"/>
      <c r="I10" s="445"/>
      <c r="J10" s="445"/>
      <c r="K10" s="445"/>
      <c r="L10" s="445"/>
      <c r="M10" s="373"/>
      <c r="N10" s="373"/>
      <c r="O10" s="257"/>
      <c r="P10" s="257"/>
    </row>
    <row r="11" spans="1:16" s="79" customFormat="1" ht="8.65" customHeight="1">
      <c r="A11" s="456"/>
      <c r="B11" s="370"/>
      <c r="C11" s="371"/>
      <c r="D11" s="371"/>
      <c r="E11" s="372"/>
      <c r="F11" s="372"/>
      <c r="G11" s="445"/>
      <c r="H11" s="445"/>
      <c r="I11" s="445"/>
      <c r="J11" s="445"/>
      <c r="K11" s="445"/>
      <c r="L11" s="445"/>
      <c r="M11" s="373"/>
      <c r="N11" s="373"/>
      <c r="O11" s="257"/>
      <c r="P11" s="257"/>
    </row>
    <row r="12" spans="1:16" s="79" customFormat="1" ht="8.65" customHeight="1">
      <c r="A12" s="456"/>
      <c r="B12" s="370"/>
      <c r="C12" s="371"/>
      <c r="D12" s="371"/>
      <c r="E12" s="372"/>
      <c r="F12" s="372"/>
      <c r="G12" s="445"/>
      <c r="H12" s="445"/>
      <c r="I12" s="445"/>
      <c r="J12" s="445"/>
      <c r="K12" s="445"/>
      <c r="L12" s="445"/>
      <c r="M12" s="373"/>
      <c r="N12" s="373"/>
      <c r="O12" s="257"/>
      <c r="P12" s="257"/>
    </row>
    <row r="13" spans="1:16" s="79" customFormat="1" ht="8.65" customHeight="1">
      <c r="A13" s="374"/>
      <c r="B13" s="370"/>
      <c r="C13" s="371"/>
      <c r="D13" s="371"/>
      <c r="E13" s="372"/>
      <c r="F13" s="372"/>
      <c r="G13" s="367"/>
      <c r="H13" s="367"/>
      <c r="I13" s="445"/>
      <c r="J13" s="367"/>
      <c r="K13" s="445"/>
      <c r="L13" s="445"/>
      <c r="M13" s="373"/>
      <c r="N13" s="373"/>
      <c r="O13" s="257"/>
      <c r="P13" s="257"/>
    </row>
    <row r="14" spans="1:16" ht="3" customHeight="1">
      <c r="A14" s="109"/>
      <c r="B14" s="252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</row>
    <row r="15" spans="1:16" ht="3" customHeight="1">
      <c r="A15" s="111"/>
      <c r="B15" s="254"/>
      <c r="C15" s="111"/>
      <c r="D15" s="111"/>
      <c r="E15" s="111"/>
      <c r="F15" s="111"/>
      <c r="G15" s="111"/>
      <c r="H15" s="111"/>
      <c r="I15" s="111"/>
      <c r="J15" s="111"/>
      <c r="K15" s="111"/>
      <c r="L15" s="111"/>
    </row>
    <row r="16" spans="1:16" s="82" customFormat="1" ht="9" customHeight="1">
      <c r="A16" s="80">
        <v>1995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258"/>
      <c r="P16" s="258"/>
    </row>
    <row r="17" spans="1:19" s="82" customFormat="1" ht="9" customHeight="1">
      <c r="A17" s="80" t="s">
        <v>15</v>
      </c>
      <c r="B17" s="125">
        <f>SUM(B19:B50)</f>
        <v>37455</v>
      </c>
      <c r="C17" s="125">
        <f>SUM(C19:C50)</f>
        <v>6898</v>
      </c>
      <c r="D17" s="125"/>
      <c r="E17" s="125">
        <f>SUM(F17:N17)</f>
        <v>30557</v>
      </c>
      <c r="F17" s="125">
        <f t="shared" ref="F17:N17" si="0">SUM(F19:F50)</f>
        <v>21356</v>
      </c>
      <c r="G17" s="125">
        <f t="shared" si="0"/>
        <v>4041</v>
      </c>
      <c r="H17" s="125">
        <f t="shared" si="0"/>
        <v>1034</v>
      </c>
      <c r="I17" s="125">
        <f t="shared" si="0"/>
        <v>866</v>
      </c>
      <c r="J17" s="125">
        <f t="shared" si="0"/>
        <v>299</v>
      </c>
      <c r="K17" s="125">
        <f t="shared" si="0"/>
        <v>1554</v>
      </c>
      <c r="L17" s="125">
        <f t="shared" si="0"/>
        <v>685</v>
      </c>
      <c r="M17" s="125">
        <f t="shared" si="0"/>
        <v>646</v>
      </c>
      <c r="N17" s="125">
        <f t="shared" si="0"/>
        <v>76</v>
      </c>
      <c r="O17" s="259"/>
      <c r="P17" s="260"/>
      <c r="Q17" s="121"/>
      <c r="S17" s="121"/>
    </row>
    <row r="18" spans="1:19" s="82" customFormat="1" ht="3.95" customHeight="1">
      <c r="A18" s="80"/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260"/>
      <c r="P18" s="258"/>
      <c r="S18" s="121"/>
    </row>
    <row r="19" spans="1:19" s="86" customFormat="1" ht="9" customHeight="1">
      <c r="A19" s="84" t="s">
        <v>16</v>
      </c>
      <c r="B19" s="113">
        <f t="shared" ref="B19:B50" si="1">SUM(C19+E19)</f>
        <v>460</v>
      </c>
      <c r="C19" s="113">
        <v>47</v>
      </c>
      <c r="D19" s="113"/>
      <c r="E19" s="113">
        <v>413</v>
      </c>
      <c r="F19" s="113">
        <v>307</v>
      </c>
      <c r="G19" s="113">
        <v>66</v>
      </c>
      <c r="H19" s="113">
        <v>23</v>
      </c>
      <c r="I19" s="113">
        <v>0</v>
      </c>
      <c r="J19" s="113">
        <v>0</v>
      </c>
      <c r="K19" s="113">
        <v>1</v>
      </c>
      <c r="L19" s="113">
        <v>1</v>
      </c>
      <c r="M19" s="113">
        <f t="shared" ref="M19:M50" si="2">E19-SUM(F19:L19,N19)</f>
        <v>14</v>
      </c>
      <c r="N19" s="113">
        <v>1</v>
      </c>
      <c r="O19" s="261"/>
      <c r="P19" s="261"/>
      <c r="Q19" s="121"/>
      <c r="S19" s="121"/>
    </row>
    <row r="20" spans="1:19" s="86" customFormat="1" ht="9" customHeight="1">
      <c r="A20" s="84" t="s">
        <v>17</v>
      </c>
      <c r="B20" s="113">
        <f t="shared" si="1"/>
        <v>1148</v>
      </c>
      <c r="C20" s="113">
        <v>213</v>
      </c>
      <c r="D20" s="113"/>
      <c r="E20" s="113">
        <v>935</v>
      </c>
      <c r="F20" s="113">
        <v>650</v>
      </c>
      <c r="G20" s="113">
        <v>196</v>
      </c>
      <c r="H20" s="113">
        <v>17</v>
      </c>
      <c r="I20" s="113">
        <v>0</v>
      </c>
      <c r="J20" s="113">
        <v>0</v>
      </c>
      <c r="K20" s="113">
        <v>2</v>
      </c>
      <c r="L20" s="113">
        <v>46</v>
      </c>
      <c r="M20" s="113">
        <f t="shared" si="2"/>
        <v>21</v>
      </c>
      <c r="N20" s="113">
        <v>3</v>
      </c>
      <c r="O20" s="261"/>
      <c r="P20" s="261"/>
      <c r="Q20" s="121"/>
      <c r="S20" s="121"/>
    </row>
    <row r="21" spans="1:19" s="86" customFormat="1" ht="9" customHeight="1">
      <c r="A21" s="84" t="s">
        <v>18</v>
      </c>
      <c r="B21" s="113">
        <f t="shared" si="1"/>
        <v>354</v>
      </c>
      <c r="C21" s="113">
        <v>50</v>
      </c>
      <c r="D21" s="113"/>
      <c r="E21" s="113">
        <v>304</v>
      </c>
      <c r="F21" s="113">
        <v>250</v>
      </c>
      <c r="G21" s="113">
        <v>33</v>
      </c>
      <c r="H21" s="113">
        <v>10</v>
      </c>
      <c r="I21" s="113">
        <v>0</v>
      </c>
      <c r="J21" s="113">
        <v>0</v>
      </c>
      <c r="K21" s="113">
        <v>2</v>
      </c>
      <c r="L21" s="113">
        <v>0</v>
      </c>
      <c r="M21" s="113">
        <f t="shared" si="2"/>
        <v>8</v>
      </c>
      <c r="N21" s="113">
        <v>1</v>
      </c>
      <c r="O21" s="261"/>
      <c r="P21" s="261"/>
      <c r="Q21" s="121"/>
      <c r="S21" s="121"/>
    </row>
    <row r="22" spans="1:19" s="86" customFormat="1" ht="9" customHeight="1">
      <c r="A22" s="87" t="s">
        <v>19</v>
      </c>
      <c r="B22" s="126">
        <f t="shared" si="1"/>
        <v>353</v>
      </c>
      <c r="C22" s="126">
        <v>100</v>
      </c>
      <c r="D22" s="126"/>
      <c r="E22" s="126">
        <v>253</v>
      </c>
      <c r="F22" s="126">
        <v>203</v>
      </c>
      <c r="G22" s="126">
        <v>28</v>
      </c>
      <c r="H22" s="126">
        <v>7</v>
      </c>
      <c r="I22" s="126">
        <v>0</v>
      </c>
      <c r="J22" s="126">
        <v>0</v>
      </c>
      <c r="K22" s="126">
        <v>3</v>
      </c>
      <c r="L22" s="126">
        <v>3</v>
      </c>
      <c r="M22" s="126">
        <f t="shared" si="2"/>
        <v>9</v>
      </c>
      <c r="N22" s="126">
        <v>0</v>
      </c>
      <c r="O22" s="261"/>
      <c r="P22" s="261"/>
      <c r="Q22" s="121"/>
      <c r="S22" s="121"/>
    </row>
    <row r="23" spans="1:19" s="86" customFormat="1" ht="9" customHeight="1">
      <c r="A23" s="84" t="s">
        <v>20</v>
      </c>
      <c r="B23" s="113">
        <f t="shared" si="1"/>
        <v>1279</v>
      </c>
      <c r="C23" s="113">
        <v>0</v>
      </c>
      <c r="D23" s="113"/>
      <c r="E23" s="113">
        <v>1279</v>
      </c>
      <c r="F23" s="113">
        <v>968</v>
      </c>
      <c r="G23" s="113">
        <v>154</v>
      </c>
      <c r="H23" s="113">
        <v>71</v>
      </c>
      <c r="I23" s="113">
        <v>0</v>
      </c>
      <c r="J23" s="113">
        <v>0</v>
      </c>
      <c r="K23" s="113">
        <v>13</v>
      </c>
      <c r="L23" s="113">
        <v>39</v>
      </c>
      <c r="M23" s="113">
        <f t="shared" si="2"/>
        <v>34</v>
      </c>
      <c r="N23" s="113">
        <v>0</v>
      </c>
      <c r="O23" s="261"/>
      <c r="P23" s="261"/>
      <c r="Q23" s="121"/>
      <c r="S23" s="121"/>
    </row>
    <row r="24" spans="1:19" s="86" customFormat="1" ht="9" customHeight="1">
      <c r="A24" s="84" t="s">
        <v>21</v>
      </c>
      <c r="B24" s="113">
        <f t="shared" si="1"/>
        <v>318</v>
      </c>
      <c r="C24" s="113">
        <v>55</v>
      </c>
      <c r="D24" s="113"/>
      <c r="E24" s="113">
        <v>263</v>
      </c>
      <c r="F24" s="113">
        <v>180</v>
      </c>
      <c r="G24" s="113">
        <v>52</v>
      </c>
      <c r="H24" s="113">
        <v>6</v>
      </c>
      <c r="I24" s="113">
        <v>0</v>
      </c>
      <c r="J24" s="113">
        <v>0</v>
      </c>
      <c r="K24" s="113">
        <v>1</v>
      </c>
      <c r="L24" s="113">
        <v>2</v>
      </c>
      <c r="M24" s="113">
        <f t="shared" si="2"/>
        <v>13</v>
      </c>
      <c r="N24" s="113">
        <v>9</v>
      </c>
      <c r="O24" s="261"/>
      <c r="P24" s="261"/>
      <c r="Q24" s="121"/>
      <c r="S24" s="121"/>
    </row>
    <row r="25" spans="1:19" s="86" customFormat="1" ht="9" customHeight="1">
      <c r="A25" s="84" t="s">
        <v>22</v>
      </c>
      <c r="B25" s="113">
        <f t="shared" si="1"/>
        <v>786</v>
      </c>
      <c r="C25" s="113">
        <v>368</v>
      </c>
      <c r="D25" s="113"/>
      <c r="E25" s="113">
        <v>418</v>
      </c>
      <c r="F25" s="113">
        <v>374</v>
      </c>
      <c r="G25" s="113">
        <v>28</v>
      </c>
      <c r="H25" s="113">
        <v>3</v>
      </c>
      <c r="I25" s="113">
        <v>0</v>
      </c>
      <c r="J25" s="113">
        <v>0</v>
      </c>
      <c r="K25" s="113">
        <v>2</v>
      </c>
      <c r="L25" s="113">
        <v>0</v>
      </c>
      <c r="M25" s="113">
        <f t="shared" si="2"/>
        <v>10</v>
      </c>
      <c r="N25" s="113">
        <v>1</v>
      </c>
      <c r="O25" s="261"/>
      <c r="P25" s="261"/>
      <c r="Q25" s="121"/>
      <c r="S25" s="121"/>
    </row>
    <row r="26" spans="1:19" s="86" customFormat="1" ht="9" customHeight="1">
      <c r="A26" s="87" t="s">
        <v>23</v>
      </c>
      <c r="B26" s="126">
        <f t="shared" si="1"/>
        <v>2578</v>
      </c>
      <c r="C26" s="126">
        <v>0</v>
      </c>
      <c r="D26" s="126"/>
      <c r="E26" s="126">
        <v>2578</v>
      </c>
      <c r="F26" s="126">
        <v>2063</v>
      </c>
      <c r="G26" s="126">
        <v>0</v>
      </c>
      <c r="H26" s="126">
        <v>42</v>
      </c>
      <c r="I26" s="126">
        <v>0</v>
      </c>
      <c r="J26" s="126">
        <v>230</v>
      </c>
      <c r="K26" s="126">
        <v>183</v>
      </c>
      <c r="L26" s="126">
        <v>6</v>
      </c>
      <c r="M26" s="126">
        <f t="shared" si="2"/>
        <v>39</v>
      </c>
      <c r="N26" s="126">
        <v>15</v>
      </c>
      <c r="O26" s="261"/>
      <c r="P26" s="261"/>
      <c r="Q26" s="121"/>
      <c r="S26" s="121"/>
    </row>
    <row r="27" spans="1:19" s="86" customFormat="1" ht="9" customHeight="1">
      <c r="A27" s="243" t="s">
        <v>24</v>
      </c>
      <c r="B27" s="113">
        <f t="shared" si="1"/>
        <v>6831</v>
      </c>
      <c r="C27" s="113">
        <v>1639</v>
      </c>
      <c r="D27" s="113"/>
      <c r="E27" s="113">
        <v>5192</v>
      </c>
      <c r="F27" s="113">
        <v>2057</v>
      </c>
      <c r="G27" s="113">
        <v>906</v>
      </c>
      <c r="H27" s="113">
        <v>277</v>
      </c>
      <c r="I27" s="113">
        <v>551</v>
      </c>
      <c r="J27" s="113">
        <v>0</v>
      </c>
      <c r="K27" s="113">
        <v>840</v>
      </c>
      <c r="L27" s="113">
        <v>486</v>
      </c>
      <c r="M27" s="113">
        <f t="shared" si="2"/>
        <v>75</v>
      </c>
      <c r="N27" s="113">
        <v>0</v>
      </c>
      <c r="O27" s="261"/>
      <c r="P27" s="261"/>
      <c r="Q27" s="121"/>
      <c r="S27" s="121"/>
    </row>
    <row r="28" spans="1:19" s="86" customFormat="1" ht="9" customHeight="1">
      <c r="A28" s="84" t="s">
        <v>25</v>
      </c>
      <c r="B28" s="113">
        <f t="shared" si="1"/>
        <v>764</v>
      </c>
      <c r="C28" s="113">
        <v>0</v>
      </c>
      <c r="D28" s="113"/>
      <c r="E28" s="113">
        <v>764</v>
      </c>
      <c r="F28" s="113">
        <v>357</v>
      </c>
      <c r="G28" s="113">
        <v>284</v>
      </c>
      <c r="H28" s="113">
        <v>91</v>
      </c>
      <c r="I28" s="113">
        <v>0</v>
      </c>
      <c r="J28" s="113">
        <v>0</v>
      </c>
      <c r="K28" s="113">
        <v>0</v>
      </c>
      <c r="L28" s="113">
        <v>4</v>
      </c>
      <c r="M28" s="113">
        <f t="shared" si="2"/>
        <v>28</v>
      </c>
      <c r="N28" s="113">
        <v>0</v>
      </c>
      <c r="O28" s="261"/>
      <c r="P28" s="261"/>
      <c r="Q28" s="121"/>
      <c r="S28" s="121"/>
    </row>
    <row r="29" spans="1:19" s="86" customFormat="1" ht="9" customHeight="1">
      <c r="A29" s="84" t="s">
        <v>26</v>
      </c>
      <c r="B29" s="113">
        <f t="shared" si="1"/>
        <v>812</v>
      </c>
      <c r="C29" s="113">
        <v>0</v>
      </c>
      <c r="D29" s="113"/>
      <c r="E29" s="113">
        <v>812</v>
      </c>
      <c r="F29" s="113">
        <v>429</v>
      </c>
      <c r="G29" s="113">
        <v>215</v>
      </c>
      <c r="H29" s="113">
        <v>22</v>
      </c>
      <c r="I29" s="113">
        <v>0</v>
      </c>
      <c r="J29" s="113">
        <v>0</v>
      </c>
      <c r="K29" s="113">
        <v>107</v>
      </c>
      <c r="L29" s="113">
        <v>4</v>
      </c>
      <c r="M29" s="113">
        <f t="shared" si="2"/>
        <v>23</v>
      </c>
      <c r="N29" s="113">
        <v>12</v>
      </c>
      <c r="O29" s="261"/>
      <c r="P29" s="261"/>
      <c r="Q29" s="121"/>
      <c r="S29" s="121"/>
    </row>
    <row r="30" spans="1:19" s="86" customFormat="1" ht="9" customHeight="1">
      <c r="A30" s="87" t="s">
        <v>27</v>
      </c>
      <c r="B30" s="126">
        <f t="shared" si="1"/>
        <v>605</v>
      </c>
      <c r="C30" s="126">
        <v>117</v>
      </c>
      <c r="D30" s="126"/>
      <c r="E30" s="126">
        <v>488</v>
      </c>
      <c r="F30" s="126">
        <v>294</v>
      </c>
      <c r="G30" s="126">
        <v>55</v>
      </c>
      <c r="H30" s="126">
        <v>8</v>
      </c>
      <c r="I30" s="126">
        <v>0</v>
      </c>
      <c r="J30" s="126">
        <v>32</v>
      </c>
      <c r="K30" s="126">
        <v>66</v>
      </c>
      <c r="L30" s="126">
        <v>4</v>
      </c>
      <c r="M30" s="126">
        <f t="shared" si="2"/>
        <v>29</v>
      </c>
      <c r="N30" s="126">
        <v>0</v>
      </c>
      <c r="O30" s="261"/>
      <c r="P30" s="261"/>
      <c r="Q30" s="121"/>
      <c r="S30" s="121"/>
    </row>
    <row r="31" spans="1:19" s="86" customFormat="1" ht="9" customHeight="1">
      <c r="A31" s="84" t="s">
        <v>28</v>
      </c>
      <c r="B31" s="113">
        <f t="shared" si="1"/>
        <v>336</v>
      </c>
      <c r="C31" s="113">
        <v>58</v>
      </c>
      <c r="D31" s="113"/>
      <c r="E31" s="113">
        <v>278</v>
      </c>
      <c r="F31" s="113">
        <v>188</v>
      </c>
      <c r="G31" s="113">
        <v>42</v>
      </c>
      <c r="H31" s="113">
        <v>29</v>
      </c>
      <c r="I31" s="113">
        <v>0</v>
      </c>
      <c r="J31" s="113">
        <v>0</v>
      </c>
      <c r="K31" s="113">
        <v>7</v>
      </c>
      <c r="L31" s="113">
        <v>5</v>
      </c>
      <c r="M31" s="113">
        <f t="shared" si="2"/>
        <v>6</v>
      </c>
      <c r="N31" s="113">
        <v>1</v>
      </c>
      <c r="O31" s="261"/>
      <c r="P31" s="261"/>
      <c r="Q31" s="121"/>
      <c r="S31" s="121"/>
    </row>
    <row r="32" spans="1:19" s="86" customFormat="1" ht="9" customHeight="1">
      <c r="A32" s="84" t="s">
        <v>29</v>
      </c>
      <c r="B32" s="113">
        <f t="shared" si="1"/>
        <v>2011</v>
      </c>
      <c r="C32" s="113">
        <v>623</v>
      </c>
      <c r="D32" s="113"/>
      <c r="E32" s="113">
        <v>1388</v>
      </c>
      <c r="F32" s="113">
        <v>1371</v>
      </c>
      <c r="G32" s="113">
        <v>12</v>
      </c>
      <c r="H32" s="113">
        <v>0</v>
      </c>
      <c r="I32" s="113">
        <v>0</v>
      </c>
      <c r="J32" s="113">
        <v>0</v>
      </c>
      <c r="K32" s="113">
        <v>2</v>
      </c>
      <c r="L32" s="113">
        <v>0</v>
      </c>
      <c r="M32" s="113">
        <f t="shared" si="2"/>
        <v>3</v>
      </c>
      <c r="N32" s="113">
        <v>0</v>
      </c>
      <c r="O32" s="261"/>
      <c r="P32" s="261"/>
      <c r="Q32" s="121"/>
      <c r="S32" s="121"/>
    </row>
    <row r="33" spans="1:19" s="86" customFormat="1" ht="9" customHeight="1">
      <c r="A33" s="84" t="s">
        <v>30</v>
      </c>
      <c r="B33" s="113">
        <f t="shared" si="1"/>
        <v>3209</v>
      </c>
      <c r="C33" s="113">
        <v>586</v>
      </c>
      <c r="D33" s="113"/>
      <c r="E33" s="113">
        <v>2623</v>
      </c>
      <c r="F33" s="113">
        <v>1891</v>
      </c>
      <c r="G33" s="113">
        <v>320</v>
      </c>
      <c r="H33" s="113">
        <v>145</v>
      </c>
      <c r="I33" s="113">
        <v>133</v>
      </c>
      <c r="J33" s="113">
        <v>0</v>
      </c>
      <c r="K33" s="113">
        <v>82</v>
      </c>
      <c r="L33" s="113">
        <v>11</v>
      </c>
      <c r="M33" s="113">
        <f t="shared" si="2"/>
        <v>40</v>
      </c>
      <c r="N33" s="113">
        <v>1</v>
      </c>
      <c r="O33" s="261"/>
      <c r="P33" s="261"/>
      <c r="Q33" s="121"/>
      <c r="S33" s="121"/>
    </row>
    <row r="34" spans="1:19" s="86" customFormat="1" ht="9" customHeight="1">
      <c r="A34" s="87" t="s">
        <v>31</v>
      </c>
      <c r="B34" s="126">
        <f t="shared" si="1"/>
        <v>1118</v>
      </c>
      <c r="C34" s="126">
        <v>420</v>
      </c>
      <c r="D34" s="126"/>
      <c r="E34" s="126">
        <v>698</v>
      </c>
      <c r="F34" s="126">
        <v>300</v>
      </c>
      <c r="G34" s="126">
        <v>293</v>
      </c>
      <c r="H34" s="126">
        <v>40</v>
      </c>
      <c r="I34" s="126">
        <v>0</v>
      </c>
      <c r="J34" s="126">
        <v>0</v>
      </c>
      <c r="K34" s="126">
        <v>17</v>
      </c>
      <c r="L34" s="126">
        <v>8</v>
      </c>
      <c r="M34" s="126">
        <f t="shared" si="2"/>
        <v>34</v>
      </c>
      <c r="N34" s="126">
        <v>6</v>
      </c>
      <c r="O34" s="261"/>
      <c r="P34" s="261"/>
      <c r="Q34" s="121"/>
      <c r="S34" s="121"/>
    </row>
    <row r="35" spans="1:19" s="86" customFormat="1" ht="9" customHeight="1">
      <c r="A35" s="84" t="s">
        <v>32</v>
      </c>
      <c r="B35" s="113">
        <f t="shared" si="1"/>
        <v>342</v>
      </c>
      <c r="C35" s="113">
        <v>0</v>
      </c>
      <c r="D35" s="113"/>
      <c r="E35" s="113">
        <v>342</v>
      </c>
      <c r="F35" s="113">
        <v>307</v>
      </c>
      <c r="G35" s="113">
        <v>18</v>
      </c>
      <c r="H35" s="113">
        <v>7</v>
      </c>
      <c r="I35" s="113">
        <v>0</v>
      </c>
      <c r="J35" s="113">
        <v>0</v>
      </c>
      <c r="K35" s="113">
        <v>1</v>
      </c>
      <c r="L35" s="113">
        <v>0</v>
      </c>
      <c r="M35" s="113">
        <f t="shared" si="2"/>
        <v>9</v>
      </c>
      <c r="N35" s="113">
        <v>0</v>
      </c>
      <c r="O35" s="261"/>
      <c r="P35" s="261"/>
      <c r="Q35" s="121"/>
      <c r="S35" s="121"/>
    </row>
    <row r="36" spans="1:19" s="86" customFormat="1" ht="9" customHeight="1">
      <c r="A36" s="84" t="s">
        <v>33</v>
      </c>
      <c r="B36" s="113">
        <f t="shared" si="1"/>
        <v>400</v>
      </c>
      <c r="C36" s="113">
        <v>109</v>
      </c>
      <c r="D36" s="113"/>
      <c r="E36" s="113">
        <v>291</v>
      </c>
      <c r="F36" s="113">
        <v>215</v>
      </c>
      <c r="G36" s="113">
        <v>18</v>
      </c>
      <c r="H36" s="113">
        <v>6</v>
      </c>
      <c r="I36" s="113">
        <v>40</v>
      </c>
      <c r="J36" s="113">
        <v>0</v>
      </c>
      <c r="K36" s="113">
        <v>3</v>
      </c>
      <c r="L36" s="113">
        <v>0</v>
      </c>
      <c r="M36" s="113">
        <f t="shared" si="2"/>
        <v>6</v>
      </c>
      <c r="N36" s="113">
        <v>3</v>
      </c>
      <c r="O36" s="261"/>
      <c r="P36" s="261"/>
      <c r="Q36" s="121"/>
      <c r="S36" s="121"/>
    </row>
    <row r="37" spans="1:19" s="86" customFormat="1" ht="9" customHeight="1">
      <c r="A37" s="84" t="s">
        <v>34</v>
      </c>
      <c r="B37" s="113">
        <f t="shared" si="1"/>
        <v>1824</v>
      </c>
      <c r="C37" s="113">
        <v>573</v>
      </c>
      <c r="D37" s="113"/>
      <c r="E37" s="113">
        <v>1251</v>
      </c>
      <c r="F37" s="113">
        <v>1077</v>
      </c>
      <c r="G37" s="113">
        <v>113</v>
      </c>
      <c r="H37" s="113">
        <v>39</v>
      </c>
      <c r="I37" s="113">
        <v>0</v>
      </c>
      <c r="J37" s="113">
        <v>0</v>
      </c>
      <c r="K37" s="113">
        <v>1</v>
      </c>
      <c r="L37" s="113">
        <v>5</v>
      </c>
      <c r="M37" s="113">
        <f t="shared" si="2"/>
        <v>16</v>
      </c>
      <c r="N37" s="113">
        <v>0</v>
      </c>
      <c r="O37" s="261"/>
      <c r="P37" s="261"/>
      <c r="Q37" s="121"/>
      <c r="S37" s="121"/>
    </row>
    <row r="38" spans="1:19" s="86" customFormat="1" ht="9" customHeight="1">
      <c r="A38" s="87" t="s">
        <v>35</v>
      </c>
      <c r="B38" s="126">
        <f t="shared" si="1"/>
        <v>323</v>
      </c>
      <c r="C38" s="126">
        <v>0</v>
      </c>
      <c r="D38" s="126"/>
      <c r="E38" s="126">
        <v>323</v>
      </c>
      <c r="F38" s="126">
        <v>261</v>
      </c>
      <c r="G38" s="126">
        <v>34</v>
      </c>
      <c r="H38" s="126">
        <v>7</v>
      </c>
      <c r="I38" s="126">
        <v>0</v>
      </c>
      <c r="J38" s="126">
        <v>0</v>
      </c>
      <c r="K38" s="126">
        <v>4</v>
      </c>
      <c r="L38" s="126">
        <v>0</v>
      </c>
      <c r="M38" s="126">
        <f t="shared" si="2"/>
        <v>17</v>
      </c>
      <c r="N38" s="126">
        <v>0</v>
      </c>
      <c r="O38" s="261"/>
      <c r="P38" s="261"/>
      <c r="Q38" s="121"/>
      <c r="S38" s="121"/>
    </row>
    <row r="39" spans="1:19" s="86" customFormat="1" ht="9" customHeight="1">
      <c r="A39" s="84" t="s">
        <v>36</v>
      </c>
      <c r="B39" s="113">
        <f t="shared" si="1"/>
        <v>1381</v>
      </c>
      <c r="C39" s="113">
        <v>249</v>
      </c>
      <c r="D39" s="113"/>
      <c r="E39" s="113">
        <v>1132</v>
      </c>
      <c r="F39" s="113">
        <v>795</v>
      </c>
      <c r="G39" s="113">
        <v>285</v>
      </c>
      <c r="H39" s="113">
        <v>21</v>
      </c>
      <c r="I39" s="113">
        <v>0</v>
      </c>
      <c r="J39" s="113">
        <v>0</v>
      </c>
      <c r="K39" s="113">
        <v>0</v>
      </c>
      <c r="L39" s="113">
        <v>10</v>
      </c>
      <c r="M39" s="113">
        <f t="shared" si="2"/>
        <v>16</v>
      </c>
      <c r="N39" s="113">
        <v>5</v>
      </c>
      <c r="O39" s="261"/>
      <c r="P39" s="261"/>
      <c r="Q39" s="121"/>
      <c r="S39" s="121"/>
    </row>
    <row r="40" spans="1:19" s="86" customFormat="1" ht="9" customHeight="1">
      <c r="A40" s="84" t="s">
        <v>37</v>
      </c>
      <c r="B40" s="113">
        <f t="shared" si="1"/>
        <v>400</v>
      </c>
      <c r="C40" s="113">
        <v>116</v>
      </c>
      <c r="D40" s="113"/>
      <c r="E40" s="113">
        <v>284</v>
      </c>
      <c r="F40" s="113">
        <v>148</v>
      </c>
      <c r="G40" s="113">
        <v>61</v>
      </c>
      <c r="H40" s="113">
        <v>15</v>
      </c>
      <c r="I40" s="113">
        <v>0</v>
      </c>
      <c r="J40" s="113">
        <v>0</v>
      </c>
      <c r="K40" s="113">
        <v>25</v>
      </c>
      <c r="L40" s="113">
        <v>14</v>
      </c>
      <c r="M40" s="113">
        <f t="shared" si="2"/>
        <v>19</v>
      </c>
      <c r="N40" s="113">
        <v>2</v>
      </c>
      <c r="O40" s="261"/>
      <c r="P40" s="261"/>
      <c r="Q40" s="121"/>
      <c r="S40" s="121"/>
    </row>
    <row r="41" spans="1:19" s="86" customFormat="1" ht="9" customHeight="1">
      <c r="A41" s="84" t="s">
        <v>38</v>
      </c>
      <c r="B41" s="113">
        <f t="shared" si="1"/>
        <v>499</v>
      </c>
      <c r="C41" s="113">
        <v>123</v>
      </c>
      <c r="D41" s="113"/>
      <c r="E41" s="113">
        <v>376</v>
      </c>
      <c r="F41" s="113">
        <v>286</v>
      </c>
      <c r="G41" s="113">
        <v>48</v>
      </c>
      <c r="H41" s="113">
        <v>4</v>
      </c>
      <c r="I41" s="113">
        <v>0</v>
      </c>
      <c r="J41" s="113">
        <v>27</v>
      </c>
      <c r="K41" s="113">
        <v>0</v>
      </c>
      <c r="L41" s="113">
        <v>0</v>
      </c>
      <c r="M41" s="113">
        <f t="shared" si="2"/>
        <v>10</v>
      </c>
      <c r="N41" s="113">
        <v>1</v>
      </c>
      <c r="O41" s="261"/>
      <c r="P41" s="261"/>
      <c r="Q41" s="121"/>
      <c r="S41" s="121"/>
    </row>
    <row r="42" spans="1:19" s="86" customFormat="1" ht="9" customHeight="1">
      <c r="A42" s="87" t="s">
        <v>39</v>
      </c>
      <c r="B42" s="126">
        <f t="shared" si="1"/>
        <v>512</v>
      </c>
      <c r="C42" s="126">
        <v>0</v>
      </c>
      <c r="D42" s="126"/>
      <c r="E42" s="126">
        <v>512</v>
      </c>
      <c r="F42" s="126">
        <v>158</v>
      </c>
      <c r="G42" s="126">
        <v>233</v>
      </c>
      <c r="H42" s="126">
        <v>36</v>
      </c>
      <c r="I42" s="126">
        <v>0</v>
      </c>
      <c r="J42" s="126">
        <v>0</v>
      </c>
      <c r="K42" s="126">
        <v>50</v>
      </c>
      <c r="L42" s="126">
        <v>6</v>
      </c>
      <c r="M42" s="126">
        <f t="shared" si="2"/>
        <v>21</v>
      </c>
      <c r="N42" s="126">
        <v>8</v>
      </c>
      <c r="O42" s="261"/>
      <c r="P42" s="261"/>
      <c r="Q42" s="121"/>
      <c r="S42" s="121"/>
    </row>
    <row r="43" spans="1:19" s="86" customFormat="1" ht="9" customHeight="1">
      <c r="A43" s="84" t="s">
        <v>40</v>
      </c>
      <c r="B43" s="113">
        <f t="shared" si="1"/>
        <v>1393</v>
      </c>
      <c r="C43" s="113">
        <v>0</v>
      </c>
      <c r="D43" s="113"/>
      <c r="E43" s="113">
        <v>1393</v>
      </c>
      <c r="F43" s="113">
        <v>1003</v>
      </c>
      <c r="G43" s="113">
        <v>272</v>
      </c>
      <c r="H43" s="113">
        <v>42</v>
      </c>
      <c r="I43" s="113">
        <v>0</v>
      </c>
      <c r="J43" s="113">
        <v>0</v>
      </c>
      <c r="K43" s="113">
        <v>7</v>
      </c>
      <c r="L43" s="113">
        <v>9</v>
      </c>
      <c r="M43" s="113">
        <f t="shared" si="2"/>
        <v>60</v>
      </c>
      <c r="N43" s="113">
        <v>0</v>
      </c>
      <c r="O43" s="261"/>
      <c r="P43" s="261"/>
      <c r="Q43" s="121"/>
      <c r="S43" s="121"/>
    </row>
    <row r="44" spans="1:19" s="86" customFormat="1" ht="9" customHeight="1">
      <c r="A44" s="84" t="s">
        <v>41</v>
      </c>
      <c r="B44" s="113">
        <f t="shared" si="1"/>
        <v>1450</v>
      </c>
      <c r="C44" s="113">
        <v>0</v>
      </c>
      <c r="D44" s="113"/>
      <c r="E44" s="113">
        <v>1450</v>
      </c>
      <c r="F44" s="113">
        <v>1427</v>
      </c>
      <c r="G44" s="113">
        <v>9</v>
      </c>
      <c r="H44" s="113">
        <v>2</v>
      </c>
      <c r="I44" s="113">
        <v>0</v>
      </c>
      <c r="J44" s="113">
        <v>0</v>
      </c>
      <c r="K44" s="113">
        <v>3</v>
      </c>
      <c r="L44" s="113">
        <v>1</v>
      </c>
      <c r="M44" s="113">
        <f t="shared" si="2"/>
        <v>1</v>
      </c>
      <c r="N44" s="113">
        <v>7</v>
      </c>
      <c r="O44" s="261"/>
      <c r="P44" s="261"/>
      <c r="Q44" s="121"/>
      <c r="S44" s="121"/>
    </row>
    <row r="45" spans="1:19" s="86" customFormat="1" ht="9" customHeight="1">
      <c r="A45" s="84" t="s">
        <v>42</v>
      </c>
      <c r="B45" s="113">
        <f t="shared" si="1"/>
        <v>723</v>
      </c>
      <c r="C45" s="113">
        <v>185</v>
      </c>
      <c r="D45" s="113"/>
      <c r="E45" s="113">
        <v>538</v>
      </c>
      <c r="F45" s="113">
        <v>483</v>
      </c>
      <c r="G45" s="113">
        <v>32</v>
      </c>
      <c r="H45" s="113">
        <v>10</v>
      </c>
      <c r="I45" s="113">
        <v>0</v>
      </c>
      <c r="J45" s="113">
        <v>0</v>
      </c>
      <c r="K45" s="113">
        <v>2</v>
      </c>
      <c r="L45" s="113">
        <v>0</v>
      </c>
      <c r="M45" s="113">
        <f t="shared" si="2"/>
        <v>11</v>
      </c>
      <c r="N45" s="113">
        <v>0</v>
      </c>
      <c r="O45" s="261"/>
      <c r="P45" s="261"/>
      <c r="Q45" s="121"/>
      <c r="S45" s="121"/>
    </row>
    <row r="46" spans="1:19" s="86" customFormat="1" ht="9" customHeight="1">
      <c r="A46" s="87" t="s">
        <v>43</v>
      </c>
      <c r="B46" s="126">
        <f t="shared" si="1"/>
        <v>1361</v>
      </c>
      <c r="C46" s="126">
        <v>0</v>
      </c>
      <c r="D46" s="126"/>
      <c r="E46" s="126">
        <v>1361</v>
      </c>
      <c r="F46" s="126">
        <v>1031</v>
      </c>
      <c r="G46" s="126">
        <v>65</v>
      </c>
      <c r="H46" s="126">
        <v>29</v>
      </c>
      <c r="I46" s="126">
        <v>138</v>
      </c>
      <c r="J46" s="126">
        <v>0</v>
      </c>
      <c r="K46" s="126">
        <v>61</v>
      </c>
      <c r="L46" s="126">
        <v>10</v>
      </c>
      <c r="M46" s="126">
        <f t="shared" si="2"/>
        <v>27</v>
      </c>
      <c r="N46" s="126">
        <v>0</v>
      </c>
      <c r="O46" s="261"/>
      <c r="P46" s="261"/>
      <c r="Q46" s="121"/>
      <c r="S46" s="121"/>
    </row>
    <row r="47" spans="1:19" s="86" customFormat="1" ht="9" customHeight="1">
      <c r="A47" s="84" t="s">
        <v>44</v>
      </c>
      <c r="B47" s="113">
        <f t="shared" si="1"/>
        <v>151</v>
      </c>
      <c r="C47" s="113">
        <v>0</v>
      </c>
      <c r="D47" s="113"/>
      <c r="E47" s="113">
        <v>151</v>
      </c>
      <c r="F47" s="113">
        <v>92</v>
      </c>
      <c r="G47" s="113">
        <v>29</v>
      </c>
      <c r="H47" s="113">
        <v>7</v>
      </c>
      <c r="I47" s="113">
        <v>0</v>
      </c>
      <c r="J47" s="113">
        <v>10</v>
      </c>
      <c r="K47" s="113">
        <v>0</v>
      </c>
      <c r="L47" s="113">
        <v>8</v>
      </c>
      <c r="M47" s="113">
        <f t="shared" si="2"/>
        <v>5</v>
      </c>
      <c r="N47" s="113">
        <v>0</v>
      </c>
      <c r="O47" s="261"/>
      <c r="P47" s="261"/>
      <c r="Q47" s="121"/>
      <c r="S47" s="121"/>
    </row>
    <row r="48" spans="1:19" s="86" customFormat="1" ht="9" customHeight="1">
      <c r="A48" s="84" t="s">
        <v>45</v>
      </c>
      <c r="B48" s="113">
        <f t="shared" si="1"/>
        <v>2097</v>
      </c>
      <c r="C48" s="113">
        <v>807</v>
      </c>
      <c r="D48" s="113"/>
      <c r="E48" s="113">
        <v>1290</v>
      </c>
      <c r="F48" s="113">
        <v>1189</v>
      </c>
      <c r="G48" s="113">
        <v>37</v>
      </c>
      <c r="H48" s="113">
        <v>3</v>
      </c>
      <c r="I48" s="113">
        <v>4</v>
      </c>
      <c r="J48" s="113">
        <v>0</v>
      </c>
      <c r="K48" s="113">
        <v>39</v>
      </c>
      <c r="L48" s="113">
        <v>0</v>
      </c>
      <c r="M48" s="113">
        <f t="shared" si="2"/>
        <v>18</v>
      </c>
      <c r="N48" s="113">
        <v>0</v>
      </c>
      <c r="O48" s="261"/>
      <c r="P48" s="261"/>
      <c r="Q48" s="121"/>
      <c r="S48" s="121"/>
    </row>
    <row r="49" spans="1:19" s="86" customFormat="1" ht="9" customHeight="1">
      <c r="A49" s="84" t="s">
        <v>46</v>
      </c>
      <c r="B49" s="113">
        <f t="shared" si="1"/>
        <v>1093</v>
      </c>
      <c r="C49" s="113">
        <v>460</v>
      </c>
      <c r="D49" s="113"/>
      <c r="E49" s="113">
        <v>633</v>
      </c>
      <c r="F49" s="113">
        <v>628</v>
      </c>
      <c r="G49" s="113">
        <v>1</v>
      </c>
      <c r="H49" s="113">
        <v>1</v>
      </c>
      <c r="I49" s="113">
        <v>0</v>
      </c>
      <c r="J49" s="113">
        <v>0</v>
      </c>
      <c r="K49" s="113">
        <v>0</v>
      </c>
      <c r="L49" s="113">
        <v>0</v>
      </c>
      <c r="M49" s="113">
        <f t="shared" si="2"/>
        <v>3</v>
      </c>
      <c r="N49" s="113">
        <v>0</v>
      </c>
      <c r="O49" s="261"/>
      <c r="P49" s="261"/>
      <c r="Q49" s="121"/>
      <c r="S49" s="121"/>
    </row>
    <row r="50" spans="1:19" s="86" customFormat="1" ht="9" customHeight="1">
      <c r="A50" s="87" t="s">
        <v>47</v>
      </c>
      <c r="B50" s="126">
        <f t="shared" si="1"/>
        <v>544</v>
      </c>
      <c r="C50" s="126">
        <v>0</v>
      </c>
      <c r="D50" s="126"/>
      <c r="E50" s="126">
        <v>544</v>
      </c>
      <c r="F50" s="126">
        <v>374</v>
      </c>
      <c r="G50" s="126">
        <v>102</v>
      </c>
      <c r="H50" s="126">
        <v>14</v>
      </c>
      <c r="I50" s="126">
        <v>0</v>
      </c>
      <c r="J50" s="126">
        <v>0</v>
      </c>
      <c r="K50" s="126">
        <v>30</v>
      </c>
      <c r="L50" s="126">
        <v>3</v>
      </c>
      <c r="M50" s="126">
        <f t="shared" si="2"/>
        <v>21</v>
      </c>
      <c r="N50" s="126">
        <v>0</v>
      </c>
      <c r="O50" s="261"/>
      <c r="P50" s="261"/>
      <c r="Q50" s="121"/>
      <c r="S50" s="121"/>
    </row>
    <row r="51" spans="1:19" s="86" customFormat="1" ht="9" customHeight="1">
      <c r="A51" s="141"/>
      <c r="B51" s="144"/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3"/>
      <c r="P51" s="143"/>
      <c r="Q51" s="121"/>
      <c r="S51" s="121"/>
    </row>
    <row r="52" spans="1:19" s="86" customFormat="1" ht="9" customHeight="1">
      <c r="A52" s="80">
        <v>1996</v>
      </c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43"/>
      <c r="P52" s="143"/>
      <c r="Q52" s="121"/>
      <c r="S52" s="121"/>
    </row>
    <row r="53" spans="1:19" s="86" customFormat="1" ht="9" customHeight="1">
      <c r="A53" s="80" t="s">
        <v>15</v>
      </c>
      <c r="B53" s="125">
        <f>SUM(B55:B86)</f>
        <v>38545</v>
      </c>
      <c r="C53" s="125">
        <f>SUM(C55:C86)</f>
        <v>6212</v>
      </c>
      <c r="D53" s="125"/>
      <c r="E53" s="125">
        <f t="shared" ref="E53:N53" si="3">SUM(E55:E86)</f>
        <v>32333</v>
      </c>
      <c r="F53" s="125">
        <f t="shared" si="3"/>
        <v>22152</v>
      </c>
      <c r="G53" s="125">
        <f t="shared" si="3"/>
        <v>4195</v>
      </c>
      <c r="H53" s="125">
        <f t="shared" si="3"/>
        <v>948</v>
      </c>
      <c r="I53" s="125">
        <f t="shared" si="3"/>
        <v>1447</v>
      </c>
      <c r="J53" s="125">
        <f t="shared" si="3"/>
        <v>438</v>
      </c>
      <c r="K53" s="125">
        <f t="shared" si="3"/>
        <v>1673</v>
      </c>
      <c r="L53" s="125">
        <f t="shared" si="3"/>
        <v>726</v>
      </c>
      <c r="M53" s="125">
        <f t="shared" si="3"/>
        <v>668</v>
      </c>
      <c r="N53" s="125">
        <f t="shared" si="3"/>
        <v>86</v>
      </c>
      <c r="O53" s="143"/>
      <c r="P53" s="260"/>
      <c r="Q53" s="121"/>
      <c r="S53" s="121"/>
    </row>
    <row r="54" spans="1:19" s="86" customFormat="1" ht="3.95" customHeight="1">
      <c r="A54" s="80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43"/>
      <c r="P54" s="143"/>
      <c r="Q54" s="121"/>
      <c r="S54" s="121"/>
    </row>
    <row r="55" spans="1:19" s="86" customFormat="1" ht="9" customHeight="1">
      <c r="A55" s="84" t="s">
        <v>16</v>
      </c>
      <c r="B55" s="113">
        <f t="shared" ref="B55:B86" si="4">SUM(C55:E55)</f>
        <v>480</v>
      </c>
      <c r="C55" s="113">
        <v>56</v>
      </c>
      <c r="D55" s="113"/>
      <c r="E55" s="113">
        <v>424</v>
      </c>
      <c r="F55" s="113">
        <v>326</v>
      </c>
      <c r="G55" s="113">
        <v>57</v>
      </c>
      <c r="H55" s="113">
        <v>15</v>
      </c>
      <c r="I55" s="113">
        <v>0</v>
      </c>
      <c r="J55" s="113">
        <v>0</v>
      </c>
      <c r="K55" s="113">
        <v>2</v>
      </c>
      <c r="L55" s="113">
        <v>2</v>
      </c>
      <c r="M55" s="113">
        <f t="shared" ref="M55:M86" si="5">E55-SUM(F55:L55,N55)</f>
        <v>18</v>
      </c>
      <c r="N55" s="113">
        <v>4</v>
      </c>
      <c r="O55" s="143"/>
      <c r="P55" s="143"/>
      <c r="Q55" s="121"/>
      <c r="S55" s="121"/>
    </row>
    <row r="56" spans="1:19" s="86" customFormat="1" ht="9" customHeight="1">
      <c r="A56" s="84" t="s">
        <v>17</v>
      </c>
      <c r="B56" s="113">
        <f t="shared" si="4"/>
        <v>1320</v>
      </c>
      <c r="C56" s="113">
        <v>280</v>
      </c>
      <c r="D56" s="113"/>
      <c r="E56" s="113">
        <v>1040</v>
      </c>
      <c r="F56" s="113">
        <v>785</v>
      </c>
      <c r="G56" s="113">
        <v>183</v>
      </c>
      <c r="H56" s="113">
        <v>20</v>
      </c>
      <c r="I56" s="113">
        <v>0</v>
      </c>
      <c r="J56" s="113">
        <v>0</v>
      </c>
      <c r="K56" s="113">
        <v>7</v>
      </c>
      <c r="L56" s="113">
        <v>20</v>
      </c>
      <c r="M56" s="113">
        <f t="shared" si="5"/>
        <v>24</v>
      </c>
      <c r="N56" s="113">
        <v>1</v>
      </c>
      <c r="O56" s="143"/>
      <c r="P56" s="143"/>
      <c r="Q56" s="121"/>
      <c r="S56" s="121"/>
    </row>
    <row r="57" spans="1:19" s="86" customFormat="1" ht="9" customHeight="1">
      <c r="A57" s="84" t="s">
        <v>18</v>
      </c>
      <c r="B57" s="113">
        <f t="shared" si="4"/>
        <v>368</v>
      </c>
      <c r="C57" s="113">
        <v>47</v>
      </c>
      <c r="D57" s="113"/>
      <c r="E57" s="113">
        <v>321</v>
      </c>
      <c r="F57" s="113">
        <v>249</v>
      </c>
      <c r="G57" s="113">
        <v>43</v>
      </c>
      <c r="H57" s="113">
        <v>8</v>
      </c>
      <c r="I57" s="113">
        <v>0</v>
      </c>
      <c r="J57" s="113">
        <v>0</v>
      </c>
      <c r="K57" s="113">
        <v>4</v>
      </c>
      <c r="L57" s="113">
        <v>0</v>
      </c>
      <c r="M57" s="113">
        <f t="shared" si="5"/>
        <v>17</v>
      </c>
      <c r="N57" s="113">
        <v>0</v>
      </c>
      <c r="O57" s="143"/>
      <c r="P57" s="143"/>
      <c r="Q57" s="121"/>
      <c r="S57" s="121"/>
    </row>
    <row r="58" spans="1:19" s="86" customFormat="1" ht="9" customHeight="1">
      <c r="A58" s="87" t="s">
        <v>19</v>
      </c>
      <c r="B58" s="126">
        <f t="shared" si="4"/>
        <v>405</v>
      </c>
      <c r="C58" s="126">
        <v>113</v>
      </c>
      <c r="D58" s="126"/>
      <c r="E58" s="126">
        <v>292</v>
      </c>
      <c r="F58" s="126">
        <v>238</v>
      </c>
      <c r="G58" s="126">
        <v>31</v>
      </c>
      <c r="H58" s="126">
        <v>9</v>
      </c>
      <c r="I58" s="126">
        <v>0</v>
      </c>
      <c r="J58" s="126">
        <v>0</v>
      </c>
      <c r="K58" s="126">
        <v>3</v>
      </c>
      <c r="L58" s="126">
        <v>0</v>
      </c>
      <c r="M58" s="126">
        <f t="shared" si="5"/>
        <v>11</v>
      </c>
      <c r="N58" s="126">
        <v>0</v>
      </c>
      <c r="O58" s="143"/>
      <c r="P58" s="143"/>
      <c r="Q58" s="121"/>
      <c r="S58" s="121"/>
    </row>
    <row r="59" spans="1:19" s="86" customFormat="1" ht="9" customHeight="1">
      <c r="A59" s="84" t="s">
        <v>20</v>
      </c>
      <c r="B59" s="113">
        <f t="shared" si="4"/>
        <v>1293</v>
      </c>
      <c r="C59" s="113">
        <v>0</v>
      </c>
      <c r="D59" s="113"/>
      <c r="E59" s="113">
        <v>1293</v>
      </c>
      <c r="F59" s="113">
        <v>1005</v>
      </c>
      <c r="G59" s="113">
        <v>164</v>
      </c>
      <c r="H59" s="113">
        <v>68</v>
      </c>
      <c r="I59" s="113">
        <v>0</v>
      </c>
      <c r="J59" s="113">
        <v>0</v>
      </c>
      <c r="K59" s="113">
        <v>3</v>
      </c>
      <c r="L59" s="113">
        <v>16</v>
      </c>
      <c r="M59" s="113">
        <f t="shared" si="5"/>
        <v>36</v>
      </c>
      <c r="N59" s="113">
        <v>1</v>
      </c>
      <c r="O59" s="143"/>
      <c r="P59" s="143"/>
      <c r="Q59" s="121"/>
      <c r="S59" s="121"/>
    </row>
    <row r="60" spans="1:19" s="86" customFormat="1" ht="9" customHeight="1">
      <c r="A60" s="84" t="s">
        <v>21</v>
      </c>
      <c r="B60" s="113">
        <f t="shared" si="4"/>
        <v>411</v>
      </c>
      <c r="C60" s="113">
        <v>85</v>
      </c>
      <c r="D60" s="113"/>
      <c r="E60" s="113">
        <v>326</v>
      </c>
      <c r="F60" s="113">
        <v>217</v>
      </c>
      <c r="G60" s="113">
        <v>77</v>
      </c>
      <c r="H60" s="113">
        <v>11</v>
      </c>
      <c r="I60" s="113">
        <v>0</v>
      </c>
      <c r="J60" s="113">
        <v>0</v>
      </c>
      <c r="K60" s="113">
        <v>4</v>
      </c>
      <c r="L60" s="113">
        <v>0</v>
      </c>
      <c r="M60" s="113">
        <f t="shared" si="5"/>
        <v>7</v>
      </c>
      <c r="N60" s="113">
        <v>10</v>
      </c>
      <c r="O60" s="143"/>
      <c r="P60" s="143"/>
      <c r="Q60" s="121"/>
      <c r="S60" s="121"/>
    </row>
    <row r="61" spans="1:19" s="86" customFormat="1" ht="9" customHeight="1">
      <c r="A61" s="84" t="s">
        <v>22</v>
      </c>
      <c r="B61" s="113">
        <f t="shared" si="4"/>
        <v>800</v>
      </c>
      <c r="C61" s="113">
        <v>346</v>
      </c>
      <c r="D61" s="113"/>
      <c r="E61" s="113">
        <v>454</v>
      </c>
      <c r="F61" s="113">
        <v>415</v>
      </c>
      <c r="G61" s="113">
        <v>25</v>
      </c>
      <c r="H61" s="113">
        <v>3</v>
      </c>
      <c r="I61" s="113">
        <v>0</v>
      </c>
      <c r="J61" s="113">
        <v>0</v>
      </c>
      <c r="K61" s="113">
        <v>3</v>
      </c>
      <c r="L61" s="113">
        <v>0</v>
      </c>
      <c r="M61" s="113">
        <f t="shared" si="5"/>
        <v>8</v>
      </c>
      <c r="N61" s="113">
        <v>0</v>
      </c>
      <c r="O61" s="143"/>
      <c r="P61" s="143"/>
      <c r="Q61" s="121"/>
      <c r="S61" s="121"/>
    </row>
    <row r="62" spans="1:19" s="86" customFormat="1" ht="9" customHeight="1">
      <c r="A62" s="87" t="s">
        <v>23</v>
      </c>
      <c r="B62" s="126">
        <f t="shared" si="4"/>
        <v>2695</v>
      </c>
      <c r="C62" s="126">
        <v>0</v>
      </c>
      <c r="D62" s="126"/>
      <c r="E62" s="126">
        <v>2695</v>
      </c>
      <c r="F62" s="126">
        <v>2132</v>
      </c>
      <c r="G62" s="126">
        <v>0</v>
      </c>
      <c r="H62" s="126">
        <v>32</v>
      </c>
      <c r="I62" s="126">
        <v>0</v>
      </c>
      <c r="J62" s="126">
        <v>276</v>
      </c>
      <c r="K62" s="126">
        <v>194</v>
      </c>
      <c r="L62" s="126">
        <v>12</v>
      </c>
      <c r="M62" s="126">
        <f t="shared" si="5"/>
        <v>47</v>
      </c>
      <c r="N62" s="126">
        <v>2</v>
      </c>
      <c r="O62" s="143"/>
      <c r="P62" s="143"/>
      <c r="Q62" s="121"/>
      <c r="S62" s="121"/>
    </row>
    <row r="63" spans="1:19" s="86" customFormat="1" ht="9" customHeight="1">
      <c r="A63" s="243" t="s">
        <v>24</v>
      </c>
      <c r="B63" s="113">
        <f t="shared" si="4"/>
        <v>6904</v>
      </c>
      <c r="C63" s="113">
        <v>1534</v>
      </c>
      <c r="D63" s="113"/>
      <c r="E63" s="113">
        <v>5370</v>
      </c>
      <c r="F63" s="113">
        <v>1996</v>
      </c>
      <c r="G63" s="113">
        <v>939</v>
      </c>
      <c r="H63" s="113">
        <v>251</v>
      </c>
      <c r="I63" s="113">
        <v>793</v>
      </c>
      <c r="J63" s="113">
        <v>0</v>
      </c>
      <c r="K63" s="113">
        <v>718</v>
      </c>
      <c r="L63" s="113">
        <v>592</v>
      </c>
      <c r="M63" s="113">
        <f t="shared" si="5"/>
        <v>80</v>
      </c>
      <c r="N63" s="113">
        <v>1</v>
      </c>
      <c r="O63" s="143"/>
      <c r="P63" s="143"/>
      <c r="Q63" s="121"/>
      <c r="S63" s="121"/>
    </row>
    <row r="64" spans="1:19" s="86" customFormat="1" ht="9" customHeight="1">
      <c r="A64" s="84" t="s">
        <v>25</v>
      </c>
      <c r="B64" s="113">
        <f t="shared" si="4"/>
        <v>723</v>
      </c>
      <c r="C64" s="113">
        <v>0</v>
      </c>
      <c r="D64" s="113"/>
      <c r="E64" s="113">
        <v>723</v>
      </c>
      <c r="F64" s="113">
        <v>316</v>
      </c>
      <c r="G64" s="113">
        <v>310</v>
      </c>
      <c r="H64" s="113">
        <v>71</v>
      </c>
      <c r="I64" s="113">
        <v>0</v>
      </c>
      <c r="J64" s="113">
        <v>0</v>
      </c>
      <c r="K64" s="113">
        <v>0</v>
      </c>
      <c r="L64" s="113">
        <v>3</v>
      </c>
      <c r="M64" s="113">
        <f t="shared" si="5"/>
        <v>23</v>
      </c>
      <c r="N64" s="113">
        <v>0</v>
      </c>
      <c r="O64" s="143"/>
      <c r="P64" s="143"/>
      <c r="Q64" s="121"/>
      <c r="S64" s="121"/>
    </row>
    <row r="65" spans="1:19" s="86" customFormat="1" ht="9" customHeight="1">
      <c r="A65" s="84" t="s">
        <v>26</v>
      </c>
      <c r="B65" s="113">
        <f t="shared" si="4"/>
        <v>1088</v>
      </c>
      <c r="C65" s="113">
        <v>0</v>
      </c>
      <c r="D65" s="113"/>
      <c r="E65" s="113">
        <v>1088</v>
      </c>
      <c r="F65" s="113">
        <v>569</v>
      </c>
      <c r="G65" s="113">
        <v>216</v>
      </c>
      <c r="H65" s="113">
        <v>35</v>
      </c>
      <c r="I65" s="113">
        <v>0</v>
      </c>
      <c r="J65" s="113">
        <v>0</v>
      </c>
      <c r="K65" s="113">
        <v>212</v>
      </c>
      <c r="L65" s="113">
        <v>3</v>
      </c>
      <c r="M65" s="113">
        <f t="shared" si="5"/>
        <v>38</v>
      </c>
      <c r="N65" s="113">
        <v>15</v>
      </c>
      <c r="O65" s="143"/>
      <c r="P65" s="143"/>
      <c r="Q65" s="121"/>
      <c r="S65" s="121"/>
    </row>
    <row r="66" spans="1:19" s="86" customFormat="1" ht="9" customHeight="1">
      <c r="A66" s="87" t="s">
        <v>27</v>
      </c>
      <c r="B66" s="126">
        <f t="shared" si="4"/>
        <v>626</v>
      </c>
      <c r="C66" s="126">
        <v>134</v>
      </c>
      <c r="D66" s="126"/>
      <c r="E66" s="126">
        <v>492</v>
      </c>
      <c r="F66" s="126">
        <v>301</v>
      </c>
      <c r="G66" s="126">
        <v>52</v>
      </c>
      <c r="H66" s="126">
        <v>8</v>
      </c>
      <c r="I66" s="126">
        <v>0</v>
      </c>
      <c r="J66" s="126">
        <v>44</v>
      </c>
      <c r="K66" s="126">
        <v>67</v>
      </c>
      <c r="L66" s="126">
        <v>4</v>
      </c>
      <c r="M66" s="126">
        <f t="shared" si="5"/>
        <v>16</v>
      </c>
      <c r="N66" s="126">
        <v>0</v>
      </c>
      <c r="O66" s="143"/>
      <c r="P66" s="143"/>
      <c r="Q66" s="121"/>
      <c r="S66" s="121"/>
    </row>
    <row r="67" spans="1:19" s="86" customFormat="1" ht="9" customHeight="1">
      <c r="A67" s="84" t="s">
        <v>28</v>
      </c>
      <c r="B67" s="113">
        <f t="shared" si="4"/>
        <v>356</v>
      </c>
      <c r="C67" s="113">
        <v>0</v>
      </c>
      <c r="D67" s="113"/>
      <c r="E67" s="113">
        <v>356</v>
      </c>
      <c r="F67" s="113">
        <v>222</v>
      </c>
      <c r="G67" s="113">
        <v>70</v>
      </c>
      <c r="H67" s="113">
        <v>30</v>
      </c>
      <c r="I67" s="113">
        <v>0</v>
      </c>
      <c r="J67" s="113">
        <v>0</v>
      </c>
      <c r="K67" s="113">
        <v>16</v>
      </c>
      <c r="L67" s="113">
        <v>2</v>
      </c>
      <c r="M67" s="113">
        <f t="shared" si="5"/>
        <v>12</v>
      </c>
      <c r="N67" s="113">
        <v>4</v>
      </c>
      <c r="O67" s="143"/>
      <c r="P67" s="143"/>
      <c r="Q67" s="121"/>
      <c r="S67" s="121"/>
    </row>
    <row r="68" spans="1:19" s="86" customFormat="1" ht="9" customHeight="1">
      <c r="A68" s="84" t="s">
        <v>29</v>
      </c>
      <c r="B68" s="113">
        <f t="shared" si="4"/>
        <v>1555</v>
      </c>
      <c r="C68" s="113">
        <v>0</v>
      </c>
      <c r="D68" s="113"/>
      <c r="E68" s="113">
        <v>1555</v>
      </c>
      <c r="F68" s="113">
        <v>1491</v>
      </c>
      <c r="G68" s="113">
        <v>6</v>
      </c>
      <c r="H68" s="113">
        <v>0</v>
      </c>
      <c r="I68" s="113">
        <v>0</v>
      </c>
      <c r="J68" s="113">
        <v>54</v>
      </c>
      <c r="K68" s="113">
        <v>2</v>
      </c>
      <c r="L68" s="113">
        <v>0</v>
      </c>
      <c r="M68" s="113">
        <f t="shared" si="5"/>
        <v>1</v>
      </c>
      <c r="N68" s="113">
        <v>1</v>
      </c>
      <c r="O68" s="143"/>
      <c r="P68" s="143"/>
      <c r="Q68" s="121"/>
      <c r="S68" s="121"/>
    </row>
    <row r="69" spans="1:19" s="86" customFormat="1" ht="9" customHeight="1">
      <c r="A69" s="84" t="s">
        <v>30</v>
      </c>
      <c r="B69" s="113">
        <f t="shared" si="4"/>
        <v>3672</v>
      </c>
      <c r="C69" s="113">
        <v>664</v>
      </c>
      <c r="D69" s="113"/>
      <c r="E69" s="113">
        <v>3008</v>
      </c>
      <c r="F69" s="113">
        <v>1962</v>
      </c>
      <c r="G69" s="113">
        <v>329</v>
      </c>
      <c r="H69" s="113">
        <v>116</v>
      </c>
      <c r="I69" s="113">
        <v>395</v>
      </c>
      <c r="J69" s="113">
        <v>0</v>
      </c>
      <c r="K69" s="113">
        <v>136</v>
      </c>
      <c r="L69" s="113">
        <v>15</v>
      </c>
      <c r="M69" s="113">
        <f t="shared" si="5"/>
        <v>54</v>
      </c>
      <c r="N69" s="113">
        <v>1</v>
      </c>
      <c r="O69" s="143"/>
      <c r="P69" s="143"/>
      <c r="Q69" s="121"/>
      <c r="S69" s="121"/>
    </row>
    <row r="70" spans="1:19" s="86" customFormat="1" ht="9" customHeight="1">
      <c r="A70" s="87" t="s">
        <v>31</v>
      </c>
      <c r="B70" s="126">
        <f t="shared" si="4"/>
        <v>1335</v>
      </c>
      <c r="C70" s="126">
        <v>434</v>
      </c>
      <c r="D70" s="126"/>
      <c r="E70" s="126">
        <v>901</v>
      </c>
      <c r="F70" s="126">
        <v>327</v>
      </c>
      <c r="G70" s="126">
        <v>450</v>
      </c>
      <c r="H70" s="126">
        <v>46</v>
      </c>
      <c r="I70" s="126">
        <v>0</v>
      </c>
      <c r="J70" s="126">
        <v>0</v>
      </c>
      <c r="K70" s="126">
        <v>10</v>
      </c>
      <c r="L70" s="126">
        <v>6</v>
      </c>
      <c r="M70" s="126">
        <f t="shared" si="5"/>
        <v>40</v>
      </c>
      <c r="N70" s="126">
        <v>22</v>
      </c>
      <c r="O70" s="143"/>
      <c r="P70" s="143"/>
      <c r="Q70" s="121"/>
      <c r="S70" s="121"/>
    </row>
    <row r="71" spans="1:19" s="86" customFormat="1" ht="9" customHeight="1">
      <c r="A71" s="84" t="s">
        <v>32</v>
      </c>
      <c r="B71" s="113">
        <f t="shared" si="4"/>
        <v>504</v>
      </c>
      <c r="C71" s="113">
        <v>0</v>
      </c>
      <c r="D71" s="113"/>
      <c r="E71" s="113">
        <v>504</v>
      </c>
      <c r="F71" s="113">
        <v>448</v>
      </c>
      <c r="G71" s="113">
        <v>20</v>
      </c>
      <c r="H71" s="113">
        <v>11</v>
      </c>
      <c r="I71" s="113">
        <v>0</v>
      </c>
      <c r="J71" s="113">
        <v>0</v>
      </c>
      <c r="K71" s="113">
        <v>8</v>
      </c>
      <c r="L71" s="113">
        <v>2</v>
      </c>
      <c r="M71" s="113">
        <f t="shared" si="5"/>
        <v>14</v>
      </c>
      <c r="N71" s="113">
        <v>1</v>
      </c>
      <c r="O71" s="143"/>
      <c r="P71" s="143"/>
      <c r="Q71" s="121"/>
      <c r="S71" s="121"/>
    </row>
    <row r="72" spans="1:19" s="86" customFormat="1" ht="9" customHeight="1">
      <c r="A72" s="84" t="s">
        <v>33</v>
      </c>
      <c r="B72" s="113">
        <f t="shared" si="4"/>
        <v>395</v>
      </c>
      <c r="C72" s="113">
        <v>92</v>
      </c>
      <c r="D72" s="113"/>
      <c r="E72" s="113">
        <v>303</v>
      </c>
      <c r="F72" s="113">
        <v>205</v>
      </c>
      <c r="G72" s="113">
        <v>23</v>
      </c>
      <c r="H72" s="113">
        <v>5</v>
      </c>
      <c r="I72" s="113">
        <v>31</v>
      </c>
      <c r="J72" s="113">
        <v>0</v>
      </c>
      <c r="K72" s="113">
        <v>34</v>
      </c>
      <c r="L72" s="113">
        <v>1</v>
      </c>
      <c r="M72" s="113">
        <f t="shared" si="5"/>
        <v>1</v>
      </c>
      <c r="N72" s="113">
        <v>3</v>
      </c>
      <c r="O72" s="143"/>
      <c r="P72" s="143"/>
      <c r="Q72" s="121"/>
      <c r="S72" s="121"/>
    </row>
    <row r="73" spans="1:19" s="86" customFormat="1" ht="9" customHeight="1">
      <c r="A73" s="84" t="s">
        <v>34</v>
      </c>
      <c r="B73" s="113">
        <f t="shared" si="4"/>
        <v>1919</v>
      </c>
      <c r="C73" s="113">
        <v>699</v>
      </c>
      <c r="D73" s="113"/>
      <c r="E73" s="113">
        <v>1220</v>
      </c>
      <c r="F73" s="113">
        <v>1087</v>
      </c>
      <c r="G73" s="113">
        <v>81</v>
      </c>
      <c r="H73" s="113">
        <v>20</v>
      </c>
      <c r="I73" s="113">
        <v>0</v>
      </c>
      <c r="J73" s="113">
        <v>0</v>
      </c>
      <c r="K73" s="113">
        <v>8</v>
      </c>
      <c r="L73" s="113">
        <v>1</v>
      </c>
      <c r="M73" s="113">
        <f t="shared" si="5"/>
        <v>22</v>
      </c>
      <c r="N73" s="113">
        <v>1</v>
      </c>
      <c r="O73" s="143"/>
      <c r="P73" s="143"/>
      <c r="Q73" s="121"/>
      <c r="S73" s="121"/>
    </row>
    <row r="74" spans="1:19" s="86" customFormat="1" ht="9" customHeight="1">
      <c r="A74" s="87" t="s">
        <v>35</v>
      </c>
      <c r="B74" s="126">
        <f t="shared" si="4"/>
        <v>311</v>
      </c>
      <c r="C74" s="126">
        <v>0</v>
      </c>
      <c r="D74" s="126"/>
      <c r="E74" s="126">
        <v>311</v>
      </c>
      <c r="F74" s="126">
        <v>247</v>
      </c>
      <c r="G74" s="126">
        <v>41</v>
      </c>
      <c r="H74" s="126">
        <v>9</v>
      </c>
      <c r="I74" s="126">
        <v>0</v>
      </c>
      <c r="J74" s="126">
        <v>0</v>
      </c>
      <c r="K74" s="126">
        <v>5</v>
      </c>
      <c r="L74" s="126">
        <v>0</v>
      </c>
      <c r="M74" s="126">
        <f t="shared" si="5"/>
        <v>9</v>
      </c>
      <c r="N74" s="126">
        <v>0</v>
      </c>
      <c r="O74" s="143"/>
      <c r="P74" s="143"/>
      <c r="Q74" s="121"/>
      <c r="S74" s="121"/>
    </row>
    <row r="75" spans="1:19" s="86" customFormat="1" ht="9" customHeight="1">
      <c r="A75" s="84" t="s">
        <v>36</v>
      </c>
      <c r="B75" s="113">
        <f t="shared" si="4"/>
        <v>1188</v>
      </c>
      <c r="C75" s="113">
        <v>106</v>
      </c>
      <c r="D75" s="113"/>
      <c r="E75" s="113">
        <v>1082</v>
      </c>
      <c r="F75" s="113">
        <v>772</v>
      </c>
      <c r="G75" s="113">
        <v>267</v>
      </c>
      <c r="H75" s="113">
        <v>20</v>
      </c>
      <c r="I75" s="113">
        <v>0</v>
      </c>
      <c r="J75" s="113">
        <v>0</v>
      </c>
      <c r="K75" s="113">
        <v>0</v>
      </c>
      <c r="L75" s="113">
        <v>5</v>
      </c>
      <c r="M75" s="113">
        <f t="shared" si="5"/>
        <v>14</v>
      </c>
      <c r="N75" s="113">
        <v>4</v>
      </c>
      <c r="O75" s="143"/>
      <c r="P75" s="143"/>
      <c r="Q75" s="121"/>
      <c r="S75" s="121"/>
    </row>
    <row r="76" spans="1:19" s="86" customFormat="1" ht="9" customHeight="1">
      <c r="A76" s="84" t="s">
        <v>37</v>
      </c>
      <c r="B76" s="113">
        <f t="shared" si="4"/>
        <v>226</v>
      </c>
      <c r="C76" s="113">
        <v>98</v>
      </c>
      <c r="D76" s="113"/>
      <c r="E76" s="113">
        <v>128</v>
      </c>
      <c r="F76" s="113">
        <v>60</v>
      </c>
      <c r="G76" s="113">
        <v>19</v>
      </c>
      <c r="H76" s="113">
        <v>6</v>
      </c>
      <c r="I76" s="113">
        <v>12</v>
      </c>
      <c r="J76" s="113">
        <v>0</v>
      </c>
      <c r="K76" s="113">
        <v>12</v>
      </c>
      <c r="L76" s="113">
        <v>10</v>
      </c>
      <c r="M76" s="113">
        <f t="shared" si="5"/>
        <v>6</v>
      </c>
      <c r="N76" s="113">
        <v>3</v>
      </c>
      <c r="O76" s="143"/>
      <c r="P76" s="143"/>
      <c r="Q76" s="121"/>
      <c r="S76" s="121"/>
    </row>
    <row r="77" spans="1:19" s="86" customFormat="1" ht="9" customHeight="1">
      <c r="A77" s="84" t="s">
        <v>38</v>
      </c>
      <c r="B77" s="113">
        <f t="shared" si="4"/>
        <v>531</v>
      </c>
      <c r="C77" s="113">
        <v>114</v>
      </c>
      <c r="D77" s="113"/>
      <c r="E77" s="113">
        <v>417</v>
      </c>
      <c r="F77" s="113">
        <v>293</v>
      </c>
      <c r="G77" s="113">
        <v>50</v>
      </c>
      <c r="H77" s="113">
        <v>4</v>
      </c>
      <c r="I77" s="113">
        <v>0</v>
      </c>
      <c r="J77" s="113">
        <v>56</v>
      </c>
      <c r="K77" s="113">
        <v>0</v>
      </c>
      <c r="L77" s="113">
        <v>2</v>
      </c>
      <c r="M77" s="113">
        <f t="shared" si="5"/>
        <v>11</v>
      </c>
      <c r="N77" s="113">
        <v>1</v>
      </c>
      <c r="O77" s="143"/>
      <c r="P77" s="143"/>
      <c r="Q77" s="121"/>
      <c r="S77" s="121"/>
    </row>
    <row r="78" spans="1:19" s="86" customFormat="1" ht="9" customHeight="1">
      <c r="A78" s="87" t="s">
        <v>39</v>
      </c>
      <c r="B78" s="126">
        <f t="shared" si="4"/>
        <v>522</v>
      </c>
      <c r="C78" s="126">
        <v>0</v>
      </c>
      <c r="D78" s="126"/>
      <c r="E78" s="126">
        <v>522</v>
      </c>
      <c r="F78" s="126">
        <v>157</v>
      </c>
      <c r="G78" s="126">
        <v>162</v>
      </c>
      <c r="H78" s="126">
        <v>33</v>
      </c>
      <c r="I78" s="126">
        <v>0</v>
      </c>
      <c r="J78" s="126">
        <v>0</v>
      </c>
      <c r="K78" s="126">
        <v>129</v>
      </c>
      <c r="L78" s="126">
        <v>9</v>
      </c>
      <c r="M78" s="126">
        <f t="shared" si="5"/>
        <v>22</v>
      </c>
      <c r="N78" s="126">
        <v>10</v>
      </c>
      <c r="O78" s="143"/>
      <c r="P78" s="143"/>
      <c r="Q78" s="121"/>
      <c r="S78" s="121"/>
    </row>
    <row r="79" spans="1:19" s="86" customFormat="1" ht="9" customHeight="1">
      <c r="A79" s="84" t="s">
        <v>40</v>
      </c>
      <c r="B79" s="113">
        <f t="shared" si="4"/>
        <v>1469</v>
      </c>
      <c r="C79" s="113">
        <v>0</v>
      </c>
      <c r="D79" s="113"/>
      <c r="E79" s="113">
        <v>1469</v>
      </c>
      <c r="F79" s="113">
        <v>1040</v>
      </c>
      <c r="G79" s="113">
        <v>308</v>
      </c>
      <c r="H79" s="113">
        <v>50</v>
      </c>
      <c r="I79" s="113">
        <v>0</v>
      </c>
      <c r="J79" s="113">
        <v>0</v>
      </c>
      <c r="K79" s="113">
        <v>4</v>
      </c>
      <c r="L79" s="113">
        <v>4</v>
      </c>
      <c r="M79" s="113">
        <f t="shared" si="5"/>
        <v>63</v>
      </c>
      <c r="N79" s="113">
        <v>0</v>
      </c>
      <c r="O79" s="143"/>
      <c r="P79" s="143"/>
      <c r="Q79" s="121"/>
      <c r="S79" s="121"/>
    </row>
    <row r="80" spans="1:19" s="86" customFormat="1" ht="9" customHeight="1">
      <c r="A80" s="84" t="s">
        <v>41</v>
      </c>
      <c r="B80" s="113">
        <f t="shared" si="4"/>
        <v>1421</v>
      </c>
      <c r="C80" s="113">
        <v>0</v>
      </c>
      <c r="D80" s="113"/>
      <c r="E80" s="113">
        <v>1421</v>
      </c>
      <c r="F80" s="113">
        <v>1397</v>
      </c>
      <c r="G80" s="113">
        <v>11</v>
      </c>
      <c r="H80" s="113">
        <v>2</v>
      </c>
      <c r="I80" s="113">
        <v>0</v>
      </c>
      <c r="J80" s="113">
        <v>0</v>
      </c>
      <c r="K80" s="113">
        <v>6</v>
      </c>
      <c r="L80" s="113">
        <v>1</v>
      </c>
      <c r="M80" s="113">
        <f t="shared" si="5"/>
        <v>4</v>
      </c>
      <c r="N80" s="113">
        <v>0</v>
      </c>
      <c r="O80" s="143"/>
      <c r="P80" s="143"/>
      <c r="Q80" s="121"/>
      <c r="S80" s="121"/>
    </row>
    <row r="81" spans="1:19" s="86" customFormat="1" ht="9" customHeight="1">
      <c r="A81" s="84" t="s">
        <v>42</v>
      </c>
      <c r="B81" s="113">
        <f t="shared" si="4"/>
        <v>720</v>
      </c>
      <c r="C81" s="113">
        <v>176</v>
      </c>
      <c r="D81" s="113"/>
      <c r="E81" s="113">
        <v>544</v>
      </c>
      <c r="F81" s="113">
        <v>492</v>
      </c>
      <c r="G81" s="113">
        <v>30</v>
      </c>
      <c r="H81" s="113">
        <v>6</v>
      </c>
      <c r="I81" s="113">
        <v>0</v>
      </c>
      <c r="J81" s="113">
        <v>0</v>
      </c>
      <c r="K81" s="113">
        <v>4</v>
      </c>
      <c r="L81" s="113">
        <v>0</v>
      </c>
      <c r="M81" s="113">
        <f t="shared" si="5"/>
        <v>12</v>
      </c>
      <c r="N81" s="113">
        <v>0</v>
      </c>
      <c r="O81" s="143"/>
      <c r="P81" s="143"/>
      <c r="Q81" s="121"/>
      <c r="S81" s="121"/>
    </row>
    <row r="82" spans="1:19" s="86" customFormat="1" ht="9" customHeight="1">
      <c r="A82" s="87" t="s">
        <v>43</v>
      </c>
      <c r="B82" s="126">
        <f t="shared" si="4"/>
        <v>1435</v>
      </c>
      <c r="C82" s="126">
        <v>0</v>
      </c>
      <c r="D82" s="126"/>
      <c r="E82" s="126">
        <v>1435</v>
      </c>
      <c r="F82" s="126">
        <v>1066</v>
      </c>
      <c r="G82" s="126">
        <v>79</v>
      </c>
      <c r="H82" s="126">
        <v>40</v>
      </c>
      <c r="I82" s="126">
        <v>182</v>
      </c>
      <c r="J82" s="126">
        <v>0</v>
      </c>
      <c r="K82" s="126">
        <v>37</v>
      </c>
      <c r="L82" s="126">
        <v>7</v>
      </c>
      <c r="M82" s="126">
        <f t="shared" si="5"/>
        <v>23</v>
      </c>
      <c r="N82" s="126">
        <v>1</v>
      </c>
      <c r="O82" s="143"/>
      <c r="P82" s="143"/>
      <c r="Q82" s="121"/>
      <c r="S82" s="121"/>
    </row>
    <row r="83" spans="1:19" s="86" customFormat="1" ht="9" customHeight="1">
      <c r="A83" s="84" t="s">
        <v>44</v>
      </c>
      <c r="B83" s="113">
        <f t="shared" si="4"/>
        <v>117</v>
      </c>
      <c r="C83" s="113">
        <v>0</v>
      </c>
      <c r="D83" s="113"/>
      <c r="E83" s="113">
        <v>117</v>
      </c>
      <c r="F83" s="113">
        <v>83</v>
      </c>
      <c r="G83" s="113">
        <v>15</v>
      </c>
      <c r="H83" s="113">
        <v>2</v>
      </c>
      <c r="I83" s="113">
        <v>0</v>
      </c>
      <c r="J83" s="113">
        <v>8</v>
      </c>
      <c r="K83" s="113">
        <v>0</v>
      </c>
      <c r="L83" s="113">
        <v>3</v>
      </c>
      <c r="M83" s="113">
        <f t="shared" si="5"/>
        <v>6</v>
      </c>
      <c r="N83" s="113">
        <v>0</v>
      </c>
      <c r="O83" s="143"/>
      <c r="P83" s="143"/>
      <c r="Q83" s="121"/>
      <c r="S83" s="121"/>
    </row>
    <row r="84" spans="1:19" s="86" customFormat="1" ht="9" customHeight="1">
      <c r="A84" s="84" t="s">
        <v>45</v>
      </c>
      <c r="B84" s="113">
        <f t="shared" si="4"/>
        <v>2217</v>
      </c>
      <c r="C84" s="113">
        <v>861</v>
      </c>
      <c r="D84" s="113"/>
      <c r="E84" s="113">
        <v>1356</v>
      </c>
      <c r="F84" s="113">
        <v>1218</v>
      </c>
      <c r="G84" s="113">
        <v>39</v>
      </c>
      <c r="H84" s="113">
        <v>8</v>
      </c>
      <c r="I84" s="113">
        <v>34</v>
      </c>
      <c r="J84" s="113">
        <v>0</v>
      </c>
      <c r="K84" s="113">
        <v>29</v>
      </c>
      <c r="L84" s="113">
        <v>5</v>
      </c>
      <c r="M84" s="113">
        <f t="shared" si="5"/>
        <v>23</v>
      </c>
      <c r="N84" s="113">
        <v>0</v>
      </c>
      <c r="O84" s="143"/>
      <c r="P84" s="143"/>
      <c r="Q84" s="121"/>
      <c r="S84" s="121"/>
    </row>
    <row r="85" spans="1:19" s="86" customFormat="1" ht="9" customHeight="1">
      <c r="A85" s="84" t="s">
        <v>46</v>
      </c>
      <c r="B85" s="113">
        <f t="shared" si="4"/>
        <v>1017</v>
      </c>
      <c r="C85" s="113">
        <v>373</v>
      </c>
      <c r="D85" s="113"/>
      <c r="E85" s="113">
        <v>644</v>
      </c>
      <c r="F85" s="113">
        <v>640</v>
      </c>
      <c r="G85" s="113">
        <v>4</v>
      </c>
      <c r="H85" s="113">
        <v>0</v>
      </c>
      <c r="I85" s="113">
        <v>0</v>
      </c>
      <c r="J85" s="113">
        <v>0</v>
      </c>
      <c r="K85" s="113">
        <v>0</v>
      </c>
      <c r="L85" s="113">
        <v>0</v>
      </c>
      <c r="M85" s="113">
        <f t="shared" si="5"/>
        <v>0</v>
      </c>
      <c r="N85" s="113">
        <v>0</v>
      </c>
      <c r="O85" s="143"/>
      <c r="P85" s="143"/>
      <c r="Q85" s="121"/>
      <c r="S85" s="121"/>
    </row>
    <row r="86" spans="1:19" s="86" customFormat="1" ht="9" customHeight="1">
      <c r="A86" s="87" t="s">
        <v>47</v>
      </c>
      <c r="B86" s="126">
        <f t="shared" si="4"/>
        <v>522</v>
      </c>
      <c r="C86" s="126">
        <v>0</v>
      </c>
      <c r="D86" s="126"/>
      <c r="E86" s="126">
        <v>522</v>
      </c>
      <c r="F86" s="126">
        <v>396</v>
      </c>
      <c r="G86" s="126">
        <v>94</v>
      </c>
      <c r="H86" s="126">
        <v>9</v>
      </c>
      <c r="I86" s="126">
        <v>0</v>
      </c>
      <c r="J86" s="126">
        <v>0</v>
      </c>
      <c r="K86" s="126">
        <v>16</v>
      </c>
      <c r="L86" s="126">
        <v>1</v>
      </c>
      <c r="M86" s="126">
        <f t="shared" si="5"/>
        <v>6</v>
      </c>
      <c r="N86" s="126">
        <v>0</v>
      </c>
      <c r="O86" s="143"/>
      <c r="P86" s="143"/>
      <c r="Q86" s="121"/>
      <c r="S86" s="121"/>
    </row>
    <row r="87" spans="1:19" s="86" customFormat="1" ht="3" customHeight="1">
      <c r="A87" s="84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43"/>
      <c r="P87" s="143"/>
      <c r="Q87" s="121"/>
      <c r="S87" s="121"/>
    </row>
    <row r="88" spans="1:19" s="86" customFormat="1" ht="9" customHeight="1">
      <c r="A88" s="80">
        <v>1997</v>
      </c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43"/>
      <c r="P88" s="143"/>
      <c r="Q88" s="121"/>
      <c r="S88" s="121"/>
    </row>
    <row r="89" spans="1:19" s="86" customFormat="1" ht="9" customHeight="1">
      <c r="A89" s="80" t="s">
        <v>15</v>
      </c>
      <c r="B89" s="125">
        <f>SUM(B91:B122)</f>
        <v>40792</v>
      </c>
      <c r="C89" s="125">
        <f>SUM(C91:C122)</f>
        <v>6591</v>
      </c>
      <c r="D89" s="125"/>
      <c r="E89" s="125">
        <f t="shared" ref="E89:N89" si="6">SUM(E91:E122)</f>
        <v>34201</v>
      </c>
      <c r="F89" s="125">
        <f t="shared" si="6"/>
        <v>23256</v>
      </c>
      <c r="G89" s="125">
        <f t="shared" si="6"/>
        <v>4393</v>
      </c>
      <c r="H89" s="125">
        <f t="shared" si="6"/>
        <v>1029</v>
      </c>
      <c r="I89" s="125">
        <f t="shared" si="6"/>
        <v>1769</v>
      </c>
      <c r="J89" s="125">
        <f t="shared" si="6"/>
        <v>568</v>
      </c>
      <c r="K89" s="125">
        <f t="shared" si="6"/>
        <v>1773</v>
      </c>
      <c r="L89" s="125">
        <f t="shared" si="6"/>
        <v>648</v>
      </c>
      <c r="M89" s="125">
        <f t="shared" si="6"/>
        <v>643</v>
      </c>
      <c r="N89" s="125">
        <f t="shared" si="6"/>
        <v>122</v>
      </c>
      <c r="O89" s="143"/>
      <c r="P89" s="260"/>
      <c r="Q89" s="121"/>
      <c r="S89" s="121"/>
    </row>
    <row r="90" spans="1:19" s="86" customFormat="1" ht="3.95" customHeight="1">
      <c r="A90" s="80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43"/>
      <c r="P90" s="143"/>
      <c r="Q90" s="121"/>
      <c r="S90" s="121"/>
    </row>
    <row r="91" spans="1:19" s="86" customFormat="1" ht="9" customHeight="1">
      <c r="A91" s="84" t="s">
        <v>16</v>
      </c>
      <c r="B91" s="113">
        <f t="shared" ref="B91:B122" si="7">SUM(C91:E91)</f>
        <v>600</v>
      </c>
      <c r="C91" s="113">
        <v>65</v>
      </c>
      <c r="D91" s="113"/>
      <c r="E91" s="113">
        <v>535</v>
      </c>
      <c r="F91" s="113">
        <v>399</v>
      </c>
      <c r="G91" s="113">
        <v>93</v>
      </c>
      <c r="H91" s="113">
        <v>16</v>
      </c>
      <c r="I91" s="113">
        <v>0</v>
      </c>
      <c r="J91" s="113">
        <v>0</v>
      </c>
      <c r="K91" s="113">
        <v>5</v>
      </c>
      <c r="L91" s="113">
        <v>1</v>
      </c>
      <c r="M91" s="113">
        <f t="shared" ref="M91:M122" si="8">E91-SUM(F91:L91,N91)</f>
        <v>17</v>
      </c>
      <c r="N91" s="113">
        <v>4</v>
      </c>
      <c r="O91" s="143"/>
      <c r="P91" s="143"/>
      <c r="Q91" s="121"/>
      <c r="S91" s="121"/>
    </row>
    <row r="92" spans="1:19" s="86" customFormat="1" ht="9" customHeight="1">
      <c r="A92" s="84" t="s">
        <v>17</v>
      </c>
      <c r="B92" s="113">
        <f t="shared" si="7"/>
        <v>1368</v>
      </c>
      <c r="C92" s="113">
        <v>258</v>
      </c>
      <c r="D92" s="113"/>
      <c r="E92" s="113">
        <v>1110</v>
      </c>
      <c r="F92" s="113">
        <v>824</v>
      </c>
      <c r="G92" s="113">
        <v>239</v>
      </c>
      <c r="H92" s="113">
        <v>21</v>
      </c>
      <c r="I92" s="113">
        <v>0</v>
      </c>
      <c r="J92" s="113">
        <v>0</v>
      </c>
      <c r="K92" s="113">
        <v>5</v>
      </c>
      <c r="L92" s="113">
        <v>6</v>
      </c>
      <c r="M92" s="113">
        <f t="shared" si="8"/>
        <v>15</v>
      </c>
      <c r="N92" s="113">
        <v>0</v>
      </c>
      <c r="O92" s="143"/>
      <c r="P92" s="143"/>
      <c r="Q92" s="121"/>
      <c r="S92" s="121"/>
    </row>
    <row r="93" spans="1:19" s="86" customFormat="1" ht="9" customHeight="1">
      <c r="A93" s="84" t="s">
        <v>18</v>
      </c>
      <c r="B93" s="113">
        <f t="shared" si="7"/>
        <v>358</v>
      </c>
      <c r="C93" s="113">
        <v>58</v>
      </c>
      <c r="D93" s="113"/>
      <c r="E93" s="113">
        <v>300</v>
      </c>
      <c r="F93" s="113">
        <v>219</v>
      </c>
      <c r="G93" s="113">
        <v>45</v>
      </c>
      <c r="H93" s="113">
        <v>10</v>
      </c>
      <c r="I93" s="113">
        <v>0</v>
      </c>
      <c r="J93" s="113">
        <v>0</v>
      </c>
      <c r="K93" s="113">
        <v>7</v>
      </c>
      <c r="L93" s="113">
        <v>1</v>
      </c>
      <c r="M93" s="113">
        <f t="shared" si="8"/>
        <v>16</v>
      </c>
      <c r="N93" s="113">
        <v>2</v>
      </c>
      <c r="O93" s="143"/>
      <c r="P93" s="143"/>
      <c r="Q93" s="121"/>
      <c r="S93" s="121"/>
    </row>
    <row r="94" spans="1:19" s="86" customFormat="1" ht="9" customHeight="1">
      <c r="A94" s="87" t="s">
        <v>19</v>
      </c>
      <c r="B94" s="126">
        <f t="shared" si="7"/>
        <v>439</v>
      </c>
      <c r="C94" s="126">
        <v>108</v>
      </c>
      <c r="D94" s="126"/>
      <c r="E94" s="126">
        <v>331</v>
      </c>
      <c r="F94" s="126">
        <v>237</v>
      </c>
      <c r="G94" s="126">
        <v>35</v>
      </c>
      <c r="H94" s="126">
        <v>8</v>
      </c>
      <c r="I94" s="126">
        <v>0</v>
      </c>
      <c r="J94" s="126">
        <v>0</v>
      </c>
      <c r="K94" s="126">
        <v>39</v>
      </c>
      <c r="L94" s="126">
        <v>0</v>
      </c>
      <c r="M94" s="126">
        <f t="shared" si="8"/>
        <v>12</v>
      </c>
      <c r="N94" s="126">
        <v>0</v>
      </c>
      <c r="O94" s="143"/>
      <c r="P94" s="143"/>
      <c r="Q94" s="121"/>
      <c r="S94" s="121"/>
    </row>
    <row r="95" spans="1:19" s="86" customFormat="1" ht="9" customHeight="1">
      <c r="A95" s="84" t="s">
        <v>20</v>
      </c>
      <c r="B95" s="113">
        <f t="shared" si="7"/>
        <v>1447</v>
      </c>
      <c r="C95" s="113">
        <v>0</v>
      </c>
      <c r="D95" s="113"/>
      <c r="E95" s="113">
        <v>1447</v>
      </c>
      <c r="F95" s="113">
        <v>1086</v>
      </c>
      <c r="G95" s="113">
        <v>219</v>
      </c>
      <c r="H95" s="113">
        <v>75</v>
      </c>
      <c r="I95" s="113">
        <v>0</v>
      </c>
      <c r="J95" s="113">
        <v>0</v>
      </c>
      <c r="K95" s="113">
        <v>5</v>
      </c>
      <c r="L95" s="113">
        <v>36</v>
      </c>
      <c r="M95" s="113">
        <f t="shared" si="8"/>
        <v>26</v>
      </c>
      <c r="N95" s="113">
        <v>0</v>
      </c>
      <c r="O95" s="143"/>
      <c r="P95" s="143"/>
      <c r="Q95" s="121"/>
      <c r="S95" s="121"/>
    </row>
    <row r="96" spans="1:19" s="86" customFormat="1" ht="9" customHeight="1">
      <c r="A96" s="84" t="s">
        <v>21</v>
      </c>
      <c r="B96" s="113">
        <f t="shared" si="7"/>
        <v>528</v>
      </c>
      <c r="C96" s="113">
        <v>94</v>
      </c>
      <c r="D96" s="113"/>
      <c r="E96" s="113">
        <v>434</v>
      </c>
      <c r="F96" s="113">
        <v>260</v>
      </c>
      <c r="G96" s="113">
        <v>116</v>
      </c>
      <c r="H96" s="113">
        <v>15</v>
      </c>
      <c r="I96" s="113">
        <v>0</v>
      </c>
      <c r="J96" s="113">
        <v>0</v>
      </c>
      <c r="K96" s="113">
        <v>4</v>
      </c>
      <c r="L96" s="113">
        <v>3</v>
      </c>
      <c r="M96" s="113">
        <f t="shared" si="8"/>
        <v>12</v>
      </c>
      <c r="N96" s="113">
        <v>24</v>
      </c>
      <c r="O96" s="143"/>
      <c r="P96" s="143"/>
      <c r="Q96" s="121"/>
      <c r="S96" s="121"/>
    </row>
    <row r="97" spans="1:19" s="86" customFormat="1" ht="9" customHeight="1">
      <c r="A97" s="84" t="s">
        <v>22</v>
      </c>
      <c r="B97" s="113">
        <f t="shared" si="7"/>
        <v>878</v>
      </c>
      <c r="C97" s="113">
        <v>333</v>
      </c>
      <c r="D97" s="113"/>
      <c r="E97" s="113">
        <v>545</v>
      </c>
      <c r="F97" s="113">
        <v>479</v>
      </c>
      <c r="G97" s="113">
        <v>43</v>
      </c>
      <c r="H97" s="113">
        <v>7</v>
      </c>
      <c r="I97" s="113">
        <v>0</v>
      </c>
      <c r="J97" s="113">
        <v>0</v>
      </c>
      <c r="K97" s="113">
        <v>8</v>
      </c>
      <c r="L97" s="113">
        <v>0</v>
      </c>
      <c r="M97" s="113">
        <f t="shared" si="8"/>
        <v>5</v>
      </c>
      <c r="N97" s="113">
        <v>3</v>
      </c>
      <c r="O97" s="143"/>
      <c r="P97" s="143"/>
      <c r="Q97" s="121"/>
      <c r="S97" s="121"/>
    </row>
    <row r="98" spans="1:19" s="86" customFormat="1" ht="9" customHeight="1">
      <c r="A98" s="87" t="s">
        <v>23</v>
      </c>
      <c r="B98" s="126">
        <f t="shared" si="7"/>
        <v>3149</v>
      </c>
      <c r="C98" s="126">
        <v>0</v>
      </c>
      <c r="D98" s="126"/>
      <c r="E98" s="126">
        <v>3149</v>
      </c>
      <c r="F98" s="126">
        <v>2341</v>
      </c>
      <c r="G98" s="126">
        <v>0</v>
      </c>
      <c r="H98" s="126">
        <v>55</v>
      </c>
      <c r="I98" s="126">
        <v>0</v>
      </c>
      <c r="J98" s="126">
        <v>484</v>
      </c>
      <c r="K98" s="126">
        <v>221</v>
      </c>
      <c r="L98" s="126">
        <v>7</v>
      </c>
      <c r="M98" s="126">
        <f t="shared" si="8"/>
        <v>37</v>
      </c>
      <c r="N98" s="126">
        <v>4</v>
      </c>
      <c r="O98" s="143"/>
      <c r="P98" s="143"/>
      <c r="Q98" s="121"/>
      <c r="S98" s="121"/>
    </row>
    <row r="99" spans="1:19" s="86" customFormat="1" ht="9" customHeight="1">
      <c r="A99" s="243" t="s">
        <v>24</v>
      </c>
      <c r="B99" s="113">
        <f t="shared" si="7"/>
        <v>6410</v>
      </c>
      <c r="C99" s="113">
        <v>1609</v>
      </c>
      <c r="D99" s="113"/>
      <c r="E99" s="113">
        <v>4801</v>
      </c>
      <c r="F99" s="113">
        <v>1768</v>
      </c>
      <c r="G99" s="113">
        <v>730</v>
      </c>
      <c r="H99" s="113">
        <v>231</v>
      </c>
      <c r="I99" s="113">
        <v>989</v>
      </c>
      <c r="J99" s="113">
        <v>0</v>
      </c>
      <c r="K99" s="113">
        <v>514</v>
      </c>
      <c r="L99" s="113">
        <v>461</v>
      </c>
      <c r="M99" s="113">
        <f t="shared" si="8"/>
        <v>108</v>
      </c>
      <c r="N99" s="113">
        <v>0</v>
      </c>
      <c r="O99" s="143"/>
      <c r="P99" s="143"/>
      <c r="Q99" s="121"/>
      <c r="S99" s="121"/>
    </row>
    <row r="100" spans="1:19" s="86" customFormat="1" ht="9" customHeight="1">
      <c r="A100" s="84" t="s">
        <v>25</v>
      </c>
      <c r="B100" s="113">
        <f t="shared" si="7"/>
        <v>889</v>
      </c>
      <c r="C100" s="113">
        <v>0</v>
      </c>
      <c r="D100" s="113"/>
      <c r="E100" s="113">
        <v>889</v>
      </c>
      <c r="F100" s="113">
        <v>383</v>
      </c>
      <c r="G100" s="113">
        <v>360</v>
      </c>
      <c r="H100" s="113">
        <v>104</v>
      </c>
      <c r="I100" s="113">
        <v>0</v>
      </c>
      <c r="J100" s="113">
        <v>0</v>
      </c>
      <c r="K100" s="113">
        <v>0</v>
      </c>
      <c r="L100" s="113">
        <v>4</v>
      </c>
      <c r="M100" s="113">
        <f t="shared" si="8"/>
        <v>37</v>
      </c>
      <c r="N100" s="113">
        <v>1</v>
      </c>
      <c r="O100" s="143"/>
      <c r="P100" s="143"/>
      <c r="Q100" s="121"/>
      <c r="S100" s="121"/>
    </row>
    <row r="101" spans="1:19" s="86" customFormat="1" ht="9" customHeight="1">
      <c r="A101" s="84" t="s">
        <v>26</v>
      </c>
      <c r="B101" s="113">
        <f t="shared" si="7"/>
        <v>1241</v>
      </c>
      <c r="C101" s="113">
        <v>0</v>
      </c>
      <c r="D101" s="113"/>
      <c r="E101" s="113">
        <v>1241</v>
      </c>
      <c r="F101" s="113">
        <v>599</v>
      </c>
      <c r="G101" s="113">
        <v>205</v>
      </c>
      <c r="H101" s="113">
        <v>56</v>
      </c>
      <c r="I101" s="113">
        <v>0</v>
      </c>
      <c r="J101" s="113">
        <v>0</v>
      </c>
      <c r="K101" s="113">
        <v>297</v>
      </c>
      <c r="L101" s="113">
        <v>9</v>
      </c>
      <c r="M101" s="113">
        <f t="shared" si="8"/>
        <v>53</v>
      </c>
      <c r="N101" s="113">
        <v>22</v>
      </c>
      <c r="O101" s="143"/>
      <c r="P101" s="143"/>
      <c r="Q101" s="121"/>
      <c r="S101" s="121"/>
    </row>
    <row r="102" spans="1:19" s="86" customFormat="1" ht="9" customHeight="1">
      <c r="A102" s="87" t="s">
        <v>27</v>
      </c>
      <c r="B102" s="126">
        <f t="shared" si="7"/>
        <v>612</v>
      </c>
      <c r="C102" s="126">
        <v>128</v>
      </c>
      <c r="D102" s="126"/>
      <c r="E102" s="126">
        <v>484</v>
      </c>
      <c r="F102" s="126">
        <v>291</v>
      </c>
      <c r="G102" s="126">
        <v>50</v>
      </c>
      <c r="H102" s="126">
        <v>2</v>
      </c>
      <c r="I102" s="126">
        <v>0</v>
      </c>
      <c r="J102" s="126">
        <v>50</v>
      </c>
      <c r="K102" s="126">
        <v>78</v>
      </c>
      <c r="L102" s="126">
        <v>4</v>
      </c>
      <c r="M102" s="126">
        <f t="shared" si="8"/>
        <v>9</v>
      </c>
      <c r="N102" s="126">
        <v>0</v>
      </c>
      <c r="O102" s="143"/>
      <c r="P102" s="143"/>
      <c r="Q102" s="121"/>
      <c r="S102" s="121"/>
    </row>
    <row r="103" spans="1:19" s="86" customFormat="1" ht="9" customHeight="1">
      <c r="A103" s="84" t="s">
        <v>28</v>
      </c>
      <c r="B103" s="113">
        <f t="shared" si="7"/>
        <v>363</v>
      </c>
      <c r="C103" s="113">
        <v>0</v>
      </c>
      <c r="D103" s="113"/>
      <c r="E103" s="113">
        <v>363</v>
      </c>
      <c r="F103" s="113">
        <v>275</v>
      </c>
      <c r="G103" s="113">
        <v>48</v>
      </c>
      <c r="H103" s="113">
        <v>13</v>
      </c>
      <c r="I103" s="113">
        <v>0</v>
      </c>
      <c r="J103" s="113">
        <v>0</v>
      </c>
      <c r="K103" s="113">
        <v>9</v>
      </c>
      <c r="L103" s="113">
        <v>5</v>
      </c>
      <c r="M103" s="113">
        <f t="shared" si="8"/>
        <v>6</v>
      </c>
      <c r="N103" s="113">
        <v>7</v>
      </c>
      <c r="O103" s="143"/>
      <c r="P103" s="143"/>
      <c r="Q103" s="121"/>
      <c r="S103" s="121"/>
    </row>
    <row r="104" spans="1:19" s="86" customFormat="1" ht="9" customHeight="1">
      <c r="A104" s="84" t="s">
        <v>29</v>
      </c>
      <c r="B104" s="113">
        <f t="shared" si="7"/>
        <v>1853</v>
      </c>
      <c r="C104" s="113">
        <v>0</v>
      </c>
      <c r="D104" s="113"/>
      <c r="E104" s="113">
        <v>1853</v>
      </c>
      <c r="F104" s="113">
        <v>1833</v>
      </c>
      <c r="G104" s="113">
        <v>9</v>
      </c>
      <c r="H104" s="113">
        <v>0</v>
      </c>
      <c r="I104" s="113">
        <v>0</v>
      </c>
      <c r="J104" s="113">
        <v>2</v>
      </c>
      <c r="K104" s="113">
        <v>3</v>
      </c>
      <c r="L104" s="113">
        <v>0</v>
      </c>
      <c r="M104" s="113">
        <f t="shared" si="8"/>
        <v>5</v>
      </c>
      <c r="N104" s="113">
        <v>1</v>
      </c>
      <c r="O104" s="143"/>
      <c r="P104" s="143"/>
      <c r="Q104" s="121"/>
      <c r="S104" s="121"/>
    </row>
    <row r="105" spans="1:19" s="86" customFormat="1" ht="9" customHeight="1">
      <c r="A105" s="84" t="s">
        <v>30</v>
      </c>
      <c r="B105" s="113">
        <f t="shared" si="7"/>
        <v>3736</v>
      </c>
      <c r="C105" s="113">
        <v>691</v>
      </c>
      <c r="D105" s="113"/>
      <c r="E105" s="113">
        <v>3045</v>
      </c>
      <c r="F105" s="113">
        <v>1895</v>
      </c>
      <c r="G105" s="113">
        <v>353</v>
      </c>
      <c r="H105" s="113">
        <v>143</v>
      </c>
      <c r="I105" s="113">
        <v>418</v>
      </c>
      <c r="J105" s="113">
        <v>0</v>
      </c>
      <c r="K105" s="113">
        <v>178</v>
      </c>
      <c r="L105" s="113">
        <v>16</v>
      </c>
      <c r="M105" s="113">
        <f t="shared" si="8"/>
        <v>38</v>
      </c>
      <c r="N105" s="113">
        <v>4</v>
      </c>
      <c r="O105" s="143"/>
      <c r="P105" s="143"/>
      <c r="Q105" s="121"/>
      <c r="S105" s="121"/>
    </row>
    <row r="106" spans="1:19" s="86" customFormat="1" ht="9" customHeight="1">
      <c r="A106" s="87" t="s">
        <v>31</v>
      </c>
      <c r="B106" s="126">
        <f t="shared" si="7"/>
        <v>1356</v>
      </c>
      <c r="C106" s="126">
        <v>433</v>
      </c>
      <c r="D106" s="126"/>
      <c r="E106" s="126">
        <v>923</v>
      </c>
      <c r="F106" s="126">
        <v>307</v>
      </c>
      <c r="G106" s="126">
        <v>494</v>
      </c>
      <c r="H106" s="126">
        <v>48</v>
      </c>
      <c r="I106" s="126">
        <v>0</v>
      </c>
      <c r="J106" s="126">
        <v>0</v>
      </c>
      <c r="K106" s="126">
        <v>21</v>
      </c>
      <c r="L106" s="126">
        <v>2</v>
      </c>
      <c r="M106" s="126">
        <f t="shared" si="8"/>
        <v>38</v>
      </c>
      <c r="N106" s="126">
        <v>13</v>
      </c>
      <c r="O106" s="143"/>
      <c r="P106" s="143"/>
      <c r="Q106" s="121"/>
      <c r="S106" s="121"/>
    </row>
    <row r="107" spans="1:19" s="86" customFormat="1" ht="9" customHeight="1">
      <c r="A107" s="84" t="s">
        <v>32</v>
      </c>
      <c r="B107" s="113">
        <f t="shared" si="7"/>
        <v>521</v>
      </c>
      <c r="C107" s="113">
        <v>0</v>
      </c>
      <c r="D107" s="113"/>
      <c r="E107" s="113">
        <v>521</v>
      </c>
      <c r="F107" s="113">
        <v>444</v>
      </c>
      <c r="G107" s="113">
        <v>29</v>
      </c>
      <c r="H107" s="113">
        <v>13</v>
      </c>
      <c r="I107" s="113">
        <v>0</v>
      </c>
      <c r="J107" s="113">
        <v>0</v>
      </c>
      <c r="K107" s="113">
        <v>14</v>
      </c>
      <c r="L107" s="113">
        <v>5</v>
      </c>
      <c r="M107" s="113">
        <f t="shared" si="8"/>
        <v>16</v>
      </c>
      <c r="N107" s="113">
        <v>0</v>
      </c>
      <c r="O107" s="143"/>
      <c r="P107" s="143"/>
      <c r="Q107" s="121"/>
      <c r="S107" s="121"/>
    </row>
    <row r="108" spans="1:19" s="86" customFormat="1" ht="9" customHeight="1">
      <c r="A108" s="84" t="s">
        <v>33</v>
      </c>
      <c r="B108" s="113">
        <f t="shared" si="7"/>
        <v>434</v>
      </c>
      <c r="C108" s="113">
        <v>122</v>
      </c>
      <c r="D108" s="113"/>
      <c r="E108" s="113">
        <v>312</v>
      </c>
      <c r="F108" s="113">
        <v>198</v>
      </c>
      <c r="G108" s="113">
        <v>31</v>
      </c>
      <c r="H108" s="113">
        <v>3</v>
      </c>
      <c r="I108" s="113">
        <v>24</v>
      </c>
      <c r="J108" s="113">
        <v>0</v>
      </c>
      <c r="K108" s="113">
        <v>42</v>
      </c>
      <c r="L108" s="113">
        <v>1</v>
      </c>
      <c r="M108" s="113">
        <f t="shared" si="8"/>
        <v>7</v>
      </c>
      <c r="N108" s="113">
        <v>6</v>
      </c>
      <c r="O108" s="143"/>
      <c r="P108" s="143"/>
      <c r="Q108" s="121"/>
      <c r="S108" s="121"/>
    </row>
    <row r="109" spans="1:19" s="86" customFormat="1" ht="9" customHeight="1">
      <c r="A109" s="84" t="s">
        <v>34</v>
      </c>
      <c r="B109" s="113">
        <f t="shared" si="7"/>
        <v>2160</v>
      </c>
      <c r="C109" s="113">
        <v>707</v>
      </c>
      <c r="D109" s="113"/>
      <c r="E109" s="113">
        <v>1453</v>
      </c>
      <c r="F109" s="113">
        <v>1275</v>
      </c>
      <c r="G109" s="113">
        <v>120</v>
      </c>
      <c r="H109" s="113">
        <v>20</v>
      </c>
      <c r="I109" s="113">
        <v>0</v>
      </c>
      <c r="J109" s="113">
        <v>0</v>
      </c>
      <c r="K109" s="113">
        <v>4</v>
      </c>
      <c r="L109" s="113">
        <v>8</v>
      </c>
      <c r="M109" s="113">
        <f t="shared" si="8"/>
        <v>21</v>
      </c>
      <c r="N109" s="113">
        <v>5</v>
      </c>
      <c r="O109" s="143"/>
      <c r="P109" s="143"/>
      <c r="Q109" s="121"/>
      <c r="S109" s="121"/>
    </row>
    <row r="110" spans="1:19" s="86" customFormat="1" ht="9" customHeight="1">
      <c r="A110" s="87" t="s">
        <v>35</v>
      </c>
      <c r="B110" s="126">
        <f t="shared" si="7"/>
        <v>337</v>
      </c>
      <c r="C110" s="126">
        <v>0</v>
      </c>
      <c r="D110" s="126"/>
      <c r="E110" s="126">
        <v>337</v>
      </c>
      <c r="F110" s="126">
        <v>274</v>
      </c>
      <c r="G110" s="126">
        <v>34</v>
      </c>
      <c r="H110" s="126">
        <v>11</v>
      </c>
      <c r="I110" s="126">
        <v>0</v>
      </c>
      <c r="J110" s="126">
        <v>0</v>
      </c>
      <c r="K110" s="126">
        <v>6</v>
      </c>
      <c r="L110" s="126">
        <v>1</v>
      </c>
      <c r="M110" s="126">
        <f t="shared" si="8"/>
        <v>10</v>
      </c>
      <c r="N110" s="126">
        <v>1</v>
      </c>
      <c r="O110" s="143"/>
      <c r="P110" s="143"/>
      <c r="Q110" s="121"/>
      <c r="S110" s="121"/>
    </row>
    <row r="111" spans="1:19" s="86" customFormat="1" ht="9" customHeight="1">
      <c r="A111" s="84" t="s">
        <v>36</v>
      </c>
      <c r="B111" s="113">
        <f t="shared" si="7"/>
        <v>1109</v>
      </c>
      <c r="C111" s="113">
        <v>72</v>
      </c>
      <c r="D111" s="113"/>
      <c r="E111" s="113">
        <v>1037</v>
      </c>
      <c r="F111" s="113">
        <v>757</v>
      </c>
      <c r="G111" s="113">
        <v>235</v>
      </c>
      <c r="H111" s="113">
        <v>20</v>
      </c>
      <c r="I111" s="113">
        <v>0</v>
      </c>
      <c r="J111" s="113">
        <v>0</v>
      </c>
      <c r="K111" s="113">
        <v>0</v>
      </c>
      <c r="L111" s="113">
        <v>6</v>
      </c>
      <c r="M111" s="113">
        <f t="shared" si="8"/>
        <v>8</v>
      </c>
      <c r="N111" s="113">
        <v>11</v>
      </c>
      <c r="O111" s="143"/>
      <c r="P111" s="143"/>
      <c r="Q111" s="121"/>
      <c r="S111" s="121"/>
    </row>
    <row r="112" spans="1:19" s="86" customFormat="1" ht="9" customHeight="1">
      <c r="A112" s="84" t="s">
        <v>37</v>
      </c>
      <c r="B112" s="113">
        <f t="shared" si="7"/>
        <v>394</v>
      </c>
      <c r="C112" s="113">
        <v>143</v>
      </c>
      <c r="D112" s="113"/>
      <c r="E112" s="113">
        <v>251</v>
      </c>
      <c r="F112" s="113">
        <v>116</v>
      </c>
      <c r="G112" s="113">
        <v>42</v>
      </c>
      <c r="H112" s="113">
        <v>12</v>
      </c>
      <c r="I112" s="113">
        <v>12</v>
      </c>
      <c r="J112" s="113">
        <v>0</v>
      </c>
      <c r="K112" s="113">
        <v>22</v>
      </c>
      <c r="L112" s="113">
        <v>35</v>
      </c>
      <c r="M112" s="113">
        <f t="shared" si="8"/>
        <v>8</v>
      </c>
      <c r="N112" s="113">
        <v>4</v>
      </c>
      <c r="O112" s="143"/>
      <c r="P112" s="143"/>
      <c r="Q112" s="121"/>
      <c r="S112" s="121"/>
    </row>
    <row r="113" spans="1:19" s="86" customFormat="1" ht="9" customHeight="1">
      <c r="A113" s="84" t="s">
        <v>38</v>
      </c>
      <c r="B113" s="113">
        <f t="shared" si="7"/>
        <v>562</v>
      </c>
      <c r="C113" s="113">
        <v>139</v>
      </c>
      <c r="D113" s="113"/>
      <c r="E113" s="113">
        <v>423</v>
      </c>
      <c r="F113" s="113">
        <v>316</v>
      </c>
      <c r="G113" s="113">
        <v>58</v>
      </c>
      <c r="H113" s="113">
        <v>13</v>
      </c>
      <c r="I113" s="113">
        <v>0</v>
      </c>
      <c r="J113" s="113">
        <v>22</v>
      </c>
      <c r="K113" s="113">
        <v>0</v>
      </c>
      <c r="L113" s="113">
        <v>1</v>
      </c>
      <c r="M113" s="113">
        <f t="shared" si="8"/>
        <v>10</v>
      </c>
      <c r="N113" s="113">
        <v>3</v>
      </c>
      <c r="O113" s="143"/>
      <c r="P113" s="143"/>
      <c r="Q113" s="121"/>
      <c r="S113" s="121"/>
    </row>
    <row r="114" spans="1:19" s="86" customFormat="1" ht="9" customHeight="1">
      <c r="A114" s="87" t="s">
        <v>39</v>
      </c>
      <c r="B114" s="126">
        <f t="shared" si="7"/>
        <v>598</v>
      </c>
      <c r="C114" s="126">
        <v>0</v>
      </c>
      <c r="D114" s="126"/>
      <c r="E114" s="126">
        <v>598</v>
      </c>
      <c r="F114" s="126">
        <v>182</v>
      </c>
      <c r="G114" s="126">
        <v>188</v>
      </c>
      <c r="H114" s="126">
        <v>27</v>
      </c>
      <c r="I114" s="126">
        <v>0</v>
      </c>
      <c r="J114" s="126">
        <v>0</v>
      </c>
      <c r="K114" s="126">
        <v>160</v>
      </c>
      <c r="L114" s="126">
        <v>17</v>
      </c>
      <c r="M114" s="126">
        <f t="shared" si="8"/>
        <v>18</v>
      </c>
      <c r="N114" s="126">
        <v>6</v>
      </c>
      <c r="O114" s="143"/>
      <c r="P114" s="143"/>
      <c r="Q114" s="121"/>
      <c r="S114" s="121"/>
    </row>
    <row r="115" spans="1:19" s="86" customFormat="1" ht="9" customHeight="1">
      <c r="A115" s="84" t="s">
        <v>40</v>
      </c>
      <c r="B115" s="113">
        <f t="shared" si="7"/>
        <v>1581</v>
      </c>
      <c r="C115" s="113">
        <v>0</v>
      </c>
      <c r="D115" s="113"/>
      <c r="E115" s="113">
        <v>1581</v>
      </c>
      <c r="F115" s="113">
        <v>1096</v>
      </c>
      <c r="G115" s="113">
        <v>350</v>
      </c>
      <c r="H115" s="113">
        <v>63</v>
      </c>
      <c r="I115" s="113">
        <v>0</v>
      </c>
      <c r="J115" s="113">
        <v>0</v>
      </c>
      <c r="K115" s="113">
        <v>10</v>
      </c>
      <c r="L115" s="113">
        <v>6</v>
      </c>
      <c r="M115" s="113">
        <f t="shared" si="8"/>
        <v>56</v>
      </c>
      <c r="N115" s="113">
        <v>0</v>
      </c>
      <c r="O115" s="143"/>
      <c r="P115" s="143"/>
      <c r="Q115" s="121"/>
      <c r="S115" s="121"/>
    </row>
    <row r="116" spans="1:19" s="86" customFormat="1" ht="9" customHeight="1">
      <c r="A116" s="84" t="s">
        <v>41</v>
      </c>
      <c r="B116" s="113">
        <f t="shared" si="7"/>
        <v>1479</v>
      </c>
      <c r="C116" s="113">
        <v>0</v>
      </c>
      <c r="D116" s="113"/>
      <c r="E116" s="113">
        <v>1479</v>
      </c>
      <c r="F116" s="113">
        <v>1460</v>
      </c>
      <c r="G116" s="113">
        <v>8</v>
      </c>
      <c r="H116" s="113">
        <v>1</v>
      </c>
      <c r="I116" s="113">
        <v>0</v>
      </c>
      <c r="J116" s="113">
        <v>0</v>
      </c>
      <c r="K116" s="113">
        <v>10</v>
      </c>
      <c r="L116" s="113">
        <v>0</v>
      </c>
      <c r="M116" s="113">
        <f t="shared" si="8"/>
        <v>0</v>
      </c>
      <c r="N116" s="113">
        <v>0</v>
      </c>
      <c r="O116" s="143"/>
      <c r="P116" s="143"/>
      <c r="Q116" s="121"/>
      <c r="S116" s="121"/>
    </row>
    <row r="117" spans="1:19" s="86" customFormat="1" ht="9" customHeight="1">
      <c r="A117" s="84" t="s">
        <v>42</v>
      </c>
      <c r="B117" s="113">
        <f t="shared" si="7"/>
        <v>748</v>
      </c>
      <c r="C117" s="113">
        <v>211</v>
      </c>
      <c r="D117" s="113"/>
      <c r="E117" s="113">
        <v>537</v>
      </c>
      <c r="F117" s="113">
        <v>496</v>
      </c>
      <c r="G117" s="113">
        <v>22</v>
      </c>
      <c r="H117" s="113">
        <v>2</v>
      </c>
      <c r="I117" s="113">
        <v>0</v>
      </c>
      <c r="J117" s="113">
        <v>0</v>
      </c>
      <c r="K117" s="113">
        <v>4</v>
      </c>
      <c r="L117" s="113">
        <v>1</v>
      </c>
      <c r="M117" s="113">
        <f t="shared" si="8"/>
        <v>11</v>
      </c>
      <c r="N117" s="113">
        <v>1</v>
      </c>
      <c r="O117" s="143"/>
      <c r="P117" s="143"/>
      <c r="Q117" s="121"/>
      <c r="S117" s="121"/>
    </row>
    <row r="118" spans="1:19" s="86" customFormat="1" ht="9" customHeight="1">
      <c r="A118" s="87" t="s">
        <v>43</v>
      </c>
      <c r="B118" s="126">
        <f t="shared" si="7"/>
        <v>1380</v>
      </c>
      <c r="C118" s="126">
        <v>0</v>
      </c>
      <c r="D118" s="126"/>
      <c r="E118" s="126">
        <v>1380</v>
      </c>
      <c r="F118" s="126">
        <v>1028</v>
      </c>
      <c r="G118" s="126">
        <v>77</v>
      </c>
      <c r="H118" s="126">
        <v>22</v>
      </c>
      <c r="I118" s="126">
        <v>186</v>
      </c>
      <c r="J118" s="126">
        <v>0</v>
      </c>
      <c r="K118" s="126">
        <v>45</v>
      </c>
      <c r="L118" s="126">
        <v>5</v>
      </c>
      <c r="M118" s="126">
        <f t="shared" si="8"/>
        <v>17</v>
      </c>
      <c r="N118" s="126">
        <v>0</v>
      </c>
      <c r="O118" s="143"/>
      <c r="P118" s="143"/>
      <c r="Q118" s="121"/>
      <c r="S118" s="121"/>
    </row>
    <row r="119" spans="1:19" s="86" customFormat="1" ht="9" customHeight="1">
      <c r="A119" s="84" t="s">
        <v>44</v>
      </c>
      <c r="B119" s="113">
        <f t="shared" si="7"/>
        <v>120</v>
      </c>
      <c r="C119" s="113">
        <v>0</v>
      </c>
      <c r="D119" s="113"/>
      <c r="E119" s="113">
        <v>120</v>
      </c>
      <c r="F119" s="113">
        <v>79</v>
      </c>
      <c r="G119" s="113">
        <v>16</v>
      </c>
      <c r="H119" s="113">
        <v>6</v>
      </c>
      <c r="I119" s="113">
        <v>0</v>
      </c>
      <c r="J119" s="113">
        <v>10</v>
      </c>
      <c r="K119" s="113">
        <v>0</v>
      </c>
      <c r="L119" s="113">
        <v>5</v>
      </c>
      <c r="M119" s="113">
        <f t="shared" si="8"/>
        <v>4</v>
      </c>
      <c r="N119" s="113">
        <v>0</v>
      </c>
      <c r="O119" s="143"/>
      <c r="P119" s="143"/>
      <c r="Q119" s="121"/>
      <c r="S119" s="121"/>
    </row>
    <row r="120" spans="1:19" s="86" customFormat="1" ht="9" customHeight="1">
      <c r="A120" s="84" t="s">
        <v>45</v>
      </c>
      <c r="B120" s="113">
        <f t="shared" si="7"/>
        <v>2418</v>
      </c>
      <c r="C120" s="113">
        <v>1013</v>
      </c>
      <c r="D120" s="113"/>
      <c r="E120" s="113">
        <v>1405</v>
      </c>
      <c r="F120" s="113">
        <v>1199</v>
      </c>
      <c r="G120" s="113">
        <v>15</v>
      </c>
      <c r="H120" s="113">
        <v>3</v>
      </c>
      <c r="I120" s="113">
        <v>140</v>
      </c>
      <c r="J120" s="113">
        <v>0</v>
      </c>
      <c r="K120" s="113">
        <v>36</v>
      </c>
      <c r="L120" s="113">
        <v>1</v>
      </c>
      <c r="M120" s="113">
        <f t="shared" si="8"/>
        <v>11</v>
      </c>
      <c r="N120" s="113">
        <v>0</v>
      </c>
      <c r="O120" s="143"/>
      <c r="P120" s="143"/>
      <c r="Q120" s="121"/>
      <c r="S120" s="121"/>
    </row>
    <row r="121" spans="1:19" s="86" customFormat="1" ht="9" customHeight="1">
      <c r="A121" s="84" t="s">
        <v>46</v>
      </c>
      <c r="B121" s="113">
        <f t="shared" si="7"/>
        <v>1133</v>
      </c>
      <c r="C121" s="113">
        <v>407</v>
      </c>
      <c r="D121" s="113"/>
      <c r="E121" s="113">
        <v>726</v>
      </c>
      <c r="F121" s="113">
        <v>717</v>
      </c>
      <c r="G121" s="113">
        <v>4</v>
      </c>
      <c r="H121" s="113">
        <v>2</v>
      </c>
      <c r="I121" s="113">
        <v>0</v>
      </c>
      <c r="J121" s="113">
        <v>0</v>
      </c>
      <c r="K121" s="113">
        <v>3</v>
      </c>
      <c r="L121" s="113">
        <v>0</v>
      </c>
      <c r="M121" s="113">
        <f t="shared" si="8"/>
        <v>0</v>
      </c>
      <c r="N121" s="113">
        <v>0</v>
      </c>
      <c r="O121" s="143"/>
      <c r="P121" s="143"/>
      <c r="Q121" s="121"/>
      <c r="S121" s="121"/>
    </row>
    <row r="122" spans="1:19" s="86" customFormat="1" ht="9" customHeight="1">
      <c r="A122" s="87" t="s">
        <v>47</v>
      </c>
      <c r="B122" s="126">
        <f t="shared" si="7"/>
        <v>591</v>
      </c>
      <c r="C122" s="126">
        <v>0</v>
      </c>
      <c r="D122" s="126"/>
      <c r="E122" s="126">
        <v>591</v>
      </c>
      <c r="F122" s="126">
        <v>423</v>
      </c>
      <c r="G122" s="126">
        <v>125</v>
      </c>
      <c r="H122" s="126">
        <v>7</v>
      </c>
      <c r="I122" s="126">
        <v>0</v>
      </c>
      <c r="J122" s="126">
        <v>0</v>
      </c>
      <c r="K122" s="126">
        <v>23</v>
      </c>
      <c r="L122" s="126">
        <v>1</v>
      </c>
      <c r="M122" s="126">
        <f t="shared" si="8"/>
        <v>12</v>
      </c>
      <c r="N122" s="126">
        <v>0</v>
      </c>
      <c r="O122" s="143"/>
      <c r="P122" s="143"/>
      <c r="Q122" s="121"/>
      <c r="S122" s="121"/>
    </row>
    <row r="123" spans="1:19" s="86" customFormat="1" ht="2.25" customHeight="1">
      <c r="A123" s="84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43"/>
      <c r="P123" s="143"/>
      <c r="Q123" s="121"/>
      <c r="S123" s="121"/>
    </row>
    <row r="124" spans="1:19" s="86" customFormat="1" ht="9" customHeight="1">
      <c r="A124" s="80">
        <v>1998</v>
      </c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43"/>
      <c r="P124" s="143"/>
      <c r="Q124" s="121"/>
      <c r="S124" s="121"/>
    </row>
    <row r="125" spans="1:19" s="86" customFormat="1" ht="9" customHeight="1">
      <c r="A125" s="80" t="s">
        <v>15</v>
      </c>
      <c r="B125" s="125">
        <f>SUM(C125:E125)</f>
        <v>45889</v>
      </c>
      <c r="C125" s="125">
        <f>SUM(C127:C158)</f>
        <v>7157</v>
      </c>
      <c r="D125" s="125"/>
      <c r="E125" s="125">
        <f>SUM(F125:N125)</f>
        <v>38732</v>
      </c>
      <c r="F125" s="125">
        <f t="shared" ref="F125:N125" si="9">SUM(F127:F158)</f>
        <v>25732</v>
      </c>
      <c r="G125" s="125">
        <f t="shared" si="9"/>
        <v>4965</v>
      </c>
      <c r="H125" s="125">
        <f t="shared" si="9"/>
        <v>1094</v>
      </c>
      <c r="I125" s="125">
        <f t="shared" si="9"/>
        <v>2544</v>
      </c>
      <c r="J125" s="125">
        <f t="shared" si="9"/>
        <v>740</v>
      </c>
      <c r="K125" s="125">
        <f t="shared" si="9"/>
        <v>2128</v>
      </c>
      <c r="L125" s="125">
        <f t="shared" si="9"/>
        <v>696</v>
      </c>
      <c r="M125" s="125">
        <f t="shared" si="9"/>
        <v>759</v>
      </c>
      <c r="N125" s="125">
        <f t="shared" si="9"/>
        <v>74</v>
      </c>
      <c r="O125" s="261"/>
      <c r="P125" s="260"/>
      <c r="Q125" s="121"/>
      <c r="S125" s="121"/>
    </row>
    <row r="126" spans="1:19" s="86" customFormat="1" ht="3.95" customHeight="1">
      <c r="A126" s="80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261"/>
      <c r="P126" s="143"/>
      <c r="Q126" s="121"/>
      <c r="S126" s="121"/>
    </row>
    <row r="127" spans="1:19" s="86" customFormat="1" ht="9" customHeight="1">
      <c r="A127" s="84" t="s">
        <v>16</v>
      </c>
      <c r="B127" s="113">
        <f t="shared" ref="B127:B158" si="10">SUM(C127:E127)</f>
        <v>658</v>
      </c>
      <c r="C127" s="113">
        <v>61</v>
      </c>
      <c r="D127" s="113"/>
      <c r="E127" s="113">
        <v>597</v>
      </c>
      <c r="F127" s="113">
        <v>468</v>
      </c>
      <c r="G127" s="113">
        <v>71</v>
      </c>
      <c r="H127" s="113">
        <v>15</v>
      </c>
      <c r="I127" s="113">
        <v>0</v>
      </c>
      <c r="J127" s="113">
        <v>0</v>
      </c>
      <c r="K127" s="113">
        <v>10</v>
      </c>
      <c r="L127" s="113">
        <v>1</v>
      </c>
      <c r="M127" s="113">
        <f t="shared" ref="M127:M158" si="11">E127-SUM(F127:L127,N127)</f>
        <v>25</v>
      </c>
      <c r="N127" s="113">
        <v>7</v>
      </c>
      <c r="O127" s="143"/>
      <c r="P127" s="143"/>
      <c r="Q127" s="121"/>
      <c r="S127" s="121"/>
    </row>
    <row r="128" spans="1:19" s="86" customFormat="1" ht="9" customHeight="1">
      <c r="A128" s="84" t="s">
        <v>17</v>
      </c>
      <c r="B128" s="113">
        <f t="shared" si="10"/>
        <v>1617</v>
      </c>
      <c r="C128" s="113">
        <v>278</v>
      </c>
      <c r="D128" s="113"/>
      <c r="E128" s="113">
        <v>1339</v>
      </c>
      <c r="F128" s="113">
        <v>957</v>
      </c>
      <c r="G128" s="113">
        <v>304</v>
      </c>
      <c r="H128" s="113">
        <v>27</v>
      </c>
      <c r="I128" s="113">
        <v>0</v>
      </c>
      <c r="J128" s="113">
        <v>0</v>
      </c>
      <c r="K128" s="113">
        <v>4</v>
      </c>
      <c r="L128" s="113">
        <v>12</v>
      </c>
      <c r="M128" s="113">
        <f t="shared" si="11"/>
        <v>35</v>
      </c>
      <c r="N128" s="113">
        <v>0</v>
      </c>
      <c r="O128" s="143"/>
      <c r="P128" s="143"/>
      <c r="Q128" s="121"/>
      <c r="S128" s="121"/>
    </row>
    <row r="129" spans="1:19" s="86" customFormat="1" ht="9" customHeight="1">
      <c r="A129" s="84" t="s">
        <v>18</v>
      </c>
      <c r="B129" s="113">
        <f t="shared" si="10"/>
        <v>433</v>
      </c>
      <c r="C129" s="113">
        <v>83</v>
      </c>
      <c r="D129" s="113"/>
      <c r="E129" s="113">
        <v>350</v>
      </c>
      <c r="F129" s="113">
        <v>286</v>
      </c>
      <c r="G129" s="113">
        <v>27</v>
      </c>
      <c r="H129" s="113">
        <v>10</v>
      </c>
      <c r="I129" s="113">
        <v>0</v>
      </c>
      <c r="J129" s="113">
        <v>0</v>
      </c>
      <c r="K129" s="113">
        <v>8</v>
      </c>
      <c r="L129" s="113">
        <v>2</v>
      </c>
      <c r="M129" s="113">
        <f t="shared" si="11"/>
        <v>17</v>
      </c>
      <c r="N129" s="113">
        <v>0</v>
      </c>
      <c r="O129" s="143"/>
      <c r="P129" s="143"/>
      <c r="Q129" s="121"/>
      <c r="S129" s="121"/>
    </row>
    <row r="130" spans="1:19" s="86" customFormat="1" ht="9" customHeight="1">
      <c r="A130" s="87" t="s">
        <v>19</v>
      </c>
      <c r="B130" s="126">
        <f t="shared" si="10"/>
        <v>537</v>
      </c>
      <c r="C130" s="126">
        <v>109</v>
      </c>
      <c r="D130" s="126"/>
      <c r="E130" s="126">
        <v>428</v>
      </c>
      <c r="F130" s="126">
        <v>282</v>
      </c>
      <c r="G130" s="126">
        <v>40</v>
      </c>
      <c r="H130" s="126">
        <v>11</v>
      </c>
      <c r="I130" s="126">
        <v>0</v>
      </c>
      <c r="J130" s="126">
        <v>0</v>
      </c>
      <c r="K130" s="126">
        <v>83</v>
      </c>
      <c r="L130" s="126">
        <v>3</v>
      </c>
      <c r="M130" s="126">
        <f t="shared" si="11"/>
        <v>9</v>
      </c>
      <c r="N130" s="126">
        <v>0</v>
      </c>
      <c r="O130" s="143"/>
      <c r="P130" s="143"/>
      <c r="Q130" s="121"/>
      <c r="S130" s="121"/>
    </row>
    <row r="131" spans="1:19" s="86" customFormat="1" ht="9" customHeight="1">
      <c r="A131" s="84" t="s">
        <v>20</v>
      </c>
      <c r="B131" s="113">
        <f t="shared" si="10"/>
        <v>1760</v>
      </c>
      <c r="C131" s="113">
        <v>0</v>
      </c>
      <c r="D131" s="113"/>
      <c r="E131" s="113">
        <v>1760</v>
      </c>
      <c r="F131" s="113">
        <v>1371</v>
      </c>
      <c r="G131" s="113">
        <v>228</v>
      </c>
      <c r="H131" s="113">
        <v>61</v>
      </c>
      <c r="I131" s="113">
        <v>0</v>
      </c>
      <c r="J131" s="113">
        <v>0</v>
      </c>
      <c r="K131" s="113">
        <v>7</v>
      </c>
      <c r="L131" s="113">
        <v>54</v>
      </c>
      <c r="M131" s="113">
        <f t="shared" si="11"/>
        <v>39</v>
      </c>
      <c r="N131" s="113">
        <v>0</v>
      </c>
      <c r="O131" s="143"/>
      <c r="P131" s="143"/>
      <c r="Q131" s="121"/>
      <c r="S131" s="121"/>
    </row>
    <row r="132" spans="1:19" s="86" customFormat="1" ht="9" customHeight="1">
      <c r="A132" s="84" t="s">
        <v>21</v>
      </c>
      <c r="B132" s="113">
        <f t="shared" si="10"/>
        <v>447</v>
      </c>
      <c r="C132" s="113">
        <v>104</v>
      </c>
      <c r="D132" s="113"/>
      <c r="E132" s="113">
        <v>343</v>
      </c>
      <c r="F132" s="113">
        <v>241</v>
      </c>
      <c r="G132" s="113">
        <v>73</v>
      </c>
      <c r="H132" s="113">
        <v>7</v>
      </c>
      <c r="I132" s="113">
        <v>0</v>
      </c>
      <c r="J132" s="113">
        <v>0</v>
      </c>
      <c r="K132" s="113">
        <v>2</v>
      </c>
      <c r="L132" s="113">
        <v>4</v>
      </c>
      <c r="M132" s="113">
        <f t="shared" si="11"/>
        <v>6</v>
      </c>
      <c r="N132" s="113">
        <v>10</v>
      </c>
      <c r="O132" s="143"/>
      <c r="P132" s="143"/>
      <c r="Q132" s="121"/>
      <c r="S132" s="121"/>
    </row>
    <row r="133" spans="1:19" s="86" customFormat="1" ht="9" customHeight="1">
      <c r="A133" s="84" t="s">
        <v>22</v>
      </c>
      <c r="B133" s="113">
        <f t="shared" si="10"/>
        <v>883</v>
      </c>
      <c r="C133" s="113">
        <v>337</v>
      </c>
      <c r="D133" s="113"/>
      <c r="E133" s="113">
        <v>546</v>
      </c>
      <c r="F133" s="113">
        <v>489</v>
      </c>
      <c r="G133" s="113">
        <v>34</v>
      </c>
      <c r="H133" s="113">
        <v>6</v>
      </c>
      <c r="I133" s="113">
        <v>0</v>
      </c>
      <c r="J133" s="113">
        <v>0</v>
      </c>
      <c r="K133" s="113">
        <v>8</v>
      </c>
      <c r="L133" s="113">
        <v>0</v>
      </c>
      <c r="M133" s="113">
        <f t="shared" si="11"/>
        <v>9</v>
      </c>
      <c r="N133" s="113">
        <v>0</v>
      </c>
      <c r="O133" s="143"/>
      <c r="P133" s="143"/>
      <c r="Q133" s="121"/>
      <c r="S133" s="121"/>
    </row>
    <row r="134" spans="1:19" s="86" customFormat="1" ht="9" customHeight="1">
      <c r="A134" s="87" t="s">
        <v>23</v>
      </c>
      <c r="B134" s="126">
        <f t="shared" si="10"/>
        <v>3468</v>
      </c>
      <c r="C134" s="126">
        <v>0</v>
      </c>
      <c r="D134" s="126"/>
      <c r="E134" s="126">
        <v>3468</v>
      </c>
      <c r="F134" s="126">
        <v>2549</v>
      </c>
      <c r="G134" s="126">
        <v>0</v>
      </c>
      <c r="H134" s="126">
        <v>53</v>
      </c>
      <c r="I134" s="126">
        <v>0</v>
      </c>
      <c r="J134" s="126">
        <v>546</v>
      </c>
      <c r="K134" s="126">
        <v>276</v>
      </c>
      <c r="L134" s="126">
        <v>3</v>
      </c>
      <c r="M134" s="126">
        <f t="shared" si="11"/>
        <v>35</v>
      </c>
      <c r="N134" s="126">
        <v>6</v>
      </c>
      <c r="O134" s="143"/>
      <c r="P134" s="143"/>
      <c r="Q134" s="121"/>
      <c r="S134" s="121"/>
    </row>
    <row r="135" spans="1:19" s="86" customFormat="1" ht="9" customHeight="1">
      <c r="A135" s="243" t="s">
        <v>24</v>
      </c>
      <c r="B135" s="113">
        <f t="shared" si="10"/>
        <v>6806</v>
      </c>
      <c r="C135" s="113">
        <v>1712</v>
      </c>
      <c r="D135" s="113"/>
      <c r="E135" s="113">
        <v>5094</v>
      </c>
      <c r="F135" s="113">
        <v>1810</v>
      </c>
      <c r="G135" s="113">
        <v>668</v>
      </c>
      <c r="H135" s="113">
        <v>229</v>
      </c>
      <c r="I135" s="113">
        <v>1310</v>
      </c>
      <c r="J135" s="113">
        <v>0</v>
      </c>
      <c r="K135" s="113">
        <v>527</v>
      </c>
      <c r="L135" s="113">
        <v>466</v>
      </c>
      <c r="M135" s="113">
        <f t="shared" si="11"/>
        <v>84</v>
      </c>
      <c r="N135" s="113">
        <v>0</v>
      </c>
      <c r="O135" s="143"/>
      <c r="P135" s="143"/>
      <c r="Q135" s="121"/>
      <c r="S135" s="121"/>
    </row>
    <row r="136" spans="1:19" s="86" customFormat="1" ht="9" customHeight="1">
      <c r="A136" s="84" t="s">
        <v>25</v>
      </c>
      <c r="B136" s="113">
        <f t="shared" si="10"/>
        <v>930</v>
      </c>
      <c r="C136" s="113">
        <v>0</v>
      </c>
      <c r="D136" s="113"/>
      <c r="E136" s="113">
        <v>930</v>
      </c>
      <c r="F136" s="113">
        <v>401</v>
      </c>
      <c r="G136" s="113">
        <v>395</v>
      </c>
      <c r="H136" s="113">
        <v>104</v>
      </c>
      <c r="I136" s="113">
        <v>0</v>
      </c>
      <c r="J136" s="113">
        <v>0</v>
      </c>
      <c r="K136" s="113">
        <v>0</v>
      </c>
      <c r="L136" s="113">
        <v>3</v>
      </c>
      <c r="M136" s="113">
        <f t="shared" si="11"/>
        <v>27</v>
      </c>
      <c r="N136" s="113">
        <v>0</v>
      </c>
      <c r="O136" s="143"/>
      <c r="P136" s="143"/>
      <c r="Q136" s="121"/>
      <c r="S136" s="121"/>
    </row>
    <row r="137" spans="1:19" s="86" customFormat="1" ht="9" customHeight="1">
      <c r="A137" s="84" t="s">
        <v>26</v>
      </c>
      <c r="B137" s="113">
        <f t="shared" si="10"/>
        <v>1647</v>
      </c>
      <c r="C137" s="113">
        <v>0</v>
      </c>
      <c r="D137" s="113"/>
      <c r="E137" s="113">
        <v>1647</v>
      </c>
      <c r="F137" s="113">
        <v>771</v>
      </c>
      <c r="G137" s="113">
        <v>346</v>
      </c>
      <c r="H137" s="113">
        <v>54</v>
      </c>
      <c r="I137" s="113">
        <v>0</v>
      </c>
      <c r="J137" s="113">
        <v>0</v>
      </c>
      <c r="K137" s="113">
        <v>410</v>
      </c>
      <c r="L137" s="113">
        <v>15</v>
      </c>
      <c r="M137" s="113">
        <f t="shared" si="11"/>
        <v>47</v>
      </c>
      <c r="N137" s="113">
        <v>4</v>
      </c>
      <c r="O137" s="143"/>
      <c r="P137" s="143"/>
      <c r="Q137" s="121"/>
      <c r="S137" s="121"/>
    </row>
    <row r="138" spans="1:19" s="86" customFormat="1" ht="9" customHeight="1">
      <c r="A138" s="87" t="s">
        <v>27</v>
      </c>
      <c r="B138" s="126">
        <f t="shared" si="10"/>
        <v>758</v>
      </c>
      <c r="C138" s="126">
        <v>121</v>
      </c>
      <c r="D138" s="126"/>
      <c r="E138" s="126">
        <v>637</v>
      </c>
      <c r="F138" s="126">
        <v>367</v>
      </c>
      <c r="G138" s="126">
        <v>85</v>
      </c>
      <c r="H138" s="126">
        <v>8</v>
      </c>
      <c r="I138" s="126">
        <v>0</v>
      </c>
      <c r="J138" s="126">
        <v>66</v>
      </c>
      <c r="K138" s="126">
        <v>98</v>
      </c>
      <c r="L138" s="126">
        <v>1</v>
      </c>
      <c r="M138" s="126">
        <f t="shared" si="11"/>
        <v>12</v>
      </c>
      <c r="N138" s="126">
        <v>0</v>
      </c>
      <c r="O138" s="143"/>
      <c r="P138" s="143"/>
      <c r="Q138" s="121"/>
      <c r="S138" s="121"/>
    </row>
    <row r="139" spans="1:19" s="86" customFormat="1" ht="9" customHeight="1">
      <c r="A139" s="84" t="s">
        <v>28</v>
      </c>
      <c r="B139" s="113">
        <f t="shared" si="10"/>
        <v>362</v>
      </c>
      <c r="C139" s="113">
        <v>0</v>
      </c>
      <c r="D139" s="113"/>
      <c r="E139" s="113">
        <v>362</v>
      </c>
      <c r="F139" s="113">
        <v>248</v>
      </c>
      <c r="G139" s="113">
        <v>55</v>
      </c>
      <c r="H139" s="113">
        <v>23</v>
      </c>
      <c r="I139" s="113">
        <v>0</v>
      </c>
      <c r="J139" s="113">
        <v>0</v>
      </c>
      <c r="K139" s="113">
        <v>14</v>
      </c>
      <c r="L139" s="113">
        <v>8</v>
      </c>
      <c r="M139" s="113">
        <f t="shared" si="11"/>
        <v>10</v>
      </c>
      <c r="N139" s="113">
        <v>4</v>
      </c>
      <c r="O139" s="143"/>
      <c r="P139" s="143"/>
      <c r="Q139" s="121"/>
      <c r="S139" s="121"/>
    </row>
    <row r="140" spans="1:19" s="86" customFormat="1" ht="9" customHeight="1">
      <c r="A140" s="84" t="s">
        <v>29</v>
      </c>
      <c r="B140" s="113">
        <f t="shared" si="10"/>
        <v>2216</v>
      </c>
      <c r="C140" s="113">
        <v>0</v>
      </c>
      <c r="D140" s="113"/>
      <c r="E140" s="113">
        <v>2216</v>
      </c>
      <c r="F140" s="113">
        <v>1975</v>
      </c>
      <c r="G140" s="113">
        <v>127</v>
      </c>
      <c r="H140" s="113">
        <v>40</v>
      </c>
      <c r="I140" s="113">
        <v>0</v>
      </c>
      <c r="J140" s="113">
        <v>14</v>
      </c>
      <c r="K140" s="113">
        <v>10</v>
      </c>
      <c r="L140" s="113">
        <v>8</v>
      </c>
      <c r="M140" s="113">
        <f t="shared" si="11"/>
        <v>38</v>
      </c>
      <c r="N140" s="113">
        <v>4</v>
      </c>
      <c r="O140" s="143"/>
      <c r="P140" s="143"/>
      <c r="Q140" s="121"/>
      <c r="S140" s="121"/>
    </row>
    <row r="141" spans="1:19" s="86" customFormat="1" ht="9" customHeight="1">
      <c r="A141" s="84" t="s">
        <v>30</v>
      </c>
      <c r="B141" s="113">
        <f t="shared" si="10"/>
        <v>4569</v>
      </c>
      <c r="C141" s="113">
        <v>827</v>
      </c>
      <c r="D141" s="113"/>
      <c r="E141" s="113">
        <v>3742</v>
      </c>
      <c r="F141" s="113">
        <v>2249</v>
      </c>
      <c r="G141" s="113">
        <v>373</v>
      </c>
      <c r="H141" s="113">
        <v>151</v>
      </c>
      <c r="I141" s="113">
        <v>726</v>
      </c>
      <c r="J141" s="113">
        <v>0</v>
      </c>
      <c r="K141" s="113">
        <v>145</v>
      </c>
      <c r="L141" s="113">
        <v>31</v>
      </c>
      <c r="M141" s="113">
        <f t="shared" si="11"/>
        <v>61</v>
      </c>
      <c r="N141" s="113">
        <v>6</v>
      </c>
      <c r="O141" s="143"/>
      <c r="P141" s="143"/>
      <c r="Q141" s="121"/>
      <c r="S141" s="121"/>
    </row>
    <row r="142" spans="1:19" s="86" customFormat="1" ht="9" customHeight="1">
      <c r="A142" s="87" t="s">
        <v>31</v>
      </c>
      <c r="B142" s="126">
        <f t="shared" si="10"/>
        <v>1547</v>
      </c>
      <c r="C142" s="126">
        <v>522</v>
      </c>
      <c r="D142" s="126"/>
      <c r="E142" s="126">
        <v>1025</v>
      </c>
      <c r="F142" s="126">
        <v>380</v>
      </c>
      <c r="G142" s="126">
        <v>534</v>
      </c>
      <c r="H142" s="126">
        <v>38</v>
      </c>
      <c r="I142" s="126">
        <v>0</v>
      </c>
      <c r="J142" s="126">
        <v>0</v>
      </c>
      <c r="K142" s="126">
        <v>28</v>
      </c>
      <c r="L142" s="126">
        <v>7</v>
      </c>
      <c r="M142" s="126">
        <f t="shared" si="11"/>
        <v>28</v>
      </c>
      <c r="N142" s="126">
        <v>10</v>
      </c>
      <c r="O142" s="143"/>
      <c r="P142" s="143"/>
      <c r="Q142" s="121"/>
      <c r="S142" s="121"/>
    </row>
    <row r="143" spans="1:19" s="86" customFormat="1" ht="9" customHeight="1">
      <c r="A143" s="84" t="s">
        <v>32</v>
      </c>
      <c r="B143" s="113">
        <f t="shared" si="10"/>
        <v>522</v>
      </c>
      <c r="C143" s="113">
        <v>0</v>
      </c>
      <c r="D143" s="113"/>
      <c r="E143" s="113">
        <v>522</v>
      </c>
      <c r="F143" s="113">
        <v>425</v>
      </c>
      <c r="G143" s="113">
        <v>21</v>
      </c>
      <c r="H143" s="113">
        <v>12</v>
      </c>
      <c r="I143" s="113">
        <v>0</v>
      </c>
      <c r="J143" s="113">
        <v>0</v>
      </c>
      <c r="K143" s="113">
        <v>32</v>
      </c>
      <c r="L143" s="113">
        <v>10</v>
      </c>
      <c r="M143" s="113">
        <f t="shared" si="11"/>
        <v>22</v>
      </c>
      <c r="N143" s="113">
        <v>0</v>
      </c>
      <c r="O143" s="143"/>
      <c r="P143" s="143"/>
      <c r="Q143" s="121"/>
      <c r="S143" s="121"/>
    </row>
    <row r="144" spans="1:19" s="86" customFormat="1" ht="9" customHeight="1">
      <c r="A144" s="84" t="s">
        <v>33</v>
      </c>
      <c r="B144" s="113">
        <f t="shared" si="10"/>
        <v>552</v>
      </c>
      <c r="C144" s="113">
        <v>131</v>
      </c>
      <c r="D144" s="113"/>
      <c r="E144" s="113">
        <v>421</v>
      </c>
      <c r="F144" s="113">
        <v>261</v>
      </c>
      <c r="G144" s="113">
        <v>37</v>
      </c>
      <c r="H144" s="113">
        <v>6</v>
      </c>
      <c r="I144" s="113">
        <v>57</v>
      </c>
      <c r="J144" s="113">
        <v>0</v>
      </c>
      <c r="K144" s="113">
        <v>44</v>
      </c>
      <c r="L144" s="113">
        <v>2</v>
      </c>
      <c r="M144" s="113">
        <f t="shared" si="11"/>
        <v>10</v>
      </c>
      <c r="N144" s="113">
        <v>4</v>
      </c>
      <c r="O144" s="143"/>
      <c r="P144" s="143"/>
      <c r="Q144" s="121"/>
      <c r="S144" s="121"/>
    </row>
    <row r="145" spans="1:19" s="86" customFormat="1" ht="9" customHeight="1">
      <c r="A145" s="84" t="s">
        <v>34</v>
      </c>
      <c r="B145" s="113">
        <f t="shared" si="10"/>
        <v>2460</v>
      </c>
      <c r="C145" s="113">
        <v>715</v>
      </c>
      <c r="D145" s="113"/>
      <c r="E145" s="113">
        <v>1745</v>
      </c>
      <c r="F145" s="113">
        <v>1520</v>
      </c>
      <c r="G145" s="113">
        <v>146</v>
      </c>
      <c r="H145" s="113">
        <v>36</v>
      </c>
      <c r="I145" s="113">
        <v>0</v>
      </c>
      <c r="J145" s="113">
        <v>0</v>
      </c>
      <c r="K145" s="113">
        <v>14</v>
      </c>
      <c r="L145" s="113">
        <v>3</v>
      </c>
      <c r="M145" s="113">
        <f t="shared" si="11"/>
        <v>25</v>
      </c>
      <c r="N145" s="113">
        <v>1</v>
      </c>
      <c r="O145" s="143"/>
      <c r="P145" s="143"/>
      <c r="Q145" s="121"/>
      <c r="S145" s="121"/>
    </row>
    <row r="146" spans="1:19" s="86" customFormat="1" ht="9" customHeight="1">
      <c r="A146" s="87" t="s">
        <v>35</v>
      </c>
      <c r="B146" s="126">
        <f t="shared" si="10"/>
        <v>380</v>
      </c>
      <c r="C146" s="126">
        <v>0</v>
      </c>
      <c r="D146" s="126"/>
      <c r="E146" s="126">
        <v>380</v>
      </c>
      <c r="F146" s="126">
        <v>308</v>
      </c>
      <c r="G146" s="126">
        <v>47</v>
      </c>
      <c r="H146" s="126">
        <v>5</v>
      </c>
      <c r="I146" s="126">
        <v>0</v>
      </c>
      <c r="J146" s="126">
        <v>0</v>
      </c>
      <c r="K146" s="126">
        <v>6</v>
      </c>
      <c r="L146" s="126">
        <v>0</v>
      </c>
      <c r="M146" s="126">
        <f t="shared" si="11"/>
        <v>14</v>
      </c>
      <c r="N146" s="126">
        <v>0</v>
      </c>
      <c r="O146" s="143"/>
      <c r="P146" s="143"/>
      <c r="Q146" s="121"/>
      <c r="S146" s="121"/>
    </row>
    <row r="147" spans="1:19" s="86" customFormat="1" ht="9" customHeight="1">
      <c r="A147" s="84" t="s">
        <v>36</v>
      </c>
      <c r="B147" s="113">
        <f t="shared" si="10"/>
        <v>1369</v>
      </c>
      <c r="C147" s="113">
        <v>130</v>
      </c>
      <c r="D147" s="113"/>
      <c r="E147" s="113">
        <v>1239</v>
      </c>
      <c r="F147" s="113">
        <v>840</v>
      </c>
      <c r="G147" s="113">
        <v>345</v>
      </c>
      <c r="H147" s="113">
        <v>24</v>
      </c>
      <c r="I147" s="113">
        <v>0</v>
      </c>
      <c r="J147" s="113">
        <v>0</v>
      </c>
      <c r="K147" s="113">
        <v>0</v>
      </c>
      <c r="L147" s="113">
        <v>7</v>
      </c>
      <c r="M147" s="113">
        <f t="shared" si="11"/>
        <v>12</v>
      </c>
      <c r="N147" s="113">
        <v>11</v>
      </c>
      <c r="O147" s="143"/>
      <c r="P147" s="143"/>
      <c r="Q147" s="121"/>
      <c r="S147" s="121"/>
    </row>
    <row r="148" spans="1:19" s="86" customFormat="1" ht="9" customHeight="1">
      <c r="A148" s="84" t="s">
        <v>37</v>
      </c>
      <c r="B148" s="113">
        <f t="shared" si="10"/>
        <v>370</v>
      </c>
      <c r="C148" s="113">
        <v>123</v>
      </c>
      <c r="D148" s="113"/>
      <c r="E148" s="113">
        <v>247</v>
      </c>
      <c r="F148" s="113">
        <v>119</v>
      </c>
      <c r="G148" s="113">
        <v>37</v>
      </c>
      <c r="H148" s="113">
        <v>18</v>
      </c>
      <c r="I148" s="113">
        <v>7</v>
      </c>
      <c r="J148" s="113">
        <v>0</v>
      </c>
      <c r="K148" s="113">
        <v>38</v>
      </c>
      <c r="L148" s="113">
        <v>10</v>
      </c>
      <c r="M148" s="113">
        <f t="shared" si="11"/>
        <v>16</v>
      </c>
      <c r="N148" s="113">
        <v>2</v>
      </c>
      <c r="O148" s="143"/>
      <c r="P148" s="143"/>
      <c r="Q148" s="121"/>
      <c r="S148" s="121"/>
    </row>
    <row r="149" spans="1:19" s="86" customFormat="1" ht="9" customHeight="1">
      <c r="A149" s="84" t="s">
        <v>38</v>
      </c>
      <c r="B149" s="113">
        <f t="shared" si="10"/>
        <v>646</v>
      </c>
      <c r="C149" s="113">
        <v>180</v>
      </c>
      <c r="D149" s="113"/>
      <c r="E149" s="113">
        <v>466</v>
      </c>
      <c r="F149" s="113">
        <v>282</v>
      </c>
      <c r="G149" s="113">
        <v>66</v>
      </c>
      <c r="H149" s="113">
        <v>13</v>
      </c>
      <c r="I149" s="113">
        <v>0</v>
      </c>
      <c r="J149" s="113">
        <v>99</v>
      </c>
      <c r="K149" s="113">
        <v>0</v>
      </c>
      <c r="L149" s="113">
        <v>0</v>
      </c>
      <c r="M149" s="113">
        <f t="shared" si="11"/>
        <v>6</v>
      </c>
      <c r="N149" s="113">
        <v>0</v>
      </c>
      <c r="O149" s="143"/>
      <c r="P149" s="143"/>
      <c r="Q149" s="121"/>
      <c r="S149" s="121"/>
    </row>
    <row r="150" spans="1:19" s="86" customFormat="1" ht="9" customHeight="1">
      <c r="A150" s="87" t="s">
        <v>39</v>
      </c>
      <c r="B150" s="126">
        <f t="shared" si="10"/>
        <v>726</v>
      </c>
      <c r="C150" s="126">
        <v>0</v>
      </c>
      <c r="D150" s="126"/>
      <c r="E150" s="126">
        <v>726</v>
      </c>
      <c r="F150" s="126">
        <v>230</v>
      </c>
      <c r="G150" s="126">
        <v>211</v>
      </c>
      <c r="H150" s="126">
        <v>36</v>
      </c>
      <c r="I150" s="126">
        <v>0</v>
      </c>
      <c r="J150" s="126">
        <v>0</v>
      </c>
      <c r="K150" s="126">
        <v>212</v>
      </c>
      <c r="L150" s="126">
        <v>17</v>
      </c>
      <c r="M150" s="126">
        <f t="shared" si="11"/>
        <v>19</v>
      </c>
      <c r="N150" s="126">
        <v>1</v>
      </c>
      <c r="O150" s="143"/>
      <c r="P150" s="143"/>
      <c r="Q150" s="121"/>
      <c r="S150" s="121"/>
    </row>
    <row r="151" spans="1:19" s="86" customFormat="1" ht="9" customHeight="1">
      <c r="A151" s="84" t="s">
        <v>40</v>
      </c>
      <c r="B151" s="113">
        <f t="shared" si="10"/>
        <v>1558</v>
      </c>
      <c r="C151" s="113">
        <v>0</v>
      </c>
      <c r="D151" s="113"/>
      <c r="E151" s="113">
        <v>1558</v>
      </c>
      <c r="F151" s="113">
        <v>1081</v>
      </c>
      <c r="G151" s="113">
        <v>353</v>
      </c>
      <c r="H151" s="113">
        <v>48</v>
      </c>
      <c r="I151" s="113">
        <v>0</v>
      </c>
      <c r="J151" s="113">
        <v>0</v>
      </c>
      <c r="K151" s="113">
        <v>13</v>
      </c>
      <c r="L151" s="113">
        <v>6</v>
      </c>
      <c r="M151" s="113">
        <f t="shared" si="11"/>
        <v>57</v>
      </c>
      <c r="N151" s="113">
        <v>0</v>
      </c>
      <c r="O151" s="143"/>
      <c r="P151" s="143"/>
      <c r="Q151" s="121"/>
      <c r="S151" s="121"/>
    </row>
    <row r="152" spans="1:19" s="86" customFormat="1" ht="9" customHeight="1">
      <c r="A152" s="84" t="s">
        <v>41</v>
      </c>
      <c r="B152" s="113">
        <f t="shared" si="10"/>
        <v>1549</v>
      </c>
      <c r="C152" s="113">
        <v>0</v>
      </c>
      <c r="D152" s="113"/>
      <c r="E152" s="113">
        <v>1549</v>
      </c>
      <c r="F152" s="113">
        <v>1528</v>
      </c>
      <c r="G152" s="113">
        <v>13</v>
      </c>
      <c r="H152" s="113">
        <v>2</v>
      </c>
      <c r="I152" s="113">
        <v>0</v>
      </c>
      <c r="J152" s="113">
        <v>0</v>
      </c>
      <c r="K152" s="113">
        <v>2</v>
      </c>
      <c r="L152" s="113">
        <v>1</v>
      </c>
      <c r="M152" s="113">
        <f t="shared" si="11"/>
        <v>3</v>
      </c>
      <c r="N152" s="113">
        <v>0</v>
      </c>
      <c r="O152" s="143"/>
      <c r="P152" s="143"/>
      <c r="Q152" s="121"/>
      <c r="S152" s="121"/>
    </row>
    <row r="153" spans="1:19" s="86" customFormat="1" ht="9" customHeight="1">
      <c r="A153" s="84" t="s">
        <v>42</v>
      </c>
      <c r="B153" s="113">
        <f t="shared" si="10"/>
        <v>869</v>
      </c>
      <c r="C153" s="113">
        <v>198</v>
      </c>
      <c r="D153" s="113"/>
      <c r="E153" s="113">
        <v>671</v>
      </c>
      <c r="F153" s="113">
        <v>632</v>
      </c>
      <c r="G153" s="113">
        <v>21</v>
      </c>
      <c r="H153" s="113">
        <v>4</v>
      </c>
      <c r="I153" s="113">
        <v>0</v>
      </c>
      <c r="J153" s="113">
        <v>0</v>
      </c>
      <c r="K153" s="113">
        <v>7</v>
      </c>
      <c r="L153" s="113">
        <v>0</v>
      </c>
      <c r="M153" s="113">
        <f t="shared" si="11"/>
        <v>7</v>
      </c>
      <c r="N153" s="113">
        <v>0</v>
      </c>
      <c r="O153" s="143"/>
      <c r="P153" s="143"/>
      <c r="Q153" s="121"/>
      <c r="S153" s="121"/>
    </row>
    <row r="154" spans="1:19" s="86" customFormat="1" ht="9" customHeight="1">
      <c r="A154" s="87" t="s">
        <v>43</v>
      </c>
      <c r="B154" s="126">
        <f t="shared" si="10"/>
        <v>1556</v>
      </c>
      <c r="C154" s="126">
        <v>0</v>
      </c>
      <c r="D154" s="126"/>
      <c r="E154" s="126">
        <v>1556</v>
      </c>
      <c r="F154" s="126">
        <v>1122</v>
      </c>
      <c r="G154" s="126">
        <v>79</v>
      </c>
      <c r="H154" s="126">
        <v>28</v>
      </c>
      <c r="I154" s="126">
        <v>266</v>
      </c>
      <c r="J154" s="126">
        <v>0</v>
      </c>
      <c r="K154" s="126">
        <v>28</v>
      </c>
      <c r="L154" s="126">
        <v>6</v>
      </c>
      <c r="M154" s="126">
        <f t="shared" si="11"/>
        <v>27</v>
      </c>
      <c r="N154" s="126">
        <v>0</v>
      </c>
      <c r="O154" s="143"/>
      <c r="P154" s="143"/>
      <c r="Q154" s="121"/>
      <c r="S154" s="121"/>
    </row>
    <row r="155" spans="1:19" s="86" customFormat="1" ht="9" customHeight="1">
      <c r="A155" s="84" t="s">
        <v>44</v>
      </c>
      <c r="B155" s="113">
        <f t="shared" si="10"/>
        <v>111</v>
      </c>
      <c r="C155" s="113">
        <v>0</v>
      </c>
      <c r="D155" s="113"/>
      <c r="E155" s="113">
        <v>111</v>
      </c>
      <c r="F155" s="113">
        <v>58</v>
      </c>
      <c r="G155" s="113">
        <v>17</v>
      </c>
      <c r="H155" s="113">
        <v>4</v>
      </c>
      <c r="I155" s="113">
        <v>0</v>
      </c>
      <c r="J155" s="113">
        <v>15</v>
      </c>
      <c r="K155" s="113">
        <v>0</v>
      </c>
      <c r="L155" s="113">
        <v>8</v>
      </c>
      <c r="M155" s="113">
        <f t="shared" si="11"/>
        <v>9</v>
      </c>
      <c r="N155" s="113">
        <v>0</v>
      </c>
      <c r="O155" s="143"/>
      <c r="P155" s="143"/>
      <c r="Q155" s="121"/>
      <c r="S155" s="121"/>
    </row>
    <row r="156" spans="1:19" s="86" customFormat="1" ht="9" customHeight="1">
      <c r="A156" s="84" t="s">
        <v>45</v>
      </c>
      <c r="B156" s="113">
        <f t="shared" si="10"/>
        <v>2809</v>
      </c>
      <c r="C156" s="113">
        <v>1079</v>
      </c>
      <c r="D156" s="113"/>
      <c r="E156" s="113">
        <v>1730</v>
      </c>
      <c r="F156" s="113">
        <v>1397</v>
      </c>
      <c r="G156" s="113">
        <v>43</v>
      </c>
      <c r="H156" s="113">
        <v>6</v>
      </c>
      <c r="I156" s="113">
        <v>178</v>
      </c>
      <c r="J156" s="113">
        <v>0</v>
      </c>
      <c r="K156" s="113">
        <v>69</v>
      </c>
      <c r="L156" s="113">
        <v>5</v>
      </c>
      <c r="M156" s="113">
        <f t="shared" si="11"/>
        <v>29</v>
      </c>
      <c r="N156" s="113">
        <v>3</v>
      </c>
      <c r="O156" s="143"/>
      <c r="P156" s="143"/>
      <c r="Q156" s="121"/>
      <c r="S156" s="121"/>
    </row>
    <row r="157" spans="1:19" s="86" customFormat="1" ht="9" customHeight="1">
      <c r="A157" s="84" t="s">
        <v>46</v>
      </c>
      <c r="B157" s="113">
        <f t="shared" si="10"/>
        <v>1136</v>
      </c>
      <c r="C157" s="113">
        <v>447</v>
      </c>
      <c r="D157" s="113"/>
      <c r="E157" s="113">
        <v>689</v>
      </c>
      <c r="F157" s="113">
        <v>654</v>
      </c>
      <c r="G157" s="113">
        <v>13</v>
      </c>
      <c r="H157" s="113">
        <v>0</v>
      </c>
      <c r="I157" s="113">
        <v>0</v>
      </c>
      <c r="J157" s="113">
        <v>0</v>
      </c>
      <c r="K157" s="113">
        <v>18</v>
      </c>
      <c r="L157" s="113">
        <v>0</v>
      </c>
      <c r="M157" s="113">
        <f t="shared" si="11"/>
        <v>3</v>
      </c>
      <c r="N157" s="113">
        <v>1</v>
      </c>
      <c r="O157" s="143"/>
      <c r="P157" s="143"/>
      <c r="Q157" s="121"/>
      <c r="S157" s="121"/>
    </row>
    <row r="158" spans="1:19" s="86" customFormat="1" ht="9" customHeight="1">
      <c r="A158" s="87" t="s">
        <v>47</v>
      </c>
      <c r="B158" s="126">
        <f t="shared" si="10"/>
        <v>638</v>
      </c>
      <c r="C158" s="126">
        <v>0</v>
      </c>
      <c r="D158" s="126"/>
      <c r="E158" s="126">
        <v>638</v>
      </c>
      <c r="F158" s="126">
        <v>431</v>
      </c>
      <c r="G158" s="126">
        <v>156</v>
      </c>
      <c r="H158" s="126">
        <v>15</v>
      </c>
      <c r="I158" s="126">
        <v>0</v>
      </c>
      <c r="J158" s="126">
        <v>0</v>
      </c>
      <c r="K158" s="126">
        <v>15</v>
      </c>
      <c r="L158" s="126">
        <v>3</v>
      </c>
      <c r="M158" s="126">
        <f t="shared" si="11"/>
        <v>18</v>
      </c>
      <c r="N158" s="126">
        <v>0</v>
      </c>
      <c r="O158" s="143"/>
      <c r="P158" s="143"/>
      <c r="Q158" s="121"/>
      <c r="S158" s="121"/>
    </row>
    <row r="159" spans="1:19" s="86" customFormat="1" ht="3" customHeight="1">
      <c r="A159" s="84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43"/>
      <c r="P159" s="143"/>
      <c r="Q159" s="121"/>
      <c r="S159" s="121"/>
    </row>
    <row r="160" spans="1:19" s="86" customFormat="1" ht="9" customHeight="1">
      <c r="A160" s="80">
        <v>1999</v>
      </c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43"/>
      <c r="P160" s="143"/>
      <c r="Q160" s="121"/>
      <c r="S160" s="121"/>
    </row>
    <row r="161" spans="1:19" s="86" customFormat="1" ht="9" customHeight="1">
      <c r="A161" s="80" t="s">
        <v>15</v>
      </c>
      <c r="B161" s="125">
        <f>SUM(B163:B194)</f>
        <v>49271</v>
      </c>
      <c r="C161" s="125">
        <f>SUM(C163:C194)</f>
        <v>7484</v>
      </c>
      <c r="D161" s="125"/>
      <c r="E161" s="125">
        <f>SUM(F161:N161)</f>
        <v>41787</v>
      </c>
      <c r="F161" s="125">
        <f t="shared" ref="F161:N161" si="12">SUM(F163:F194)</f>
        <v>27519</v>
      </c>
      <c r="G161" s="125">
        <f t="shared" si="12"/>
        <v>4886</v>
      </c>
      <c r="H161" s="125">
        <f t="shared" si="12"/>
        <v>1104</v>
      </c>
      <c r="I161" s="125">
        <f t="shared" si="12"/>
        <v>3333</v>
      </c>
      <c r="J161" s="125">
        <f t="shared" si="12"/>
        <v>759</v>
      </c>
      <c r="K161" s="125">
        <f t="shared" si="12"/>
        <v>2426</v>
      </c>
      <c r="L161" s="125">
        <f t="shared" si="12"/>
        <v>808</v>
      </c>
      <c r="M161" s="125">
        <f t="shared" si="12"/>
        <v>839</v>
      </c>
      <c r="N161" s="125">
        <f t="shared" si="12"/>
        <v>113</v>
      </c>
      <c r="O161" s="261"/>
      <c r="P161" s="260"/>
      <c r="Q161" s="121"/>
      <c r="S161" s="121"/>
    </row>
    <row r="162" spans="1:19" s="86" customFormat="1" ht="3" customHeight="1">
      <c r="A162" s="80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261"/>
      <c r="P162" s="143"/>
      <c r="Q162" s="121"/>
      <c r="S162" s="121"/>
    </row>
    <row r="163" spans="1:19" s="86" customFormat="1" ht="9" customHeight="1">
      <c r="A163" s="84" t="s">
        <v>16</v>
      </c>
      <c r="B163" s="113">
        <f t="shared" ref="B163:B194" si="13">SUM(C163:E163)</f>
        <v>761</v>
      </c>
      <c r="C163" s="113">
        <v>68</v>
      </c>
      <c r="D163" s="113"/>
      <c r="E163" s="113">
        <v>693</v>
      </c>
      <c r="F163" s="113">
        <v>532</v>
      </c>
      <c r="G163" s="113">
        <v>110</v>
      </c>
      <c r="H163" s="113">
        <v>16</v>
      </c>
      <c r="I163" s="113">
        <v>0</v>
      </c>
      <c r="J163" s="113">
        <v>0</v>
      </c>
      <c r="K163" s="113">
        <v>10</v>
      </c>
      <c r="L163" s="113">
        <v>2</v>
      </c>
      <c r="M163" s="113">
        <f t="shared" ref="M163:M194" si="14">E163-SUM(F163:L163,N163)</f>
        <v>22</v>
      </c>
      <c r="N163" s="113">
        <v>1</v>
      </c>
      <c r="O163" s="143"/>
      <c r="P163" s="143"/>
      <c r="Q163" s="121"/>
      <c r="S163" s="121"/>
    </row>
    <row r="164" spans="1:19" s="86" customFormat="1" ht="9" customHeight="1">
      <c r="A164" s="84" t="s">
        <v>17</v>
      </c>
      <c r="B164" s="113">
        <f t="shared" si="13"/>
        <v>1640</v>
      </c>
      <c r="C164" s="113">
        <v>237</v>
      </c>
      <c r="D164" s="113"/>
      <c r="E164" s="113">
        <v>1403</v>
      </c>
      <c r="F164" s="113">
        <v>1011</v>
      </c>
      <c r="G164" s="113">
        <v>334</v>
      </c>
      <c r="H164" s="113">
        <v>11</v>
      </c>
      <c r="I164" s="113">
        <v>0</v>
      </c>
      <c r="J164" s="113">
        <v>0</v>
      </c>
      <c r="K164" s="113">
        <v>6</v>
      </c>
      <c r="L164" s="113">
        <v>19</v>
      </c>
      <c r="M164" s="113">
        <f t="shared" si="14"/>
        <v>16</v>
      </c>
      <c r="N164" s="113">
        <v>6</v>
      </c>
      <c r="O164" s="143"/>
      <c r="P164" s="143"/>
      <c r="Q164" s="121"/>
      <c r="S164" s="121"/>
    </row>
    <row r="165" spans="1:19" s="86" customFormat="1" ht="9" customHeight="1">
      <c r="A165" s="84" t="s">
        <v>18</v>
      </c>
      <c r="B165" s="113">
        <f t="shared" si="13"/>
        <v>412</v>
      </c>
      <c r="C165" s="113">
        <v>69</v>
      </c>
      <c r="D165" s="113"/>
      <c r="E165" s="113">
        <v>343</v>
      </c>
      <c r="F165" s="113">
        <v>283</v>
      </c>
      <c r="G165" s="113">
        <v>25</v>
      </c>
      <c r="H165" s="113">
        <v>15</v>
      </c>
      <c r="I165" s="113">
        <v>0</v>
      </c>
      <c r="J165" s="113">
        <v>0</v>
      </c>
      <c r="K165" s="113">
        <v>9</v>
      </c>
      <c r="L165" s="113">
        <v>1</v>
      </c>
      <c r="M165" s="113">
        <f t="shared" si="14"/>
        <v>10</v>
      </c>
      <c r="N165" s="113">
        <v>0</v>
      </c>
      <c r="O165" s="143"/>
      <c r="P165" s="143"/>
      <c r="Q165" s="121"/>
      <c r="S165" s="121"/>
    </row>
    <row r="166" spans="1:19" s="86" customFormat="1" ht="9" customHeight="1">
      <c r="A166" s="87" t="s">
        <v>19</v>
      </c>
      <c r="B166" s="126">
        <f t="shared" si="13"/>
        <v>567</v>
      </c>
      <c r="C166" s="126">
        <v>124</v>
      </c>
      <c r="D166" s="126"/>
      <c r="E166" s="126">
        <v>443</v>
      </c>
      <c r="F166" s="126">
        <v>279</v>
      </c>
      <c r="G166" s="126">
        <v>38</v>
      </c>
      <c r="H166" s="126">
        <v>10</v>
      </c>
      <c r="I166" s="126">
        <v>0</v>
      </c>
      <c r="J166" s="126">
        <v>0</v>
      </c>
      <c r="K166" s="126">
        <v>104</v>
      </c>
      <c r="L166" s="126">
        <v>3</v>
      </c>
      <c r="M166" s="126">
        <f t="shared" si="14"/>
        <v>8</v>
      </c>
      <c r="N166" s="126">
        <v>1</v>
      </c>
      <c r="O166" s="143"/>
      <c r="P166" s="143"/>
      <c r="Q166" s="121"/>
      <c r="S166" s="121"/>
    </row>
    <row r="167" spans="1:19" s="86" customFormat="1" ht="9" customHeight="1">
      <c r="A167" s="84" t="s">
        <v>20</v>
      </c>
      <c r="B167" s="113">
        <f t="shared" si="13"/>
        <v>1699</v>
      </c>
      <c r="C167" s="113">
        <v>0</v>
      </c>
      <c r="D167" s="113"/>
      <c r="E167" s="113">
        <v>1699</v>
      </c>
      <c r="F167" s="113">
        <v>1274</v>
      </c>
      <c r="G167" s="113">
        <v>272</v>
      </c>
      <c r="H167" s="113">
        <v>79</v>
      </c>
      <c r="I167" s="113">
        <v>0</v>
      </c>
      <c r="J167" s="113">
        <v>0</v>
      </c>
      <c r="K167" s="113">
        <v>3</v>
      </c>
      <c r="L167" s="113">
        <v>30</v>
      </c>
      <c r="M167" s="113">
        <f t="shared" si="14"/>
        <v>39</v>
      </c>
      <c r="N167" s="113">
        <v>2</v>
      </c>
      <c r="O167" s="143"/>
      <c r="P167" s="143"/>
      <c r="Q167" s="121"/>
      <c r="S167" s="121"/>
    </row>
    <row r="168" spans="1:19" s="86" customFormat="1" ht="9" customHeight="1">
      <c r="A168" s="84" t="s">
        <v>21</v>
      </c>
      <c r="B168" s="113">
        <f t="shared" si="13"/>
        <v>467</v>
      </c>
      <c r="C168" s="113">
        <v>27</v>
      </c>
      <c r="D168" s="113"/>
      <c r="E168" s="113">
        <v>440</v>
      </c>
      <c r="F168" s="113">
        <v>295</v>
      </c>
      <c r="G168" s="113">
        <v>118</v>
      </c>
      <c r="H168" s="113">
        <v>12</v>
      </c>
      <c r="I168" s="113">
        <v>0</v>
      </c>
      <c r="J168" s="113">
        <v>0</v>
      </c>
      <c r="K168" s="113">
        <v>2</v>
      </c>
      <c r="L168" s="113">
        <v>3</v>
      </c>
      <c r="M168" s="113">
        <f t="shared" si="14"/>
        <v>8</v>
      </c>
      <c r="N168" s="113">
        <v>2</v>
      </c>
      <c r="O168" s="143"/>
      <c r="P168" s="143"/>
      <c r="Q168" s="121"/>
      <c r="S168" s="121"/>
    </row>
    <row r="169" spans="1:19" s="86" customFormat="1" ht="9" customHeight="1">
      <c r="A169" s="84" t="s">
        <v>22</v>
      </c>
      <c r="B169" s="113">
        <f t="shared" si="13"/>
        <v>1370</v>
      </c>
      <c r="C169" s="113">
        <v>397</v>
      </c>
      <c r="D169" s="113"/>
      <c r="E169" s="113">
        <v>973</v>
      </c>
      <c r="F169" s="113">
        <v>821</v>
      </c>
      <c r="G169" s="113">
        <v>49</v>
      </c>
      <c r="H169" s="113">
        <v>5</v>
      </c>
      <c r="I169" s="113">
        <v>0</v>
      </c>
      <c r="J169" s="113">
        <v>0</v>
      </c>
      <c r="K169" s="113">
        <v>30</v>
      </c>
      <c r="L169" s="113">
        <v>1</v>
      </c>
      <c r="M169" s="113">
        <f t="shared" si="14"/>
        <v>67</v>
      </c>
      <c r="N169" s="113">
        <v>0</v>
      </c>
      <c r="O169" s="143"/>
      <c r="P169" s="143"/>
      <c r="Q169" s="121"/>
      <c r="S169" s="121"/>
    </row>
    <row r="170" spans="1:19" s="86" customFormat="1" ht="9" customHeight="1">
      <c r="A170" s="87" t="s">
        <v>23</v>
      </c>
      <c r="B170" s="126">
        <f t="shared" si="13"/>
        <v>3758</v>
      </c>
      <c r="C170" s="126">
        <v>0</v>
      </c>
      <c r="D170" s="126"/>
      <c r="E170" s="126">
        <v>3758</v>
      </c>
      <c r="F170" s="126">
        <v>2744</v>
      </c>
      <c r="G170" s="126">
        <v>0</v>
      </c>
      <c r="H170" s="126">
        <v>52</v>
      </c>
      <c r="I170" s="126">
        <v>0</v>
      </c>
      <c r="J170" s="126">
        <v>563</v>
      </c>
      <c r="K170" s="126">
        <v>321</v>
      </c>
      <c r="L170" s="126">
        <v>28</v>
      </c>
      <c r="M170" s="126">
        <f t="shared" si="14"/>
        <v>48</v>
      </c>
      <c r="N170" s="126">
        <v>2</v>
      </c>
      <c r="O170" s="143"/>
      <c r="P170" s="143"/>
      <c r="Q170" s="121"/>
      <c r="S170" s="121"/>
    </row>
    <row r="171" spans="1:19" s="86" customFormat="1" ht="9" customHeight="1">
      <c r="A171" s="243" t="s">
        <v>24</v>
      </c>
      <c r="B171" s="113">
        <f t="shared" si="13"/>
        <v>7263</v>
      </c>
      <c r="C171" s="113">
        <v>1781</v>
      </c>
      <c r="D171" s="113"/>
      <c r="E171" s="113">
        <v>5482</v>
      </c>
      <c r="F171" s="113">
        <v>1930</v>
      </c>
      <c r="G171" s="113">
        <v>577</v>
      </c>
      <c r="H171" s="113">
        <v>281</v>
      </c>
      <c r="I171" s="113">
        <v>1659</v>
      </c>
      <c r="J171" s="113">
        <v>0</v>
      </c>
      <c r="K171" s="113">
        <v>470</v>
      </c>
      <c r="L171" s="113">
        <v>443</v>
      </c>
      <c r="M171" s="113">
        <f t="shared" si="14"/>
        <v>104</v>
      </c>
      <c r="N171" s="113">
        <v>18</v>
      </c>
      <c r="O171" s="143"/>
      <c r="P171" s="143"/>
      <c r="Q171" s="121"/>
      <c r="S171" s="121"/>
    </row>
    <row r="172" spans="1:19" s="86" customFormat="1" ht="9" customHeight="1">
      <c r="A172" s="84" t="s">
        <v>25</v>
      </c>
      <c r="B172" s="113">
        <f t="shared" si="13"/>
        <v>946</v>
      </c>
      <c r="C172" s="113">
        <v>76</v>
      </c>
      <c r="D172" s="113"/>
      <c r="E172" s="113">
        <v>870</v>
      </c>
      <c r="F172" s="113">
        <v>417</v>
      </c>
      <c r="G172" s="113">
        <v>325</v>
      </c>
      <c r="H172" s="113">
        <v>86</v>
      </c>
      <c r="I172" s="113">
        <v>0</v>
      </c>
      <c r="J172" s="113">
        <v>0</v>
      </c>
      <c r="K172" s="113">
        <v>0</v>
      </c>
      <c r="L172" s="113">
        <v>9</v>
      </c>
      <c r="M172" s="113">
        <f t="shared" si="14"/>
        <v>31</v>
      </c>
      <c r="N172" s="113">
        <v>2</v>
      </c>
      <c r="O172" s="143"/>
      <c r="P172" s="143"/>
      <c r="Q172" s="121"/>
      <c r="S172" s="121"/>
    </row>
    <row r="173" spans="1:19" s="86" customFormat="1" ht="9" customHeight="1">
      <c r="A173" s="84" t="s">
        <v>26</v>
      </c>
      <c r="B173" s="113">
        <f t="shared" si="13"/>
        <v>1895</v>
      </c>
      <c r="C173" s="113">
        <v>0</v>
      </c>
      <c r="D173" s="113"/>
      <c r="E173" s="113">
        <v>1895</v>
      </c>
      <c r="F173" s="113">
        <v>845</v>
      </c>
      <c r="G173" s="113">
        <v>350</v>
      </c>
      <c r="H173" s="113">
        <v>67</v>
      </c>
      <c r="I173" s="113">
        <v>0</v>
      </c>
      <c r="J173" s="113">
        <v>0</v>
      </c>
      <c r="K173" s="113">
        <v>560</v>
      </c>
      <c r="L173" s="113">
        <v>12</v>
      </c>
      <c r="M173" s="113">
        <f t="shared" si="14"/>
        <v>56</v>
      </c>
      <c r="N173" s="113">
        <v>5</v>
      </c>
      <c r="O173" s="143"/>
      <c r="P173" s="143"/>
      <c r="Q173" s="121"/>
      <c r="S173" s="121"/>
    </row>
    <row r="174" spans="1:19" s="86" customFormat="1" ht="9" customHeight="1">
      <c r="A174" s="87" t="s">
        <v>27</v>
      </c>
      <c r="B174" s="126">
        <f t="shared" si="13"/>
        <v>800</v>
      </c>
      <c r="C174" s="126">
        <v>134</v>
      </c>
      <c r="D174" s="126"/>
      <c r="E174" s="126">
        <v>666</v>
      </c>
      <c r="F174" s="126">
        <v>401</v>
      </c>
      <c r="G174" s="126">
        <v>63</v>
      </c>
      <c r="H174" s="126">
        <v>3</v>
      </c>
      <c r="I174" s="126">
        <v>0</v>
      </c>
      <c r="J174" s="126">
        <v>90</v>
      </c>
      <c r="K174" s="126">
        <v>96</v>
      </c>
      <c r="L174" s="126">
        <v>2</v>
      </c>
      <c r="M174" s="126">
        <f t="shared" si="14"/>
        <v>10</v>
      </c>
      <c r="N174" s="126">
        <v>1</v>
      </c>
      <c r="O174" s="143"/>
      <c r="P174" s="143"/>
      <c r="Q174" s="121"/>
      <c r="S174" s="121"/>
    </row>
    <row r="175" spans="1:19" s="86" customFormat="1" ht="9" customHeight="1">
      <c r="A175" s="84" t="s">
        <v>28</v>
      </c>
      <c r="B175" s="113">
        <f t="shared" si="13"/>
        <v>369</v>
      </c>
      <c r="C175" s="113">
        <v>0</v>
      </c>
      <c r="D175" s="113"/>
      <c r="E175" s="113">
        <v>369</v>
      </c>
      <c r="F175" s="113">
        <v>259</v>
      </c>
      <c r="G175" s="113">
        <v>42</v>
      </c>
      <c r="H175" s="113">
        <v>25</v>
      </c>
      <c r="I175" s="113">
        <v>0</v>
      </c>
      <c r="J175" s="113">
        <v>0</v>
      </c>
      <c r="K175" s="113">
        <v>8</v>
      </c>
      <c r="L175" s="113">
        <v>8</v>
      </c>
      <c r="M175" s="113">
        <f t="shared" si="14"/>
        <v>12</v>
      </c>
      <c r="N175" s="113">
        <v>15</v>
      </c>
      <c r="O175" s="143"/>
      <c r="P175" s="143"/>
      <c r="Q175" s="121"/>
      <c r="S175" s="121"/>
    </row>
    <row r="176" spans="1:19" s="86" customFormat="1" ht="9" customHeight="1">
      <c r="A176" s="84" t="s">
        <v>29</v>
      </c>
      <c r="B176" s="113">
        <f t="shared" si="13"/>
        <v>2418</v>
      </c>
      <c r="C176" s="113">
        <v>0</v>
      </c>
      <c r="D176" s="113"/>
      <c r="E176" s="113">
        <v>2418</v>
      </c>
      <c r="F176" s="113">
        <v>2246</v>
      </c>
      <c r="G176" s="113">
        <v>84</v>
      </c>
      <c r="H176" s="113">
        <v>19</v>
      </c>
      <c r="I176" s="113">
        <v>0</v>
      </c>
      <c r="J176" s="113">
        <v>10</v>
      </c>
      <c r="K176" s="113">
        <v>12</v>
      </c>
      <c r="L176" s="113">
        <v>12</v>
      </c>
      <c r="M176" s="113">
        <f t="shared" si="14"/>
        <v>21</v>
      </c>
      <c r="N176" s="113">
        <v>14</v>
      </c>
      <c r="O176" s="143"/>
      <c r="P176" s="143"/>
      <c r="Q176" s="121"/>
      <c r="S176" s="121"/>
    </row>
    <row r="177" spans="1:19" s="86" customFormat="1" ht="9" customHeight="1">
      <c r="A177" s="84" t="s">
        <v>30</v>
      </c>
      <c r="B177" s="113">
        <f t="shared" si="13"/>
        <v>5270</v>
      </c>
      <c r="C177" s="113">
        <v>859</v>
      </c>
      <c r="D177" s="113"/>
      <c r="E177" s="113">
        <v>4411</v>
      </c>
      <c r="F177" s="113">
        <v>2482</v>
      </c>
      <c r="G177" s="113">
        <v>340</v>
      </c>
      <c r="H177" s="113">
        <v>158</v>
      </c>
      <c r="I177" s="113">
        <v>1113</v>
      </c>
      <c r="J177" s="113">
        <v>0</v>
      </c>
      <c r="K177" s="113">
        <v>129</v>
      </c>
      <c r="L177" s="113">
        <v>104</v>
      </c>
      <c r="M177" s="113">
        <f t="shared" si="14"/>
        <v>74</v>
      </c>
      <c r="N177" s="113">
        <v>11</v>
      </c>
      <c r="O177" s="143"/>
      <c r="P177" s="143"/>
      <c r="Q177" s="121"/>
      <c r="S177" s="121"/>
    </row>
    <row r="178" spans="1:19" s="86" customFormat="1" ht="9" customHeight="1">
      <c r="A178" s="87" t="s">
        <v>31</v>
      </c>
      <c r="B178" s="126">
        <f t="shared" si="13"/>
        <v>1645</v>
      </c>
      <c r="C178" s="126">
        <v>562</v>
      </c>
      <c r="D178" s="126"/>
      <c r="E178" s="126">
        <v>1083</v>
      </c>
      <c r="F178" s="126">
        <v>385</v>
      </c>
      <c r="G178" s="126">
        <v>569</v>
      </c>
      <c r="H178" s="126">
        <v>40</v>
      </c>
      <c r="I178" s="126">
        <v>0</v>
      </c>
      <c r="J178" s="126">
        <v>0</v>
      </c>
      <c r="K178" s="126">
        <v>36</v>
      </c>
      <c r="L178" s="126">
        <v>3</v>
      </c>
      <c r="M178" s="126">
        <f t="shared" si="14"/>
        <v>45</v>
      </c>
      <c r="N178" s="126">
        <v>5</v>
      </c>
      <c r="O178" s="143"/>
      <c r="P178" s="143"/>
      <c r="Q178" s="121"/>
      <c r="S178" s="121"/>
    </row>
    <row r="179" spans="1:19" s="86" customFormat="1" ht="9" customHeight="1">
      <c r="A179" s="84" t="s">
        <v>32</v>
      </c>
      <c r="B179" s="113">
        <f t="shared" si="13"/>
        <v>549</v>
      </c>
      <c r="C179" s="113">
        <v>0</v>
      </c>
      <c r="D179" s="113"/>
      <c r="E179" s="113">
        <v>549</v>
      </c>
      <c r="F179" s="113">
        <v>464</v>
      </c>
      <c r="G179" s="113">
        <v>28</v>
      </c>
      <c r="H179" s="113">
        <v>8</v>
      </c>
      <c r="I179" s="113">
        <v>0</v>
      </c>
      <c r="J179" s="113">
        <v>0</v>
      </c>
      <c r="K179" s="113">
        <v>32</v>
      </c>
      <c r="L179" s="113">
        <v>4</v>
      </c>
      <c r="M179" s="113">
        <f t="shared" si="14"/>
        <v>13</v>
      </c>
      <c r="N179" s="113">
        <v>0</v>
      </c>
      <c r="O179" s="143"/>
      <c r="P179" s="143"/>
      <c r="Q179" s="121"/>
      <c r="S179" s="121"/>
    </row>
    <row r="180" spans="1:19" s="86" customFormat="1" ht="9" customHeight="1">
      <c r="A180" s="84" t="s">
        <v>33</v>
      </c>
      <c r="B180" s="113">
        <f t="shared" si="13"/>
        <v>603</v>
      </c>
      <c r="C180" s="113">
        <v>150</v>
      </c>
      <c r="D180" s="113"/>
      <c r="E180" s="113">
        <v>453</v>
      </c>
      <c r="F180" s="113">
        <v>256</v>
      </c>
      <c r="G180" s="113">
        <v>34</v>
      </c>
      <c r="H180" s="113">
        <v>7</v>
      </c>
      <c r="I180" s="113">
        <v>128</v>
      </c>
      <c r="J180" s="113">
        <v>0</v>
      </c>
      <c r="K180" s="113">
        <v>16</v>
      </c>
      <c r="L180" s="113">
        <v>0</v>
      </c>
      <c r="M180" s="113">
        <f t="shared" si="14"/>
        <v>10</v>
      </c>
      <c r="N180" s="113">
        <v>2</v>
      </c>
      <c r="O180" s="143"/>
      <c r="P180" s="143"/>
      <c r="Q180" s="121"/>
      <c r="S180" s="121"/>
    </row>
    <row r="181" spans="1:19" s="86" customFormat="1" ht="9" customHeight="1">
      <c r="A181" s="84" t="s">
        <v>34</v>
      </c>
      <c r="B181" s="113">
        <f t="shared" si="13"/>
        <v>2280</v>
      </c>
      <c r="C181" s="113">
        <v>766</v>
      </c>
      <c r="D181" s="113"/>
      <c r="E181" s="113">
        <v>1514</v>
      </c>
      <c r="F181" s="113">
        <v>1311</v>
      </c>
      <c r="G181" s="113">
        <v>117</v>
      </c>
      <c r="H181" s="113">
        <v>38</v>
      </c>
      <c r="I181" s="113">
        <v>0</v>
      </c>
      <c r="J181" s="113">
        <v>0</v>
      </c>
      <c r="K181" s="113">
        <v>22</v>
      </c>
      <c r="L181" s="113">
        <v>5</v>
      </c>
      <c r="M181" s="113">
        <f t="shared" si="14"/>
        <v>21</v>
      </c>
      <c r="N181" s="113">
        <v>0</v>
      </c>
      <c r="O181" s="143"/>
      <c r="P181" s="143"/>
      <c r="Q181" s="121"/>
      <c r="S181" s="121"/>
    </row>
    <row r="182" spans="1:19" s="86" customFormat="1" ht="9" customHeight="1">
      <c r="A182" s="87" t="s">
        <v>35</v>
      </c>
      <c r="B182" s="126">
        <f t="shared" si="13"/>
        <v>430</v>
      </c>
      <c r="C182" s="126">
        <v>0</v>
      </c>
      <c r="D182" s="126"/>
      <c r="E182" s="126">
        <v>430</v>
      </c>
      <c r="F182" s="126">
        <v>341</v>
      </c>
      <c r="G182" s="126">
        <v>55</v>
      </c>
      <c r="H182" s="126">
        <v>7</v>
      </c>
      <c r="I182" s="126">
        <v>0</v>
      </c>
      <c r="J182" s="126">
        <v>0</v>
      </c>
      <c r="K182" s="126">
        <v>7</v>
      </c>
      <c r="L182" s="126">
        <v>1</v>
      </c>
      <c r="M182" s="126">
        <f t="shared" si="14"/>
        <v>19</v>
      </c>
      <c r="N182" s="126">
        <v>0</v>
      </c>
      <c r="O182" s="143"/>
      <c r="P182" s="143"/>
      <c r="Q182" s="121"/>
      <c r="S182" s="121"/>
    </row>
    <row r="183" spans="1:19" s="86" customFormat="1" ht="9" customHeight="1">
      <c r="A183" s="84" t="s">
        <v>36</v>
      </c>
      <c r="B183" s="113">
        <f t="shared" si="13"/>
        <v>1522</v>
      </c>
      <c r="C183" s="113">
        <v>140</v>
      </c>
      <c r="D183" s="113"/>
      <c r="E183" s="113">
        <v>1382</v>
      </c>
      <c r="F183" s="113">
        <v>914</v>
      </c>
      <c r="G183" s="113">
        <v>402</v>
      </c>
      <c r="H183" s="113">
        <v>18</v>
      </c>
      <c r="I183" s="113">
        <v>0</v>
      </c>
      <c r="J183" s="113">
        <v>0</v>
      </c>
      <c r="K183" s="113">
        <v>0</v>
      </c>
      <c r="L183" s="113">
        <v>10</v>
      </c>
      <c r="M183" s="113">
        <f t="shared" si="14"/>
        <v>25</v>
      </c>
      <c r="N183" s="113">
        <v>13</v>
      </c>
      <c r="O183" s="143"/>
      <c r="P183" s="143"/>
      <c r="Q183" s="121"/>
      <c r="S183" s="121"/>
    </row>
    <row r="184" spans="1:19" s="86" customFormat="1" ht="9" customHeight="1">
      <c r="A184" s="84" t="s">
        <v>37</v>
      </c>
      <c r="B184" s="113">
        <f t="shared" si="13"/>
        <v>597</v>
      </c>
      <c r="C184" s="113">
        <v>154</v>
      </c>
      <c r="D184" s="113"/>
      <c r="E184" s="113">
        <v>443</v>
      </c>
      <c r="F184" s="113">
        <v>233</v>
      </c>
      <c r="G184" s="113">
        <v>56</v>
      </c>
      <c r="H184" s="113">
        <v>25</v>
      </c>
      <c r="I184" s="113">
        <v>26</v>
      </c>
      <c r="J184" s="113">
        <v>0</v>
      </c>
      <c r="K184" s="113">
        <v>42</v>
      </c>
      <c r="L184" s="113">
        <v>26</v>
      </c>
      <c r="M184" s="113">
        <f t="shared" si="14"/>
        <v>32</v>
      </c>
      <c r="N184" s="113">
        <v>3</v>
      </c>
      <c r="O184" s="143"/>
      <c r="P184" s="143"/>
      <c r="Q184" s="121"/>
      <c r="S184" s="121"/>
    </row>
    <row r="185" spans="1:19" s="86" customFormat="1" ht="9" customHeight="1">
      <c r="A185" s="84" t="s">
        <v>38</v>
      </c>
      <c r="B185" s="113">
        <f t="shared" si="13"/>
        <v>717</v>
      </c>
      <c r="C185" s="113">
        <v>189</v>
      </c>
      <c r="D185" s="113"/>
      <c r="E185" s="113">
        <v>528</v>
      </c>
      <c r="F185" s="113">
        <v>378</v>
      </c>
      <c r="G185" s="113">
        <v>41</v>
      </c>
      <c r="H185" s="113">
        <v>19</v>
      </c>
      <c r="I185" s="113">
        <v>0</v>
      </c>
      <c r="J185" s="113">
        <v>71</v>
      </c>
      <c r="K185" s="113">
        <v>0</v>
      </c>
      <c r="L185" s="113">
        <v>3</v>
      </c>
      <c r="M185" s="113">
        <f t="shared" si="14"/>
        <v>15</v>
      </c>
      <c r="N185" s="113">
        <v>1</v>
      </c>
      <c r="O185" s="143"/>
      <c r="P185" s="143"/>
      <c r="Q185" s="121"/>
      <c r="S185" s="121"/>
    </row>
    <row r="186" spans="1:19" s="86" customFormat="1" ht="9" customHeight="1">
      <c r="A186" s="87" t="s">
        <v>39</v>
      </c>
      <c r="B186" s="126">
        <f t="shared" si="13"/>
        <v>800</v>
      </c>
      <c r="C186" s="126">
        <v>0</v>
      </c>
      <c r="D186" s="126"/>
      <c r="E186" s="126">
        <v>800</v>
      </c>
      <c r="F186" s="126">
        <v>213</v>
      </c>
      <c r="G186" s="126">
        <v>221</v>
      </c>
      <c r="H186" s="126">
        <v>16</v>
      </c>
      <c r="I186" s="126">
        <v>0</v>
      </c>
      <c r="J186" s="126">
        <v>0</v>
      </c>
      <c r="K186" s="126">
        <v>275</v>
      </c>
      <c r="L186" s="126">
        <v>50</v>
      </c>
      <c r="M186" s="126">
        <f t="shared" si="14"/>
        <v>25</v>
      </c>
      <c r="N186" s="126">
        <v>0</v>
      </c>
      <c r="O186" s="143"/>
      <c r="P186" s="143"/>
      <c r="Q186" s="121"/>
      <c r="S186" s="121"/>
    </row>
    <row r="187" spans="1:19" s="86" customFormat="1" ht="9" customHeight="1">
      <c r="A187" s="84" t="s">
        <v>40</v>
      </c>
      <c r="B187" s="113">
        <f t="shared" si="13"/>
        <v>1446</v>
      </c>
      <c r="C187" s="113">
        <v>0</v>
      </c>
      <c r="D187" s="113"/>
      <c r="E187" s="113">
        <v>1446</v>
      </c>
      <c r="F187" s="113">
        <v>1021</v>
      </c>
      <c r="G187" s="113">
        <v>326</v>
      </c>
      <c r="H187" s="113">
        <v>34</v>
      </c>
      <c r="I187" s="113">
        <v>0</v>
      </c>
      <c r="J187" s="113">
        <v>0</v>
      </c>
      <c r="K187" s="113">
        <v>17</v>
      </c>
      <c r="L187" s="113">
        <v>5</v>
      </c>
      <c r="M187" s="113">
        <f t="shared" si="14"/>
        <v>41</v>
      </c>
      <c r="N187" s="113">
        <v>2</v>
      </c>
      <c r="O187" s="143"/>
      <c r="P187" s="143"/>
      <c r="Q187" s="121"/>
      <c r="S187" s="121"/>
    </row>
    <row r="188" spans="1:19" s="86" customFormat="1" ht="9" customHeight="1">
      <c r="A188" s="84" t="s">
        <v>41</v>
      </c>
      <c r="B188" s="113">
        <f t="shared" si="13"/>
        <v>1788</v>
      </c>
      <c r="C188" s="113">
        <v>0</v>
      </c>
      <c r="D188" s="113"/>
      <c r="E188" s="113">
        <v>1788</v>
      </c>
      <c r="F188" s="113">
        <v>1761</v>
      </c>
      <c r="G188" s="113">
        <v>15</v>
      </c>
      <c r="H188" s="113">
        <v>3</v>
      </c>
      <c r="I188" s="113">
        <v>0</v>
      </c>
      <c r="J188" s="113">
        <v>0</v>
      </c>
      <c r="K188" s="113">
        <v>5</v>
      </c>
      <c r="L188" s="113">
        <v>0</v>
      </c>
      <c r="M188" s="113">
        <f t="shared" si="14"/>
        <v>3</v>
      </c>
      <c r="N188" s="113">
        <v>1</v>
      </c>
      <c r="O188" s="143"/>
      <c r="P188" s="143"/>
      <c r="Q188" s="121"/>
      <c r="S188" s="121"/>
    </row>
    <row r="189" spans="1:19" s="86" customFormat="1" ht="9" customHeight="1">
      <c r="A189" s="84" t="s">
        <v>42</v>
      </c>
      <c r="B189" s="113">
        <f t="shared" si="13"/>
        <v>926</v>
      </c>
      <c r="C189" s="113">
        <v>207</v>
      </c>
      <c r="D189" s="113"/>
      <c r="E189" s="113">
        <v>719</v>
      </c>
      <c r="F189" s="113">
        <v>647</v>
      </c>
      <c r="G189" s="113">
        <v>18</v>
      </c>
      <c r="H189" s="113">
        <v>3</v>
      </c>
      <c r="I189" s="113">
        <v>0</v>
      </c>
      <c r="J189" s="113">
        <v>0</v>
      </c>
      <c r="K189" s="113">
        <v>45</v>
      </c>
      <c r="L189" s="113">
        <v>2</v>
      </c>
      <c r="M189" s="113">
        <f t="shared" si="14"/>
        <v>2</v>
      </c>
      <c r="N189" s="113">
        <v>2</v>
      </c>
      <c r="O189" s="143"/>
      <c r="P189" s="143"/>
      <c r="Q189" s="121"/>
      <c r="S189" s="121"/>
    </row>
    <row r="190" spans="1:19" s="86" customFormat="1" ht="9" customHeight="1">
      <c r="A190" s="87" t="s">
        <v>43</v>
      </c>
      <c r="B190" s="126">
        <f t="shared" si="13"/>
        <v>1506</v>
      </c>
      <c r="C190" s="126">
        <v>0</v>
      </c>
      <c r="D190" s="126"/>
      <c r="E190" s="126">
        <v>1506</v>
      </c>
      <c r="F190" s="126">
        <v>1067</v>
      </c>
      <c r="G190" s="126">
        <v>60</v>
      </c>
      <c r="H190" s="126">
        <v>26</v>
      </c>
      <c r="I190" s="126">
        <v>281</v>
      </c>
      <c r="J190" s="126">
        <v>0</v>
      </c>
      <c r="K190" s="126">
        <v>52</v>
      </c>
      <c r="L190" s="126">
        <v>6</v>
      </c>
      <c r="M190" s="126">
        <f t="shared" si="14"/>
        <v>11</v>
      </c>
      <c r="N190" s="126">
        <v>3</v>
      </c>
      <c r="O190" s="143"/>
      <c r="P190" s="143"/>
      <c r="Q190" s="121"/>
      <c r="S190" s="121"/>
    </row>
    <row r="191" spans="1:19" s="86" customFormat="1" ht="9" customHeight="1">
      <c r="A191" s="84" t="s">
        <v>44</v>
      </c>
      <c r="B191" s="113">
        <f t="shared" si="13"/>
        <v>103</v>
      </c>
      <c r="C191" s="113">
        <v>0</v>
      </c>
      <c r="D191" s="113"/>
      <c r="E191" s="113">
        <v>103</v>
      </c>
      <c r="F191" s="113">
        <v>48</v>
      </c>
      <c r="G191" s="113">
        <v>23</v>
      </c>
      <c r="H191" s="113">
        <v>2</v>
      </c>
      <c r="I191" s="113">
        <v>0</v>
      </c>
      <c r="J191" s="113">
        <v>22</v>
      </c>
      <c r="K191" s="113">
        <v>0</v>
      </c>
      <c r="L191" s="113">
        <v>7</v>
      </c>
      <c r="M191" s="113">
        <f t="shared" si="14"/>
        <v>1</v>
      </c>
      <c r="N191" s="113">
        <v>0</v>
      </c>
      <c r="O191" s="143"/>
      <c r="P191" s="143"/>
      <c r="Q191" s="121"/>
      <c r="S191" s="121"/>
    </row>
    <row r="192" spans="1:19" s="86" customFormat="1" ht="9" customHeight="1">
      <c r="A192" s="84" t="s">
        <v>45</v>
      </c>
      <c r="B192" s="113">
        <f t="shared" si="13"/>
        <v>2830</v>
      </c>
      <c r="C192" s="113">
        <v>1047</v>
      </c>
      <c r="D192" s="113"/>
      <c r="E192" s="113">
        <v>1783</v>
      </c>
      <c r="F192" s="113">
        <v>1484</v>
      </c>
      <c r="G192" s="113">
        <v>33</v>
      </c>
      <c r="H192" s="113">
        <v>5</v>
      </c>
      <c r="I192" s="113">
        <v>126</v>
      </c>
      <c r="J192" s="113">
        <v>0</v>
      </c>
      <c r="K192" s="113">
        <v>101</v>
      </c>
      <c r="L192" s="113">
        <v>0</v>
      </c>
      <c r="M192" s="113">
        <f t="shared" si="14"/>
        <v>33</v>
      </c>
      <c r="N192" s="113">
        <v>1</v>
      </c>
      <c r="O192" s="143"/>
      <c r="P192" s="143"/>
      <c r="Q192" s="121"/>
      <c r="S192" s="121"/>
    </row>
    <row r="193" spans="1:19" s="86" customFormat="1" ht="9" customHeight="1">
      <c r="A193" s="84" t="s">
        <v>46</v>
      </c>
      <c r="B193" s="113">
        <f t="shared" si="13"/>
        <v>1180</v>
      </c>
      <c r="C193" s="113">
        <v>497</v>
      </c>
      <c r="D193" s="113"/>
      <c r="E193" s="113">
        <v>683</v>
      </c>
      <c r="F193" s="113">
        <v>669</v>
      </c>
      <c r="G193" s="113">
        <v>4</v>
      </c>
      <c r="H193" s="113">
        <v>0</v>
      </c>
      <c r="I193" s="113">
        <v>0</v>
      </c>
      <c r="J193" s="113">
        <v>3</v>
      </c>
      <c r="K193" s="113">
        <v>5</v>
      </c>
      <c r="L193" s="113">
        <v>0</v>
      </c>
      <c r="M193" s="113">
        <f t="shared" si="14"/>
        <v>2</v>
      </c>
      <c r="N193" s="113">
        <v>0</v>
      </c>
      <c r="O193" s="143"/>
      <c r="P193" s="143"/>
      <c r="Q193" s="121"/>
      <c r="S193" s="121"/>
    </row>
    <row r="194" spans="1:19" s="86" customFormat="1" ht="9" customHeight="1">
      <c r="A194" s="87" t="s">
        <v>47</v>
      </c>
      <c r="B194" s="126">
        <f t="shared" si="13"/>
        <v>714</v>
      </c>
      <c r="C194" s="126">
        <v>0</v>
      </c>
      <c r="D194" s="126"/>
      <c r="E194" s="126">
        <v>714</v>
      </c>
      <c r="F194" s="126">
        <v>508</v>
      </c>
      <c r="G194" s="126">
        <v>157</v>
      </c>
      <c r="H194" s="126">
        <v>14</v>
      </c>
      <c r="I194" s="126">
        <v>0</v>
      </c>
      <c r="J194" s="126">
        <v>0</v>
      </c>
      <c r="K194" s="126">
        <v>11</v>
      </c>
      <c r="L194" s="126">
        <v>9</v>
      </c>
      <c r="M194" s="126">
        <f t="shared" si="14"/>
        <v>15</v>
      </c>
      <c r="N194" s="126">
        <v>0</v>
      </c>
      <c r="O194" s="143"/>
      <c r="P194" s="143"/>
      <c r="Q194" s="121"/>
      <c r="S194" s="121"/>
    </row>
    <row r="195" spans="1:19" s="86" customFormat="1" ht="3.75" customHeight="1">
      <c r="A195" s="80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43"/>
      <c r="P195" s="143"/>
      <c r="Q195" s="121"/>
      <c r="S195" s="121"/>
    </row>
    <row r="196" spans="1:19" s="86" customFormat="1" ht="9" customHeight="1">
      <c r="A196" s="80">
        <v>2000</v>
      </c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43"/>
      <c r="P196" s="143"/>
      <c r="Q196" s="121"/>
      <c r="S196" s="121"/>
    </row>
    <row r="197" spans="1:19" s="86" customFormat="1" ht="9" customHeight="1">
      <c r="A197" s="80" t="s">
        <v>15</v>
      </c>
      <c r="B197" s="125">
        <f>SUM(B199:B230)</f>
        <v>52358</v>
      </c>
      <c r="C197" s="125">
        <f>SUM(C199:C230)</f>
        <v>8307</v>
      </c>
      <c r="D197" s="125"/>
      <c r="E197" s="125">
        <f t="shared" ref="E197:N197" si="15">SUM(E199:E230)</f>
        <v>44051</v>
      </c>
      <c r="F197" s="125">
        <f t="shared" si="15"/>
        <v>29630</v>
      </c>
      <c r="G197" s="125">
        <f t="shared" si="15"/>
        <v>4649</v>
      </c>
      <c r="H197" s="125">
        <f t="shared" si="15"/>
        <v>970</v>
      </c>
      <c r="I197" s="125">
        <f t="shared" si="15"/>
        <v>3767</v>
      </c>
      <c r="J197" s="125">
        <f t="shared" si="15"/>
        <v>565</v>
      </c>
      <c r="K197" s="125">
        <f t="shared" si="15"/>
        <v>2812</v>
      </c>
      <c r="L197" s="125">
        <f t="shared" si="15"/>
        <v>764</v>
      </c>
      <c r="M197" s="125">
        <f t="shared" si="15"/>
        <v>808</v>
      </c>
      <c r="N197" s="125">
        <f t="shared" si="15"/>
        <v>86</v>
      </c>
      <c r="O197" s="261"/>
      <c r="P197" s="260"/>
      <c r="Q197" s="121"/>
      <c r="S197" s="121"/>
    </row>
    <row r="198" spans="1:19" s="86" customFormat="1" ht="3" customHeight="1">
      <c r="A198" s="80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261"/>
      <c r="P198" s="143"/>
      <c r="Q198" s="121"/>
      <c r="S198" s="121"/>
    </row>
    <row r="199" spans="1:19" s="86" customFormat="1" ht="9" customHeight="1">
      <c r="A199" s="84" t="s">
        <v>16</v>
      </c>
      <c r="B199" s="113">
        <f t="shared" ref="B199:B230" si="16">SUM(C199:E199)</f>
        <v>780</v>
      </c>
      <c r="C199" s="113">
        <v>63</v>
      </c>
      <c r="D199" s="113"/>
      <c r="E199" s="113">
        <f t="shared" ref="E199:E230" si="17">SUM(F199:N199)</f>
        <v>717</v>
      </c>
      <c r="F199" s="113">
        <v>558</v>
      </c>
      <c r="G199" s="113">
        <v>121</v>
      </c>
      <c r="H199" s="113">
        <v>17</v>
      </c>
      <c r="I199" s="113">
        <v>0</v>
      </c>
      <c r="J199" s="113">
        <v>0</v>
      </c>
      <c r="K199" s="113">
        <v>7</v>
      </c>
      <c r="L199" s="113">
        <v>0</v>
      </c>
      <c r="M199" s="113">
        <v>14</v>
      </c>
      <c r="N199" s="113">
        <v>0</v>
      </c>
      <c r="O199" s="143"/>
      <c r="P199" s="143"/>
      <c r="Q199" s="121"/>
      <c r="S199" s="121"/>
    </row>
    <row r="200" spans="1:19" s="86" customFormat="1" ht="9" customHeight="1">
      <c r="A200" s="84" t="s">
        <v>17</v>
      </c>
      <c r="B200" s="113">
        <f t="shared" si="16"/>
        <v>1858</v>
      </c>
      <c r="C200" s="113">
        <v>645</v>
      </c>
      <c r="D200" s="113"/>
      <c r="E200" s="113">
        <f t="shared" si="17"/>
        <v>1213</v>
      </c>
      <c r="F200" s="113">
        <v>885</v>
      </c>
      <c r="G200" s="113">
        <v>273</v>
      </c>
      <c r="H200" s="113">
        <v>16</v>
      </c>
      <c r="I200" s="113">
        <v>0</v>
      </c>
      <c r="J200" s="113">
        <v>0</v>
      </c>
      <c r="K200" s="113">
        <v>10</v>
      </c>
      <c r="L200" s="113">
        <v>15</v>
      </c>
      <c r="M200" s="113">
        <v>14</v>
      </c>
      <c r="N200" s="113">
        <v>0</v>
      </c>
      <c r="O200" s="143"/>
      <c r="P200" s="143"/>
      <c r="Q200" s="121"/>
      <c r="S200" s="121"/>
    </row>
    <row r="201" spans="1:19" s="86" customFormat="1" ht="9" customHeight="1">
      <c r="A201" s="84" t="s">
        <v>18</v>
      </c>
      <c r="B201" s="113">
        <f t="shared" si="16"/>
        <v>425</v>
      </c>
      <c r="C201" s="113">
        <v>72</v>
      </c>
      <c r="D201" s="113"/>
      <c r="E201" s="113">
        <f t="shared" si="17"/>
        <v>353</v>
      </c>
      <c r="F201" s="113">
        <v>285</v>
      </c>
      <c r="G201" s="113">
        <v>23</v>
      </c>
      <c r="H201" s="113">
        <v>5</v>
      </c>
      <c r="I201" s="113">
        <v>0</v>
      </c>
      <c r="J201" s="113">
        <v>0</v>
      </c>
      <c r="K201" s="113">
        <v>27</v>
      </c>
      <c r="L201" s="113">
        <v>0</v>
      </c>
      <c r="M201" s="113">
        <v>12</v>
      </c>
      <c r="N201" s="113">
        <v>1</v>
      </c>
      <c r="O201" s="143"/>
      <c r="P201" s="143"/>
      <c r="Q201" s="121"/>
      <c r="S201" s="121"/>
    </row>
    <row r="202" spans="1:19" s="86" customFormat="1" ht="9" customHeight="1">
      <c r="A202" s="87" t="s">
        <v>19</v>
      </c>
      <c r="B202" s="126">
        <f t="shared" si="16"/>
        <v>560</v>
      </c>
      <c r="C202" s="126">
        <v>130</v>
      </c>
      <c r="D202" s="126"/>
      <c r="E202" s="126">
        <f t="shared" si="17"/>
        <v>430</v>
      </c>
      <c r="F202" s="126">
        <v>243</v>
      </c>
      <c r="G202" s="126">
        <v>20</v>
      </c>
      <c r="H202" s="126">
        <v>3</v>
      </c>
      <c r="I202" s="126">
        <v>0</v>
      </c>
      <c r="J202" s="126">
        <v>0</v>
      </c>
      <c r="K202" s="126">
        <v>148</v>
      </c>
      <c r="L202" s="126">
        <v>5</v>
      </c>
      <c r="M202" s="126">
        <v>11</v>
      </c>
      <c r="N202" s="126">
        <v>0</v>
      </c>
      <c r="O202" s="143"/>
      <c r="P202" s="143"/>
      <c r="Q202" s="121"/>
      <c r="S202" s="121"/>
    </row>
    <row r="203" spans="1:19" s="86" customFormat="1" ht="9" customHeight="1">
      <c r="A203" s="84" t="s">
        <v>20</v>
      </c>
      <c r="B203" s="113">
        <f t="shared" si="16"/>
        <v>1933</v>
      </c>
      <c r="C203" s="113">
        <v>0</v>
      </c>
      <c r="D203" s="113"/>
      <c r="E203" s="113">
        <f t="shared" si="17"/>
        <v>1933</v>
      </c>
      <c r="F203" s="113">
        <v>1523</v>
      </c>
      <c r="G203" s="113">
        <v>250</v>
      </c>
      <c r="H203" s="113">
        <v>64</v>
      </c>
      <c r="I203" s="113">
        <v>0</v>
      </c>
      <c r="J203" s="113">
        <v>0</v>
      </c>
      <c r="K203" s="113">
        <v>8</v>
      </c>
      <c r="L203" s="113">
        <v>40</v>
      </c>
      <c r="M203" s="113">
        <v>43</v>
      </c>
      <c r="N203" s="113">
        <v>5</v>
      </c>
      <c r="O203" s="143"/>
      <c r="P203" s="143"/>
      <c r="Q203" s="121"/>
      <c r="S203" s="121"/>
    </row>
    <row r="204" spans="1:19" s="86" customFormat="1" ht="9" customHeight="1">
      <c r="A204" s="84" t="s">
        <v>21</v>
      </c>
      <c r="B204" s="113">
        <f t="shared" si="16"/>
        <v>498</v>
      </c>
      <c r="C204" s="113">
        <v>25</v>
      </c>
      <c r="D204" s="113"/>
      <c r="E204" s="113">
        <f t="shared" si="17"/>
        <v>473</v>
      </c>
      <c r="F204" s="113">
        <v>324</v>
      </c>
      <c r="G204" s="113">
        <v>115</v>
      </c>
      <c r="H204" s="113">
        <v>7</v>
      </c>
      <c r="I204" s="113">
        <v>0</v>
      </c>
      <c r="J204" s="113">
        <v>0</v>
      </c>
      <c r="K204" s="113">
        <v>10</v>
      </c>
      <c r="L204" s="113">
        <v>6</v>
      </c>
      <c r="M204" s="113">
        <v>11</v>
      </c>
      <c r="N204" s="113">
        <v>0</v>
      </c>
      <c r="O204" s="143"/>
      <c r="P204" s="143"/>
      <c r="Q204" s="121"/>
      <c r="S204" s="121"/>
    </row>
    <row r="205" spans="1:19" s="86" customFormat="1" ht="9" customHeight="1">
      <c r="A205" s="84" t="s">
        <v>22</v>
      </c>
      <c r="B205" s="113">
        <f t="shared" si="16"/>
        <v>1202</v>
      </c>
      <c r="C205" s="113">
        <v>418</v>
      </c>
      <c r="D205" s="113"/>
      <c r="E205" s="113">
        <f t="shared" si="17"/>
        <v>784</v>
      </c>
      <c r="F205" s="113">
        <v>653</v>
      </c>
      <c r="G205" s="113">
        <v>64</v>
      </c>
      <c r="H205" s="113">
        <v>1</v>
      </c>
      <c r="I205" s="113">
        <v>0</v>
      </c>
      <c r="J205" s="113">
        <v>0</v>
      </c>
      <c r="K205" s="113">
        <v>32</v>
      </c>
      <c r="L205" s="113">
        <v>0</v>
      </c>
      <c r="M205" s="113">
        <v>34</v>
      </c>
      <c r="N205" s="113">
        <v>0</v>
      </c>
      <c r="O205" s="143"/>
      <c r="P205" s="143"/>
      <c r="Q205" s="121"/>
      <c r="S205" s="121"/>
    </row>
    <row r="206" spans="1:19" s="86" customFormat="1" ht="9" customHeight="1">
      <c r="A206" s="87" t="s">
        <v>23</v>
      </c>
      <c r="B206" s="126">
        <f t="shared" si="16"/>
        <v>3727</v>
      </c>
      <c r="C206" s="126">
        <v>0</v>
      </c>
      <c r="D206" s="126"/>
      <c r="E206" s="126">
        <f t="shared" si="17"/>
        <v>3727</v>
      </c>
      <c r="F206" s="126">
        <v>2925</v>
      </c>
      <c r="G206" s="126">
        <v>0</v>
      </c>
      <c r="H206" s="126">
        <v>69</v>
      </c>
      <c r="I206" s="126">
        <v>0</v>
      </c>
      <c r="J206" s="126">
        <v>368</v>
      </c>
      <c r="K206" s="126">
        <v>319</v>
      </c>
      <c r="L206" s="126">
        <v>15</v>
      </c>
      <c r="M206" s="126">
        <v>31</v>
      </c>
      <c r="N206" s="126">
        <v>0</v>
      </c>
      <c r="O206" s="143"/>
      <c r="P206" s="143"/>
      <c r="Q206" s="121"/>
      <c r="S206" s="121"/>
    </row>
    <row r="207" spans="1:19" s="86" customFormat="1" ht="9" customHeight="1">
      <c r="A207" s="243" t="s">
        <v>24</v>
      </c>
      <c r="B207" s="113">
        <f t="shared" si="16"/>
        <v>7265</v>
      </c>
      <c r="C207" s="113">
        <v>1969</v>
      </c>
      <c r="D207" s="113"/>
      <c r="E207" s="113">
        <f t="shared" si="17"/>
        <v>5296</v>
      </c>
      <c r="F207" s="113">
        <v>1880</v>
      </c>
      <c r="G207" s="113">
        <v>488</v>
      </c>
      <c r="H207" s="113">
        <v>205</v>
      </c>
      <c r="I207" s="113">
        <v>1738</v>
      </c>
      <c r="J207" s="113">
        <v>0</v>
      </c>
      <c r="K207" s="113">
        <v>456</v>
      </c>
      <c r="L207" s="113">
        <v>409</v>
      </c>
      <c r="M207" s="113">
        <v>104</v>
      </c>
      <c r="N207" s="113">
        <v>16</v>
      </c>
      <c r="O207" s="143"/>
      <c r="P207" s="143"/>
      <c r="Q207" s="121"/>
      <c r="S207" s="121"/>
    </row>
    <row r="208" spans="1:19" s="86" customFormat="1" ht="9" customHeight="1">
      <c r="A208" s="84" t="s">
        <v>25</v>
      </c>
      <c r="B208" s="113">
        <f t="shared" si="16"/>
        <v>1054</v>
      </c>
      <c r="C208" s="113">
        <v>93</v>
      </c>
      <c r="D208" s="113"/>
      <c r="E208" s="113">
        <f t="shared" si="17"/>
        <v>961</v>
      </c>
      <c r="F208" s="113">
        <v>457</v>
      </c>
      <c r="G208" s="113">
        <v>388</v>
      </c>
      <c r="H208" s="113">
        <v>87</v>
      </c>
      <c r="I208" s="113">
        <v>0</v>
      </c>
      <c r="J208" s="113">
        <v>0</v>
      </c>
      <c r="K208" s="113">
        <v>0</v>
      </c>
      <c r="L208" s="113">
        <v>10</v>
      </c>
      <c r="M208" s="113">
        <v>19</v>
      </c>
      <c r="N208" s="113">
        <v>0</v>
      </c>
      <c r="O208" s="143"/>
      <c r="P208" s="143"/>
      <c r="Q208" s="121"/>
      <c r="S208" s="121"/>
    </row>
    <row r="209" spans="1:19" s="86" customFormat="1" ht="9" customHeight="1">
      <c r="A209" s="84" t="s">
        <v>26</v>
      </c>
      <c r="B209" s="113">
        <f t="shared" si="16"/>
        <v>2077</v>
      </c>
      <c r="C209" s="113">
        <v>0</v>
      </c>
      <c r="D209" s="113"/>
      <c r="E209" s="113">
        <f t="shared" si="17"/>
        <v>2077</v>
      </c>
      <c r="F209" s="113">
        <v>946</v>
      </c>
      <c r="G209" s="113">
        <v>303</v>
      </c>
      <c r="H209" s="113">
        <v>66</v>
      </c>
      <c r="I209" s="113">
        <v>0</v>
      </c>
      <c r="J209" s="113">
        <v>0</v>
      </c>
      <c r="K209" s="113">
        <v>696</v>
      </c>
      <c r="L209" s="113">
        <v>11</v>
      </c>
      <c r="M209" s="113">
        <v>52</v>
      </c>
      <c r="N209" s="113">
        <v>3</v>
      </c>
      <c r="O209" s="143"/>
      <c r="P209" s="143"/>
      <c r="Q209" s="121"/>
      <c r="S209" s="121"/>
    </row>
    <row r="210" spans="1:19" s="86" customFormat="1" ht="9" customHeight="1">
      <c r="A210" s="87" t="s">
        <v>27</v>
      </c>
      <c r="B210" s="126">
        <f t="shared" si="16"/>
        <v>915</v>
      </c>
      <c r="C210" s="126">
        <v>195</v>
      </c>
      <c r="D210" s="126"/>
      <c r="E210" s="126">
        <f t="shared" si="17"/>
        <v>720</v>
      </c>
      <c r="F210" s="126">
        <v>463</v>
      </c>
      <c r="G210" s="126">
        <v>47</v>
      </c>
      <c r="H210" s="126">
        <v>3</v>
      </c>
      <c r="I210" s="126">
        <v>0</v>
      </c>
      <c r="J210" s="126">
        <v>67</v>
      </c>
      <c r="K210" s="126">
        <v>119</v>
      </c>
      <c r="L210" s="126">
        <v>2</v>
      </c>
      <c r="M210" s="126">
        <v>15</v>
      </c>
      <c r="N210" s="126">
        <v>4</v>
      </c>
      <c r="O210" s="143"/>
      <c r="P210" s="143"/>
      <c r="Q210" s="121"/>
      <c r="S210" s="121"/>
    </row>
    <row r="211" spans="1:19" s="86" customFormat="1" ht="9" customHeight="1">
      <c r="A211" s="84" t="s">
        <v>28</v>
      </c>
      <c r="B211" s="113">
        <f t="shared" si="16"/>
        <v>458</v>
      </c>
      <c r="C211" s="113">
        <v>0</v>
      </c>
      <c r="D211" s="113"/>
      <c r="E211" s="113">
        <f t="shared" si="17"/>
        <v>458</v>
      </c>
      <c r="F211" s="113">
        <v>329</v>
      </c>
      <c r="G211" s="113">
        <v>62</v>
      </c>
      <c r="H211" s="113">
        <v>16</v>
      </c>
      <c r="I211" s="113">
        <v>0</v>
      </c>
      <c r="J211" s="113">
        <v>0</v>
      </c>
      <c r="K211" s="113">
        <v>19</v>
      </c>
      <c r="L211" s="113">
        <v>12</v>
      </c>
      <c r="M211" s="113">
        <v>16</v>
      </c>
      <c r="N211" s="113">
        <v>4</v>
      </c>
      <c r="O211" s="143"/>
      <c r="P211" s="143"/>
      <c r="Q211" s="121"/>
      <c r="S211" s="121"/>
    </row>
    <row r="212" spans="1:19" s="86" customFormat="1" ht="9" customHeight="1">
      <c r="A212" s="84" t="s">
        <v>29</v>
      </c>
      <c r="B212" s="113">
        <f t="shared" si="16"/>
        <v>2566</v>
      </c>
      <c r="C212" s="113">
        <v>0</v>
      </c>
      <c r="D212" s="113"/>
      <c r="E212" s="113">
        <f t="shared" si="17"/>
        <v>2566</v>
      </c>
      <c r="F212" s="113">
        <v>2413</v>
      </c>
      <c r="G212" s="113">
        <v>80</v>
      </c>
      <c r="H212" s="113">
        <v>10</v>
      </c>
      <c r="I212" s="113">
        <v>0</v>
      </c>
      <c r="J212" s="113">
        <v>10</v>
      </c>
      <c r="K212" s="113">
        <v>8</v>
      </c>
      <c r="L212" s="113">
        <v>8</v>
      </c>
      <c r="M212" s="113">
        <v>32</v>
      </c>
      <c r="N212" s="113">
        <v>5</v>
      </c>
      <c r="O212" s="143"/>
      <c r="P212" s="143"/>
      <c r="Q212" s="121"/>
      <c r="S212" s="121"/>
    </row>
    <row r="213" spans="1:19" s="86" customFormat="1" ht="9" customHeight="1">
      <c r="A213" s="84" t="s">
        <v>30</v>
      </c>
      <c r="B213" s="113">
        <f t="shared" si="16"/>
        <v>6032</v>
      </c>
      <c r="C213" s="113">
        <v>944</v>
      </c>
      <c r="D213" s="113"/>
      <c r="E213" s="113">
        <f t="shared" si="17"/>
        <v>5088</v>
      </c>
      <c r="F213" s="113">
        <v>2914</v>
      </c>
      <c r="G213" s="113">
        <v>269</v>
      </c>
      <c r="H213" s="113">
        <v>153</v>
      </c>
      <c r="I213" s="113">
        <v>1441</v>
      </c>
      <c r="J213" s="113">
        <v>0</v>
      </c>
      <c r="K213" s="113">
        <v>115</v>
      </c>
      <c r="L213" s="113">
        <v>128</v>
      </c>
      <c r="M213" s="113">
        <v>67</v>
      </c>
      <c r="N213" s="113">
        <v>1</v>
      </c>
      <c r="O213" s="143"/>
      <c r="P213" s="143"/>
      <c r="Q213" s="121"/>
      <c r="S213" s="121"/>
    </row>
    <row r="214" spans="1:19" s="86" customFormat="1" ht="9" customHeight="1">
      <c r="A214" s="87" t="s">
        <v>31</v>
      </c>
      <c r="B214" s="126">
        <f t="shared" si="16"/>
        <v>1555</v>
      </c>
      <c r="C214" s="126">
        <v>536</v>
      </c>
      <c r="D214" s="126"/>
      <c r="E214" s="126">
        <f t="shared" si="17"/>
        <v>1019</v>
      </c>
      <c r="F214" s="126">
        <v>364</v>
      </c>
      <c r="G214" s="126">
        <v>525</v>
      </c>
      <c r="H214" s="126">
        <v>50</v>
      </c>
      <c r="I214" s="126">
        <v>0</v>
      </c>
      <c r="J214" s="126">
        <v>0</v>
      </c>
      <c r="K214" s="126">
        <v>28</v>
      </c>
      <c r="L214" s="126">
        <v>6</v>
      </c>
      <c r="M214" s="126">
        <v>46</v>
      </c>
      <c r="N214" s="126">
        <v>0</v>
      </c>
      <c r="O214" s="143"/>
      <c r="P214" s="143"/>
      <c r="Q214" s="121"/>
      <c r="S214" s="121"/>
    </row>
    <row r="215" spans="1:19" s="86" customFormat="1" ht="9" customHeight="1">
      <c r="A215" s="84" t="s">
        <v>32</v>
      </c>
      <c r="B215" s="113">
        <f t="shared" si="16"/>
        <v>596</v>
      </c>
      <c r="C215" s="113">
        <v>0</v>
      </c>
      <c r="D215" s="113"/>
      <c r="E215" s="113">
        <f t="shared" si="17"/>
        <v>596</v>
      </c>
      <c r="F215" s="113">
        <v>474</v>
      </c>
      <c r="G215" s="113">
        <v>35</v>
      </c>
      <c r="H215" s="113">
        <v>10</v>
      </c>
      <c r="I215" s="113">
        <v>0</v>
      </c>
      <c r="J215" s="113">
        <v>0</v>
      </c>
      <c r="K215" s="113">
        <v>53</v>
      </c>
      <c r="L215" s="113">
        <v>6</v>
      </c>
      <c r="M215" s="113">
        <v>18</v>
      </c>
      <c r="N215" s="113">
        <v>0</v>
      </c>
      <c r="O215" s="143"/>
      <c r="P215" s="143"/>
      <c r="Q215" s="121"/>
      <c r="S215" s="121"/>
    </row>
    <row r="216" spans="1:19" s="86" customFormat="1" ht="9" customHeight="1">
      <c r="A216" s="84" t="s">
        <v>33</v>
      </c>
      <c r="B216" s="113">
        <f t="shared" si="16"/>
        <v>556</v>
      </c>
      <c r="C216" s="113">
        <v>132</v>
      </c>
      <c r="D216" s="113"/>
      <c r="E216" s="113">
        <f t="shared" si="17"/>
        <v>424</v>
      </c>
      <c r="F216" s="113">
        <v>285</v>
      </c>
      <c r="G216" s="113">
        <v>16</v>
      </c>
      <c r="H216" s="113">
        <v>3</v>
      </c>
      <c r="I216" s="113">
        <v>108</v>
      </c>
      <c r="J216" s="113">
        <v>0</v>
      </c>
      <c r="K216" s="113">
        <v>6</v>
      </c>
      <c r="L216" s="113">
        <v>0</v>
      </c>
      <c r="M216" s="113">
        <v>3</v>
      </c>
      <c r="N216" s="113">
        <v>3</v>
      </c>
      <c r="O216" s="143"/>
      <c r="P216" s="143"/>
      <c r="Q216" s="121"/>
      <c r="S216" s="121"/>
    </row>
    <row r="217" spans="1:19" s="86" customFormat="1" ht="9" customHeight="1">
      <c r="A217" s="84" t="s">
        <v>34</v>
      </c>
      <c r="B217" s="113">
        <f t="shared" si="16"/>
        <v>2653</v>
      </c>
      <c r="C217" s="113">
        <v>791</v>
      </c>
      <c r="D217" s="113"/>
      <c r="E217" s="113">
        <f t="shared" si="17"/>
        <v>1862</v>
      </c>
      <c r="F217" s="113">
        <v>1613</v>
      </c>
      <c r="G217" s="113">
        <v>170</v>
      </c>
      <c r="H217" s="113">
        <v>35</v>
      </c>
      <c r="I217" s="113">
        <v>0</v>
      </c>
      <c r="J217" s="113">
        <v>0</v>
      </c>
      <c r="K217" s="113">
        <v>14</v>
      </c>
      <c r="L217" s="113">
        <v>6</v>
      </c>
      <c r="M217" s="113">
        <v>22</v>
      </c>
      <c r="N217" s="113">
        <v>2</v>
      </c>
      <c r="O217" s="143"/>
      <c r="P217" s="143"/>
      <c r="Q217" s="121"/>
      <c r="S217" s="121"/>
    </row>
    <row r="218" spans="1:19" s="86" customFormat="1" ht="9" customHeight="1">
      <c r="A218" s="87" t="s">
        <v>35</v>
      </c>
      <c r="B218" s="126">
        <f t="shared" si="16"/>
        <v>488</v>
      </c>
      <c r="C218" s="126">
        <v>0</v>
      </c>
      <c r="D218" s="126"/>
      <c r="E218" s="126">
        <f t="shared" si="17"/>
        <v>488</v>
      </c>
      <c r="F218" s="126">
        <v>407</v>
      </c>
      <c r="G218" s="126">
        <v>55</v>
      </c>
      <c r="H218" s="126">
        <v>3</v>
      </c>
      <c r="I218" s="126">
        <v>0</v>
      </c>
      <c r="J218" s="126">
        <v>0</v>
      </c>
      <c r="K218" s="126">
        <v>3</v>
      </c>
      <c r="L218" s="126">
        <v>1</v>
      </c>
      <c r="M218" s="126">
        <v>19</v>
      </c>
      <c r="N218" s="126">
        <v>0</v>
      </c>
      <c r="O218" s="143"/>
      <c r="P218" s="143"/>
      <c r="Q218" s="121"/>
      <c r="S218" s="121"/>
    </row>
    <row r="219" spans="1:19" s="86" customFormat="1" ht="9" customHeight="1">
      <c r="A219" s="84" t="s">
        <v>36</v>
      </c>
      <c r="B219" s="113">
        <f t="shared" si="16"/>
        <v>1652</v>
      </c>
      <c r="C219" s="113">
        <v>169</v>
      </c>
      <c r="D219" s="113"/>
      <c r="E219" s="113">
        <f t="shared" si="17"/>
        <v>1483</v>
      </c>
      <c r="F219" s="113">
        <v>1006</v>
      </c>
      <c r="G219" s="113">
        <v>418</v>
      </c>
      <c r="H219" s="113">
        <v>13</v>
      </c>
      <c r="I219" s="113">
        <v>0</v>
      </c>
      <c r="J219" s="113">
        <v>0</v>
      </c>
      <c r="K219" s="113">
        <v>0</v>
      </c>
      <c r="L219" s="113">
        <v>10</v>
      </c>
      <c r="M219" s="113">
        <v>15</v>
      </c>
      <c r="N219" s="113">
        <v>21</v>
      </c>
      <c r="O219" s="143"/>
      <c r="P219" s="143"/>
      <c r="Q219" s="121"/>
      <c r="S219" s="121"/>
    </row>
    <row r="220" spans="1:19" s="86" customFormat="1" ht="9" customHeight="1">
      <c r="A220" s="84" t="s">
        <v>37</v>
      </c>
      <c r="B220" s="113">
        <f t="shared" si="16"/>
        <v>646</v>
      </c>
      <c r="C220" s="113">
        <v>140</v>
      </c>
      <c r="D220" s="113"/>
      <c r="E220" s="113">
        <f t="shared" si="17"/>
        <v>506</v>
      </c>
      <c r="F220" s="113">
        <v>262</v>
      </c>
      <c r="G220" s="113">
        <v>76</v>
      </c>
      <c r="H220" s="113">
        <v>12</v>
      </c>
      <c r="I220" s="113">
        <v>32</v>
      </c>
      <c r="J220" s="113">
        <v>0</v>
      </c>
      <c r="K220" s="113">
        <v>48</v>
      </c>
      <c r="L220" s="113">
        <v>30</v>
      </c>
      <c r="M220" s="113">
        <v>36</v>
      </c>
      <c r="N220" s="113">
        <v>10</v>
      </c>
      <c r="O220" s="143"/>
      <c r="P220" s="143"/>
      <c r="Q220" s="121"/>
      <c r="S220" s="121"/>
    </row>
    <row r="221" spans="1:19" s="86" customFormat="1" ht="9" customHeight="1">
      <c r="A221" s="84" t="s">
        <v>38</v>
      </c>
      <c r="B221" s="113">
        <f t="shared" si="16"/>
        <v>795</v>
      </c>
      <c r="C221" s="113">
        <v>184</v>
      </c>
      <c r="D221" s="113"/>
      <c r="E221" s="113">
        <f t="shared" si="17"/>
        <v>611</v>
      </c>
      <c r="F221" s="113">
        <v>473</v>
      </c>
      <c r="G221" s="113">
        <v>43</v>
      </c>
      <c r="H221" s="113">
        <v>18</v>
      </c>
      <c r="I221" s="113">
        <v>0</v>
      </c>
      <c r="J221" s="113">
        <v>53</v>
      </c>
      <c r="K221" s="113">
        <v>0</v>
      </c>
      <c r="L221" s="113">
        <v>2</v>
      </c>
      <c r="M221" s="113">
        <v>22</v>
      </c>
      <c r="N221" s="113">
        <v>0</v>
      </c>
      <c r="O221" s="143"/>
      <c r="P221" s="143"/>
      <c r="Q221" s="121"/>
      <c r="S221" s="121"/>
    </row>
    <row r="222" spans="1:19" s="86" customFormat="1" ht="9" customHeight="1">
      <c r="A222" s="87" t="s">
        <v>39</v>
      </c>
      <c r="B222" s="126">
        <f t="shared" si="16"/>
        <v>755</v>
      </c>
      <c r="C222" s="126">
        <v>0</v>
      </c>
      <c r="D222" s="126"/>
      <c r="E222" s="126">
        <f t="shared" si="17"/>
        <v>755</v>
      </c>
      <c r="F222" s="126">
        <v>185</v>
      </c>
      <c r="G222" s="126">
        <v>141</v>
      </c>
      <c r="H222" s="126">
        <v>24</v>
      </c>
      <c r="I222" s="126">
        <v>0</v>
      </c>
      <c r="J222" s="126">
        <v>0</v>
      </c>
      <c r="K222" s="126">
        <v>365</v>
      </c>
      <c r="L222" s="126">
        <v>18</v>
      </c>
      <c r="M222" s="126">
        <v>22</v>
      </c>
      <c r="N222" s="126">
        <v>0</v>
      </c>
      <c r="O222" s="143"/>
      <c r="P222" s="143"/>
      <c r="Q222" s="121"/>
      <c r="S222" s="121"/>
    </row>
    <row r="223" spans="1:19" s="86" customFormat="1" ht="9" customHeight="1">
      <c r="A223" s="84" t="s">
        <v>40</v>
      </c>
      <c r="B223" s="113">
        <f t="shared" si="16"/>
        <v>1566</v>
      </c>
      <c r="C223" s="113">
        <v>0</v>
      </c>
      <c r="D223" s="113"/>
      <c r="E223" s="113">
        <f t="shared" si="17"/>
        <v>1566</v>
      </c>
      <c r="F223" s="113">
        <v>1115</v>
      </c>
      <c r="G223" s="113">
        <v>338</v>
      </c>
      <c r="H223" s="113">
        <v>40</v>
      </c>
      <c r="I223" s="113">
        <v>0</v>
      </c>
      <c r="J223" s="113">
        <v>0</v>
      </c>
      <c r="K223" s="113">
        <v>12</v>
      </c>
      <c r="L223" s="113">
        <v>7</v>
      </c>
      <c r="M223" s="113">
        <v>53</v>
      </c>
      <c r="N223" s="113">
        <v>1</v>
      </c>
      <c r="O223" s="143"/>
      <c r="P223" s="143"/>
      <c r="Q223" s="121"/>
      <c r="S223" s="121"/>
    </row>
    <row r="224" spans="1:19" s="86" customFormat="1" ht="9" customHeight="1">
      <c r="A224" s="84" t="s">
        <v>41</v>
      </c>
      <c r="B224" s="113">
        <f t="shared" si="16"/>
        <v>1915</v>
      </c>
      <c r="C224" s="113">
        <v>0</v>
      </c>
      <c r="D224" s="113"/>
      <c r="E224" s="113">
        <f t="shared" si="17"/>
        <v>1915</v>
      </c>
      <c r="F224" s="113">
        <v>1893</v>
      </c>
      <c r="G224" s="113">
        <v>12</v>
      </c>
      <c r="H224" s="113">
        <v>1</v>
      </c>
      <c r="I224" s="113">
        <v>0</v>
      </c>
      <c r="J224" s="113">
        <v>0</v>
      </c>
      <c r="K224" s="113">
        <v>4</v>
      </c>
      <c r="L224" s="113">
        <v>0</v>
      </c>
      <c r="M224" s="113">
        <v>3</v>
      </c>
      <c r="N224" s="113">
        <v>2</v>
      </c>
      <c r="O224" s="143"/>
      <c r="P224" s="143"/>
      <c r="Q224" s="121"/>
      <c r="S224" s="121"/>
    </row>
    <row r="225" spans="1:19" s="86" customFormat="1" ht="9" customHeight="1">
      <c r="A225" s="84" t="s">
        <v>42</v>
      </c>
      <c r="B225" s="113">
        <f t="shared" si="16"/>
        <v>1003</v>
      </c>
      <c r="C225" s="113">
        <v>235</v>
      </c>
      <c r="D225" s="113"/>
      <c r="E225" s="113">
        <f t="shared" si="17"/>
        <v>768</v>
      </c>
      <c r="F225" s="113">
        <v>674</v>
      </c>
      <c r="G225" s="113">
        <v>18</v>
      </c>
      <c r="H225" s="113">
        <v>1</v>
      </c>
      <c r="I225" s="113">
        <v>0</v>
      </c>
      <c r="J225" s="113">
        <v>0</v>
      </c>
      <c r="K225" s="113">
        <v>68</v>
      </c>
      <c r="L225" s="113">
        <v>0</v>
      </c>
      <c r="M225" s="113">
        <v>7</v>
      </c>
      <c r="N225" s="113">
        <v>0</v>
      </c>
      <c r="O225" s="143"/>
      <c r="P225" s="143"/>
      <c r="Q225" s="121"/>
      <c r="S225" s="121"/>
    </row>
    <row r="226" spans="1:19" s="86" customFormat="1" ht="9" customHeight="1">
      <c r="A226" s="87" t="s">
        <v>43</v>
      </c>
      <c r="B226" s="126">
        <f t="shared" si="16"/>
        <v>1525</v>
      </c>
      <c r="C226" s="126">
        <v>0</v>
      </c>
      <c r="D226" s="126"/>
      <c r="E226" s="126">
        <f t="shared" si="17"/>
        <v>1525</v>
      </c>
      <c r="F226" s="126">
        <v>1011</v>
      </c>
      <c r="G226" s="126">
        <v>65</v>
      </c>
      <c r="H226" s="126">
        <v>18</v>
      </c>
      <c r="I226" s="126">
        <v>300</v>
      </c>
      <c r="J226" s="126">
        <v>0</v>
      </c>
      <c r="K226" s="126">
        <v>103</v>
      </c>
      <c r="L226" s="126">
        <v>11</v>
      </c>
      <c r="M226" s="126">
        <v>16</v>
      </c>
      <c r="N226" s="126">
        <v>1</v>
      </c>
      <c r="O226" s="143"/>
      <c r="P226" s="143"/>
      <c r="Q226" s="121"/>
      <c r="S226" s="121"/>
    </row>
    <row r="227" spans="1:19" s="86" customFormat="1" ht="9" customHeight="1">
      <c r="A227" s="84" t="s">
        <v>44</v>
      </c>
      <c r="B227" s="113">
        <f t="shared" si="16"/>
        <v>145</v>
      </c>
      <c r="C227" s="113">
        <v>0</v>
      </c>
      <c r="D227" s="113"/>
      <c r="E227" s="113">
        <f t="shared" si="17"/>
        <v>145</v>
      </c>
      <c r="F227" s="113">
        <v>73</v>
      </c>
      <c r="G227" s="113">
        <v>23</v>
      </c>
      <c r="H227" s="113">
        <v>7</v>
      </c>
      <c r="I227" s="113">
        <v>0</v>
      </c>
      <c r="J227" s="113">
        <v>32</v>
      </c>
      <c r="K227" s="113">
        <v>0</v>
      </c>
      <c r="L227" s="113">
        <v>2</v>
      </c>
      <c r="M227" s="113">
        <v>8</v>
      </c>
      <c r="N227" s="113">
        <v>0</v>
      </c>
      <c r="O227" s="143"/>
      <c r="P227" s="143"/>
      <c r="Q227" s="121"/>
      <c r="S227" s="121"/>
    </row>
    <row r="228" spans="1:19" s="86" customFormat="1" ht="9" customHeight="1">
      <c r="A228" s="84" t="s">
        <v>45</v>
      </c>
      <c r="B228" s="113">
        <f t="shared" si="16"/>
        <v>3022</v>
      </c>
      <c r="C228" s="113">
        <v>1052</v>
      </c>
      <c r="D228" s="113"/>
      <c r="E228" s="113">
        <f t="shared" si="17"/>
        <v>1970</v>
      </c>
      <c r="F228" s="113">
        <v>1670</v>
      </c>
      <c r="G228" s="113">
        <v>43</v>
      </c>
      <c r="H228" s="113">
        <v>1</v>
      </c>
      <c r="I228" s="113">
        <v>148</v>
      </c>
      <c r="J228" s="113">
        <v>0</v>
      </c>
      <c r="K228" s="113">
        <v>80</v>
      </c>
      <c r="L228" s="113">
        <v>0</v>
      </c>
      <c r="M228" s="113">
        <v>21</v>
      </c>
      <c r="N228" s="113">
        <v>7</v>
      </c>
      <c r="O228" s="143"/>
      <c r="P228" s="143"/>
      <c r="Q228" s="121"/>
      <c r="S228" s="121"/>
    </row>
    <row r="229" spans="1:19" s="86" customFormat="1" ht="9" customHeight="1">
      <c r="A229" s="84" t="s">
        <v>46</v>
      </c>
      <c r="B229" s="113">
        <f t="shared" si="16"/>
        <v>1331</v>
      </c>
      <c r="C229" s="113">
        <v>514</v>
      </c>
      <c r="D229" s="113"/>
      <c r="E229" s="113">
        <f t="shared" si="17"/>
        <v>817</v>
      </c>
      <c r="F229" s="113">
        <v>739</v>
      </c>
      <c r="G229" s="113">
        <v>5</v>
      </c>
      <c r="H229" s="113">
        <v>0</v>
      </c>
      <c r="I229" s="113">
        <v>0</v>
      </c>
      <c r="J229" s="113">
        <v>35</v>
      </c>
      <c r="K229" s="113">
        <v>31</v>
      </c>
      <c r="L229" s="113">
        <v>0</v>
      </c>
      <c r="M229" s="113">
        <v>7</v>
      </c>
      <c r="N229" s="113">
        <v>0</v>
      </c>
      <c r="O229" s="143"/>
      <c r="P229" s="143"/>
      <c r="Q229" s="121"/>
      <c r="S229" s="121"/>
    </row>
    <row r="230" spans="1:19" s="86" customFormat="1" ht="9" customHeight="1">
      <c r="A230" s="87" t="s">
        <v>47</v>
      </c>
      <c r="B230" s="126">
        <f t="shared" si="16"/>
        <v>805</v>
      </c>
      <c r="C230" s="126">
        <v>0</v>
      </c>
      <c r="D230" s="126"/>
      <c r="E230" s="126">
        <f t="shared" si="17"/>
        <v>805</v>
      </c>
      <c r="F230" s="126">
        <v>588</v>
      </c>
      <c r="G230" s="126">
        <v>163</v>
      </c>
      <c r="H230" s="126">
        <v>12</v>
      </c>
      <c r="I230" s="126">
        <v>0</v>
      </c>
      <c r="J230" s="126">
        <v>0</v>
      </c>
      <c r="K230" s="126">
        <v>23</v>
      </c>
      <c r="L230" s="126">
        <v>4</v>
      </c>
      <c r="M230" s="126">
        <v>15</v>
      </c>
      <c r="N230" s="126">
        <v>0</v>
      </c>
      <c r="O230" s="143"/>
      <c r="P230" s="143"/>
      <c r="Q230" s="121"/>
      <c r="S230" s="121"/>
    </row>
    <row r="231" spans="1:19" s="86" customFormat="1" ht="3" customHeight="1"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43"/>
      <c r="P231" s="143"/>
      <c r="Q231" s="121"/>
      <c r="S231" s="121"/>
    </row>
    <row r="232" spans="1:19" s="86" customFormat="1" ht="9" customHeight="1">
      <c r="A232" s="80">
        <v>2001</v>
      </c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43"/>
      <c r="P232" s="143"/>
      <c r="Q232" s="121"/>
      <c r="S232" s="121"/>
    </row>
    <row r="233" spans="1:19" s="86" customFormat="1" ht="9" customHeight="1">
      <c r="A233" s="80" t="s">
        <v>15</v>
      </c>
      <c r="B233" s="91">
        <f>SUM(B235:B266)</f>
        <v>57370</v>
      </c>
      <c r="C233" s="91">
        <f>SUM(C235:C266)</f>
        <v>9431</v>
      </c>
      <c r="E233" s="91">
        <f t="shared" ref="E233:N233" si="18">SUM(E235:E266)</f>
        <v>47939</v>
      </c>
      <c r="F233" s="91">
        <f t="shared" si="18"/>
        <v>31365</v>
      </c>
      <c r="G233" s="91">
        <f t="shared" si="18"/>
        <v>5111</v>
      </c>
      <c r="H233" s="91">
        <f t="shared" si="18"/>
        <v>985</v>
      </c>
      <c r="I233" s="91">
        <f t="shared" si="18"/>
        <v>3454</v>
      </c>
      <c r="J233" s="91">
        <f t="shared" si="18"/>
        <v>660</v>
      </c>
      <c r="K233" s="91">
        <f t="shared" si="18"/>
        <v>4309</v>
      </c>
      <c r="L233" s="91">
        <f t="shared" si="18"/>
        <v>992</v>
      </c>
      <c r="M233" s="91">
        <f t="shared" si="18"/>
        <v>968</v>
      </c>
      <c r="N233" s="91">
        <f t="shared" si="18"/>
        <v>95</v>
      </c>
      <c r="O233" s="261"/>
      <c r="P233" s="260"/>
      <c r="Q233" s="121"/>
      <c r="S233" s="121"/>
    </row>
    <row r="234" spans="1:19" s="86" customFormat="1" ht="3.95" customHeight="1">
      <c r="A234" s="80"/>
      <c r="B234" s="91"/>
      <c r="C234" s="125"/>
      <c r="E234" s="91"/>
      <c r="F234" s="125"/>
      <c r="G234" s="125"/>
      <c r="H234" s="125"/>
      <c r="I234" s="125"/>
      <c r="J234" s="125"/>
      <c r="K234" s="125"/>
      <c r="L234" s="125"/>
      <c r="M234" s="125"/>
      <c r="N234" s="125"/>
      <c r="O234" s="261"/>
      <c r="P234" s="143"/>
      <c r="Q234" s="121"/>
      <c r="S234" s="121"/>
    </row>
    <row r="235" spans="1:19" s="86" customFormat="1" ht="9" customHeight="1">
      <c r="A235" s="84" t="s">
        <v>16</v>
      </c>
      <c r="B235" s="90">
        <f t="shared" ref="B235:B266" si="19">SUM(C235:E235)</f>
        <v>950</v>
      </c>
      <c r="C235" s="113">
        <v>70</v>
      </c>
      <c r="E235" s="90">
        <f t="shared" ref="E235:E266" si="20">SUM(F235:N235)</f>
        <v>880</v>
      </c>
      <c r="F235" s="113">
        <v>647</v>
      </c>
      <c r="G235" s="113">
        <v>147</v>
      </c>
      <c r="H235" s="113">
        <v>29</v>
      </c>
      <c r="I235" s="113">
        <v>0</v>
      </c>
      <c r="J235" s="113">
        <v>0</v>
      </c>
      <c r="K235" s="113">
        <v>14</v>
      </c>
      <c r="L235" s="113">
        <v>4</v>
      </c>
      <c r="M235" s="113">
        <v>37</v>
      </c>
      <c r="N235" s="113">
        <v>2</v>
      </c>
      <c r="O235" s="143"/>
      <c r="P235" s="143"/>
      <c r="Q235" s="121"/>
      <c r="S235" s="121"/>
    </row>
    <row r="236" spans="1:19" s="86" customFormat="1" ht="9" customHeight="1">
      <c r="A236" s="84" t="s">
        <v>17</v>
      </c>
      <c r="B236" s="90">
        <f t="shared" si="19"/>
        <v>2595</v>
      </c>
      <c r="C236" s="113">
        <v>1390</v>
      </c>
      <c r="E236" s="90">
        <f t="shared" si="20"/>
        <v>1205</v>
      </c>
      <c r="F236" s="113">
        <v>826</v>
      </c>
      <c r="G236" s="113">
        <v>298</v>
      </c>
      <c r="H236" s="113">
        <v>18</v>
      </c>
      <c r="I236" s="113">
        <v>0</v>
      </c>
      <c r="J236" s="113">
        <v>0</v>
      </c>
      <c r="K236" s="113">
        <v>22</v>
      </c>
      <c r="L236" s="113">
        <v>18</v>
      </c>
      <c r="M236" s="113">
        <v>23</v>
      </c>
      <c r="N236" s="113">
        <v>0</v>
      </c>
      <c r="O236" s="143"/>
      <c r="P236" s="143"/>
      <c r="Q236" s="121"/>
      <c r="S236" s="121"/>
    </row>
    <row r="237" spans="1:19" s="86" customFormat="1" ht="9" customHeight="1">
      <c r="A237" s="84" t="s">
        <v>18</v>
      </c>
      <c r="B237" s="90">
        <f t="shared" si="19"/>
        <v>477</v>
      </c>
      <c r="C237" s="113">
        <v>94</v>
      </c>
      <c r="E237" s="90">
        <f t="shared" si="20"/>
        <v>383</v>
      </c>
      <c r="F237" s="113">
        <v>316</v>
      </c>
      <c r="G237" s="113">
        <v>19</v>
      </c>
      <c r="H237" s="113">
        <v>7</v>
      </c>
      <c r="I237" s="113">
        <v>0</v>
      </c>
      <c r="J237" s="113">
        <v>0</v>
      </c>
      <c r="K237" s="113">
        <v>27</v>
      </c>
      <c r="L237" s="113">
        <v>5</v>
      </c>
      <c r="M237" s="113">
        <v>9</v>
      </c>
      <c r="N237" s="113">
        <v>0</v>
      </c>
      <c r="O237" s="143"/>
      <c r="P237" s="143"/>
      <c r="Q237" s="121"/>
      <c r="S237" s="121"/>
    </row>
    <row r="238" spans="1:19" s="86" customFormat="1" ht="9" customHeight="1">
      <c r="A238" s="87" t="s">
        <v>19</v>
      </c>
      <c r="B238" s="92">
        <f t="shared" si="19"/>
        <v>591</v>
      </c>
      <c r="C238" s="126">
        <v>110</v>
      </c>
      <c r="D238" s="180"/>
      <c r="E238" s="92">
        <f t="shared" si="20"/>
        <v>481</v>
      </c>
      <c r="F238" s="126">
        <v>264</v>
      </c>
      <c r="G238" s="126">
        <v>26</v>
      </c>
      <c r="H238" s="126">
        <v>8</v>
      </c>
      <c r="I238" s="126">
        <v>0</v>
      </c>
      <c r="J238" s="126">
        <v>0</v>
      </c>
      <c r="K238" s="126">
        <v>161</v>
      </c>
      <c r="L238" s="126">
        <v>8</v>
      </c>
      <c r="M238" s="126">
        <v>13</v>
      </c>
      <c r="N238" s="126">
        <v>1</v>
      </c>
      <c r="O238" s="143"/>
      <c r="P238" s="143"/>
      <c r="Q238" s="121"/>
      <c r="S238" s="121"/>
    </row>
    <row r="239" spans="1:19" s="86" customFormat="1" ht="9" customHeight="1">
      <c r="A239" s="84" t="s">
        <v>20</v>
      </c>
      <c r="B239" s="90">
        <f t="shared" si="19"/>
        <v>1788</v>
      </c>
      <c r="C239" s="113">
        <v>0</v>
      </c>
      <c r="E239" s="90">
        <f t="shared" si="20"/>
        <v>1788</v>
      </c>
      <c r="F239" s="113">
        <v>1459</v>
      </c>
      <c r="G239" s="113">
        <v>176</v>
      </c>
      <c r="H239" s="113">
        <v>55</v>
      </c>
      <c r="I239" s="113">
        <v>0</v>
      </c>
      <c r="J239" s="113">
        <v>0</v>
      </c>
      <c r="K239" s="113">
        <v>5</v>
      </c>
      <c r="L239" s="113">
        <v>61</v>
      </c>
      <c r="M239" s="113">
        <v>25</v>
      </c>
      <c r="N239" s="113">
        <v>7</v>
      </c>
      <c r="O239" s="143"/>
      <c r="P239" s="143"/>
      <c r="Q239" s="121"/>
      <c r="S239" s="121"/>
    </row>
    <row r="240" spans="1:19" s="86" customFormat="1" ht="9" customHeight="1">
      <c r="A240" s="84" t="s">
        <v>21</v>
      </c>
      <c r="B240" s="90">
        <f t="shared" si="19"/>
        <v>565</v>
      </c>
      <c r="C240" s="113">
        <v>46</v>
      </c>
      <c r="E240" s="90">
        <f t="shared" si="20"/>
        <v>519</v>
      </c>
      <c r="F240" s="113">
        <v>403</v>
      </c>
      <c r="G240" s="113">
        <v>96</v>
      </c>
      <c r="H240" s="113">
        <v>5</v>
      </c>
      <c r="I240" s="113">
        <v>0</v>
      </c>
      <c r="J240" s="113">
        <v>0</v>
      </c>
      <c r="K240" s="113">
        <v>4</v>
      </c>
      <c r="L240" s="113">
        <v>3</v>
      </c>
      <c r="M240" s="113">
        <v>8</v>
      </c>
      <c r="N240" s="113">
        <v>0</v>
      </c>
      <c r="O240" s="143"/>
      <c r="P240" s="143"/>
      <c r="Q240" s="121"/>
      <c r="S240" s="121"/>
    </row>
    <row r="241" spans="1:19" s="86" customFormat="1" ht="9" customHeight="1">
      <c r="A241" s="84" t="s">
        <v>22</v>
      </c>
      <c r="B241" s="90">
        <f t="shared" si="19"/>
        <v>956</v>
      </c>
      <c r="C241" s="113">
        <v>343</v>
      </c>
      <c r="E241" s="90">
        <f t="shared" si="20"/>
        <v>613</v>
      </c>
      <c r="F241" s="113">
        <v>514</v>
      </c>
      <c r="G241" s="113">
        <v>52</v>
      </c>
      <c r="H241" s="113">
        <v>0</v>
      </c>
      <c r="I241" s="113">
        <v>0</v>
      </c>
      <c r="J241" s="113">
        <v>0</v>
      </c>
      <c r="K241" s="113">
        <v>38</v>
      </c>
      <c r="L241" s="113">
        <v>2</v>
      </c>
      <c r="M241" s="113">
        <v>6</v>
      </c>
      <c r="N241" s="113">
        <v>1</v>
      </c>
      <c r="O241" s="143"/>
      <c r="P241" s="143"/>
      <c r="Q241" s="121"/>
      <c r="S241" s="121"/>
    </row>
    <row r="242" spans="1:19" s="86" customFormat="1" ht="9" customHeight="1">
      <c r="A242" s="87" t="s">
        <v>23</v>
      </c>
      <c r="B242" s="92">
        <f t="shared" si="19"/>
        <v>4151</v>
      </c>
      <c r="C242" s="126">
        <v>0</v>
      </c>
      <c r="D242" s="180"/>
      <c r="E242" s="92">
        <f t="shared" si="20"/>
        <v>4151</v>
      </c>
      <c r="F242" s="126">
        <v>3243</v>
      </c>
      <c r="G242" s="126">
        <v>0</v>
      </c>
      <c r="H242" s="126">
        <v>39</v>
      </c>
      <c r="I242" s="126">
        <v>0</v>
      </c>
      <c r="J242" s="126">
        <v>481</v>
      </c>
      <c r="K242" s="126">
        <v>297</v>
      </c>
      <c r="L242" s="126">
        <v>18</v>
      </c>
      <c r="M242" s="126">
        <v>53</v>
      </c>
      <c r="N242" s="126">
        <v>20</v>
      </c>
      <c r="O242" s="143"/>
      <c r="P242" s="143"/>
      <c r="Q242" s="121"/>
      <c r="S242" s="121"/>
    </row>
    <row r="243" spans="1:19" s="86" customFormat="1" ht="9" customHeight="1">
      <c r="A243" s="243" t="s">
        <v>24</v>
      </c>
      <c r="B243" s="90">
        <f t="shared" si="19"/>
        <v>7724</v>
      </c>
      <c r="C243" s="113">
        <v>2132</v>
      </c>
      <c r="E243" s="90">
        <f t="shared" si="20"/>
        <v>5592</v>
      </c>
      <c r="F243" s="113">
        <v>1747</v>
      </c>
      <c r="G243" s="113">
        <v>666</v>
      </c>
      <c r="H243" s="113">
        <v>196</v>
      </c>
      <c r="I243" s="113">
        <v>904</v>
      </c>
      <c r="J243" s="113">
        <v>0</v>
      </c>
      <c r="K243" s="113">
        <v>1481</v>
      </c>
      <c r="L243" s="113">
        <v>419</v>
      </c>
      <c r="M243" s="113">
        <v>172</v>
      </c>
      <c r="N243" s="113">
        <v>7</v>
      </c>
      <c r="O243" s="143"/>
      <c r="P243" s="143"/>
      <c r="Q243" s="121"/>
      <c r="S243" s="121"/>
    </row>
    <row r="244" spans="1:19" s="86" customFormat="1" ht="9" customHeight="1">
      <c r="A244" s="84" t="s">
        <v>25</v>
      </c>
      <c r="B244" s="90">
        <f t="shared" si="19"/>
        <v>1047</v>
      </c>
      <c r="C244" s="113">
        <v>66</v>
      </c>
      <c r="E244" s="90">
        <f t="shared" si="20"/>
        <v>981</v>
      </c>
      <c r="F244" s="113">
        <v>506</v>
      </c>
      <c r="G244" s="113">
        <v>352</v>
      </c>
      <c r="H244" s="113">
        <v>79</v>
      </c>
      <c r="I244" s="113">
        <v>0</v>
      </c>
      <c r="J244" s="113">
        <v>0</v>
      </c>
      <c r="K244" s="113">
        <v>0</v>
      </c>
      <c r="L244" s="113">
        <v>10</v>
      </c>
      <c r="M244" s="113">
        <v>34</v>
      </c>
      <c r="N244" s="113">
        <v>0</v>
      </c>
      <c r="O244" s="143"/>
      <c r="P244" s="143"/>
      <c r="Q244" s="121"/>
      <c r="S244" s="121"/>
    </row>
    <row r="245" spans="1:19" s="86" customFormat="1" ht="9" customHeight="1">
      <c r="A245" s="84" t="s">
        <v>26</v>
      </c>
      <c r="B245" s="90">
        <f t="shared" si="19"/>
        <v>2168</v>
      </c>
      <c r="C245" s="113">
        <v>0</v>
      </c>
      <c r="E245" s="90">
        <f t="shared" si="20"/>
        <v>2168</v>
      </c>
      <c r="F245" s="113">
        <v>886</v>
      </c>
      <c r="G245" s="113">
        <v>256</v>
      </c>
      <c r="H245" s="113">
        <v>80</v>
      </c>
      <c r="I245" s="113">
        <v>0</v>
      </c>
      <c r="J245" s="113">
        <v>0</v>
      </c>
      <c r="K245" s="113">
        <v>859</v>
      </c>
      <c r="L245" s="113">
        <v>22</v>
      </c>
      <c r="M245" s="113">
        <v>60</v>
      </c>
      <c r="N245" s="113">
        <v>5</v>
      </c>
      <c r="O245" s="143"/>
      <c r="P245" s="143"/>
      <c r="Q245" s="121"/>
      <c r="S245" s="121"/>
    </row>
    <row r="246" spans="1:19" s="86" customFormat="1" ht="9" customHeight="1">
      <c r="A246" s="87" t="s">
        <v>27</v>
      </c>
      <c r="B246" s="92">
        <f t="shared" si="19"/>
        <v>1003</v>
      </c>
      <c r="C246" s="126">
        <v>226</v>
      </c>
      <c r="D246" s="180"/>
      <c r="E246" s="92">
        <f t="shared" si="20"/>
        <v>777</v>
      </c>
      <c r="F246" s="126">
        <v>477</v>
      </c>
      <c r="G246" s="126">
        <v>45</v>
      </c>
      <c r="H246" s="126">
        <v>3</v>
      </c>
      <c r="I246" s="126">
        <v>0</v>
      </c>
      <c r="J246" s="126">
        <v>71</v>
      </c>
      <c r="K246" s="126">
        <v>155</v>
      </c>
      <c r="L246" s="126">
        <v>1</v>
      </c>
      <c r="M246" s="126">
        <v>25</v>
      </c>
      <c r="N246" s="126">
        <v>0</v>
      </c>
      <c r="O246" s="143"/>
      <c r="P246" s="143"/>
      <c r="Q246" s="121"/>
      <c r="S246" s="121"/>
    </row>
    <row r="247" spans="1:19" s="86" customFormat="1" ht="9" customHeight="1">
      <c r="A247" s="84" t="s">
        <v>28</v>
      </c>
      <c r="B247" s="90">
        <f t="shared" si="19"/>
        <v>614</v>
      </c>
      <c r="C247" s="113">
        <v>0</v>
      </c>
      <c r="E247" s="90">
        <f t="shared" si="20"/>
        <v>614</v>
      </c>
      <c r="F247" s="113">
        <v>455</v>
      </c>
      <c r="G247" s="113">
        <v>81</v>
      </c>
      <c r="H247" s="113">
        <v>20</v>
      </c>
      <c r="I247" s="113">
        <v>0</v>
      </c>
      <c r="J247" s="113">
        <v>0</v>
      </c>
      <c r="K247" s="113">
        <v>29</v>
      </c>
      <c r="L247" s="113">
        <v>9</v>
      </c>
      <c r="M247" s="113">
        <v>18</v>
      </c>
      <c r="N247" s="113">
        <v>2</v>
      </c>
      <c r="O247" s="143"/>
      <c r="P247" s="143"/>
      <c r="Q247" s="121"/>
      <c r="S247" s="121"/>
    </row>
    <row r="248" spans="1:19" s="86" customFormat="1" ht="9" customHeight="1">
      <c r="A248" s="84" t="s">
        <v>29</v>
      </c>
      <c r="B248" s="90">
        <f t="shared" si="19"/>
        <v>3041</v>
      </c>
      <c r="C248" s="113">
        <v>0</v>
      </c>
      <c r="E248" s="90">
        <f t="shared" si="20"/>
        <v>3041</v>
      </c>
      <c r="F248" s="113">
        <v>2922</v>
      </c>
      <c r="G248" s="113">
        <v>72</v>
      </c>
      <c r="H248" s="113">
        <v>15</v>
      </c>
      <c r="I248" s="113">
        <v>0</v>
      </c>
      <c r="J248" s="113">
        <v>4</v>
      </c>
      <c r="K248" s="113">
        <v>2</v>
      </c>
      <c r="L248" s="113">
        <v>12</v>
      </c>
      <c r="M248" s="113">
        <v>11</v>
      </c>
      <c r="N248" s="113">
        <v>3</v>
      </c>
      <c r="O248" s="143"/>
      <c r="P248" s="143"/>
      <c r="Q248" s="121"/>
      <c r="S248" s="121"/>
    </row>
    <row r="249" spans="1:19" s="86" customFormat="1" ht="9" customHeight="1">
      <c r="A249" s="84" t="s">
        <v>30</v>
      </c>
      <c r="B249" s="90">
        <f t="shared" si="19"/>
        <v>6510</v>
      </c>
      <c r="C249" s="113">
        <v>894</v>
      </c>
      <c r="E249" s="90">
        <f t="shared" si="20"/>
        <v>5616</v>
      </c>
      <c r="F249" s="113">
        <v>3018</v>
      </c>
      <c r="G249" s="113">
        <v>258</v>
      </c>
      <c r="H249" s="113">
        <v>166</v>
      </c>
      <c r="I249" s="113">
        <v>1809</v>
      </c>
      <c r="J249" s="113">
        <v>0</v>
      </c>
      <c r="K249" s="113">
        <v>99</v>
      </c>
      <c r="L249" s="113">
        <v>170</v>
      </c>
      <c r="M249" s="113">
        <v>95</v>
      </c>
      <c r="N249" s="113">
        <v>1</v>
      </c>
      <c r="O249" s="143"/>
      <c r="P249" s="143"/>
      <c r="Q249" s="121"/>
      <c r="S249" s="121"/>
    </row>
    <row r="250" spans="1:19" s="86" customFormat="1" ht="9" customHeight="1">
      <c r="A250" s="87" t="s">
        <v>31</v>
      </c>
      <c r="B250" s="92">
        <f t="shared" si="19"/>
        <v>2099</v>
      </c>
      <c r="C250" s="126">
        <v>670</v>
      </c>
      <c r="D250" s="180"/>
      <c r="E250" s="92">
        <f t="shared" si="20"/>
        <v>1429</v>
      </c>
      <c r="F250" s="126">
        <v>465</v>
      </c>
      <c r="G250" s="126">
        <v>822</v>
      </c>
      <c r="H250" s="126">
        <v>40</v>
      </c>
      <c r="I250" s="126">
        <v>0</v>
      </c>
      <c r="J250" s="126">
        <v>0</v>
      </c>
      <c r="K250" s="126">
        <v>41</v>
      </c>
      <c r="L250" s="126">
        <v>6</v>
      </c>
      <c r="M250" s="126">
        <v>55</v>
      </c>
      <c r="N250" s="126">
        <v>0</v>
      </c>
      <c r="O250" s="143"/>
      <c r="P250" s="143"/>
      <c r="Q250" s="121"/>
      <c r="S250" s="121"/>
    </row>
    <row r="251" spans="1:19" s="86" customFormat="1" ht="9" customHeight="1">
      <c r="A251" s="84" t="s">
        <v>32</v>
      </c>
      <c r="B251" s="90">
        <f t="shared" si="19"/>
        <v>638</v>
      </c>
      <c r="C251" s="113">
        <v>0</v>
      </c>
      <c r="E251" s="90">
        <f t="shared" si="20"/>
        <v>638</v>
      </c>
      <c r="F251" s="113">
        <v>493</v>
      </c>
      <c r="G251" s="113">
        <v>43</v>
      </c>
      <c r="H251" s="113">
        <v>14</v>
      </c>
      <c r="I251" s="113">
        <v>0</v>
      </c>
      <c r="J251" s="113">
        <v>0</v>
      </c>
      <c r="K251" s="113">
        <v>66</v>
      </c>
      <c r="L251" s="113">
        <v>11</v>
      </c>
      <c r="M251" s="113">
        <v>11</v>
      </c>
      <c r="N251" s="113">
        <v>0</v>
      </c>
      <c r="O251" s="143"/>
      <c r="P251" s="143"/>
      <c r="Q251" s="121"/>
      <c r="S251" s="121"/>
    </row>
    <row r="252" spans="1:19" s="86" customFormat="1" ht="9" customHeight="1">
      <c r="A252" s="84" t="s">
        <v>33</v>
      </c>
      <c r="B252" s="90">
        <f t="shared" si="19"/>
        <v>768</v>
      </c>
      <c r="C252" s="113">
        <v>138</v>
      </c>
      <c r="E252" s="90">
        <f t="shared" si="20"/>
        <v>630</v>
      </c>
      <c r="F252" s="113">
        <v>421</v>
      </c>
      <c r="G252" s="113">
        <v>18</v>
      </c>
      <c r="H252" s="113">
        <v>6</v>
      </c>
      <c r="I252" s="113">
        <v>171</v>
      </c>
      <c r="J252" s="113">
        <v>0</v>
      </c>
      <c r="K252" s="113">
        <v>5</v>
      </c>
      <c r="L252" s="113">
        <v>1</v>
      </c>
      <c r="M252" s="113">
        <v>8</v>
      </c>
      <c r="N252" s="113">
        <v>0</v>
      </c>
      <c r="O252" s="143"/>
      <c r="P252" s="143"/>
      <c r="Q252" s="121"/>
      <c r="S252" s="121"/>
    </row>
    <row r="253" spans="1:19" s="86" customFormat="1" ht="9" customHeight="1">
      <c r="A253" s="84" t="s">
        <v>34</v>
      </c>
      <c r="B253" s="90">
        <f t="shared" si="19"/>
        <v>2986</v>
      </c>
      <c r="C253" s="113">
        <v>881</v>
      </c>
      <c r="E253" s="90">
        <f t="shared" si="20"/>
        <v>2105</v>
      </c>
      <c r="F253" s="113">
        <v>1786</v>
      </c>
      <c r="G253" s="113">
        <v>230</v>
      </c>
      <c r="H253" s="113">
        <v>41</v>
      </c>
      <c r="I253" s="113">
        <v>0</v>
      </c>
      <c r="J253" s="113">
        <v>0</v>
      </c>
      <c r="K253" s="113">
        <v>8</v>
      </c>
      <c r="L253" s="113">
        <v>5</v>
      </c>
      <c r="M253" s="113">
        <v>34</v>
      </c>
      <c r="N253" s="113">
        <v>1</v>
      </c>
      <c r="O253" s="143"/>
      <c r="P253" s="143"/>
      <c r="Q253" s="121"/>
      <c r="S253" s="121"/>
    </row>
    <row r="254" spans="1:19" s="86" customFormat="1" ht="9" customHeight="1">
      <c r="A254" s="87" t="s">
        <v>35</v>
      </c>
      <c r="B254" s="92">
        <f t="shared" si="19"/>
        <v>531</v>
      </c>
      <c r="C254" s="126">
        <v>0</v>
      </c>
      <c r="D254" s="180"/>
      <c r="E254" s="92">
        <f t="shared" si="20"/>
        <v>531</v>
      </c>
      <c r="F254" s="126">
        <v>433</v>
      </c>
      <c r="G254" s="126">
        <v>65</v>
      </c>
      <c r="H254" s="126">
        <v>7</v>
      </c>
      <c r="I254" s="126">
        <v>0</v>
      </c>
      <c r="J254" s="126">
        <v>0</v>
      </c>
      <c r="K254" s="126">
        <v>5</v>
      </c>
      <c r="L254" s="126">
        <v>1</v>
      </c>
      <c r="M254" s="126">
        <v>20</v>
      </c>
      <c r="N254" s="126">
        <v>0</v>
      </c>
      <c r="O254" s="143"/>
      <c r="P254" s="143"/>
      <c r="Q254" s="121"/>
      <c r="S254" s="121"/>
    </row>
    <row r="255" spans="1:19" s="86" customFormat="1" ht="9" customHeight="1">
      <c r="A255" s="84" t="s">
        <v>36</v>
      </c>
      <c r="B255" s="90">
        <f t="shared" si="19"/>
        <v>1775</v>
      </c>
      <c r="C255" s="113">
        <v>205</v>
      </c>
      <c r="E255" s="90">
        <f t="shared" si="20"/>
        <v>1570</v>
      </c>
      <c r="F255" s="113">
        <v>1097</v>
      </c>
      <c r="G255" s="113">
        <v>369</v>
      </c>
      <c r="H255" s="113">
        <v>28</v>
      </c>
      <c r="I255" s="113">
        <v>0</v>
      </c>
      <c r="J255" s="113">
        <v>0</v>
      </c>
      <c r="K255" s="113">
        <v>0</v>
      </c>
      <c r="L255" s="113">
        <v>13</v>
      </c>
      <c r="M255" s="113">
        <v>39</v>
      </c>
      <c r="N255" s="113">
        <v>24</v>
      </c>
      <c r="O255" s="143"/>
      <c r="P255" s="143"/>
      <c r="Q255" s="121"/>
      <c r="S255" s="121"/>
    </row>
    <row r="256" spans="1:19" s="86" customFormat="1" ht="9" customHeight="1">
      <c r="A256" s="84" t="s">
        <v>37</v>
      </c>
      <c r="B256" s="90">
        <f t="shared" si="19"/>
        <v>827</v>
      </c>
      <c r="C256" s="113">
        <v>209</v>
      </c>
      <c r="E256" s="90">
        <f t="shared" si="20"/>
        <v>618</v>
      </c>
      <c r="F256" s="113">
        <v>307</v>
      </c>
      <c r="G256" s="113">
        <v>52</v>
      </c>
      <c r="H256" s="113">
        <v>9</v>
      </c>
      <c r="I256" s="113">
        <v>33</v>
      </c>
      <c r="J256" s="113">
        <v>0</v>
      </c>
      <c r="K256" s="113">
        <v>63</v>
      </c>
      <c r="L256" s="113">
        <v>130</v>
      </c>
      <c r="M256" s="113">
        <v>15</v>
      </c>
      <c r="N256" s="113">
        <v>9</v>
      </c>
      <c r="O256" s="143"/>
      <c r="P256" s="143"/>
      <c r="Q256" s="121"/>
      <c r="S256" s="121"/>
    </row>
    <row r="257" spans="1:19" s="86" customFormat="1" ht="9" customHeight="1">
      <c r="A257" s="84" t="s">
        <v>38</v>
      </c>
      <c r="B257" s="90">
        <f t="shared" si="19"/>
        <v>668</v>
      </c>
      <c r="C257" s="113">
        <v>172</v>
      </c>
      <c r="E257" s="90">
        <f t="shared" si="20"/>
        <v>496</v>
      </c>
      <c r="F257" s="113">
        <v>351</v>
      </c>
      <c r="G257" s="113">
        <v>45</v>
      </c>
      <c r="H257" s="113">
        <v>12</v>
      </c>
      <c r="I257" s="113">
        <v>0</v>
      </c>
      <c r="J257" s="113">
        <v>73</v>
      </c>
      <c r="K257" s="113">
        <v>0</v>
      </c>
      <c r="L257" s="113">
        <v>2</v>
      </c>
      <c r="M257" s="113">
        <v>13</v>
      </c>
      <c r="N257" s="113">
        <v>0</v>
      </c>
      <c r="O257" s="143"/>
      <c r="P257" s="143"/>
      <c r="Q257" s="121"/>
      <c r="S257" s="121"/>
    </row>
    <row r="258" spans="1:19" s="86" customFormat="1" ht="9" customHeight="1">
      <c r="A258" s="87" t="s">
        <v>39</v>
      </c>
      <c r="B258" s="92">
        <f t="shared" si="19"/>
        <v>906</v>
      </c>
      <c r="C258" s="126">
        <v>0</v>
      </c>
      <c r="D258" s="180"/>
      <c r="E258" s="92">
        <f t="shared" si="20"/>
        <v>906</v>
      </c>
      <c r="F258" s="126">
        <v>316</v>
      </c>
      <c r="G258" s="126">
        <v>131</v>
      </c>
      <c r="H258" s="126">
        <v>23</v>
      </c>
      <c r="I258" s="126">
        <v>0</v>
      </c>
      <c r="J258" s="126">
        <v>0</v>
      </c>
      <c r="K258" s="126">
        <v>381</v>
      </c>
      <c r="L258" s="126">
        <v>35</v>
      </c>
      <c r="M258" s="126">
        <v>17</v>
      </c>
      <c r="N258" s="126">
        <v>3</v>
      </c>
      <c r="O258" s="143"/>
      <c r="P258" s="143"/>
      <c r="Q258" s="121"/>
      <c r="S258" s="121"/>
    </row>
    <row r="259" spans="1:19" s="86" customFormat="1" ht="9" customHeight="1">
      <c r="A259" s="84" t="s">
        <v>40</v>
      </c>
      <c r="B259" s="90">
        <f t="shared" si="19"/>
        <v>1920</v>
      </c>
      <c r="C259" s="113">
        <v>0</v>
      </c>
      <c r="E259" s="90">
        <f t="shared" si="20"/>
        <v>1920</v>
      </c>
      <c r="F259" s="113">
        <v>1105</v>
      </c>
      <c r="G259" s="113">
        <v>427</v>
      </c>
      <c r="H259" s="113">
        <v>42</v>
      </c>
      <c r="I259" s="113">
        <v>0</v>
      </c>
      <c r="J259" s="113">
        <v>0</v>
      </c>
      <c r="K259" s="113">
        <v>286</v>
      </c>
      <c r="L259" s="113">
        <v>8</v>
      </c>
      <c r="M259" s="113">
        <v>51</v>
      </c>
      <c r="N259" s="113">
        <v>1</v>
      </c>
      <c r="O259" s="143"/>
      <c r="P259" s="143"/>
      <c r="Q259" s="121"/>
      <c r="S259" s="121"/>
    </row>
    <row r="260" spans="1:19" s="86" customFormat="1" ht="9" customHeight="1">
      <c r="A260" s="84" t="s">
        <v>41</v>
      </c>
      <c r="B260" s="90">
        <f t="shared" si="19"/>
        <v>1953</v>
      </c>
      <c r="C260" s="113">
        <v>0</v>
      </c>
      <c r="E260" s="90">
        <f t="shared" si="20"/>
        <v>1953</v>
      </c>
      <c r="F260" s="113">
        <v>1923</v>
      </c>
      <c r="G260" s="113">
        <v>15</v>
      </c>
      <c r="H260" s="113">
        <v>1</v>
      </c>
      <c r="I260" s="113">
        <v>0</v>
      </c>
      <c r="J260" s="113">
        <v>0</v>
      </c>
      <c r="K260" s="113">
        <v>6</v>
      </c>
      <c r="L260" s="113">
        <v>0</v>
      </c>
      <c r="M260" s="113">
        <v>8</v>
      </c>
      <c r="N260" s="113">
        <v>0</v>
      </c>
      <c r="O260" s="143"/>
      <c r="P260" s="143"/>
      <c r="Q260" s="121"/>
      <c r="S260" s="121"/>
    </row>
    <row r="261" spans="1:19" s="86" customFormat="1" ht="9" customHeight="1">
      <c r="A261" s="84" t="s">
        <v>42</v>
      </c>
      <c r="B261" s="90">
        <f t="shared" si="19"/>
        <v>1108</v>
      </c>
      <c r="C261" s="113">
        <v>240</v>
      </c>
      <c r="E261" s="90">
        <f t="shared" si="20"/>
        <v>868</v>
      </c>
      <c r="F261" s="113">
        <v>754</v>
      </c>
      <c r="G261" s="113">
        <v>46</v>
      </c>
      <c r="H261" s="113">
        <v>0</v>
      </c>
      <c r="I261" s="113">
        <v>0</v>
      </c>
      <c r="J261" s="113">
        <v>0</v>
      </c>
      <c r="K261" s="113">
        <v>59</v>
      </c>
      <c r="L261" s="113">
        <v>0</v>
      </c>
      <c r="M261" s="113">
        <v>8</v>
      </c>
      <c r="N261" s="113">
        <v>1</v>
      </c>
      <c r="O261" s="143"/>
      <c r="P261" s="143"/>
      <c r="Q261" s="121"/>
      <c r="S261" s="121"/>
    </row>
    <row r="262" spans="1:19" s="86" customFormat="1" ht="9" customHeight="1">
      <c r="A262" s="87" t="s">
        <v>43</v>
      </c>
      <c r="B262" s="92">
        <f t="shared" si="19"/>
        <v>1578</v>
      </c>
      <c r="C262" s="126">
        <v>0</v>
      </c>
      <c r="D262" s="180"/>
      <c r="E262" s="92">
        <f t="shared" si="20"/>
        <v>1578</v>
      </c>
      <c r="F262" s="126">
        <v>1084</v>
      </c>
      <c r="G262" s="126">
        <v>49</v>
      </c>
      <c r="H262" s="126">
        <v>16</v>
      </c>
      <c r="I262" s="126">
        <v>311</v>
      </c>
      <c r="J262" s="126">
        <v>0</v>
      </c>
      <c r="K262" s="126">
        <v>91</v>
      </c>
      <c r="L262" s="126">
        <v>6</v>
      </c>
      <c r="M262" s="126">
        <v>20</v>
      </c>
      <c r="N262" s="126">
        <v>1</v>
      </c>
      <c r="O262" s="143"/>
      <c r="P262" s="143"/>
      <c r="Q262" s="121"/>
      <c r="S262" s="121"/>
    </row>
    <row r="263" spans="1:19" s="86" customFormat="1" ht="9" customHeight="1">
      <c r="A263" s="84" t="s">
        <v>44</v>
      </c>
      <c r="B263" s="90">
        <f t="shared" si="19"/>
        <v>140</v>
      </c>
      <c r="C263" s="113">
        <v>0</v>
      </c>
      <c r="E263" s="90">
        <f t="shared" si="20"/>
        <v>140</v>
      </c>
      <c r="F263" s="113">
        <v>79</v>
      </c>
      <c r="G263" s="113">
        <v>14</v>
      </c>
      <c r="H263" s="113">
        <v>7</v>
      </c>
      <c r="I263" s="113">
        <v>0</v>
      </c>
      <c r="J263" s="113">
        <v>31</v>
      </c>
      <c r="K263" s="113">
        <v>0</v>
      </c>
      <c r="L263" s="113">
        <v>6</v>
      </c>
      <c r="M263" s="113">
        <v>3</v>
      </c>
      <c r="N263" s="113">
        <v>0</v>
      </c>
      <c r="O263" s="143"/>
      <c r="P263" s="143"/>
      <c r="Q263" s="121"/>
      <c r="S263" s="121"/>
    </row>
    <row r="264" spans="1:19" s="86" customFormat="1" ht="9" customHeight="1">
      <c r="A264" s="84" t="s">
        <v>45</v>
      </c>
      <c r="B264" s="90">
        <f t="shared" si="19"/>
        <v>3163</v>
      </c>
      <c r="C264" s="113">
        <v>1027</v>
      </c>
      <c r="E264" s="90">
        <f t="shared" si="20"/>
        <v>2136</v>
      </c>
      <c r="F264" s="113">
        <v>1720</v>
      </c>
      <c r="G264" s="113">
        <v>78</v>
      </c>
      <c r="H264" s="113">
        <v>6</v>
      </c>
      <c r="I264" s="113">
        <v>226</v>
      </c>
      <c r="J264" s="113">
        <v>0</v>
      </c>
      <c r="K264" s="113">
        <v>56</v>
      </c>
      <c r="L264" s="113">
        <v>3</v>
      </c>
      <c r="M264" s="113">
        <v>43</v>
      </c>
      <c r="N264" s="113">
        <v>4</v>
      </c>
      <c r="O264" s="143"/>
      <c r="P264" s="143"/>
      <c r="Q264" s="121"/>
      <c r="S264" s="121"/>
    </row>
    <row r="265" spans="1:19" s="86" customFormat="1" ht="9" customHeight="1">
      <c r="A265" s="84" t="s">
        <v>46</v>
      </c>
      <c r="B265" s="90">
        <f t="shared" si="19"/>
        <v>1334</v>
      </c>
      <c r="C265" s="113">
        <v>518</v>
      </c>
      <c r="E265" s="90">
        <f t="shared" si="20"/>
        <v>816</v>
      </c>
      <c r="F265" s="113">
        <v>776</v>
      </c>
      <c r="G265" s="113">
        <v>10</v>
      </c>
      <c r="H265" s="113">
        <v>4</v>
      </c>
      <c r="I265" s="113">
        <v>0</v>
      </c>
      <c r="J265" s="113">
        <v>0</v>
      </c>
      <c r="K265" s="113">
        <v>24</v>
      </c>
      <c r="L265" s="113">
        <v>0</v>
      </c>
      <c r="M265" s="113">
        <v>2</v>
      </c>
      <c r="N265" s="113">
        <v>0</v>
      </c>
      <c r="O265" s="143"/>
      <c r="P265" s="143"/>
      <c r="Q265" s="121"/>
      <c r="S265" s="121"/>
    </row>
    <row r="266" spans="1:19" s="86" customFormat="1" ht="9" customHeight="1">
      <c r="A266" s="87" t="s">
        <v>47</v>
      </c>
      <c r="B266" s="92">
        <f t="shared" si="19"/>
        <v>796</v>
      </c>
      <c r="C266" s="126">
        <v>0</v>
      </c>
      <c r="D266" s="180"/>
      <c r="E266" s="92">
        <f t="shared" si="20"/>
        <v>796</v>
      </c>
      <c r="F266" s="126">
        <v>572</v>
      </c>
      <c r="G266" s="126">
        <v>153</v>
      </c>
      <c r="H266" s="126">
        <v>9</v>
      </c>
      <c r="I266" s="126">
        <v>0</v>
      </c>
      <c r="J266" s="126">
        <v>0</v>
      </c>
      <c r="K266" s="126">
        <v>25</v>
      </c>
      <c r="L266" s="126">
        <v>3</v>
      </c>
      <c r="M266" s="126">
        <v>32</v>
      </c>
      <c r="N266" s="126">
        <v>2</v>
      </c>
      <c r="O266" s="143"/>
      <c r="P266" s="143"/>
      <c r="Q266" s="121"/>
      <c r="S266" s="121"/>
    </row>
    <row r="267" spans="1:19" s="86" customFormat="1" ht="3" customHeight="1">
      <c r="A267" s="84"/>
      <c r="B267" s="90"/>
      <c r="C267" s="113"/>
      <c r="E267" s="90"/>
      <c r="F267" s="113"/>
      <c r="G267" s="113"/>
      <c r="H267" s="113"/>
      <c r="I267" s="113"/>
      <c r="J267" s="113"/>
      <c r="K267" s="113"/>
      <c r="L267" s="113"/>
      <c r="M267" s="113"/>
      <c r="N267" s="113"/>
      <c r="O267" s="143"/>
      <c r="P267" s="143"/>
      <c r="Q267" s="121"/>
      <c r="S267" s="121"/>
    </row>
    <row r="268" spans="1:19" s="86" customFormat="1" ht="9" customHeight="1">
      <c r="A268" s="80">
        <v>2002</v>
      </c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43"/>
      <c r="P268" s="143"/>
      <c r="Q268" s="121"/>
      <c r="S268" s="121"/>
    </row>
    <row r="269" spans="1:19" s="86" customFormat="1" ht="9" customHeight="1">
      <c r="A269" s="80" t="s">
        <v>15</v>
      </c>
      <c r="B269" s="91">
        <f>SUM(B271:B302)</f>
        <v>60641</v>
      </c>
      <c r="C269" s="91">
        <f>SUM(C271:C302)</f>
        <v>10290</v>
      </c>
      <c r="E269" s="91">
        <f t="shared" ref="E269:N269" si="21">SUM(E271:E302)</f>
        <v>50351</v>
      </c>
      <c r="F269" s="91">
        <f t="shared" si="21"/>
        <v>33061</v>
      </c>
      <c r="G269" s="91">
        <f t="shared" si="21"/>
        <v>4744</v>
      </c>
      <c r="H269" s="91">
        <f t="shared" si="21"/>
        <v>1091</v>
      </c>
      <c r="I269" s="91">
        <f t="shared" si="21"/>
        <v>3344</v>
      </c>
      <c r="J269" s="91">
        <f t="shared" si="21"/>
        <v>658</v>
      </c>
      <c r="K269" s="91">
        <f t="shared" si="21"/>
        <v>5403</v>
      </c>
      <c r="L269" s="91">
        <f t="shared" si="21"/>
        <v>816</v>
      </c>
      <c r="M269" s="91">
        <f t="shared" si="21"/>
        <v>1064</v>
      </c>
      <c r="N269" s="91">
        <f t="shared" si="21"/>
        <v>170</v>
      </c>
      <c r="O269" s="261"/>
      <c r="P269" s="260"/>
      <c r="Q269" s="121"/>
      <c r="S269" s="121"/>
    </row>
    <row r="270" spans="1:19" s="86" customFormat="1" ht="3.95" customHeight="1">
      <c r="A270" s="80"/>
      <c r="B270" s="91"/>
      <c r="C270" s="125"/>
      <c r="E270" s="91"/>
      <c r="F270" s="125"/>
      <c r="G270" s="125"/>
      <c r="H270" s="125"/>
      <c r="I270" s="125"/>
      <c r="J270" s="125"/>
      <c r="K270" s="125"/>
      <c r="L270" s="125"/>
      <c r="M270" s="125"/>
      <c r="N270" s="125"/>
      <c r="O270" s="261"/>
      <c r="P270" s="143"/>
      <c r="Q270" s="121"/>
      <c r="S270" s="121"/>
    </row>
    <row r="271" spans="1:19" s="86" customFormat="1" ht="9" customHeight="1">
      <c r="A271" s="84" t="s">
        <v>16</v>
      </c>
      <c r="B271" s="90">
        <f t="shared" ref="B271:B302" si="22">SUM(C271:E271)</f>
        <v>980</v>
      </c>
      <c r="C271" s="113">
        <v>64</v>
      </c>
      <c r="E271" s="90">
        <f t="shared" ref="E271:E302" si="23">SUM(F271:N271)</f>
        <v>916</v>
      </c>
      <c r="F271" s="113">
        <v>669</v>
      </c>
      <c r="G271" s="113">
        <v>118</v>
      </c>
      <c r="H271" s="113">
        <v>20</v>
      </c>
      <c r="I271" s="113">
        <v>0</v>
      </c>
      <c r="J271" s="113">
        <v>0</v>
      </c>
      <c r="K271" s="113">
        <v>67</v>
      </c>
      <c r="L271" s="113">
        <v>4</v>
      </c>
      <c r="M271" s="113">
        <v>35</v>
      </c>
      <c r="N271" s="113">
        <v>3</v>
      </c>
      <c r="O271" s="143"/>
      <c r="P271" s="143"/>
      <c r="Q271" s="121"/>
      <c r="S271" s="121"/>
    </row>
    <row r="272" spans="1:19" s="86" customFormat="1" ht="9" customHeight="1">
      <c r="A272" s="84" t="s">
        <v>17</v>
      </c>
      <c r="B272" s="90">
        <f t="shared" si="22"/>
        <v>2959</v>
      </c>
      <c r="C272" s="113">
        <v>1562</v>
      </c>
      <c r="E272" s="90">
        <f t="shared" si="23"/>
        <v>1397</v>
      </c>
      <c r="F272" s="113">
        <v>993</v>
      </c>
      <c r="G272" s="113">
        <v>318</v>
      </c>
      <c r="H272" s="113">
        <v>28</v>
      </c>
      <c r="I272" s="113">
        <v>0</v>
      </c>
      <c r="J272" s="113">
        <v>0</v>
      </c>
      <c r="K272" s="113">
        <v>7</v>
      </c>
      <c r="L272" s="113">
        <v>21</v>
      </c>
      <c r="M272" s="113">
        <v>30</v>
      </c>
      <c r="N272" s="113">
        <v>0</v>
      </c>
      <c r="O272" s="143"/>
      <c r="P272" s="143"/>
      <c r="Q272" s="121"/>
      <c r="S272" s="121"/>
    </row>
    <row r="273" spans="1:19" s="86" customFormat="1" ht="9" customHeight="1">
      <c r="A273" s="84" t="s">
        <v>18</v>
      </c>
      <c r="B273" s="90">
        <f t="shared" si="22"/>
        <v>535</v>
      </c>
      <c r="C273" s="113">
        <v>97</v>
      </c>
      <c r="E273" s="90">
        <f t="shared" si="23"/>
        <v>438</v>
      </c>
      <c r="F273" s="113">
        <v>361</v>
      </c>
      <c r="G273" s="113">
        <v>20</v>
      </c>
      <c r="H273" s="113">
        <v>10</v>
      </c>
      <c r="I273" s="113">
        <v>0</v>
      </c>
      <c r="J273" s="113">
        <v>0</v>
      </c>
      <c r="K273" s="113">
        <v>21</v>
      </c>
      <c r="L273" s="113">
        <v>4</v>
      </c>
      <c r="M273" s="113">
        <v>22</v>
      </c>
      <c r="N273" s="113">
        <v>0</v>
      </c>
      <c r="O273" s="143"/>
      <c r="P273" s="143"/>
      <c r="Q273" s="121"/>
      <c r="S273" s="121"/>
    </row>
    <row r="274" spans="1:19" s="86" customFormat="1" ht="9" customHeight="1">
      <c r="A274" s="87" t="s">
        <v>19</v>
      </c>
      <c r="B274" s="92">
        <f t="shared" si="22"/>
        <v>627</v>
      </c>
      <c r="C274" s="126">
        <v>87</v>
      </c>
      <c r="D274" s="180"/>
      <c r="E274" s="92">
        <f t="shared" si="23"/>
        <v>540</v>
      </c>
      <c r="F274" s="126">
        <v>301</v>
      </c>
      <c r="G274" s="126">
        <v>32</v>
      </c>
      <c r="H274" s="126">
        <v>14</v>
      </c>
      <c r="I274" s="126">
        <v>0</v>
      </c>
      <c r="J274" s="126">
        <v>0</v>
      </c>
      <c r="K274" s="126">
        <v>163</v>
      </c>
      <c r="L274" s="126">
        <v>12</v>
      </c>
      <c r="M274" s="126">
        <v>17</v>
      </c>
      <c r="N274" s="126">
        <v>1</v>
      </c>
      <c r="O274" s="143"/>
      <c r="P274" s="143"/>
      <c r="Q274" s="121"/>
      <c r="S274" s="121"/>
    </row>
    <row r="275" spans="1:19" s="86" customFormat="1" ht="9" customHeight="1">
      <c r="A275" s="84" t="s">
        <v>20</v>
      </c>
      <c r="B275" s="90">
        <f t="shared" si="22"/>
        <v>1873</v>
      </c>
      <c r="C275" s="113">
        <v>0</v>
      </c>
      <c r="E275" s="90">
        <f t="shared" si="23"/>
        <v>1873</v>
      </c>
      <c r="F275" s="113">
        <v>1572</v>
      </c>
      <c r="G275" s="113">
        <v>173</v>
      </c>
      <c r="H275" s="113">
        <v>31</v>
      </c>
      <c r="I275" s="113">
        <v>0</v>
      </c>
      <c r="J275" s="113">
        <v>0</v>
      </c>
      <c r="K275" s="113">
        <v>4</v>
      </c>
      <c r="L275" s="113">
        <v>47</v>
      </c>
      <c r="M275" s="113">
        <v>43</v>
      </c>
      <c r="N275" s="113">
        <v>3</v>
      </c>
      <c r="O275" s="143"/>
      <c r="P275" s="143"/>
      <c r="Q275" s="121"/>
      <c r="S275" s="121"/>
    </row>
    <row r="276" spans="1:19" s="86" customFormat="1" ht="9" customHeight="1">
      <c r="A276" s="84" t="s">
        <v>21</v>
      </c>
      <c r="B276" s="90">
        <f t="shared" si="22"/>
        <v>574</v>
      </c>
      <c r="C276" s="113">
        <v>31</v>
      </c>
      <c r="E276" s="90">
        <f t="shared" si="23"/>
        <v>543</v>
      </c>
      <c r="F276" s="113">
        <v>411</v>
      </c>
      <c r="G276" s="113">
        <v>93</v>
      </c>
      <c r="H276" s="113">
        <v>8</v>
      </c>
      <c r="I276" s="113">
        <v>0</v>
      </c>
      <c r="J276" s="113">
        <v>0</v>
      </c>
      <c r="K276" s="113">
        <v>13</v>
      </c>
      <c r="L276" s="113">
        <v>1</v>
      </c>
      <c r="M276" s="113">
        <v>17</v>
      </c>
      <c r="N276" s="113">
        <v>0</v>
      </c>
      <c r="O276" s="143"/>
      <c r="P276" s="143"/>
      <c r="Q276" s="121"/>
      <c r="S276" s="121"/>
    </row>
    <row r="277" spans="1:19" s="86" customFormat="1" ht="9" customHeight="1">
      <c r="A277" s="84" t="s">
        <v>22</v>
      </c>
      <c r="B277" s="90">
        <f t="shared" si="22"/>
        <v>1048</v>
      </c>
      <c r="C277" s="113">
        <v>348</v>
      </c>
      <c r="E277" s="90">
        <f t="shared" si="23"/>
        <v>700</v>
      </c>
      <c r="F277" s="113">
        <v>511</v>
      </c>
      <c r="G277" s="113">
        <v>47</v>
      </c>
      <c r="H277" s="113">
        <v>1</v>
      </c>
      <c r="I277" s="113">
        <v>0</v>
      </c>
      <c r="J277" s="113">
        <v>0</v>
      </c>
      <c r="K277" s="113">
        <v>104</v>
      </c>
      <c r="L277" s="113">
        <v>1</v>
      </c>
      <c r="M277" s="113">
        <v>5</v>
      </c>
      <c r="N277" s="113">
        <v>31</v>
      </c>
      <c r="O277" s="143"/>
      <c r="P277" s="143"/>
      <c r="Q277" s="121"/>
      <c r="S277" s="121"/>
    </row>
    <row r="278" spans="1:19" s="86" customFormat="1" ht="9" customHeight="1">
      <c r="A278" s="87" t="s">
        <v>23</v>
      </c>
      <c r="B278" s="92">
        <f t="shared" si="22"/>
        <v>4297</v>
      </c>
      <c r="C278" s="126">
        <v>114</v>
      </c>
      <c r="D278" s="180"/>
      <c r="E278" s="92">
        <f t="shared" si="23"/>
        <v>4183</v>
      </c>
      <c r="F278" s="126">
        <v>3295</v>
      </c>
      <c r="G278" s="126">
        <v>0</v>
      </c>
      <c r="H278" s="126">
        <v>43</v>
      </c>
      <c r="I278" s="126">
        <v>0</v>
      </c>
      <c r="J278" s="126">
        <v>483</v>
      </c>
      <c r="K278" s="126">
        <v>277</v>
      </c>
      <c r="L278" s="126">
        <v>14</v>
      </c>
      <c r="M278" s="126">
        <v>59</v>
      </c>
      <c r="N278" s="126">
        <v>12</v>
      </c>
      <c r="O278" s="143"/>
      <c r="P278" s="143"/>
      <c r="Q278" s="121"/>
      <c r="S278" s="121"/>
    </row>
    <row r="279" spans="1:19" s="86" customFormat="1" ht="9" customHeight="1">
      <c r="A279" s="243" t="s">
        <v>24</v>
      </c>
      <c r="B279" s="90">
        <f t="shared" si="22"/>
        <v>7691</v>
      </c>
      <c r="C279" s="113">
        <v>2039</v>
      </c>
      <c r="E279" s="90">
        <f t="shared" si="23"/>
        <v>5652</v>
      </c>
      <c r="F279" s="113">
        <v>1532</v>
      </c>
      <c r="G279" s="113">
        <v>577</v>
      </c>
      <c r="H279" s="113">
        <v>294</v>
      </c>
      <c r="I279" s="113">
        <v>637</v>
      </c>
      <c r="J279" s="113">
        <v>0</v>
      </c>
      <c r="K279" s="113">
        <v>2039</v>
      </c>
      <c r="L279" s="113">
        <v>309</v>
      </c>
      <c r="M279" s="113">
        <v>259</v>
      </c>
      <c r="N279" s="113">
        <v>5</v>
      </c>
      <c r="O279" s="143"/>
      <c r="P279" s="143"/>
      <c r="Q279" s="121"/>
      <c r="S279" s="121"/>
    </row>
    <row r="280" spans="1:19" s="86" customFormat="1" ht="9" customHeight="1">
      <c r="A280" s="84" t="s">
        <v>25</v>
      </c>
      <c r="B280" s="90">
        <f t="shared" si="22"/>
        <v>1128</v>
      </c>
      <c r="C280" s="113">
        <v>95</v>
      </c>
      <c r="E280" s="90">
        <f t="shared" si="23"/>
        <v>1033</v>
      </c>
      <c r="F280" s="113">
        <v>527</v>
      </c>
      <c r="G280" s="113">
        <v>338</v>
      </c>
      <c r="H280" s="113">
        <v>105</v>
      </c>
      <c r="I280" s="113">
        <v>0</v>
      </c>
      <c r="J280" s="113">
        <v>0</v>
      </c>
      <c r="K280" s="113">
        <v>0</v>
      </c>
      <c r="L280" s="113">
        <v>18</v>
      </c>
      <c r="M280" s="113">
        <v>31</v>
      </c>
      <c r="N280" s="113">
        <v>14</v>
      </c>
      <c r="O280" s="143"/>
      <c r="P280" s="143"/>
      <c r="Q280" s="121"/>
      <c r="S280" s="121"/>
    </row>
    <row r="281" spans="1:19" s="86" customFormat="1" ht="9" customHeight="1">
      <c r="A281" s="84" t="s">
        <v>26</v>
      </c>
      <c r="B281" s="90">
        <f t="shared" si="22"/>
        <v>2395</v>
      </c>
      <c r="C281" s="113">
        <v>0</v>
      </c>
      <c r="E281" s="90">
        <f t="shared" si="23"/>
        <v>2395</v>
      </c>
      <c r="F281" s="113">
        <v>1042</v>
      </c>
      <c r="G281" s="113">
        <v>284</v>
      </c>
      <c r="H281" s="113">
        <v>85</v>
      </c>
      <c r="I281" s="113">
        <v>0</v>
      </c>
      <c r="J281" s="113">
        <v>0</v>
      </c>
      <c r="K281" s="113">
        <v>905</v>
      </c>
      <c r="L281" s="113">
        <v>12</v>
      </c>
      <c r="M281" s="113">
        <v>55</v>
      </c>
      <c r="N281" s="113">
        <v>12</v>
      </c>
      <c r="O281" s="143"/>
      <c r="P281" s="143"/>
      <c r="Q281" s="121"/>
      <c r="S281" s="121"/>
    </row>
    <row r="282" spans="1:19" s="86" customFormat="1" ht="9" customHeight="1">
      <c r="A282" s="87" t="s">
        <v>27</v>
      </c>
      <c r="B282" s="92">
        <f t="shared" si="22"/>
        <v>1152</v>
      </c>
      <c r="C282" s="126">
        <v>228</v>
      </c>
      <c r="D282" s="180"/>
      <c r="E282" s="92">
        <f t="shared" si="23"/>
        <v>924</v>
      </c>
      <c r="F282" s="126">
        <v>558</v>
      </c>
      <c r="G282" s="126">
        <v>39</v>
      </c>
      <c r="H282" s="126">
        <v>3</v>
      </c>
      <c r="I282" s="126">
        <v>0</v>
      </c>
      <c r="J282" s="126">
        <v>90</v>
      </c>
      <c r="K282" s="126">
        <v>206</v>
      </c>
      <c r="L282" s="126">
        <v>9</v>
      </c>
      <c r="M282" s="126">
        <v>19</v>
      </c>
      <c r="N282" s="126">
        <v>0</v>
      </c>
      <c r="O282" s="143"/>
      <c r="P282" s="143"/>
      <c r="Q282" s="121"/>
      <c r="S282" s="121"/>
    </row>
    <row r="283" spans="1:19" s="86" customFormat="1" ht="9" customHeight="1">
      <c r="A283" s="84" t="s">
        <v>28</v>
      </c>
      <c r="B283" s="90">
        <f t="shared" si="22"/>
        <v>557</v>
      </c>
      <c r="C283" s="113">
        <v>0</v>
      </c>
      <c r="E283" s="90">
        <f t="shared" si="23"/>
        <v>557</v>
      </c>
      <c r="F283" s="113">
        <v>447</v>
      </c>
      <c r="G283" s="113">
        <v>57</v>
      </c>
      <c r="H283" s="113">
        <v>17</v>
      </c>
      <c r="I283" s="113">
        <v>0</v>
      </c>
      <c r="J283" s="113">
        <v>0</v>
      </c>
      <c r="K283" s="113">
        <v>12</v>
      </c>
      <c r="L283" s="113">
        <v>13</v>
      </c>
      <c r="M283" s="113">
        <v>10</v>
      </c>
      <c r="N283" s="113">
        <v>1</v>
      </c>
      <c r="O283" s="143"/>
      <c r="P283" s="143"/>
      <c r="Q283" s="121"/>
      <c r="S283" s="121"/>
    </row>
    <row r="284" spans="1:19" s="86" customFormat="1" ht="9" customHeight="1">
      <c r="A284" s="84" t="s">
        <v>29</v>
      </c>
      <c r="B284" s="90">
        <f t="shared" si="22"/>
        <v>3073</v>
      </c>
      <c r="C284" s="113">
        <v>0</v>
      </c>
      <c r="E284" s="90">
        <f t="shared" si="23"/>
        <v>3073</v>
      </c>
      <c r="F284" s="113">
        <v>2970</v>
      </c>
      <c r="G284" s="113">
        <v>51</v>
      </c>
      <c r="H284" s="113">
        <v>12</v>
      </c>
      <c r="I284" s="113">
        <v>0</v>
      </c>
      <c r="J284" s="113">
        <v>7</v>
      </c>
      <c r="K284" s="113">
        <v>4</v>
      </c>
      <c r="L284" s="113">
        <v>8</v>
      </c>
      <c r="M284" s="113">
        <v>18</v>
      </c>
      <c r="N284" s="113">
        <v>3</v>
      </c>
      <c r="O284" s="143"/>
      <c r="P284" s="143"/>
      <c r="Q284" s="121"/>
      <c r="S284" s="121"/>
    </row>
    <row r="285" spans="1:19" s="86" customFormat="1" ht="9" customHeight="1">
      <c r="A285" s="84" t="s">
        <v>30</v>
      </c>
      <c r="B285" s="90">
        <f t="shared" si="22"/>
        <v>6816</v>
      </c>
      <c r="C285" s="113">
        <v>1076</v>
      </c>
      <c r="E285" s="90">
        <f t="shared" si="23"/>
        <v>5740</v>
      </c>
      <c r="F285" s="113">
        <v>3096</v>
      </c>
      <c r="G285" s="113">
        <v>252</v>
      </c>
      <c r="H285" s="113">
        <v>163</v>
      </c>
      <c r="I285" s="113">
        <v>1902</v>
      </c>
      <c r="J285" s="113">
        <v>0</v>
      </c>
      <c r="K285" s="113">
        <v>87</v>
      </c>
      <c r="L285" s="113">
        <v>161</v>
      </c>
      <c r="M285" s="113">
        <v>76</v>
      </c>
      <c r="N285" s="113">
        <v>3</v>
      </c>
      <c r="O285" s="143"/>
      <c r="P285" s="143"/>
      <c r="Q285" s="121"/>
      <c r="S285" s="121"/>
    </row>
    <row r="286" spans="1:19" s="86" customFormat="1" ht="9" customHeight="1">
      <c r="A286" s="87" t="s">
        <v>31</v>
      </c>
      <c r="B286" s="92">
        <f t="shared" si="22"/>
        <v>2124</v>
      </c>
      <c r="C286" s="126">
        <v>743</v>
      </c>
      <c r="D286" s="180"/>
      <c r="E286" s="92">
        <f t="shared" si="23"/>
        <v>1381</v>
      </c>
      <c r="F286" s="126">
        <v>491</v>
      </c>
      <c r="G286" s="126">
        <v>734</v>
      </c>
      <c r="H286" s="126">
        <v>37</v>
      </c>
      <c r="I286" s="126">
        <v>0</v>
      </c>
      <c r="J286" s="126">
        <v>0</v>
      </c>
      <c r="K286" s="126">
        <v>57</v>
      </c>
      <c r="L286" s="126">
        <v>7</v>
      </c>
      <c r="M286" s="126">
        <v>52</v>
      </c>
      <c r="N286" s="126">
        <v>3</v>
      </c>
      <c r="O286" s="143"/>
      <c r="P286" s="143"/>
      <c r="Q286" s="121"/>
      <c r="S286" s="121"/>
    </row>
    <row r="287" spans="1:19" s="86" customFormat="1" ht="9" customHeight="1">
      <c r="A287" s="84" t="s">
        <v>32</v>
      </c>
      <c r="B287" s="90">
        <f t="shared" si="22"/>
        <v>668</v>
      </c>
      <c r="C287" s="113">
        <v>0</v>
      </c>
      <c r="E287" s="90">
        <f t="shared" si="23"/>
        <v>668</v>
      </c>
      <c r="F287" s="113">
        <v>535</v>
      </c>
      <c r="G287" s="113">
        <v>36</v>
      </c>
      <c r="H287" s="113">
        <v>4</v>
      </c>
      <c r="I287" s="113">
        <v>0</v>
      </c>
      <c r="J287" s="113">
        <v>0</v>
      </c>
      <c r="K287" s="113">
        <v>63</v>
      </c>
      <c r="L287" s="113">
        <v>13</v>
      </c>
      <c r="M287" s="113">
        <v>16</v>
      </c>
      <c r="N287" s="113">
        <v>1</v>
      </c>
      <c r="O287" s="143"/>
      <c r="P287" s="143"/>
      <c r="Q287" s="121"/>
      <c r="S287" s="121"/>
    </row>
    <row r="288" spans="1:19" s="86" customFormat="1" ht="9" customHeight="1">
      <c r="A288" s="84" t="s">
        <v>33</v>
      </c>
      <c r="B288" s="90">
        <f t="shared" si="22"/>
        <v>799</v>
      </c>
      <c r="C288" s="113">
        <v>136</v>
      </c>
      <c r="E288" s="90">
        <f t="shared" si="23"/>
        <v>663</v>
      </c>
      <c r="F288" s="113">
        <v>435</v>
      </c>
      <c r="G288" s="113">
        <v>13</v>
      </c>
      <c r="H288" s="113">
        <v>9</v>
      </c>
      <c r="I288" s="113">
        <v>196</v>
      </c>
      <c r="J288" s="113">
        <v>0</v>
      </c>
      <c r="K288" s="113">
        <v>3</v>
      </c>
      <c r="L288" s="113">
        <v>0</v>
      </c>
      <c r="M288" s="113">
        <v>6</v>
      </c>
      <c r="N288" s="113">
        <v>1</v>
      </c>
      <c r="O288" s="143"/>
      <c r="P288" s="143"/>
      <c r="Q288" s="121"/>
      <c r="S288" s="121"/>
    </row>
    <row r="289" spans="1:19" s="86" customFormat="1" ht="9" customHeight="1">
      <c r="A289" s="84" t="s">
        <v>34</v>
      </c>
      <c r="B289" s="90">
        <f t="shared" si="22"/>
        <v>3537</v>
      </c>
      <c r="C289" s="113">
        <v>899</v>
      </c>
      <c r="E289" s="90">
        <f t="shared" si="23"/>
        <v>2638</v>
      </c>
      <c r="F289" s="113">
        <v>2299</v>
      </c>
      <c r="G289" s="113">
        <v>231</v>
      </c>
      <c r="H289" s="113">
        <v>50</v>
      </c>
      <c r="I289" s="113">
        <v>0</v>
      </c>
      <c r="J289" s="113">
        <v>0</v>
      </c>
      <c r="K289" s="113">
        <v>4</v>
      </c>
      <c r="L289" s="113">
        <v>6</v>
      </c>
      <c r="M289" s="113">
        <v>35</v>
      </c>
      <c r="N289" s="113">
        <v>13</v>
      </c>
      <c r="O289" s="143"/>
      <c r="P289" s="143"/>
      <c r="Q289" s="121"/>
      <c r="S289" s="121"/>
    </row>
    <row r="290" spans="1:19" s="86" customFormat="1" ht="9" customHeight="1">
      <c r="A290" s="87" t="s">
        <v>35</v>
      </c>
      <c r="B290" s="92">
        <f t="shared" si="22"/>
        <v>547</v>
      </c>
      <c r="C290" s="126">
        <v>0</v>
      </c>
      <c r="D290" s="180"/>
      <c r="E290" s="92">
        <f t="shared" si="23"/>
        <v>547</v>
      </c>
      <c r="F290" s="126">
        <v>424</v>
      </c>
      <c r="G290" s="126">
        <v>77</v>
      </c>
      <c r="H290" s="126">
        <v>14</v>
      </c>
      <c r="I290" s="126">
        <v>0</v>
      </c>
      <c r="J290" s="126">
        <v>0</v>
      </c>
      <c r="K290" s="126">
        <v>11</v>
      </c>
      <c r="L290" s="126">
        <v>1</v>
      </c>
      <c r="M290" s="126">
        <v>20</v>
      </c>
      <c r="N290" s="126">
        <v>0</v>
      </c>
      <c r="O290" s="143"/>
      <c r="P290" s="143"/>
      <c r="Q290" s="121"/>
      <c r="S290" s="121"/>
    </row>
    <row r="291" spans="1:19" s="86" customFormat="1" ht="9" customHeight="1">
      <c r="A291" s="84" t="s">
        <v>36</v>
      </c>
      <c r="B291" s="90">
        <f t="shared" si="22"/>
        <v>1776</v>
      </c>
      <c r="C291" s="113">
        <v>255</v>
      </c>
      <c r="E291" s="90">
        <f t="shared" si="23"/>
        <v>1521</v>
      </c>
      <c r="F291" s="113">
        <v>1036</v>
      </c>
      <c r="G291" s="113">
        <v>381</v>
      </c>
      <c r="H291" s="113">
        <v>12</v>
      </c>
      <c r="I291" s="113">
        <v>0</v>
      </c>
      <c r="J291" s="113">
        <v>0</v>
      </c>
      <c r="K291" s="113">
        <v>0</v>
      </c>
      <c r="L291" s="113">
        <v>23</v>
      </c>
      <c r="M291" s="113">
        <v>25</v>
      </c>
      <c r="N291" s="113">
        <v>44</v>
      </c>
      <c r="O291" s="143"/>
      <c r="P291" s="143"/>
      <c r="Q291" s="121"/>
      <c r="S291" s="121"/>
    </row>
    <row r="292" spans="1:19" s="86" customFormat="1" ht="9" customHeight="1">
      <c r="A292" s="84" t="s">
        <v>37</v>
      </c>
      <c r="B292" s="90">
        <f t="shared" si="22"/>
        <v>890</v>
      </c>
      <c r="C292" s="113">
        <v>187</v>
      </c>
      <c r="E292" s="90">
        <f t="shared" si="23"/>
        <v>703</v>
      </c>
      <c r="F292" s="113">
        <v>398</v>
      </c>
      <c r="G292" s="113">
        <v>64</v>
      </c>
      <c r="H292" s="113">
        <v>25</v>
      </c>
      <c r="I292" s="113">
        <v>62</v>
      </c>
      <c r="J292" s="113">
        <v>0</v>
      </c>
      <c r="K292" s="113">
        <v>43</v>
      </c>
      <c r="L292" s="113">
        <v>73</v>
      </c>
      <c r="M292" s="113">
        <v>28</v>
      </c>
      <c r="N292" s="113">
        <v>10</v>
      </c>
      <c r="O292" s="143"/>
      <c r="P292" s="143"/>
      <c r="Q292" s="121"/>
      <c r="S292" s="121"/>
    </row>
    <row r="293" spans="1:19" s="86" customFormat="1" ht="9" customHeight="1">
      <c r="A293" s="84" t="s">
        <v>38</v>
      </c>
      <c r="B293" s="90">
        <f t="shared" si="22"/>
        <v>724</v>
      </c>
      <c r="C293" s="113">
        <v>222</v>
      </c>
      <c r="E293" s="90">
        <f t="shared" si="23"/>
        <v>502</v>
      </c>
      <c r="F293" s="113">
        <v>364</v>
      </c>
      <c r="G293" s="113">
        <v>44</v>
      </c>
      <c r="H293" s="113">
        <v>9</v>
      </c>
      <c r="I293" s="113">
        <v>0</v>
      </c>
      <c r="J293" s="113">
        <v>56</v>
      </c>
      <c r="K293" s="113">
        <v>0</v>
      </c>
      <c r="L293" s="113">
        <v>3</v>
      </c>
      <c r="M293" s="113">
        <v>25</v>
      </c>
      <c r="N293" s="113">
        <v>1</v>
      </c>
      <c r="O293" s="143"/>
      <c r="P293" s="143"/>
      <c r="Q293" s="121"/>
      <c r="S293" s="121"/>
    </row>
    <row r="294" spans="1:19" s="86" customFormat="1" ht="9" customHeight="1">
      <c r="A294" s="87" t="s">
        <v>39</v>
      </c>
      <c r="B294" s="92">
        <f t="shared" si="22"/>
        <v>996</v>
      </c>
      <c r="C294" s="126">
        <v>0</v>
      </c>
      <c r="D294" s="180"/>
      <c r="E294" s="92">
        <f t="shared" si="23"/>
        <v>996</v>
      </c>
      <c r="F294" s="126">
        <v>307</v>
      </c>
      <c r="G294" s="126">
        <v>120</v>
      </c>
      <c r="H294" s="126">
        <v>23</v>
      </c>
      <c r="I294" s="126">
        <v>0</v>
      </c>
      <c r="J294" s="126">
        <v>0</v>
      </c>
      <c r="K294" s="126">
        <v>494</v>
      </c>
      <c r="L294" s="126">
        <v>32</v>
      </c>
      <c r="M294" s="126">
        <v>20</v>
      </c>
      <c r="N294" s="126">
        <v>0</v>
      </c>
      <c r="O294" s="143"/>
      <c r="P294" s="143"/>
      <c r="Q294" s="121"/>
      <c r="S294" s="121"/>
    </row>
    <row r="295" spans="1:19" s="86" customFormat="1" ht="9" customHeight="1">
      <c r="A295" s="84" t="s">
        <v>40</v>
      </c>
      <c r="B295" s="90">
        <f t="shared" si="22"/>
        <v>2136</v>
      </c>
      <c r="C295" s="113">
        <v>0</v>
      </c>
      <c r="E295" s="90">
        <f t="shared" si="23"/>
        <v>2136</v>
      </c>
      <c r="F295" s="113">
        <v>1177</v>
      </c>
      <c r="G295" s="113">
        <v>307</v>
      </c>
      <c r="H295" s="113">
        <v>42</v>
      </c>
      <c r="I295" s="113">
        <v>0</v>
      </c>
      <c r="J295" s="113">
        <v>0</v>
      </c>
      <c r="K295" s="113">
        <v>549</v>
      </c>
      <c r="L295" s="113">
        <v>9</v>
      </c>
      <c r="M295" s="113">
        <v>51</v>
      </c>
      <c r="N295" s="113">
        <v>1</v>
      </c>
      <c r="O295" s="143"/>
      <c r="P295" s="143"/>
      <c r="Q295" s="121"/>
      <c r="S295" s="121"/>
    </row>
    <row r="296" spans="1:19" s="86" customFormat="1" ht="9" customHeight="1">
      <c r="A296" s="84" t="s">
        <v>41</v>
      </c>
      <c r="B296" s="90">
        <f t="shared" si="22"/>
        <v>2306</v>
      </c>
      <c r="C296" s="113">
        <v>0</v>
      </c>
      <c r="E296" s="90">
        <f t="shared" si="23"/>
        <v>2306</v>
      </c>
      <c r="F296" s="113">
        <v>2280</v>
      </c>
      <c r="G296" s="113">
        <v>14</v>
      </c>
      <c r="H296" s="113">
        <v>2</v>
      </c>
      <c r="I296" s="113">
        <v>0</v>
      </c>
      <c r="J296" s="113">
        <v>0</v>
      </c>
      <c r="K296" s="113">
        <v>7</v>
      </c>
      <c r="L296" s="113">
        <v>0</v>
      </c>
      <c r="M296" s="113">
        <v>3</v>
      </c>
      <c r="N296" s="113">
        <v>0</v>
      </c>
      <c r="O296" s="143"/>
      <c r="P296" s="143"/>
      <c r="Q296" s="121"/>
      <c r="S296" s="121"/>
    </row>
    <row r="297" spans="1:19" s="86" customFormat="1" ht="9" customHeight="1">
      <c r="A297" s="84" t="s">
        <v>42</v>
      </c>
      <c r="B297" s="90">
        <f t="shared" si="22"/>
        <v>1171</v>
      </c>
      <c r="C297" s="113">
        <v>277</v>
      </c>
      <c r="E297" s="90">
        <f t="shared" si="23"/>
        <v>894</v>
      </c>
      <c r="F297" s="113">
        <v>787</v>
      </c>
      <c r="G297" s="113">
        <v>28</v>
      </c>
      <c r="H297" s="113">
        <v>0</v>
      </c>
      <c r="I297" s="113">
        <v>0</v>
      </c>
      <c r="J297" s="113">
        <v>0</v>
      </c>
      <c r="K297" s="113">
        <v>71</v>
      </c>
      <c r="L297" s="113">
        <v>0</v>
      </c>
      <c r="M297" s="113">
        <v>5</v>
      </c>
      <c r="N297" s="113">
        <v>3</v>
      </c>
      <c r="O297" s="143"/>
      <c r="P297" s="143"/>
      <c r="Q297" s="121"/>
      <c r="S297" s="121"/>
    </row>
    <row r="298" spans="1:19" s="86" customFormat="1" ht="9" customHeight="1">
      <c r="A298" s="87" t="s">
        <v>43</v>
      </c>
      <c r="B298" s="92">
        <f t="shared" si="22"/>
        <v>1579</v>
      </c>
      <c r="C298" s="126">
        <v>0</v>
      </c>
      <c r="D298" s="180"/>
      <c r="E298" s="92">
        <f t="shared" si="23"/>
        <v>1579</v>
      </c>
      <c r="F298" s="126">
        <v>1102</v>
      </c>
      <c r="G298" s="126">
        <v>56</v>
      </c>
      <c r="H298" s="126">
        <v>15</v>
      </c>
      <c r="I298" s="126">
        <v>290</v>
      </c>
      <c r="J298" s="126">
        <v>0</v>
      </c>
      <c r="K298" s="126">
        <v>84</v>
      </c>
      <c r="L298" s="126">
        <v>6</v>
      </c>
      <c r="M298" s="126">
        <v>24</v>
      </c>
      <c r="N298" s="126">
        <v>2</v>
      </c>
      <c r="O298" s="143"/>
      <c r="P298" s="143"/>
      <c r="Q298" s="121"/>
      <c r="S298" s="121"/>
    </row>
    <row r="299" spans="1:19" s="86" customFormat="1" ht="9" customHeight="1">
      <c r="A299" s="84" t="s">
        <v>44</v>
      </c>
      <c r="B299" s="90">
        <f t="shared" si="22"/>
        <v>159</v>
      </c>
      <c r="C299" s="113">
        <v>0</v>
      </c>
      <c r="E299" s="90">
        <f t="shared" si="23"/>
        <v>159</v>
      </c>
      <c r="F299" s="113">
        <v>103</v>
      </c>
      <c r="G299" s="113">
        <v>25</v>
      </c>
      <c r="H299" s="113">
        <v>4</v>
      </c>
      <c r="I299" s="113">
        <v>0</v>
      </c>
      <c r="J299" s="113">
        <v>21</v>
      </c>
      <c r="K299" s="113">
        <v>0</v>
      </c>
      <c r="L299" s="113">
        <v>1</v>
      </c>
      <c r="M299" s="113">
        <v>5</v>
      </c>
      <c r="N299" s="113">
        <v>0</v>
      </c>
      <c r="O299" s="143"/>
      <c r="P299" s="143"/>
      <c r="Q299" s="121"/>
      <c r="S299" s="121"/>
    </row>
    <row r="300" spans="1:19" s="86" customFormat="1" ht="9" customHeight="1">
      <c r="A300" s="84" t="s">
        <v>45</v>
      </c>
      <c r="B300" s="90">
        <f t="shared" si="22"/>
        <v>3206</v>
      </c>
      <c r="C300" s="113">
        <v>1309</v>
      </c>
      <c r="E300" s="90">
        <f t="shared" si="23"/>
        <v>1897</v>
      </c>
      <c r="F300" s="113">
        <v>1535</v>
      </c>
      <c r="G300" s="113">
        <v>43</v>
      </c>
      <c r="H300" s="113">
        <v>2</v>
      </c>
      <c r="I300" s="113">
        <v>257</v>
      </c>
      <c r="J300" s="113">
        <v>0</v>
      </c>
      <c r="K300" s="113">
        <v>36</v>
      </c>
      <c r="L300" s="113">
        <v>5</v>
      </c>
      <c r="M300" s="113">
        <v>17</v>
      </c>
      <c r="N300" s="113">
        <v>2</v>
      </c>
      <c r="O300" s="143"/>
      <c r="P300" s="143"/>
      <c r="Q300" s="121"/>
      <c r="S300" s="121"/>
    </row>
    <row r="301" spans="1:19" s="86" customFormat="1" ht="9" customHeight="1">
      <c r="A301" s="84" t="s">
        <v>46</v>
      </c>
      <c r="B301" s="90">
        <f t="shared" si="22"/>
        <v>1461</v>
      </c>
      <c r="C301" s="113">
        <v>521</v>
      </c>
      <c r="E301" s="90">
        <f t="shared" si="23"/>
        <v>940</v>
      </c>
      <c r="F301" s="113">
        <v>896</v>
      </c>
      <c r="G301" s="113">
        <v>9</v>
      </c>
      <c r="H301" s="113">
        <v>0</v>
      </c>
      <c r="I301" s="113">
        <v>0</v>
      </c>
      <c r="J301" s="113">
        <v>1</v>
      </c>
      <c r="K301" s="113">
        <v>29</v>
      </c>
      <c r="L301" s="113">
        <v>0</v>
      </c>
      <c r="M301" s="113">
        <v>4</v>
      </c>
      <c r="N301" s="113">
        <v>1</v>
      </c>
      <c r="O301" s="143"/>
      <c r="P301" s="143"/>
      <c r="Q301" s="121"/>
      <c r="S301" s="121"/>
    </row>
    <row r="302" spans="1:19" s="86" customFormat="1" ht="9" customHeight="1">
      <c r="A302" s="87" t="s">
        <v>47</v>
      </c>
      <c r="B302" s="92">
        <f t="shared" si="22"/>
        <v>857</v>
      </c>
      <c r="C302" s="126">
        <v>0</v>
      </c>
      <c r="D302" s="180"/>
      <c r="E302" s="92">
        <f t="shared" si="23"/>
        <v>857</v>
      </c>
      <c r="F302" s="126">
        <v>607</v>
      </c>
      <c r="G302" s="126">
        <v>163</v>
      </c>
      <c r="H302" s="126">
        <v>9</v>
      </c>
      <c r="I302" s="126">
        <v>0</v>
      </c>
      <c r="J302" s="126">
        <v>0</v>
      </c>
      <c r="K302" s="126">
        <v>43</v>
      </c>
      <c r="L302" s="126">
        <v>3</v>
      </c>
      <c r="M302" s="126">
        <v>32</v>
      </c>
      <c r="N302" s="126">
        <v>0</v>
      </c>
      <c r="O302" s="143"/>
      <c r="P302" s="143"/>
      <c r="Q302" s="121"/>
      <c r="S302" s="121"/>
    </row>
    <row r="303" spans="1:19" s="86" customFormat="1" ht="5.25" customHeight="1">
      <c r="A303" s="84"/>
      <c r="B303" s="90"/>
      <c r="C303" s="113"/>
      <c r="E303" s="90"/>
      <c r="F303" s="113"/>
      <c r="G303" s="113"/>
      <c r="H303" s="113"/>
      <c r="I303" s="113"/>
      <c r="J303" s="113"/>
      <c r="K303" s="113"/>
      <c r="L303" s="113"/>
      <c r="M303" s="113"/>
      <c r="N303" s="113"/>
      <c r="O303" s="143"/>
      <c r="P303" s="143"/>
      <c r="Q303" s="121"/>
      <c r="S303" s="121"/>
    </row>
    <row r="304" spans="1:19" s="86" customFormat="1" ht="9" customHeight="1">
      <c r="A304" s="80">
        <v>2003</v>
      </c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43"/>
      <c r="P304" s="143"/>
      <c r="Q304" s="121"/>
      <c r="S304" s="121"/>
    </row>
    <row r="305" spans="1:19" s="86" customFormat="1" ht="9" customHeight="1">
      <c r="A305" s="80" t="s">
        <v>15</v>
      </c>
      <c r="B305" s="91">
        <f>SUM(B307:B338)</f>
        <v>64248</v>
      </c>
      <c r="C305" s="91">
        <f>SUM(C307:C338)</f>
        <v>11395</v>
      </c>
      <c r="E305" s="91">
        <f t="shared" ref="E305:N305" si="24">SUM(E307:E338)</f>
        <v>52853</v>
      </c>
      <c r="F305" s="91">
        <f t="shared" si="24"/>
        <v>34890</v>
      </c>
      <c r="G305" s="91">
        <f t="shared" si="24"/>
        <v>4802</v>
      </c>
      <c r="H305" s="91">
        <f t="shared" si="24"/>
        <v>1068</v>
      </c>
      <c r="I305" s="91">
        <f t="shared" si="24"/>
        <v>5783</v>
      </c>
      <c r="J305" s="91">
        <f t="shared" si="24"/>
        <v>427</v>
      </c>
      <c r="K305" s="91">
        <f t="shared" si="24"/>
        <v>3752</v>
      </c>
      <c r="L305" s="91">
        <f t="shared" si="24"/>
        <v>763</v>
      </c>
      <c r="M305" s="91">
        <f t="shared" si="24"/>
        <v>1199</v>
      </c>
      <c r="N305" s="91">
        <f t="shared" si="24"/>
        <v>169</v>
      </c>
      <c r="O305" s="261"/>
      <c r="P305" s="260"/>
      <c r="Q305" s="121"/>
      <c r="S305" s="121"/>
    </row>
    <row r="306" spans="1:19" s="86" customFormat="1" ht="3.95" customHeight="1">
      <c r="A306" s="80"/>
      <c r="B306" s="91"/>
      <c r="C306" s="125"/>
      <c r="E306" s="91"/>
      <c r="F306" s="125"/>
      <c r="G306" s="125"/>
      <c r="H306" s="125"/>
      <c r="I306" s="125"/>
      <c r="J306" s="125"/>
      <c r="K306" s="125"/>
      <c r="L306" s="125"/>
      <c r="M306" s="125"/>
      <c r="N306" s="125"/>
      <c r="O306" s="261"/>
      <c r="P306" s="143"/>
      <c r="Q306" s="121"/>
      <c r="S306" s="121"/>
    </row>
    <row r="307" spans="1:19" s="86" customFormat="1" ht="9" customHeight="1">
      <c r="A307" s="84" t="s">
        <v>16</v>
      </c>
      <c r="B307" s="90">
        <f t="shared" ref="B307:B338" si="25">SUM(C307:E307)</f>
        <v>1128</v>
      </c>
      <c r="C307" s="113">
        <v>64</v>
      </c>
      <c r="E307" s="90">
        <f t="shared" ref="E307:E338" si="26">SUM(F307:N307)</f>
        <v>1064</v>
      </c>
      <c r="F307" s="113">
        <v>845</v>
      </c>
      <c r="G307" s="113">
        <v>146</v>
      </c>
      <c r="H307" s="113">
        <v>25</v>
      </c>
      <c r="I307" s="113">
        <v>5</v>
      </c>
      <c r="J307" s="113">
        <v>0</v>
      </c>
      <c r="K307" s="113">
        <v>7</v>
      </c>
      <c r="L307" s="113">
        <v>2</v>
      </c>
      <c r="M307" s="113">
        <v>34</v>
      </c>
      <c r="N307" s="113">
        <v>0</v>
      </c>
      <c r="O307" s="143"/>
      <c r="P307" s="143"/>
      <c r="Q307" s="121"/>
      <c r="S307" s="121"/>
    </row>
    <row r="308" spans="1:19" s="86" customFormat="1" ht="9" customHeight="1">
      <c r="A308" s="84" t="s">
        <v>17</v>
      </c>
      <c r="B308" s="90">
        <f t="shared" si="25"/>
        <v>3457</v>
      </c>
      <c r="C308" s="113">
        <v>1952</v>
      </c>
      <c r="E308" s="90">
        <f t="shared" si="26"/>
        <v>1505</v>
      </c>
      <c r="F308" s="113">
        <v>1074</v>
      </c>
      <c r="G308" s="113">
        <v>333</v>
      </c>
      <c r="H308" s="113">
        <v>21</v>
      </c>
      <c r="I308" s="113">
        <v>23</v>
      </c>
      <c r="J308" s="113">
        <v>0</v>
      </c>
      <c r="K308" s="113">
        <v>3</v>
      </c>
      <c r="L308" s="113">
        <v>30</v>
      </c>
      <c r="M308" s="113">
        <v>21</v>
      </c>
      <c r="N308" s="113">
        <v>0</v>
      </c>
      <c r="O308" s="143"/>
      <c r="P308" s="143"/>
      <c r="Q308" s="121"/>
      <c r="S308" s="121"/>
    </row>
    <row r="309" spans="1:19" s="86" customFormat="1" ht="9" customHeight="1">
      <c r="A309" s="84" t="s">
        <v>18</v>
      </c>
      <c r="B309" s="90">
        <f t="shared" si="25"/>
        <v>520</v>
      </c>
      <c r="C309" s="113">
        <v>94</v>
      </c>
      <c r="E309" s="90">
        <f t="shared" si="26"/>
        <v>426</v>
      </c>
      <c r="F309" s="113">
        <v>339</v>
      </c>
      <c r="G309" s="113">
        <v>19</v>
      </c>
      <c r="H309" s="113">
        <v>7</v>
      </c>
      <c r="I309" s="113">
        <v>12</v>
      </c>
      <c r="J309" s="113">
        <v>0</v>
      </c>
      <c r="K309" s="113">
        <v>16</v>
      </c>
      <c r="L309" s="113">
        <v>3</v>
      </c>
      <c r="M309" s="113">
        <v>29</v>
      </c>
      <c r="N309" s="113">
        <v>1</v>
      </c>
      <c r="O309" s="143"/>
      <c r="P309" s="143"/>
      <c r="Q309" s="121"/>
      <c r="S309" s="121"/>
    </row>
    <row r="310" spans="1:19" s="86" customFormat="1" ht="9" customHeight="1">
      <c r="A310" s="87" t="s">
        <v>19</v>
      </c>
      <c r="B310" s="92">
        <f t="shared" si="25"/>
        <v>678</v>
      </c>
      <c r="C310" s="126">
        <v>96</v>
      </c>
      <c r="D310" s="180"/>
      <c r="E310" s="92">
        <f t="shared" si="26"/>
        <v>582</v>
      </c>
      <c r="F310" s="126">
        <v>295</v>
      </c>
      <c r="G310" s="126">
        <v>24</v>
      </c>
      <c r="H310" s="126">
        <v>8</v>
      </c>
      <c r="I310" s="126">
        <v>209</v>
      </c>
      <c r="J310" s="126">
        <v>0</v>
      </c>
      <c r="K310" s="126">
        <v>12</v>
      </c>
      <c r="L310" s="126">
        <v>12</v>
      </c>
      <c r="M310" s="126">
        <v>22</v>
      </c>
      <c r="N310" s="126">
        <v>0</v>
      </c>
      <c r="O310" s="143"/>
      <c r="P310" s="143"/>
      <c r="Q310" s="121"/>
      <c r="S310" s="121"/>
    </row>
    <row r="311" spans="1:19" s="86" customFormat="1" ht="9" customHeight="1">
      <c r="A311" s="84" t="s">
        <v>20</v>
      </c>
      <c r="B311" s="90">
        <f t="shared" si="25"/>
        <v>1987</v>
      </c>
      <c r="C311" s="113">
        <v>0</v>
      </c>
      <c r="E311" s="90">
        <f t="shared" si="26"/>
        <v>1987</v>
      </c>
      <c r="F311" s="113">
        <v>1460</v>
      </c>
      <c r="G311" s="113">
        <v>246</v>
      </c>
      <c r="H311" s="113">
        <v>54</v>
      </c>
      <c r="I311" s="113">
        <v>57</v>
      </c>
      <c r="J311" s="113">
        <v>0</v>
      </c>
      <c r="K311" s="113">
        <v>30</v>
      </c>
      <c r="L311" s="113">
        <v>79</v>
      </c>
      <c r="M311" s="113">
        <v>59</v>
      </c>
      <c r="N311" s="113">
        <v>2</v>
      </c>
      <c r="O311" s="143"/>
      <c r="P311" s="143"/>
      <c r="Q311" s="121"/>
      <c r="S311" s="121"/>
    </row>
    <row r="312" spans="1:19" s="86" customFormat="1" ht="9" customHeight="1">
      <c r="A312" s="84" t="s">
        <v>21</v>
      </c>
      <c r="B312" s="90">
        <f t="shared" si="25"/>
        <v>628</v>
      </c>
      <c r="C312" s="113">
        <v>29</v>
      </c>
      <c r="E312" s="90">
        <f t="shared" si="26"/>
        <v>599</v>
      </c>
      <c r="F312" s="113">
        <v>455</v>
      </c>
      <c r="G312" s="113">
        <v>82</v>
      </c>
      <c r="H312" s="113">
        <v>27</v>
      </c>
      <c r="I312" s="113">
        <v>0</v>
      </c>
      <c r="J312" s="113">
        <v>0</v>
      </c>
      <c r="K312" s="113">
        <v>26</v>
      </c>
      <c r="L312" s="113">
        <v>2</v>
      </c>
      <c r="M312" s="113">
        <v>7</v>
      </c>
      <c r="N312" s="113">
        <v>0</v>
      </c>
      <c r="O312" s="143"/>
      <c r="P312" s="143"/>
      <c r="Q312" s="121"/>
      <c r="S312" s="121"/>
    </row>
    <row r="313" spans="1:19" s="86" customFormat="1" ht="9" customHeight="1">
      <c r="A313" s="84" t="s">
        <v>22</v>
      </c>
      <c r="B313" s="90">
        <f t="shared" si="25"/>
        <v>1173</v>
      </c>
      <c r="C313" s="113">
        <v>442</v>
      </c>
      <c r="E313" s="90">
        <f t="shared" si="26"/>
        <v>731</v>
      </c>
      <c r="F313" s="113">
        <v>518</v>
      </c>
      <c r="G313" s="113">
        <v>31</v>
      </c>
      <c r="H313" s="113">
        <v>2</v>
      </c>
      <c r="I313" s="113">
        <v>134</v>
      </c>
      <c r="J313" s="113">
        <v>0</v>
      </c>
      <c r="K313" s="113">
        <v>21</v>
      </c>
      <c r="L313" s="113">
        <v>2</v>
      </c>
      <c r="M313" s="113">
        <v>9</v>
      </c>
      <c r="N313" s="113">
        <v>14</v>
      </c>
      <c r="O313" s="143"/>
      <c r="P313" s="143"/>
      <c r="Q313" s="121"/>
      <c r="S313" s="121"/>
    </row>
    <row r="314" spans="1:19" s="86" customFormat="1" ht="9" customHeight="1">
      <c r="A314" s="87" t="s">
        <v>23</v>
      </c>
      <c r="B314" s="92">
        <f t="shared" si="25"/>
        <v>4520</v>
      </c>
      <c r="C314" s="126">
        <v>233</v>
      </c>
      <c r="D314" s="180"/>
      <c r="E314" s="92">
        <f t="shared" si="26"/>
        <v>4287</v>
      </c>
      <c r="F314" s="126">
        <v>3520</v>
      </c>
      <c r="G314" s="126">
        <v>159</v>
      </c>
      <c r="H314" s="126">
        <v>40</v>
      </c>
      <c r="I314" s="126">
        <v>0</v>
      </c>
      <c r="J314" s="126">
        <v>309</v>
      </c>
      <c r="K314" s="126">
        <v>121</v>
      </c>
      <c r="L314" s="126">
        <v>18</v>
      </c>
      <c r="M314" s="126">
        <v>56</v>
      </c>
      <c r="N314" s="126">
        <v>64</v>
      </c>
      <c r="O314" s="143"/>
      <c r="P314" s="143"/>
      <c r="Q314" s="121"/>
      <c r="S314" s="121"/>
    </row>
    <row r="315" spans="1:19" s="86" customFormat="1" ht="9" customHeight="1">
      <c r="A315" s="243" t="s">
        <v>24</v>
      </c>
      <c r="B315" s="90">
        <f t="shared" si="25"/>
        <v>7418</v>
      </c>
      <c r="C315" s="113">
        <v>1975</v>
      </c>
      <c r="E315" s="90">
        <f t="shared" si="26"/>
        <v>5443</v>
      </c>
      <c r="F315" s="113">
        <v>1409</v>
      </c>
      <c r="G315" s="113">
        <v>600</v>
      </c>
      <c r="H315" s="113">
        <v>205</v>
      </c>
      <c r="I315" s="113">
        <v>0</v>
      </c>
      <c r="J315" s="113">
        <v>0</v>
      </c>
      <c r="K315" s="113">
        <v>2669</v>
      </c>
      <c r="L315" s="113">
        <v>272</v>
      </c>
      <c r="M315" s="113">
        <v>277</v>
      </c>
      <c r="N315" s="113">
        <v>11</v>
      </c>
      <c r="O315" s="143"/>
      <c r="P315" s="143"/>
      <c r="Q315" s="121"/>
      <c r="S315" s="121"/>
    </row>
    <row r="316" spans="1:19" s="86" customFormat="1" ht="9" customHeight="1">
      <c r="A316" s="84" t="s">
        <v>25</v>
      </c>
      <c r="B316" s="90">
        <f t="shared" si="25"/>
        <v>1114</v>
      </c>
      <c r="C316" s="113">
        <v>71</v>
      </c>
      <c r="E316" s="90">
        <f t="shared" si="26"/>
        <v>1043</v>
      </c>
      <c r="F316" s="113">
        <v>512</v>
      </c>
      <c r="G316" s="113">
        <v>340</v>
      </c>
      <c r="H316" s="113">
        <v>109</v>
      </c>
      <c r="I316" s="113">
        <v>0</v>
      </c>
      <c r="J316" s="113">
        <v>0</v>
      </c>
      <c r="K316" s="113">
        <v>0</v>
      </c>
      <c r="L316" s="113">
        <v>30</v>
      </c>
      <c r="M316" s="113">
        <v>52</v>
      </c>
      <c r="N316" s="113">
        <v>0</v>
      </c>
      <c r="O316" s="143"/>
      <c r="P316" s="143"/>
      <c r="Q316" s="121"/>
      <c r="S316" s="121"/>
    </row>
    <row r="317" spans="1:19" s="86" customFormat="1" ht="9" customHeight="1">
      <c r="A317" s="84" t="s">
        <v>26</v>
      </c>
      <c r="B317" s="90">
        <f t="shared" si="25"/>
        <v>2803</v>
      </c>
      <c r="C317" s="113">
        <v>0</v>
      </c>
      <c r="E317" s="90">
        <f t="shared" si="26"/>
        <v>2803</v>
      </c>
      <c r="F317" s="113">
        <v>1155</v>
      </c>
      <c r="G317" s="113">
        <v>240</v>
      </c>
      <c r="H317" s="113">
        <v>93</v>
      </c>
      <c r="I317" s="113">
        <v>1150</v>
      </c>
      <c r="J317" s="113">
        <v>0</v>
      </c>
      <c r="K317" s="113">
        <v>82</v>
      </c>
      <c r="L317" s="113">
        <v>12</v>
      </c>
      <c r="M317" s="113">
        <v>61</v>
      </c>
      <c r="N317" s="113">
        <v>10</v>
      </c>
      <c r="O317" s="143"/>
      <c r="P317" s="143"/>
      <c r="Q317" s="121"/>
      <c r="S317" s="121"/>
    </row>
    <row r="318" spans="1:19" s="86" customFormat="1" ht="9" customHeight="1">
      <c r="A318" s="87" t="s">
        <v>27</v>
      </c>
      <c r="B318" s="92">
        <f t="shared" si="25"/>
        <v>1148</v>
      </c>
      <c r="C318" s="126">
        <v>253</v>
      </c>
      <c r="D318" s="180"/>
      <c r="E318" s="92">
        <f t="shared" si="26"/>
        <v>895</v>
      </c>
      <c r="F318" s="126">
        <v>549</v>
      </c>
      <c r="G318" s="126">
        <v>36</v>
      </c>
      <c r="H318" s="126">
        <v>3</v>
      </c>
      <c r="I318" s="126">
        <v>0</v>
      </c>
      <c r="J318" s="126">
        <v>29</v>
      </c>
      <c r="K318" s="126">
        <v>259</v>
      </c>
      <c r="L318" s="126">
        <v>6</v>
      </c>
      <c r="M318" s="126">
        <v>13</v>
      </c>
      <c r="N318" s="126">
        <v>0</v>
      </c>
      <c r="O318" s="143"/>
      <c r="P318" s="143"/>
      <c r="Q318" s="121"/>
      <c r="S318" s="121"/>
    </row>
    <row r="319" spans="1:19" s="86" customFormat="1" ht="9" customHeight="1">
      <c r="A319" s="84" t="s">
        <v>28</v>
      </c>
      <c r="B319" s="90">
        <f t="shared" si="25"/>
        <v>603</v>
      </c>
      <c r="C319" s="113">
        <v>0</v>
      </c>
      <c r="E319" s="90">
        <f t="shared" si="26"/>
        <v>603</v>
      </c>
      <c r="F319" s="113">
        <v>468</v>
      </c>
      <c r="G319" s="113">
        <v>71</v>
      </c>
      <c r="H319" s="113">
        <v>19</v>
      </c>
      <c r="I319" s="113">
        <v>0</v>
      </c>
      <c r="J319" s="113">
        <v>0</v>
      </c>
      <c r="K319" s="113">
        <v>13</v>
      </c>
      <c r="L319" s="113">
        <v>15</v>
      </c>
      <c r="M319" s="113">
        <v>17</v>
      </c>
      <c r="N319" s="113">
        <v>0</v>
      </c>
      <c r="O319" s="143"/>
      <c r="P319" s="143"/>
      <c r="Q319" s="121"/>
      <c r="S319" s="121"/>
    </row>
    <row r="320" spans="1:19" s="86" customFormat="1" ht="9" customHeight="1">
      <c r="A320" s="84" t="s">
        <v>29</v>
      </c>
      <c r="B320" s="90">
        <f t="shared" si="25"/>
        <v>2999</v>
      </c>
      <c r="C320" s="113">
        <v>0</v>
      </c>
      <c r="E320" s="90">
        <f t="shared" si="26"/>
        <v>2999</v>
      </c>
      <c r="F320" s="113">
        <v>2891</v>
      </c>
      <c r="G320" s="113">
        <v>54</v>
      </c>
      <c r="H320" s="113">
        <v>13</v>
      </c>
      <c r="I320" s="113">
        <v>0</v>
      </c>
      <c r="J320" s="113">
        <v>5</v>
      </c>
      <c r="K320" s="113">
        <v>3</v>
      </c>
      <c r="L320" s="113">
        <v>14</v>
      </c>
      <c r="M320" s="113">
        <v>19</v>
      </c>
      <c r="N320" s="113">
        <v>0</v>
      </c>
      <c r="O320" s="143"/>
      <c r="P320" s="143"/>
      <c r="Q320" s="121"/>
      <c r="S320" s="121"/>
    </row>
    <row r="321" spans="1:19" s="86" customFormat="1" ht="9" customHeight="1">
      <c r="A321" s="84" t="s">
        <v>30</v>
      </c>
      <c r="B321" s="90">
        <f t="shared" si="25"/>
        <v>7311</v>
      </c>
      <c r="C321" s="113">
        <v>1195</v>
      </c>
      <c r="E321" s="90">
        <f t="shared" si="26"/>
        <v>6116</v>
      </c>
      <c r="F321" s="113">
        <v>3547</v>
      </c>
      <c r="G321" s="113">
        <v>212</v>
      </c>
      <c r="H321" s="113">
        <v>173</v>
      </c>
      <c r="I321" s="113">
        <v>1924</v>
      </c>
      <c r="J321" s="113">
        <v>0</v>
      </c>
      <c r="K321" s="113">
        <v>77</v>
      </c>
      <c r="L321" s="113">
        <v>98</v>
      </c>
      <c r="M321" s="113">
        <v>83</v>
      </c>
      <c r="N321" s="113">
        <v>2</v>
      </c>
      <c r="O321" s="143"/>
      <c r="P321" s="143"/>
      <c r="Q321" s="121"/>
      <c r="S321" s="121"/>
    </row>
    <row r="322" spans="1:19" s="86" customFormat="1" ht="9" customHeight="1">
      <c r="A322" s="87" t="s">
        <v>31</v>
      </c>
      <c r="B322" s="92">
        <f t="shared" si="25"/>
        <v>2410</v>
      </c>
      <c r="C322" s="126">
        <v>806</v>
      </c>
      <c r="D322" s="180"/>
      <c r="E322" s="92">
        <f t="shared" si="26"/>
        <v>1604</v>
      </c>
      <c r="F322" s="126">
        <v>553</v>
      </c>
      <c r="G322" s="126">
        <v>786</v>
      </c>
      <c r="H322" s="126">
        <v>49</v>
      </c>
      <c r="I322" s="126">
        <v>67</v>
      </c>
      <c r="J322" s="126">
        <v>0</v>
      </c>
      <c r="K322" s="126">
        <v>67</v>
      </c>
      <c r="L322" s="126">
        <v>14</v>
      </c>
      <c r="M322" s="126">
        <v>66</v>
      </c>
      <c r="N322" s="126">
        <v>2</v>
      </c>
      <c r="O322" s="143"/>
      <c r="P322" s="143"/>
      <c r="Q322" s="121"/>
      <c r="S322" s="121"/>
    </row>
    <row r="323" spans="1:19" s="86" customFormat="1" ht="9" customHeight="1">
      <c r="A323" s="84" t="s">
        <v>32</v>
      </c>
      <c r="B323" s="90">
        <f t="shared" si="25"/>
        <v>697</v>
      </c>
      <c r="C323" s="113">
        <v>0</v>
      </c>
      <c r="E323" s="90">
        <f t="shared" si="26"/>
        <v>697</v>
      </c>
      <c r="F323" s="113">
        <v>551</v>
      </c>
      <c r="G323" s="113">
        <v>39</v>
      </c>
      <c r="H323" s="113">
        <v>2</v>
      </c>
      <c r="I323" s="113">
        <v>50</v>
      </c>
      <c r="J323" s="113">
        <v>0</v>
      </c>
      <c r="K323" s="113">
        <v>23</v>
      </c>
      <c r="L323" s="113">
        <v>16</v>
      </c>
      <c r="M323" s="113">
        <v>15</v>
      </c>
      <c r="N323" s="113">
        <v>1</v>
      </c>
      <c r="O323" s="143"/>
      <c r="P323" s="143"/>
      <c r="Q323" s="121"/>
      <c r="S323" s="121"/>
    </row>
    <row r="324" spans="1:19" s="86" customFormat="1" ht="9" customHeight="1">
      <c r="A324" s="84" t="s">
        <v>33</v>
      </c>
      <c r="B324" s="90">
        <f t="shared" si="25"/>
        <v>656</v>
      </c>
      <c r="C324" s="113">
        <v>142</v>
      </c>
      <c r="E324" s="90">
        <f t="shared" si="26"/>
        <v>514</v>
      </c>
      <c r="F324" s="113">
        <v>345</v>
      </c>
      <c r="G324" s="113">
        <v>17</v>
      </c>
      <c r="H324" s="113">
        <v>6</v>
      </c>
      <c r="I324" s="113">
        <v>136</v>
      </c>
      <c r="J324" s="113">
        <v>0</v>
      </c>
      <c r="K324" s="113">
        <v>5</v>
      </c>
      <c r="L324" s="113">
        <v>1</v>
      </c>
      <c r="M324" s="113">
        <v>4</v>
      </c>
      <c r="N324" s="113">
        <v>0</v>
      </c>
      <c r="O324" s="143"/>
      <c r="P324" s="143"/>
      <c r="Q324" s="121"/>
      <c r="S324" s="121"/>
    </row>
    <row r="325" spans="1:19" s="86" customFormat="1" ht="9" customHeight="1">
      <c r="A325" s="84" t="s">
        <v>34</v>
      </c>
      <c r="B325" s="90">
        <f t="shared" si="25"/>
        <v>3720</v>
      </c>
      <c r="C325" s="113">
        <v>917</v>
      </c>
      <c r="E325" s="90">
        <f t="shared" si="26"/>
        <v>2803</v>
      </c>
      <c r="F325" s="113">
        <v>2429</v>
      </c>
      <c r="G325" s="113">
        <v>235</v>
      </c>
      <c r="H325" s="113">
        <v>48</v>
      </c>
      <c r="I325" s="113">
        <v>0</v>
      </c>
      <c r="J325" s="113">
        <v>0</v>
      </c>
      <c r="K325" s="113">
        <v>14</v>
      </c>
      <c r="L325" s="113">
        <v>7</v>
      </c>
      <c r="M325" s="113">
        <v>48</v>
      </c>
      <c r="N325" s="113">
        <v>22</v>
      </c>
      <c r="O325" s="143"/>
      <c r="P325" s="143"/>
      <c r="Q325" s="121"/>
      <c r="S325" s="121"/>
    </row>
    <row r="326" spans="1:19" s="86" customFormat="1" ht="9" customHeight="1">
      <c r="A326" s="87" t="s">
        <v>35</v>
      </c>
      <c r="B326" s="92">
        <f t="shared" si="25"/>
        <v>634</v>
      </c>
      <c r="C326" s="126">
        <v>0</v>
      </c>
      <c r="D326" s="180"/>
      <c r="E326" s="92">
        <f t="shared" si="26"/>
        <v>634</v>
      </c>
      <c r="F326" s="126">
        <v>491</v>
      </c>
      <c r="G326" s="126">
        <v>91</v>
      </c>
      <c r="H326" s="126">
        <v>14</v>
      </c>
      <c r="I326" s="126">
        <v>0</v>
      </c>
      <c r="J326" s="126">
        <v>0</v>
      </c>
      <c r="K326" s="126">
        <v>8</v>
      </c>
      <c r="L326" s="126">
        <v>0</v>
      </c>
      <c r="M326" s="126">
        <v>30</v>
      </c>
      <c r="N326" s="126">
        <v>0</v>
      </c>
      <c r="O326" s="143"/>
      <c r="P326" s="143"/>
      <c r="Q326" s="121"/>
      <c r="S326" s="121"/>
    </row>
    <row r="327" spans="1:19" s="86" customFormat="1" ht="9" customHeight="1">
      <c r="A327" s="84" t="s">
        <v>36</v>
      </c>
      <c r="B327" s="90">
        <f t="shared" si="25"/>
        <v>1877</v>
      </c>
      <c r="C327" s="113">
        <v>241</v>
      </c>
      <c r="E327" s="90">
        <f t="shared" si="26"/>
        <v>1636</v>
      </c>
      <c r="F327" s="113">
        <v>1139</v>
      </c>
      <c r="G327" s="113">
        <v>297</v>
      </c>
      <c r="H327" s="113">
        <v>24</v>
      </c>
      <c r="I327" s="113">
        <v>104</v>
      </c>
      <c r="J327" s="113">
        <v>0</v>
      </c>
      <c r="K327" s="113">
        <v>0</v>
      </c>
      <c r="L327" s="113">
        <v>27</v>
      </c>
      <c r="M327" s="113">
        <v>27</v>
      </c>
      <c r="N327" s="113">
        <v>18</v>
      </c>
      <c r="O327" s="143"/>
      <c r="P327" s="143"/>
      <c r="Q327" s="121"/>
      <c r="S327" s="121"/>
    </row>
    <row r="328" spans="1:19" s="86" customFormat="1" ht="9" customHeight="1">
      <c r="A328" s="84" t="s">
        <v>37</v>
      </c>
      <c r="B328" s="90">
        <f t="shared" si="25"/>
        <v>871</v>
      </c>
      <c r="C328" s="113">
        <v>161</v>
      </c>
      <c r="E328" s="90">
        <f t="shared" si="26"/>
        <v>710</v>
      </c>
      <c r="F328" s="113">
        <v>387</v>
      </c>
      <c r="G328" s="113">
        <v>56</v>
      </c>
      <c r="H328" s="113">
        <v>14</v>
      </c>
      <c r="I328" s="113">
        <v>114</v>
      </c>
      <c r="J328" s="113">
        <v>0</v>
      </c>
      <c r="K328" s="113">
        <v>37</v>
      </c>
      <c r="L328" s="113">
        <v>71</v>
      </c>
      <c r="M328" s="113">
        <v>19</v>
      </c>
      <c r="N328" s="113">
        <v>12</v>
      </c>
      <c r="O328" s="143"/>
      <c r="P328" s="143"/>
      <c r="Q328" s="121"/>
      <c r="S328" s="121"/>
    </row>
    <row r="329" spans="1:19" s="86" customFormat="1" ht="9" customHeight="1">
      <c r="A329" s="84" t="s">
        <v>38</v>
      </c>
      <c r="B329" s="90">
        <f t="shared" si="25"/>
        <v>1000</v>
      </c>
      <c r="C329" s="113">
        <v>406</v>
      </c>
      <c r="E329" s="90">
        <f t="shared" si="26"/>
        <v>594</v>
      </c>
      <c r="F329" s="113">
        <v>436</v>
      </c>
      <c r="G329" s="113">
        <v>36</v>
      </c>
      <c r="H329" s="113">
        <v>6</v>
      </c>
      <c r="I329" s="113">
        <v>0</v>
      </c>
      <c r="J329" s="113">
        <v>71</v>
      </c>
      <c r="K329" s="113">
        <v>6</v>
      </c>
      <c r="L329" s="113">
        <v>7</v>
      </c>
      <c r="M329" s="113">
        <v>31</v>
      </c>
      <c r="N329" s="113">
        <v>1</v>
      </c>
      <c r="O329" s="143"/>
      <c r="P329" s="143"/>
      <c r="Q329" s="121"/>
      <c r="S329" s="121"/>
    </row>
    <row r="330" spans="1:19" s="86" customFormat="1" ht="9" customHeight="1">
      <c r="A330" s="87" t="s">
        <v>39</v>
      </c>
      <c r="B330" s="92">
        <f t="shared" si="25"/>
        <v>958</v>
      </c>
      <c r="C330" s="126">
        <v>0</v>
      </c>
      <c r="D330" s="180"/>
      <c r="E330" s="92">
        <f t="shared" si="26"/>
        <v>958</v>
      </c>
      <c r="F330" s="126">
        <v>382</v>
      </c>
      <c r="G330" s="126">
        <v>140</v>
      </c>
      <c r="H330" s="126">
        <v>19</v>
      </c>
      <c r="I330" s="126">
        <v>326</v>
      </c>
      <c r="J330" s="126">
        <v>0</v>
      </c>
      <c r="K330" s="126">
        <v>52</v>
      </c>
      <c r="L330" s="126">
        <v>11</v>
      </c>
      <c r="M330" s="126">
        <v>28</v>
      </c>
      <c r="N330" s="126">
        <v>0</v>
      </c>
      <c r="O330" s="143"/>
      <c r="P330" s="143"/>
      <c r="Q330" s="121"/>
      <c r="S330" s="121"/>
    </row>
    <row r="331" spans="1:19" s="86" customFormat="1" ht="9" customHeight="1">
      <c r="A331" s="84" t="s">
        <v>40</v>
      </c>
      <c r="B331" s="90">
        <f t="shared" si="25"/>
        <v>2741</v>
      </c>
      <c r="C331" s="113">
        <v>0</v>
      </c>
      <c r="E331" s="90">
        <f t="shared" si="26"/>
        <v>2741</v>
      </c>
      <c r="F331" s="113">
        <v>1463</v>
      </c>
      <c r="G331" s="113">
        <v>249</v>
      </c>
      <c r="H331" s="113">
        <v>47</v>
      </c>
      <c r="I331" s="113">
        <v>920</v>
      </c>
      <c r="J331" s="113">
        <v>0</v>
      </c>
      <c r="K331" s="113">
        <v>10</v>
      </c>
      <c r="L331" s="113">
        <v>2</v>
      </c>
      <c r="M331" s="113">
        <v>50</v>
      </c>
      <c r="N331" s="113">
        <v>0</v>
      </c>
      <c r="O331" s="143"/>
      <c r="P331" s="143"/>
      <c r="Q331" s="121"/>
      <c r="S331" s="121"/>
    </row>
    <row r="332" spans="1:19" s="86" customFormat="1" ht="9" customHeight="1">
      <c r="A332" s="84" t="s">
        <v>41</v>
      </c>
      <c r="B332" s="90">
        <f t="shared" si="25"/>
        <v>2406</v>
      </c>
      <c r="C332" s="113">
        <v>0</v>
      </c>
      <c r="E332" s="90">
        <f t="shared" si="26"/>
        <v>2406</v>
      </c>
      <c r="F332" s="113">
        <v>2385</v>
      </c>
      <c r="G332" s="113">
        <v>6</v>
      </c>
      <c r="H332" s="113">
        <v>1</v>
      </c>
      <c r="I332" s="113">
        <v>0</v>
      </c>
      <c r="J332" s="113">
        <v>0</v>
      </c>
      <c r="K332" s="113">
        <v>8</v>
      </c>
      <c r="L332" s="113">
        <v>1</v>
      </c>
      <c r="M332" s="113">
        <v>5</v>
      </c>
      <c r="N332" s="113">
        <v>0</v>
      </c>
      <c r="O332" s="143"/>
      <c r="P332" s="143"/>
      <c r="Q332" s="121"/>
      <c r="S332" s="121"/>
    </row>
    <row r="333" spans="1:19" s="86" customFormat="1" ht="9" customHeight="1">
      <c r="A333" s="84" t="s">
        <v>42</v>
      </c>
      <c r="B333" s="90">
        <f t="shared" si="25"/>
        <v>1300</v>
      </c>
      <c r="C333" s="113">
        <v>290</v>
      </c>
      <c r="E333" s="90">
        <f t="shared" si="26"/>
        <v>1010</v>
      </c>
      <c r="F333" s="113">
        <v>884</v>
      </c>
      <c r="G333" s="113">
        <v>24</v>
      </c>
      <c r="H333" s="113">
        <v>1</v>
      </c>
      <c r="I333" s="113">
        <v>0</v>
      </c>
      <c r="J333" s="113">
        <v>0</v>
      </c>
      <c r="K333" s="113">
        <v>82</v>
      </c>
      <c r="L333" s="113">
        <v>0</v>
      </c>
      <c r="M333" s="113">
        <v>12</v>
      </c>
      <c r="N333" s="113">
        <v>7</v>
      </c>
      <c r="O333" s="143"/>
      <c r="P333" s="143"/>
      <c r="Q333" s="121"/>
      <c r="S333" s="121"/>
    </row>
    <row r="334" spans="1:19" s="86" customFormat="1" ht="9" customHeight="1">
      <c r="A334" s="87" t="s">
        <v>43</v>
      </c>
      <c r="B334" s="92">
        <f t="shared" si="25"/>
        <v>1381</v>
      </c>
      <c r="C334" s="126">
        <v>0</v>
      </c>
      <c r="D334" s="180"/>
      <c r="E334" s="92">
        <f t="shared" si="26"/>
        <v>1381</v>
      </c>
      <c r="F334" s="126">
        <v>961</v>
      </c>
      <c r="G334" s="126">
        <v>50</v>
      </c>
      <c r="H334" s="126">
        <v>16</v>
      </c>
      <c r="I334" s="126">
        <v>302</v>
      </c>
      <c r="J334" s="126">
        <v>0</v>
      </c>
      <c r="K334" s="126">
        <v>24</v>
      </c>
      <c r="L334" s="126">
        <v>4</v>
      </c>
      <c r="M334" s="126">
        <v>24</v>
      </c>
      <c r="N334" s="126">
        <v>0</v>
      </c>
      <c r="O334" s="143"/>
      <c r="P334" s="143"/>
      <c r="Q334" s="121"/>
      <c r="S334" s="121"/>
    </row>
    <row r="335" spans="1:19" s="86" customFormat="1" ht="9" customHeight="1">
      <c r="A335" s="84" t="s">
        <v>44</v>
      </c>
      <c r="B335" s="90">
        <f t="shared" si="25"/>
        <v>140</v>
      </c>
      <c r="C335" s="113">
        <v>0</v>
      </c>
      <c r="E335" s="90">
        <f t="shared" si="26"/>
        <v>140</v>
      </c>
      <c r="F335" s="113">
        <v>92</v>
      </c>
      <c r="G335" s="113">
        <v>15</v>
      </c>
      <c r="H335" s="113">
        <v>6</v>
      </c>
      <c r="I335" s="113">
        <v>0</v>
      </c>
      <c r="J335" s="113">
        <v>13</v>
      </c>
      <c r="K335" s="113">
        <v>0</v>
      </c>
      <c r="L335" s="113">
        <v>4</v>
      </c>
      <c r="M335" s="113">
        <v>10</v>
      </c>
      <c r="N335" s="113">
        <v>0</v>
      </c>
      <c r="O335" s="143"/>
      <c r="P335" s="143"/>
      <c r="Q335" s="121"/>
      <c r="S335" s="121"/>
    </row>
    <row r="336" spans="1:19" s="86" customFormat="1" ht="9" customHeight="1">
      <c r="A336" s="84" t="s">
        <v>45</v>
      </c>
      <c r="B336" s="90">
        <f t="shared" si="25"/>
        <v>3290</v>
      </c>
      <c r="C336" s="113">
        <v>1276</v>
      </c>
      <c r="E336" s="90">
        <f t="shared" si="26"/>
        <v>2014</v>
      </c>
      <c r="F336" s="113">
        <v>1726</v>
      </c>
      <c r="G336" s="113">
        <v>14</v>
      </c>
      <c r="H336" s="113">
        <v>1</v>
      </c>
      <c r="I336" s="113">
        <v>231</v>
      </c>
      <c r="J336" s="113">
        <v>0</v>
      </c>
      <c r="K336" s="113">
        <v>19</v>
      </c>
      <c r="L336" s="113">
        <v>0</v>
      </c>
      <c r="M336" s="113">
        <v>23</v>
      </c>
      <c r="N336" s="113">
        <v>0</v>
      </c>
      <c r="O336" s="143"/>
      <c r="P336" s="143"/>
      <c r="Q336" s="121"/>
      <c r="S336" s="121"/>
    </row>
    <row r="337" spans="1:19" s="86" customFormat="1" ht="9" customHeight="1">
      <c r="A337" s="84" t="s">
        <v>46</v>
      </c>
      <c r="B337" s="90">
        <f t="shared" si="25"/>
        <v>1807</v>
      </c>
      <c r="C337" s="113">
        <v>752</v>
      </c>
      <c r="E337" s="90">
        <f t="shared" si="26"/>
        <v>1055</v>
      </c>
      <c r="F337" s="113">
        <v>1011</v>
      </c>
      <c r="G337" s="113">
        <v>7</v>
      </c>
      <c r="H337" s="113">
        <v>0</v>
      </c>
      <c r="I337" s="113">
        <v>19</v>
      </c>
      <c r="J337" s="113">
        <v>0</v>
      </c>
      <c r="K337" s="113">
        <v>11</v>
      </c>
      <c r="L337" s="113">
        <v>0</v>
      </c>
      <c r="M337" s="113">
        <v>7</v>
      </c>
      <c r="N337" s="113">
        <v>0</v>
      </c>
      <c r="O337" s="143"/>
      <c r="P337" s="143"/>
      <c r="Q337" s="121"/>
      <c r="S337" s="121"/>
    </row>
    <row r="338" spans="1:19" s="86" customFormat="1" ht="9" customHeight="1">
      <c r="A338" s="87" t="s">
        <v>47</v>
      </c>
      <c r="B338" s="92">
        <f t="shared" si="25"/>
        <v>873</v>
      </c>
      <c r="C338" s="126">
        <v>0</v>
      </c>
      <c r="D338" s="180"/>
      <c r="E338" s="92">
        <f t="shared" si="26"/>
        <v>873</v>
      </c>
      <c r="F338" s="126">
        <v>618</v>
      </c>
      <c r="G338" s="126">
        <v>147</v>
      </c>
      <c r="H338" s="126">
        <v>15</v>
      </c>
      <c r="I338" s="126">
        <v>0</v>
      </c>
      <c r="J338" s="126">
        <v>0</v>
      </c>
      <c r="K338" s="126">
        <v>47</v>
      </c>
      <c r="L338" s="126">
        <v>3</v>
      </c>
      <c r="M338" s="126">
        <v>41</v>
      </c>
      <c r="N338" s="126">
        <v>2</v>
      </c>
      <c r="O338" s="143"/>
      <c r="P338" s="143"/>
      <c r="Q338" s="121"/>
      <c r="S338" s="121"/>
    </row>
    <row r="339" spans="1:19" s="86" customFormat="1" ht="3" customHeight="1">
      <c r="A339" s="84"/>
      <c r="B339" s="90"/>
      <c r="C339" s="113"/>
      <c r="E339" s="90"/>
      <c r="F339" s="113"/>
      <c r="G339" s="113"/>
      <c r="H339" s="113"/>
      <c r="I339" s="113"/>
      <c r="J339" s="113"/>
      <c r="K339" s="113"/>
      <c r="L339" s="113"/>
      <c r="M339" s="113"/>
      <c r="N339" s="113"/>
      <c r="O339" s="143"/>
      <c r="P339" s="143"/>
      <c r="Q339" s="121"/>
      <c r="S339" s="121"/>
    </row>
    <row r="340" spans="1:19" s="86" customFormat="1" ht="9" customHeight="1">
      <c r="A340" s="80">
        <v>2004</v>
      </c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43"/>
      <c r="P340" s="143"/>
      <c r="Q340" s="121"/>
      <c r="S340" s="121"/>
    </row>
    <row r="341" spans="1:19" s="86" customFormat="1" ht="9" customHeight="1">
      <c r="A341" s="80" t="s">
        <v>15</v>
      </c>
      <c r="B341" s="91">
        <f>SUM(B343:B374)</f>
        <v>67575</v>
      </c>
      <c r="C341" s="91">
        <f>SUM(C343:C374)</f>
        <v>11686</v>
      </c>
      <c r="E341" s="91">
        <f t="shared" ref="E341:N341" si="27">SUM(E343:E374)</f>
        <v>55889</v>
      </c>
      <c r="F341" s="91">
        <f t="shared" si="27"/>
        <v>37360</v>
      </c>
      <c r="G341" s="91">
        <f t="shared" si="27"/>
        <v>4932</v>
      </c>
      <c r="H341" s="91">
        <f t="shared" si="27"/>
        <v>1077</v>
      </c>
      <c r="I341" s="91">
        <f t="shared" si="27"/>
        <v>6497</v>
      </c>
      <c r="J341" s="91">
        <f t="shared" si="27"/>
        <v>361</v>
      </c>
      <c r="K341" s="91">
        <f t="shared" si="27"/>
        <v>3558</v>
      </c>
      <c r="L341" s="91">
        <f t="shared" si="27"/>
        <v>811</v>
      </c>
      <c r="M341" s="91">
        <f t="shared" si="27"/>
        <v>1186</v>
      </c>
      <c r="N341" s="91">
        <f t="shared" si="27"/>
        <v>107</v>
      </c>
      <c r="O341" s="261"/>
      <c r="P341" s="260"/>
      <c r="Q341" s="121"/>
      <c r="S341" s="121"/>
    </row>
    <row r="342" spans="1:19" s="86" customFormat="1" ht="3.95" customHeight="1">
      <c r="A342" s="80"/>
      <c r="B342" s="91"/>
      <c r="C342" s="125"/>
      <c r="E342" s="91"/>
      <c r="F342" s="125"/>
      <c r="G342" s="125"/>
      <c r="H342" s="125"/>
      <c r="I342" s="125"/>
      <c r="J342" s="125"/>
      <c r="K342" s="125"/>
      <c r="L342" s="125"/>
      <c r="M342" s="125"/>
      <c r="N342" s="125"/>
      <c r="O342" s="261"/>
      <c r="P342" s="143"/>
      <c r="Q342" s="121"/>
      <c r="S342" s="121"/>
    </row>
    <row r="343" spans="1:19" s="86" customFormat="1" ht="9" customHeight="1">
      <c r="A343" s="84" t="s">
        <v>16</v>
      </c>
      <c r="B343" s="90">
        <f t="shared" ref="B343:B374" si="28">SUM(C343:E343)</f>
        <v>1235</v>
      </c>
      <c r="C343" s="113">
        <v>67</v>
      </c>
      <c r="E343" s="90">
        <f t="shared" ref="E343:E374" si="29">SUM(F343:N343)</f>
        <v>1168</v>
      </c>
      <c r="F343" s="113">
        <v>838</v>
      </c>
      <c r="G343" s="113">
        <v>224</v>
      </c>
      <c r="H343" s="113">
        <v>19</v>
      </c>
      <c r="I343" s="113">
        <v>31</v>
      </c>
      <c r="J343" s="113">
        <v>0</v>
      </c>
      <c r="K343" s="113">
        <v>19</v>
      </c>
      <c r="L343" s="113">
        <v>5</v>
      </c>
      <c r="M343" s="113">
        <v>31</v>
      </c>
      <c r="N343" s="113">
        <v>1</v>
      </c>
      <c r="O343" s="143"/>
      <c r="P343" s="143"/>
      <c r="Q343" s="121"/>
      <c r="S343" s="121"/>
    </row>
    <row r="344" spans="1:19" s="86" customFormat="1" ht="9" customHeight="1">
      <c r="A344" s="84" t="s">
        <v>17</v>
      </c>
      <c r="B344" s="90">
        <f t="shared" si="28"/>
        <v>3803</v>
      </c>
      <c r="C344" s="113">
        <v>1479</v>
      </c>
      <c r="E344" s="90">
        <f t="shared" si="29"/>
        <v>2324</v>
      </c>
      <c r="F344" s="113">
        <v>1618</v>
      </c>
      <c r="G344" s="113">
        <v>419</v>
      </c>
      <c r="H344" s="113">
        <v>37</v>
      </c>
      <c r="I344" s="113">
        <v>115</v>
      </c>
      <c r="J344" s="113">
        <v>0</v>
      </c>
      <c r="K344" s="113">
        <v>27</v>
      </c>
      <c r="L344" s="113">
        <v>75</v>
      </c>
      <c r="M344" s="113">
        <v>32</v>
      </c>
      <c r="N344" s="113">
        <v>1</v>
      </c>
      <c r="O344" s="143"/>
      <c r="P344" s="143"/>
      <c r="Q344" s="121"/>
      <c r="S344" s="121"/>
    </row>
    <row r="345" spans="1:19" s="86" customFormat="1" ht="9" customHeight="1">
      <c r="A345" s="84" t="s">
        <v>18</v>
      </c>
      <c r="B345" s="90">
        <f t="shared" si="28"/>
        <v>567</v>
      </c>
      <c r="C345" s="113">
        <v>115</v>
      </c>
      <c r="E345" s="90">
        <f t="shared" si="29"/>
        <v>452</v>
      </c>
      <c r="F345" s="113">
        <v>354</v>
      </c>
      <c r="G345" s="113">
        <v>30</v>
      </c>
      <c r="H345" s="113">
        <v>14</v>
      </c>
      <c r="I345" s="113">
        <v>27</v>
      </c>
      <c r="J345" s="113">
        <v>0</v>
      </c>
      <c r="K345" s="113">
        <v>19</v>
      </c>
      <c r="L345" s="113">
        <v>2</v>
      </c>
      <c r="M345" s="113">
        <v>6</v>
      </c>
      <c r="N345" s="113">
        <v>0</v>
      </c>
      <c r="O345" s="143"/>
      <c r="P345" s="143"/>
      <c r="Q345" s="121"/>
      <c r="S345" s="121"/>
    </row>
    <row r="346" spans="1:19" s="86" customFormat="1" ht="9" customHeight="1">
      <c r="A346" s="87" t="s">
        <v>19</v>
      </c>
      <c r="B346" s="92">
        <f t="shared" si="28"/>
        <v>731</v>
      </c>
      <c r="C346" s="126">
        <v>82</v>
      </c>
      <c r="D346" s="180"/>
      <c r="E346" s="92">
        <f t="shared" si="29"/>
        <v>649</v>
      </c>
      <c r="F346" s="126">
        <v>319</v>
      </c>
      <c r="G346" s="126">
        <v>15</v>
      </c>
      <c r="H346" s="126">
        <v>7</v>
      </c>
      <c r="I346" s="126">
        <v>253</v>
      </c>
      <c r="J346" s="126">
        <v>0</v>
      </c>
      <c r="K346" s="126">
        <v>3</v>
      </c>
      <c r="L346" s="126">
        <v>16</v>
      </c>
      <c r="M346" s="126">
        <v>36</v>
      </c>
      <c r="N346" s="126">
        <v>0</v>
      </c>
      <c r="O346" s="143"/>
      <c r="P346" s="143"/>
      <c r="Q346" s="121"/>
      <c r="S346" s="121"/>
    </row>
    <row r="347" spans="1:19" s="86" customFormat="1" ht="9" customHeight="1">
      <c r="A347" s="84" t="s">
        <v>20</v>
      </c>
      <c r="B347" s="90">
        <f t="shared" si="28"/>
        <v>2169</v>
      </c>
      <c r="C347" s="113">
        <v>0</v>
      </c>
      <c r="E347" s="90">
        <f t="shared" si="29"/>
        <v>2169</v>
      </c>
      <c r="F347" s="113">
        <v>1625</v>
      </c>
      <c r="G347" s="113">
        <v>233</v>
      </c>
      <c r="H347" s="113">
        <v>64</v>
      </c>
      <c r="I347" s="113">
        <v>133</v>
      </c>
      <c r="J347" s="113">
        <v>0</v>
      </c>
      <c r="K347" s="113">
        <v>17</v>
      </c>
      <c r="L347" s="113">
        <v>60</v>
      </c>
      <c r="M347" s="113">
        <v>37</v>
      </c>
      <c r="N347" s="113">
        <v>0</v>
      </c>
      <c r="O347" s="143"/>
      <c r="P347" s="143"/>
      <c r="Q347" s="121"/>
      <c r="S347" s="121"/>
    </row>
    <row r="348" spans="1:19" s="86" customFormat="1" ht="9" customHeight="1">
      <c r="A348" s="84" t="s">
        <v>21</v>
      </c>
      <c r="B348" s="90">
        <f t="shared" si="28"/>
        <v>732</v>
      </c>
      <c r="C348" s="113">
        <v>29</v>
      </c>
      <c r="E348" s="90">
        <f t="shared" si="29"/>
        <v>703</v>
      </c>
      <c r="F348" s="113">
        <v>520</v>
      </c>
      <c r="G348" s="113">
        <v>119</v>
      </c>
      <c r="H348" s="113">
        <v>17</v>
      </c>
      <c r="I348" s="113">
        <v>0</v>
      </c>
      <c r="J348" s="113">
        <v>0</v>
      </c>
      <c r="K348" s="113">
        <v>19</v>
      </c>
      <c r="L348" s="113">
        <v>8</v>
      </c>
      <c r="M348" s="113">
        <v>20</v>
      </c>
      <c r="N348" s="113">
        <v>0</v>
      </c>
      <c r="O348" s="143"/>
      <c r="P348" s="143"/>
      <c r="Q348" s="121"/>
      <c r="S348" s="121"/>
    </row>
    <row r="349" spans="1:19" s="86" customFormat="1" ht="9" customHeight="1">
      <c r="A349" s="84" t="s">
        <v>22</v>
      </c>
      <c r="B349" s="90">
        <f t="shared" si="28"/>
        <v>1260</v>
      </c>
      <c r="C349" s="113">
        <v>417</v>
      </c>
      <c r="E349" s="90">
        <f t="shared" si="29"/>
        <v>843</v>
      </c>
      <c r="F349" s="113">
        <v>571</v>
      </c>
      <c r="G349" s="113">
        <v>56</v>
      </c>
      <c r="H349" s="113">
        <v>1</v>
      </c>
      <c r="I349" s="113">
        <v>155</v>
      </c>
      <c r="J349" s="113">
        <v>0</v>
      </c>
      <c r="K349" s="113">
        <v>39</v>
      </c>
      <c r="L349" s="113">
        <v>3</v>
      </c>
      <c r="M349" s="113">
        <v>17</v>
      </c>
      <c r="N349" s="113">
        <v>1</v>
      </c>
      <c r="O349" s="143"/>
      <c r="P349" s="143"/>
      <c r="Q349" s="121"/>
      <c r="S349" s="121"/>
    </row>
    <row r="350" spans="1:19" s="86" customFormat="1" ht="9" customHeight="1">
      <c r="A350" s="87" t="s">
        <v>23</v>
      </c>
      <c r="B350" s="92">
        <f t="shared" si="28"/>
        <v>4653</v>
      </c>
      <c r="C350" s="126">
        <v>34</v>
      </c>
      <c r="D350" s="180"/>
      <c r="E350" s="92">
        <f t="shared" si="29"/>
        <v>4619</v>
      </c>
      <c r="F350" s="126">
        <v>3832</v>
      </c>
      <c r="G350" s="126">
        <v>216</v>
      </c>
      <c r="H350" s="126">
        <v>69</v>
      </c>
      <c r="I350" s="126">
        <v>0</v>
      </c>
      <c r="J350" s="126">
        <v>250</v>
      </c>
      <c r="K350" s="126">
        <v>120</v>
      </c>
      <c r="L350" s="126">
        <v>15</v>
      </c>
      <c r="M350" s="126">
        <v>104</v>
      </c>
      <c r="N350" s="126">
        <v>13</v>
      </c>
      <c r="O350" s="143"/>
      <c r="P350" s="143"/>
      <c r="Q350" s="121"/>
      <c r="S350" s="121"/>
    </row>
    <row r="351" spans="1:19" s="86" customFormat="1" ht="9" customHeight="1">
      <c r="A351" s="243" t="s">
        <v>24</v>
      </c>
      <c r="B351" s="90">
        <f t="shared" si="28"/>
        <v>6785</v>
      </c>
      <c r="C351" s="113">
        <v>2066</v>
      </c>
      <c r="E351" s="90">
        <f t="shared" si="29"/>
        <v>4719</v>
      </c>
      <c r="F351" s="113">
        <v>1129</v>
      </c>
      <c r="G351" s="113">
        <v>469</v>
      </c>
      <c r="H351" s="113">
        <v>178</v>
      </c>
      <c r="I351" s="113">
        <v>0</v>
      </c>
      <c r="J351" s="113">
        <v>0</v>
      </c>
      <c r="K351" s="113">
        <v>2473</v>
      </c>
      <c r="L351" s="113">
        <v>207</v>
      </c>
      <c r="M351" s="113">
        <v>260</v>
      </c>
      <c r="N351" s="113">
        <v>3</v>
      </c>
      <c r="O351" s="143"/>
      <c r="P351" s="143"/>
      <c r="Q351" s="121"/>
      <c r="S351" s="121"/>
    </row>
    <row r="352" spans="1:19" s="86" customFormat="1" ht="9" customHeight="1">
      <c r="A352" s="84" t="s">
        <v>25</v>
      </c>
      <c r="B352" s="90">
        <f t="shared" si="28"/>
        <v>1119</v>
      </c>
      <c r="C352" s="113">
        <v>89</v>
      </c>
      <c r="E352" s="90">
        <f t="shared" si="29"/>
        <v>1030</v>
      </c>
      <c r="F352" s="113">
        <v>508</v>
      </c>
      <c r="G352" s="113">
        <v>327</v>
      </c>
      <c r="H352" s="113">
        <v>124</v>
      </c>
      <c r="I352" s="113">
        <v>0</v>
      </c>
      <c r="J352" s="113">
        <v>0</v>
      </c>
      <c r="K352" s="113">
        <v>0</v>
      </c>
      <c r="L352" s="113">
        <v>27</v>
      </c>
      <c r="M352" s="113">
        <v>43</v>
      </c>
      <c r="N352" s="113">
        <v>1</v>
      </c>
      <c r="O352" s="143"/>
      <c r="P352" s="143"/>
      <c r="Q352" s="121"/>
      <c r="S352" s="121"/>
    </row>
    <row r="353" spans="1:19" s="86" customFormat="1" ht="9" customHeight="1">
      <c r="A353" s="84" t="s">
        <v>26</v>
      </c>
      <c r="B353" s="90">
        <f t="shared" si="28"/>
        <v>2825</v>
      </c>
      <c r="C353" s="113">
        <v>0</v>
      </c>
      <c r="E353" s="90">
        <f t="shared" si="29"/>
        <v>2825</v>
      </c>
      <c r="F353" s="113">
        <v>1285</v>
      </c>
      <c r="G353" s="113">
        <v>238</v>
      </c>
      <c r="H353" s="113">
        <v>82</v>
      </c>
      <c r="I353" s="113">
        <v>1052</v>
      </c>
      <c r="J353" s="113">
        <v>0</v>
      </c>
      <c r="K353" s="113">
        <v>79</v>
      </c>
      <c r="L353" s="113">
        <v>5</v>
      </c>
      <c r="M353" s="113">
        <v>66</v>
      </c>
      <c r="N353" s="113">
        <v>18</v>
      </c>
      <c r="O353" s="143"/>
      <c r="P353" s="143"/>
      <c r="Q353" s="121"/>
      <c r="S353" s="121"/>
    </row>
    <row r="354" spans="1:19" s="86" customFormat="1" ht="9" customHeight="1">
      <c r="A354" s="87" t="s">
        <v>27</v>
      </c>
      <c r="B354" s="92">
        <f t="shared" si="28"/>
        <v>1124</v>
      </c>
      <c r="C354" s="126">
        <v>293</v>
      </c>
      <c r="D354" s="180"/>
      <c r="E354" s="92">
        <f t="shared" si="29"/>
        <v>831</v>
      </c>
      <c r="F354" s="126">
        <v>557</v>
      </c>
      <c r="G354" s="126">
        <v>24</v>
      </c>
      <c r="H354" s="126">
        <v>3</v>
      </c>
      <c r="I354" s="126">
        <v>0</v>
      </c>
      <c r="J354" s="126">
        <v>18</v>
      </c>
      <c r="K354" s="126">
        <v>214</v>
      </c>
      <c r="L354" s="126">
        <v>4</v>
      </c>
      <c r="M354" s="126">
        <v>11</v>
      </c>
      <c r="N354" s="126">
        <v>0</v>
      </c>
      <c r="O354" s="143"/>
      <c r="P354" s="143"/>
      <c r="Q354" s="121"/>
      <c r="S354" s="121"/>
    </row>
    <row r="355" spans="1:19" s="86" customFormat="1" ht="9" customHeight="1">
      <c r="A355" s="84" t="s">
        <v>28</v>
      </c>
      <c r="B355" s="90">
        <f t="shared" si="28"/>
        <v>534</v>
      </c>
      <c r="C355" s="113">
        <v>0</v>
      </c>
      <c r="E355" s="90">
        <f t="shared" si="29"/>
        <v>534</v>
      </c>
      <c r="F355" s="113">
        <v>418</v>
      </c>
      <c r="G355" s="113">
        <v>52</v>
      </c>
      <c r="H355" s="113">
        <v>20</v>
      </c>
      <c r="I355" s="113">
        <v>0</v>
      </c>
      <c r="J355" s="113">
        <v>0</v>
      </c>
      <c r="K355" s="113">
        <v>19</v>
      </c>
      <c r="L355" s="113">
        <v>10</v>
      </c>
      <c r="M355" s="113">
        <v>15</v>
      </c>
      <c r="N355" s="113">
        <v>0</v>
      </c>
      <c r="O355" s="143"/>
      <c r="P355" s="143"/>
      <c r="Q355" s="121"/>
      <c r="S355" s="121"/>
    </row>
    <row r="356" spans="1:19" s="86" customFormat="1" ht="9" customHeight="1">
      <c r="A356" s="84" t="s">
        <v>29</v>
      </c>
      <c r="B356" s="90">
        <f t="shared" si="28"/>
        <v>3172</v>
      </c>
      <c r="C356" s="113">
        <v>0</v>
      </c>
      <c r="E356" s="90">
        <f t="shared" si="29"/>
        <v>3172</v>
      </c>
      <c r="F356" s="113">
        <v>3063</v>
      </c>
      <c r="G356" s="113">
        <v>46</v>
      </c>
      <c r="H356" s="113">
        <v>8</v>
      </c>
      <c r="I356" s="113">
        <v>0</v>
      </c>
      <c r="J356" s="113">
        <v>2</v>
      </c>
      <c r="K356" s="113">
        <v>3</v>
      </c>
      <c r="L356" s="113">
        <v>22</v>
      </c>
      <c r="M356" s="113">
        <v>26</v>
      </c>
      <c r="N356" s="113">
        <v>2</v>
      </c>
      <c r="O356" s="143"/>
      <c r="P356" s="143"/>
      <c r="Q356" s="121"/>
      <c r="S356" s="121"/>
    </row>
    <row r="357" spans="1:19" s="86" customFormat="1" ht="9" customHeight="1">
      <c r="A357" s="84" t="s">
        <v>30</v>
      </c>
      <c r="B357" s="90">
        <f t="shared" si="28"/>
        <v>7571</v>
      </c>
      <c r="C357" s="113">
        <v>1323</v>
      </c>
      <c r="E357" s="90">
        <f t="shared" si="29"/>
        <v>6248</v>
      </c>
      <c r="F357" s="113">
        <v>3718</v>
      </c>
      <c r="G357" s="113">
        <v>196</v>
      </c>
      <c r="H357" s="113">
        <v>137</v>
      </c>
      <c r="I357" s="113">
        <v>1919</v>
      </c>
      <c r="J357" s="113">
        <v>0</v>
      </c>
      <c r="K357" s="113">
        <v>71</v>
      </c>
      <c r="L357" s="113">
        <v>137</v>
      </c>
      <c r="M357" s="113">
        <v>62</v>
      </c>
      <c r="N357" s="113">
        <v>8</v>
      </c>
      <c r="O357" s="143"/>
      <c r="P357" s="143"/>
      <c r="Q357" s="121"/>
      <c r="S357" s="121"/>
    </row>
    <row r="358" spans="1:19" s="86" customFormat="1" ht="9" customHeight="1">
      <c r="A358" s="87" t="s">
        <v>31</v>
      </c>
      <c r="B358" s="92">
        <f t="shared" si="28"/>
        <v>2639</v>
      </c>
      <c r="C358" s="126">
        <v>827</v>
      </c>
      <c r="D358" s="180"/>
      <c r="E358" s="92">
        <f t="shared" si="29"/>
        <v>1812</v>
      </c>
      <c r="F358" s="126">
        <v>503</v>
      </c>
      <c r="G358" s="126">
        <v>752</v>
      </c>
      <c r="H358" s="126">
        <v>46</v>
      </c>
      <c r="I358" s="126">
        <v>347</v>
      </c>
      <c r="J358" s="126">
        <v>0</v>
      </c>
      <c r="K358" s="126">
        <v>100</v>
      </c>
      <c r="L358" s="126">
        <v>5</v>
      </c>
      <c r="M358" s="126">
        <v>56</v>
      </c>
      <c r="N358" s="126">
        <v>3</v>
      </c>
      <c r="O358" s="143"/>
      <c r="P358" s="143"/>
      <c r="Q358" s="121"/>
      <c r="S358" s="121"/>
    </row>
    <row r="359" spans="1:19" s="86" customFormat="1" ht="9" customHeight="1">
      <c r="A359" s="84" t="s">
        <v>32</v>
      </c>
      <c r="B359" s="90">
        <f t="shared" si="28"/>
        <v>757</v>
      </c>
      <c r="C359" s="113">
        <v>0</v>
      </c>
      <c r="E359" s="90">
        <f t="shared" si="29"/>
        <v>757</v>
      </c>
      <c r="F359" s="113">
        <v>609</v>
      </c>
      <c r="G359" s="113">
        <v>44</v>
      </c>
      <c r="H359" s="113">
        <v>2</v>
      </c>
      <c r="I359" s="113">
        <v>35</v>
      </c>
      <c r="J359" s="113">
        <v>0</v>
      </c>
      <c r="K359" s="113">
        <v>35</v>
      </c>
      <c r="L359" s="113">
        <v>15</v>
      </c>
      <c r="M359" s="113">
        <v>17</v>
      </c>
      <c r="N359" s="113">
        <v>0</v>
      </c>
      <c r="O359" s="143"/>
      <c r="P359" s="143"/>
      <c r="Q359" s="121"/>
      <c r="S359" s="121"/>
    </row>
    <row r="360" spans="1:19" s="86" customFormat="1" ht="9" customHeight="1">
      <c r="A360" s="84" t="s">
        <v>33</v>
      </c>
      <c r="B360" s="90">
        <f t="shared" si="28"/>
        <v>920</v>
      </c>
      <c r="C360" s="113">
        <v>175</v>
      </c>
      <c r="E360" s="90">
        <f t="shared" si="29"/>
        <v>745</v>
      </c>
      <c r="F360" s="113">
        <v>497</v>
      </c>
      <c r="G360" s="113">
        <v>23</v>
      </c>
      <c r="H360" s="113">
        <v>19</v>
      </c>
      <c r="I360" s="113">
        <v>183</v>
      </c>
      <c r="J360" s="113">
        <v>0</v>
      </c>
      <c r="K360" s="113">
        <v>6</v>
      </c>
      <c r="L360" s="113">
        <v>2</v>
      </c>
      <c r="M360" s="113">
        <v>13</v>
      </c>
      <c r="N360" s="113">
        <v>2</v>
      </c>
      <c r="O360" s="143"/>
      <c r="P360" s="143"/>
      <c r="Q360" s="121"/>
      <c r="S360" s="121"/>
    </row>
    <row r="361" spans="1:19" s="86" customFormat="1" ht="9" customHeight="1">
      <c r="A361" s="84" t="s">
        <v>34</v>
      </c>
      <c r="B361" s="90">
        <f t="shared" si="28"/>
        <v>4124</v>
      </c>
      <c r="C361" s="113">
        <v>956</v>
      </c>
      <c r="E361" s="90">
        <f t="shared" si="29"/>
        <v>3168</v>
      </c>
      <c r="F361" s="113">
        <v>2718</v>
      </c>
      <c r="G361" s="113">
        <v>292</v>
      </c>
      <c r="H361" s="113">
        <v>54</v>
      </c>
      <c r="I361" s="113">
        <v>0</v>
      </c>
      <c r="J361" s="113">
        <v>0</v>
      </c>
      <c r="K361" s="113">
        <v>11</v>
      </c>
      <c r="L361" s="113">
        <v>10</v>
      </c>
      <c r="M361" s="113">
        <v>67</v>
      </c>
      <c r="N361" s="113">
        <v>16</v>
      </c>
      <c r="O361" s="143"/>
      <c r="P361" s="143"/>
      <c r="Q361" s="121"/>
      <c r="S361" s="121"/>
    </row>
    <row r="362" spans="1:19" s="86" customFormat="1" ht="9" customHeight="1">
      <c r="A362" s="87" t="s">
        <v>35</v>
      </c>
      <c r="B362" s="92">
        <f t="shared" si="28"/>
        <v>532</v>
      </c>
      <c r="C362" s="126">
        <v>0</v>
      </c>
      <c r="D362" s="180"/>
      <c r="E362" s="92">
        <f t="shared" si="29"/>
        <v>532</v>
      </c>
      <c r="F362" s="126">
        <v>411</v>
      </c>
      <c r="G362" s="126">
        <v>80</v>
      </c>
      <c r="H362" s="126">
        <v>14</v>
      </c>
      <c r="I362" s="126">
        <v>0</v>
      </c>
      <c r="J362" s="126">
        <v>0</v>
      </c>
      <c r="K362" s="126">
        <v>9</v>
      </c>
      <c r="L362" s="126">
        <v>2</v>
      </c>
      <c r="M362" s="126">
        <v>16</v>
      </c>
      <c r="N362" s="126">
        <v>0</v>
      </c>
      <c r="O362" s="143"/>
      <c r="P362" s="143"/>
      <c r="Q362" s="121"/>
      <c r="S362" s="121"/>
    </row>
    <row r="363" spans="1:19" s="86" customFormat="1" ht="9" customHeight="1">
      <c r="A363" s="84" t="s">
        <v>36</v>
      </c>
      <c r="B363" s="90">
        <f t="shared" si="28"/>
        <v>1833</v>
      </c>
      <c r="C363" s="113">
        <v>279</v>
      </c>
      <c r="E363" s="90">
        <f t="shared" si="29"/>
        <v>1554</v>
      </c>
      <c r="F363" s="113">
        <v>1047</v>
      </c>
      <c r="G363" s="113">
        <v>300</v>
      </c>
      <c r="H363" s="113">
        <v>27</v>
      </c>
      <c r="I363" s="113">
        <v>117</v>
      </c>
      <c r="J363" s="113">
        <v>0</v>
      </c>
      <c r="K363" s="113">
        <v>0</v>
      </c>
      <c r="L363" s="113">
        <v>21</v>
      </c>
      <c r="M363" s="113">
        <v>25</v>
      </c>
      <c r="N363" s="113">
        <v>17</v>
      </c>
      <c r="O363" s="143"/>
      <c r="P363" s="143"/>
      <c r="Q363" s="121"/>
      <c r="S363" s="121"/>
    </row>
    <row r="364" spans="1:19" s="86" customFormat="1" ht="9" customHeight="1">
      <c r="A364" s="84" t="s">
        <v>37</v>
      </c>
      <c r="B364" s="90">
        <f t="shared" si="28"/>
        <v>1004</v>
      </c>
      <c r="C364" s="113">
        <v>185</v>
      </c>
      <c r="E364" s="90">
        <f t="shared" si="29"/>
        <v>819</v>
      </c>
      <c r="F364" s="113">
        <v>432</v>
      </c>
      <c r="G364" s="113">
        <v>54</v>
      </c>
      <c r="H364" s="113">
        <v>14</v>
      </c>
      <c r="I364" s="113">
        <v>136</v>
      </c>
      <c r="J364" s="113">
        <v>0</v>
      </c>
      <c r="K364" s="113">
        <v>32</v>
      </c>
      <c r="L364" s="113">
        <v>121</v>
      </c>
      <c r="M364" s="113">
        <v>30</v>
      </c>
      <c r="N364" s="113">
        <v>0</v>
      </c>
      <c r="O364" s="143"/>
      <c r="P364" s="143"/>
      <c r="Q364" s="121"/>
      <c r="S364" s="121"/>
    </row>
    <row r="365" spans="1:19" s="86" customFormat="1" ht="9" customHeight="1">
      <c r="A365" s="84" t="s">
        <v>38</v>
      </c>
      <c r="B365" s="90">
        <f t="shared" si="28"/>
        <v>921</v>
      </c>
      <c r="C365" s="113">
        <v>299</v>
      </c>
      <c r="E365" s="90">
        <f t="shared" si="29"/>
        <v>622</v>
      </c>
      <c r="F365" s="113">
        <v>448</v>
      </c>
      <c r="G365" s="113">
        <v>46</v>
      </c>
      <c r="H365" s="113">
        <v>3</v>
      </c>
      <c r="I365" s="113">
        <v>0</v>
      </c>
      <c r="J365" s="113">
        <v>89</v>
      </c>
      <c r="K365" s="113">
        <v>10</v>
      </c>
      <c r="L365" s="113">
        <v>2</v>
      </c>
      <c r="M365" s="113">
        <v>23</v>
      </c>
      <c r="N365" s="113">
        <v>1</v>
      </c>
      <c r="O365" s="143"/>
      <c r="P365" s="143"/>
      <c r="Q365" s="121"/>
      <c r="S365" s="121"/>
    </row>
    <row r="366" spans="1:19" s="86" customFormat="1" ht="9" customHeight="1">
      <c r="A366" s="87" t="s">
        <v>39</v>
      </c>
      <c r="B366" s="92">
        <f t="shared" si="28"/>
        <v>986</v>
      </c>
      <c r="C366" s="126">
        <v>0</v>
      </c>
      <c r="D366" s="180"/>
      <c r="E366" s="92">
        <f t="shared" si="29"/>
        <v>986</v>
      </c>
      <c r="F366" s="126">
        <v>449</v>
      </c>
      <c r="G366" s="126">
        <v>79</v>
      </c>
      <c r="H366" s="126">
        <v>20</v>
      </c>
      <c r="I366" s="126">
        <v>385</v>
      </c>
      <c r="J366" s="126">
        <v>0</v>
      </c>
      <c r="K366" s="126">
        <v>19</v>
      </c>
      <c r="L366" s="126">
        <v>21</v>
      </c>
      <c r="M366" s="126">
        <v>13</v>
      </c>
      <c r="N366" s="126">
        <v>0</v>
      </c>
      <c r="O366" s="143"/>
      <c r="P366" s="143"/>
      <c r="Q366" s="121"/>
      <c r="S366" s="121"/>
    </row>
    <row r="367" spans="1:19" s="86" customFormat="1" ht="9" customHeight="1">
      <c r="A367" s="84" t="s">
        <v>40</v>
      </c>
      <c r="B367" s="90">
        <f t="shared" si="28"/>
        <v>2932</v>
      </c>
      <c r="C367" s="113">
        <v>0</v>
      </c>
      <c r="E367" s="90">
        <f t="shared" si="29"/>
        <v>2932</v>
      </c>
      <c r="F367" s="113">
        <v>1532</v>
      </c>
      <c r="G367" s="113">
        <v>278</v>
      </c>
      <c r="H367" s="113">
        <v>53</v>
      </c>
      <c r="I367" s="113">
        <v>993</v>
      </c>
      <c r="J367" s="113">
        <v>0</v>
      </c>
      <c r="K367" s="113">
        <v>7</v>
      </c>
      <c r="L367" s="113">
        <v>4</v>
      </c>
      <c r="M367" s="113">
        <v>65</v>
      </c>
      <c r="N367" s="113">
        <v>0</v>
      </c>
      <c r="O367" s="143"/>
      <c r="P367" s="143"/>
      <c r="Q367" s="121"/>
      <c r="S367" s="121"/>
    </row>
    <row r="368" spans="1:19" s="86" customFormat="1" ht="9" customHeight="1">
      <c r="A368" s="84" t="s">
        <v>41</v>
      </c>
      <c r="B368" s="90">
        <f t="shared" si="28"/>
        <v>2413</v>
      </c>
      <c r="C368" s="113">
        <v>0</v>
      </c>
      <c r="E368" s="90">
        <f t="shared" si="29"/>
        <v>2413</v>
      </c>
      <c r="F368" s="113">
        <v>2384</v>
      </c>
      <c r="G368" s="113">
        <v>16</v>
      </c>
      <c r="H368" s="113">
        <v>1</v>
      </c>
      <c r="I368" s="113">
        <v>0</v>
      </c>
      <c r="J368" s="113">
        <v>0</v>
      </c>
      <c r="K368" s="113">
        <v>7</v>
      </c>
      <c r="L368" s="113">
        <v>0</v>
      </c>
      <c r="M368" s="113">
        <v>5</v>
      </c>
      <c r="N368" s="113">
        <v>0</v>
      </c>
      <c r="O368" s="143"/>
      <c r="P368" s="143"/>
      <c r="Q368" s="121"/>
      <c r="S368" s="121"/>
    </row>
    <row r="369" spans="1:19" s="86" customFormat="1" ht="9" customHeight="1">
      <c r="A369" s="84" t="s">
        <v>42</v>
      </c>
      <c r="B369" s="90">
        <f t="shared" si="28"/>
        <v>1360</v>
      </c>
      <c r="C369" s="113">
        <v>302</v>
      </c>
      <c r="E369" s="90">
        <f t="shared" si="29"/>
        <v>1058</v>
      </c>
      <c r="F369" s="113">
        <v>895</v>
      </c>
      <c r="G369" s="113">
        <v>24</v>
      </c>
      <c r="H369" s="113">
        <v>3</v>
      </c>
      <c r="I369" s="113">
        <v>0</v>
      </c>
      <c r="J369" s="113">
        <v>0</v>
      </c>
      <c r="K369" s="113">
        <v>115</v>
      </c>
      <c r="L369" s="113">
        <v>1</v>
      </c>
      <c r="M369" s="113">
        <v>11</v>
      </c>
      <c r="N369" s="113">
        <v>9</v>
      </c>
      <c r="O369" s="143"/>
      <c r="P369" s="143"/>
      <c r="Q369" s="121"/>
      <c r="S369" s="121"/>
    </row>
    <row r="370" spans="1:19" s="86" customFormat="1" ht="9" customHeight="1">
      <c r="A370" s="87" t="s">
        <v>43</v>
      </c>
      <c r="B370" s="92">
        <f t="shared" si="28"/>
        <v>1733</v>
      </c>
      <c r="C370" s="126">
        <v>0</v>
      </c>
      <c r="D370" s="180"/>
      <c r="E370" s="92">
        <f t="shared" si="29"/>
        <v>1733</v>
      </c>
      <c r="F370" s="126">
        <v>1231</v>
      </c>
      <c r="G370" s="126">
        <v>60</v>
      </c>
      <c r="H370" s="126">
        <v>28</v>
      </c>
      <c r="I370" s="126">
        <v>345</v>
      </c>
      <c r="J370" s="126">
        <v>0</v>
      </c>
      <c r="K370" s="126">
        <v>24</v>
      </c>
      <c r="L370" s="126">
        <v>5</v>
      </c>
      <c r="M370" s="126">
        <v>34</v>
      </c>
      <c r="N370" s="126">
        <v>6</v>
      </c>
      <c r="O370" s="143"/>
      <c r="P370" s="143"/>
      <c r="Q370" s="121"/>
      <c r="S370" s="121"/>
    </row>
    <row r="371" spans="1:19" s="86" customFormat="1" ht="9" customHeight="1">
      <c r="A371" s="84" t="s">
        <v>44</v>
      </c>
      <c r="B371" s="90">
        <f t="shared" si="28"/>
        <v>98</v>
      </c>
      <c r="C371" s="113">
        <v>0</v>
      </c>
      <c r="E371" s="90">
        <f t="shared" si="29"/>
        <v>98</v>
      </c>
      <c r="F371" s="113">
        <v>72</v>
      </c>
      <c r="G371" s="113">
        <v>15</v>
      </c>
      <c r="H371" s="113">
        <v>2</v>
      </c>
      <c r="I371" s="113">
        <v>0</v>
      </c>
      <c r="J371" s="113">
        <v>2</v>
      </c>
      <c r="K371" s="113">
        <v>0</v>
      </c>
      <c r="L371" s="113">
        <v>3</v>
      </c>
      <c r="M371" s="113">
        <v>3</v>
      </c>
      <c r="N371" s="113">
        <v>1</v>
      </c>
      <c r="O371" s="143"/>
      <c r="P371" s="143"/>
      <c r="Q371" s="121"/>
      <c r="S371" s="121"/>
    </row>
    <row r="372" spans="1:19" s="86" customFormat="1" ht="9" customHeight="1">
      <c r="A372" s="84" t="s">
        <v>45</v>
      </c>
      <c r="B372" s="90">
        <f t="shared" si="28"/>
        <v>3474</v>
      </c>
      <c r="C372" s="113">
        <v>1320</v>
      </c>
      <c r="E372" s="90">
        <f t="shared" si="29"/>
        <v>2154</v>
      </c>
      <c r="F372" s="113">
        <v>1855</v>
      </c>
      <c r="G372" s="113">
        <v>17</v>
      </c>
      <c r="H372" s="113">
        <v>1</v>
      </c>
      <c r="I372" s="113">
        <v>244</v>
      </c>
      <c r="J372" s="113">
        <v>0</v>
      </c>
      <c r="K372" s="113">
        <v>22</v>
      </c>
      <c r="L372" s="113">
        <v>1</v>
      </c>
      <c r="M372" s="113">
        <v>13</v>
      </c>
      <c r="N372" s="113">
        <v>1</v>
      </c>
      <c r="O372" s="143"/>
      <c r="P372" s="143"/>
      <c r="Q372" s="121"/>
      <c r="S372" s="121"/>
    </row>
    <row r="373" spans="1:19" s="86" customFormat="1" ht="9" customHeight="1">
      <c r="A373" s="84" t="s">
        <v>46</v>
      </c>
      <c r="B373" s="90">
        <f t="shared" si="28"/>
        <v>2544</v>
      </c>
      <c r="C373" s="113">
        <v>1349</v>
      </c>
      <c r="E373" s="90">
        <f t="shared" si="29"/>
        <v>1195</v>
      </c>
      <c r="F373" s="113">
        <v>1156</v>
      </c>
      <c r="G373" s="113">
        <v>6</v>
      </c>
      <c r="H373" s="113">
        <v>3</v>
      </c>
      <c r="I373" s="113">
        <v>27</v>
      </c>
      <c r="J373" s="113">
        <v>0</v>
      </c>
      <c r="K373" s="113">
        <v>0</v>
      </c>
      <c r="L373" s="113">
        <v>0</v>
      </c>
      <c r="M373" s="113">
        <v>3</v>
      </c>
      <c r="N373" s="113">
        <v>0</v>
      </c>
      <c r="O373" s="143"/>
      <c r="P373" s="143"/>
      <c r="Q373" s="121"/>
      <c r="S373" s="121"/>
    </row>
    <row r="374" spans="1:19" s="86" customFormat="1" ht="9" customHeight="1">
      <c r="A374" s="87" t="s">
        <v>47</v>
      </c>
      <c r="B374" s="92">
        <f t="shared" si="28"/>
        <v>1025</v>
      </c>
      <c r="C374" s="126">
        <v>0</v>
      </c>
      <c r="D374" s="180"/>
      <c r="E374" s="92">
        <f t="shared" si="29"/>
        <v>1025</v>
      </c>
      <c r="F374" s="126">
        <v>766</v>
      </c>
      <c r="G374" s="126">
        <v>182</v>
      </c>
      <c r="H374" s="126">
        <v>7</v>
      </c>
      <c r="I374" s="126">
        <v>0</v>
      </c>
      <c r="J374" s="126">
        <v>0</v>
      </c>
      <c r="K374" s="126">
        <v>39</v>
      </c>
      <c r="L374" s="126">
        <v>2</v>
      </c>
      <c r="M374" s="126">
        <v>26</v>
      </c>
      <c r="N374" s="126">
        <v>3</v>
      </c>
      <c r="O374" s="143"/>
      <c r="P374" s="143"/>
      <c r="Q374" s="121"/>
      <c r="S374" s="121"/>
    </row>
    <row r="375" spans="1:19" ht="3.75" customHeight="1">
      <c r="Q375" s="121"/>
      <c r="S375" s="121"/>
    </row>
    <row r="376" spans="1:19" ht="9" customHeight="1">
      <c r="A376" s="162">
        <v>2005</v>
      </c>
      <c r="B376" s="116"/>
      <c r="C376" s="116"/>
      <c r="D376" s="116"/>
      <c r="E376" s="116"/>
      <c r="F376" s="116"/>
      <c r="G376" s="116"/>
      <c r="H376" s="116"/>
      <c r="I376" s="116"/>
      <c r="J376" s="116"/>
      <c r="K376" s="116"/>
      <c r="L376" s="116"/>
      <c r="M376" s="116"/>
      <c r="N376" s="116"/>
      <c r="Q376" s="121"/>
      <c r="S376" s="121"/>
    </row>
    <row r="377" spans="1:19" s="165" customFormat="1" ht="9" customHeight="1">
      <c r="A377" s="96" t="s">
        <v>181</v>
      </c>
      <c r="B377" s="115">
        <f>SUM(B379:B410)</f>
        <v>70184</v>
      </c>
      <c r="C377" s="115">
        <f>SUM(C379:C410)</f>
        <v>11850</v>
      </c>
      <c r="D377" s="115"/>
      <c r="E377" s="115">
        <f t="shared" ref="E377:N377" si="30">SUM(E379:E410)</f>
        <v>58334</v>
      </c>
      <c r="F377" s="115">
        <f t="shared" si="30"/>
        <v>39241</v>
      </c>
      <c r="G377" s="115">
        <f t="shared" si="30"/>
        <v>4944</v>
      </c>
      <c r="H377" s="115">
        <f t="shared" si="30"/>
        <v>974</v>
      </c>
      <c r="I377" s="115">
        <f t="shared" si="30"/>
        <v>6787</v>
      </c>
      <c r="J377" s="115">
        <f t="shared" si="30"/>
        <v>315</v>
      </c>
      <c r="K377" s="115">
        <f t="shared" si="30"/>
        <v>3880</v>
      </c>
      <c r="L377" s="115">
        <f t="shared" si="30"/>
        <v>911</v>
      </c>
      <c r="M377" s="115">
        <f t="shared" si="30"/>
        <v>1128</v>
      </c>
      <c r="N377" s="115">
        <f t="shared" si="30"/>
        <v>154</v>
      </c>
      <c r="O377" s="263"/>
      <c r="P377" s="260"/>
      <c r="Q377" s="121"/>
      <c r="S377" s="121"/>
    </row>
    <row r="378" spans="1:19" s="79" customFormat="1" ht="3.95" customHeight="1">
      <c r="A378" s="89" t="s">
        <v>252</v>
      </c>
      <c r="B378" s="116"/>
      <c r="C378" s="116"/>
      <c r="D378" s="116"/>
      <c r="E378" s="116"/>
      <c r="F378" s="116"/>
      <c r="G378" s="116"/>
      <c r="H378" s="116"/>
      <c r="I378" s="116"/>
      <c r="J378" s="116"/>
      <c r="K378" s="116"/>
      <c r="L378" s="116"/>
      <c r="M378" s="116"/>
      <c r="N378" s="116"/>
      <c r="O378" s="257"/>
      <c r="P378" s="257"/>
      <c r="Q378" s="121"/>
      <c r="S378" s="121"/>
    </row>
    <row r="379" spans="1:19" s="79" customFormat="1" ht="9" customHeight="1">
      <c r="A379" s="89" t="s">
        <v>79</v>
      </c>
      <c r="B379" s="116">
        <f t="shared" ref="B379:B410" si="31">SUM(C379:E379)</f>
        <v>1226</v>
      </c>
      <c r="C379" s="116">
        <v>42</v>
      </c>
      <c r="D379" s="116" t="s">
        <v>253</v>
      </c>
      <c r="E379" s="116">
        <v>1184</v>
      </c>
      <c r="F379" s="116">
        <v>826</v>
      </c>
      <c r="G379" s="116">
        <v>168</v>
      </c>
      <c r="H379" s="116">
        <v>10</v>
      </c>
      <c r="I379" s="116">
        <v>84</v>
      </c>
      <c r="J379" s="116">
        <v>0</v>
      </c>
      <c r="K379" s="116">
        <v>72</v>
      </c>
      <c r="L379" s="116">
        <v>1</v>
      </c>
      <c r="M379" s="116">
        <v>23</v>
      </c>
      <c r="N379" s="116">
        <v>0</v>
      </c>
      <c r="O379" s="257"/>
      <c r="P379" s="143"/>
      <c r="Q379" s="121"/>
      <c r="S379" s="121"/>
    </row>
    <row r="380" spans="1:19" s="79" customFormat="1" ht="9" customHeight="1">
      <c r="A380" s="89" t="s">
        <v>80</v>
      </c>
      <c r="B380" s="116">
        <f t="shared" si="31"/>
        <v>4531</v>
      </c>
      <c r="C380" s="116">
        <v>1799</v>
      </c>
      <c r="D380" s="116" t="s">
        <v>253</v>
      </c>
      <c r="E380" s="116">
        <v>2732</v>
      </c>
      <c r="F380" s="116">
        <v>1892</v>
      </c>
      <c r="G380" s="116">
        <v>467</v>
      </c>
      <c r="H380" s="116">
        <v>47</v>
      </c>
      <c r="I380" s="116">
        <v>160</v>
      </c>
      <c r="J380" s="116">
        <v>0</v>
      </c>
      <c r="K380" s="116">
        <v>54</v>
      </c>
      <c r="L380" s="116">
        <v>72</v>
      </c>
      <c r="M380" s="116">
        <v>39</v>
      </c>
      <c r="N380" s="116">
        <v>1</v>
      </c>
      <c r="O380" s="257"/>
      <c r="P380" s="143"/>
      <c r="Q380" s="121"/>
      <c r="S380" s="121"/>
    </row>
    <row r="381" spans="1:19" ht="9" customHeight="1">
      <c r="A381" s="89" t="s">
        <v>81</v>
      </c>
      <c r="B381" s="116">
        <f t="shared" si="31"/>
        <v>577</v>
      </c>
      <c r="C381" s="116">
        <v>101</v>
      </c>
      <c r="D381" s="116" t="s">
        <v>253</v>
      </c>
      <c r="E381" s="116">
        <v>476</v>
      </c>
      <c r="F381" s="116">
        <v>390</v>
      </c>
      <c r="G381" s="116">
        <v>24</v>
      </c>
      <c r="H381" s="116">
        <v>12</v>
      </c>
      <c r="I381" s="116">
        <v>18</v>
      </c>
      <c r="J381" s="116">
        <v>0</v>
      </c>
      <c r="K381" s="116">
        <v>21</v>
      </c>
      <c r="L381" s="116">
        <v>3</v>
      </c>
      <c r="M381" s="116">
        <v>8</v>
      </c>
      <c r="N381" s="116">
        <v>0</v>
      </c>
      <c r="P381" s="143"/>
      <c r="Q381" s="121"/>
      <c r="S381" s="121"/>
    </row>
    <row r="382" spans="1:19" ht="9" customHeight="1">
      <c r="A382" s="100" t="s">
        <v>82</v>
      </c>
      <c r="B382" s="117">
        <f t="shared" si="31"/>
        <v>761</v>
      </c>
      <c r="C382" s="117">
        <v>96</v>
      </c>
      <c r="D382" s="117" t="s">
        <v>253</v>
      </c>
      <c r="E382" s="117">
        <v>665</v>
      </c>
      <c r="F382" s="117">
        <v>352</v>
      </c>
      <c r="G382" s="117">
        <v>24</v>
      </c>
      <c r="H382" s="117">
        <v>8</v>
      </c>
      <c r="I382" s="117">
        <v>237</v>
      </c>
      <c r="J382" s="117">
        <v>0</v>
      </c>
      <c r="K382" s="117">
        <v>8</v>
      </c>
      <c r="L382" s="117">
        <v>17</v>
      </c>
      <c r="M382" s="117">
        <v>18</v>
      </c>
      <c r="N382" s="117">
        <v>1</v>
      </c>
      <c r="P382" s="143"/>
      <c r="Q382" s="121"/>
      <c r="S382" s="121"/>
    </row>
    <row r="383" spans="1:19" ht="9" customHeight="1">
      <c r="A383" s="89" t="s">
        <v>83</v>
      </c>
      <c r="B383" s="116">
        <f t="shared" si="31"/>
        <v>2525</v>
      </c>
      <c r="C383" s="116">
        <v>0</v>
      </c>
      <c r="D383" s="116" t="s">
        <v>253</v>
      </c>
      <c r="E383" s="116">
        <v>2525</v>
      </c>
      <c r="F383" s="116">
        <v>1943</v>
      </c>
      <c r="G383" s="116">
        <v>131</v>
      </c>
      <c r="H383" s="116">
        <v>57</v>
      </c>
      <c r="I383" s="116">
        <v>270</v>
      </c>
      <c r="J383" s="116">
        <v>0</v>
      </c>
      <c r="K383" s="116">
        <v>18</v>
      </c>
      <c r="L383" s="116">
        <v>66</v>
      </c>
      <c r="M383" s="116">
        <v>40</v>
      </c>
      <c r="N383" s="116">
        <v>0</v>
      </c>
      <c r="P383" s="143"/>
      <c r="Q383" s="121"/>
      <c r="S383" s="121"/>
    </row>
    <row r="384" spans="1:19" ht="9" customHeight="1">
      <c r="A384" s="89" t="s">
        <v>84</v>
      </c>
      <c r="B384" s="116">
        <f t="shared" si="31"/>
        <v>673</v>
      </c>
      <c r="C384" s="116">
        <v>28</v>
      </c>
      <c r="D384" s="116" t="s">
        <v>253</v>
      </c>
      <c r="E384" s="116">
        <v>645</v>
      </c>
      <c r="F384" s="116">
        <v>480</v>
      </c>
      <c r="G384" s="116">
        <v>109</v>
      </c>
      <c r="H384" s="116">
        <v>6</v>
      </c>
      <c r="I384" s="116">
        <v>0</v>
      </c>
      <c r="J384" s="116">
        <v>0</v>
      </c>
      <c r="K384" s="116">
        <v>26</v>
      </c>
      <c r="L384" s="116">
        <v>6</v>
      </c>
      <c r="M384" s="116">
        <v>18</v>
      </c>
      <c r="N384" s="116">
        <v>0</v>
      </c>
      <c r="P384" s="143"/>
      <c r="Q384" s="121"/>
      <c r="S384" s="121"/>
    </row>
    <row r="385" spans="1:19" ht="9" customHeight="1">
      <c r="A385" s="89" t="s">
        <v>85</v>
      </c>
      <c r="B385" s="116">
        <f t="shared" si="31"/>
        <v>1343</v>
      </c>
      <c r="C385" s="116">
        <v>363</v>
      </c>
      <c r="D385" s="116" t="s">
        <v>253</v>
      </c>
      <c r="E385" s="116">
        <v>980</v>
      </c>
      <c r="F385" s="116">
        <v>667</v>
      </c>
      <c r="G385" s="116">
        <v>41</v>
      </c>
      <c r="H385" s="116">
        <v>4</v>
      </c>
      <c r="I385" s="116">
        <v>197</v>
      </c>
      <c r="J385" s="116">
        <v>0</v>
      </c>
      <c r="K385" s="116">
        <v>58</v>
      </c>
      <c r="L385" s="116">
        <v>1</v>
      </c>
      <c r="M385" s="116">
        <v>11</v>
      </c>
      <c r="N385" s="116">
        <v>1</v>
      </c>
      <c r="P385" s="143"/>
      <c r="Q385" s="121"/>
      <c r="S385" s="121"/>
    </row>
    <row r="386" spans="1:19" ht="9" customHeight="1">
      <c r="A386" s="100" t="s">
        <v>86</v>
      </c>
      <c r="B386" s="117">
        <f t="shared" si="31"/>
        <v>5004</v>
      </c>
      <c r="C386" s="117">
        <v>36</v>
      </c>
      <c r="D386" s="117" t="s">
        <v>253</v>
      </c>
      <c r="E386" s="117">
        <v>4968</v>
      </c>
      <c r="F386" s="117">
        <v>4292</v>
      </c>
      <c r="G386" s="117">
        <v>182</v>
      </c>
      <c r="H386" s="117">
        <v>63</v>
      </c>
      <c r="I386" s="117">
        <v>0</v>
      </c>
      <c r="J386" s="117">
        <v>216</v>
      </c>
      <c r="K386" s="117">
        <v>121</v>
      </c>
      <c r="L386" s="117">
        <v>22</v>
      </c>
      <c r="M386" s="117">
        <v>58</v>
      </c>
      <c r="N386" s="117">
        <v>14</v>
      </c>
      <c r="P386" s="143"/>
      <c r="Q386" s="121"/>
      <c r="S386" s="121"/>
    </row>
    <row r="387" spans="1:19" ht="9" customHeight="1">
      <c r="A387" s="243" t="s">
        <v>24</v>
      </c>
      <c r="B387" s="116">
        <f t="shared" si="31"/>
        <v>7106</v>
      </c>
      <c r="C387" s="116">
        <v>2262</v>
      </c>
      <c r="D387" s="116" t="s">
        <v>253</v>
      </c>
      <c r="E387" s="116">
        <v>4844</v>
      </c>
      <c r="F387" s="116">
        <v>1129</v>
      </c>
      <c r="G387" s="116">
        <v>644</v>
      </c>
      <c r="H387" s="116">
        <v>134</v>
      </c>
      <c r="I387" s="116">
        <v>0</v>
      </c>
      <c r="J387" s="116">
        <v>0</v>
      </c>
      <c r="K387" s="116">
        <v>2515</v>
      </c>
      <c r="L387" s="116">
        <v>226</v>
      </c>
      <c r="M387" s="116">
        <v>193</v>
      </c>
      <c r="N387" s="116">
        <v>3</v>
      </c>
      <c r="P387" s="143"/>
      <c r="Q387" s="121"/>
      <c r="S387" s="121"/>
    </row>
    <row r="388" spans="1:19" ht="9" customHeight="1">
      <c r="A388" s="89" t="s">
        <v>87</v>
      </c>
      <c r="B388" s="116">
        <f t="shared" si="31"/>
        <v>1156</v>
      </c>
      <c r="C388" s="116">
        <v>102</v>
      </c>
      <c r="D388" s="116" t="s">
        <v>253</v>
      </c>
      <c r="E388" s="116">
        <v>1054</v>
      </c>
      <c r="F388" s="116">
        <v>552</v>
      </c>
      <c r="G388" s="116">
        <v>320</v>
      </c>
      <c r="H388" s="116">
        <v>108</v>
      </c>
      <c r="I388" s="116">
        <v>0</v>
      </c>
      <c r="J388" s="116">
        <v>0</v>
      </c>
      <c r="K388" s="116">
        <v>0</v>
      </c>
      <c r="L388" s="116">
        <v>26</v>
      </c>
      <c r="M388" s="116">
        <v>45</v>
      </c>
      <c r="N388" s="116">
        <v>3</v>
      </c>
      <c r="P388" s="143"/>
      <c r="Q388" s="121"/>
      <c r="S388" s="121"/>
    </row>
    <row r="389" spans="1:19" ht="9" customHeight="1">
      <c r="A389" s="89" t="s">
        <v>88</v>
      </c>
      <c r="B389" s="116">
        <f t="shared" si="31"/>
        <v>3350</v>
      </c>
      <c r="C389" s="116">
        <v>0</v>
      </c>
      <c r="D389" s="116" t="s">
        <v>253</v>
      </c>
      <c r="E389" s="116">
        <v>3350</v>
      </c>
      <c r="F389" s="116">
        <v>1770</v>
      </c>
      <c r="G389" s="116">
        <v>299</v>
      </c>
      <c r="H389" s="116">
        <v>65</v>
      </c>
      <c r="I389" s="116">
        <v>1046</v>
      </c>
      <c r="J389" s="116">
        <v>0</v>
      </c>
      <c r="K389" s="116">
        <v>77</v>
      </c>
      <c r="L389" s="116">
        <v>9</v>
      </c>
      <c r="M389" s="116">
        <v>66</v>
      </c>
      <c r="N389" s="116">
        <v>18</v>
      </c>
      <c r="P389" s="143"/>
      <c r="Q389" s="121"/>
      <c r="S389" s="121"/>
    </row>
    <row r="390" spans="1:19" ht="9" customHeight="1">
      <c r="A390" s="100" t="s">
        <v>89</v>
      </c>
      <c r="B390" s="117">
        <f t="shared" si="31"/>
        <v>1219</v>
      </c>
      <c r="C390" s="117">
        <v>343</v>
      </c>
      <c r="D390" s="117" t="s">
        <v>253</v>
      </c>
      <c r="E390" s="117">
        <v>876</v>
      </c>
      <c r="F390" s="117">
        <v>556</v>
      </c>
      <c r="G390" s="117">
        <v>31</v>
      </c>
      <c r="H390" s="117">
        <v>1</v>
      </c>
      <c r="I390" s="117">
        <v>0</v>
      </c>
      <c r="J390" s="117">
        <v>16</v>
      </c>
      <c r="K390" s="117">
        <v>248</v>
      </c>
      <c r="L390" s="117">
        <v>2</v>
      </c>
      <c r="M390" s="117">
        <v>14</v>
      </c>
      <c r="N390" s="117">
        <v>8</v>
      </c>
      <c r="P390" s="143"/>
      <c r="Q390" s="121"/>
      <c r="S390" s="121"/>
    </row>
    <row r="391" spans="1:19" ht="9" customHeight="1">
      <c r="A391" s="89" t="s">
        <v>90</v>
      </c>
      <c r="B391" s="116">
        <f t="shared" si="31"/>
        <v>704</v>
      </c>
      <c r="C391" s="116">
        <v>0</v>
      </c>
      <c r="D391" s="116" t="s">
        <v>253</v>
      </c>
      <c r="E391" s="116">
        <v>704</v>
      </c>
      <c r="F391" s="116">
        <v>577</v>
      </c>
      <c r="G391" s="116">
        <v>64</v>
      </c>
      <c r="H391" s="116">
        <v>28</v>
      </c>
      <c r="I391" s="116">
        <v>0</v>
      </c>
      <c r="J391" s="116">
        <v>0</v>
      </c>
      <c r="K391" s="116">
        <v>15</v>
      </c>
      <c r="L391" s="116">
        <v>13</v>
      </c>
      <c r="M391" s="116">
        <v>7</v>
      </c>
      <c r="N391" s="116">
        <v>0</v>
      </c>
      <c r="P391" s="143"/>
      <c r="Q391" s="121"/>
      <c r="S391" s="121"/>
    </row>
    <row r="392" spans="1:19" ht="9" customHeight="1">
      <c r="A392" s="89" t="s">
        <v>91</v>
      </c>
      <c r="B392" s="116">
        <f t="shared" si="31"/>
        <v>3270</v>
      </c>
      <c r="C392" s="116">
        <v>0</v>
      </c>
      <c r="D392" s="116" t="s">
        <v>253</v>
      </c>
      <c r="E392" s="116">
        <v>3270</v>
      </c>
      <c r="F392" s="116">
        <v>3099</v>
      </c>
      <c r="G392" s="116">
        <v>79</v>
      </c>
      <c r="H392" s="116">
        <v>33</v>
      </c>
      <c r="I392" s="116">
        <v>0</v>
      </c>
      <c r="J392" s="116">
        <v>12</v>
      </c>
      <c r="K392" s="116">
        <v>5</v>
      </c>
      <c r="L392" s="116">
        <v>18</v>
      </c>
      <c r="M392" s="116">
        <v>23</v>
      </c>
      <c r="N392" s="116">
        <v>1</v>
      </c>
      <c r="P392" s="143"/>
      <c r="Q392" s="121"/>
      <c r="S392" s="121"/>
    </row>
    <row r="393" spans="1:19" ht="9" customHeight="1">
      <c r="A393" s="89" t="s">
        <v>92</v>
      </c>
      <c r="B393" s="116">
        <f t="shared" si="31"/>
        <v>7431</v>
      </c>
      <c r="C393" s="116">
        <v>1216</v>
      </c>
      <c r="D393" s="116" t="s">
        <v>253</v>
      </c>
      <c r="E393" s="116">
        <v>6215</v>
      </c>
      <c r="F393" s="116">
        <v>3589</v>
      </c>
      <c r="G393" s="116">
        <v>199</v>
      </c>
      <c r="H393" s="116">
        <v>121</v>
      </c>
      <c r="I393" s="116">
        <v>1957</v>
      </c>
      <c r="J393" s="116">
        <v>0</v>
      </c>
      <c r="K393" s="116">
        <v>100</v>
      </c>
      <c r="L393" s="116">
        <v>138</v>
      </c>
      <c r="M393" s="116">
        <v>66</v>
      </c>
      <c r="N393" s="116">
        <v>45</v>
      </c>
      <c r="P393" s="143"/>
      <c r="Q393" s="121"/>
      <c r="S393" s="121"/>
    </row>
    <row r="394" spans="1:19" ht="9" customHeight="1">
      <c r="A394" s="100" t="s">
        <v>93</v>
      </c>
      <c r="B394" s="117">
        <f t="shared" si="31"/>
        <v>2648</v>
      </c>
      <c r="C394" s="117">
        <v>872</v>
      </c>
      <c r="D394" s="117" t="s">
        <v>253</v>
      </c>
      <c r="E394" s="117">
        <v>1776</v>
      </c>
      <c r="F394" s="117">
        <v>512</v>
      </c>
      <c r="G394" s="117">
        <v>721</v>
      </c>
      <c r="H394" s="117">
        <v>43</v>
      </c>
      <c r="I394" s="117">
        <v>216</v>
      </c>
      <c r="J394" s="117">
        <v>0</v>
      </c>
      <c r="K394" s="117">
        <v>156</v>
      </c>
      <c r="L394" s="117">
        <v>22</v>
      </c>
      <c r="M394" s="117">
        <v>101</v>
      </c>
      <c r="N394" s="117">
        <v>5</v>
      </c>
      <c r="P394" s="143"/>
      <c r="Q394" s="121"/>
      <c r="S394" s="121"/>
    </row>
    <row r="395" spans="1:19" ht="9" customHeight="1">
      <c r="A395" s="89" t="s">
        <v>94</v>
      </c>
      <c r="B395" s="116">
        <f t="shared" si="31"/>
        <v>842</v>
      </c>
      <c r="C395" s="116">
        <v>0</v>
      </c>
      <c r="D395" s="116" t="s">
        <v>253</v>
      </c>
      <c r="E395" s="116">
        <v>842</v>
      </c>
      <c r="F395" s="116">
        <v>646</v>
      </c>
      <c r="G395" s="116">
        <v>54</v>
      </c>
      <c r="H395" s="116">
        <v>5</v>
      </c>
      <c r="I395" s="116">
        <v>50</v>
      </c>
      <c r="J395" s="116">
        <v>0</v>
      </c>
      <c r="K395" s="116">
        <v>41</v>
      </c>
      <c r="L395" s="116">
        <v>16</v>
      </c>
      <c r="M395" s="116">
        <v>30</v>
      </c>
      <c r="N395" s="116">
        <v>0</v>
      </c>
      <c r="P395" s="143"/>
      <c r="Q395" s="121"/>
      <c r="S395" s="121"/>
    </row>
    <row r="396" spans="1:19" ht="9" customHeight="1">
      <c r="A396" s="89" t="s">
        <v>95</v>
      </c>
      <c r="B396" s="116">
        <f t="shared" si="31"/>
        <v>902</v>
      </c>
      <c r="C396" s="116">
        <v>187</v>
      </c>
      <c r="D396" s="116" t="s">
        <v>253</v>
      </c>
      <c r="E396" s="116">
        <v>715</v>
      </c>
      <c r="F396" s="116">
        <v>404</v>
      </c>
      <c r="G396" s="116">
        <v>24</v>
      </c>
      <c r="H396" s="116">
        <v>4</v>
      </c>
      <c r="I396" s="116">
        <v>261</v>
      </c>
      <c r="J396" s="116">
        <v>0</v>
      </c>
      <c r="K396" s="116">
        <v>3</v>
      </c>
      <c r="L396" s="116">
        <v>2</v>
      </c>
      <c r="M396" s="116">
        <v>16</v>
      </c>
      <c r="N396" s="116">
        <v>1</v>
      </c>
      <c r="P396" s="143"/>
      <c r="Q396" s="121"/>
      <c r="S396" s="121"/>
    </row>
    <row r="397" spans="1:19" ht="9" customHeight="1">
      <c r="A397" s="89" t="s">
        <v>96</v>
      </c>
      <c r="B397" s="116">
        <f t="shared" si="31"/>
        <v>4324</v>
      </c>
      <c r="C397" s="116">
        <v>964</v>
      </c>
      <c r="D397" s="116" t="s">
        <v>253</v>
      </c>
      <c r="E397" s="116">
        <v>3360</v>
      </c>
      <c r="F397" s="116">
        <v>2843</v>
      </c>
      <c r="G397" s="116">
        <v>324</v>
      </c>
      <c r="H397" s="116">
        <v>56</v>
      </c>
      <c r="I397" s="116">
        <v>0</v>
      </c>
      <c r="J397" s="116">
        <v>0</v>
      </c>
      <c r="K397" s="116">
        <v>14</v>
      </c>
      <c r="L397" s="116">
        <v>12</v>
      </c>
      <c r="M397" s="116">
        <v>93</v>
      </c>
      <c r="N397" s="116">
        <v>18</v>
      </c>
      <c r="P397" s="143"/>
      <c r="Q397" s="121"/>
      <c r="S397" s="121"/>
    </row>
    <row r="398" spans="1:19" ht="9" customHeight="1">
      <c r="A398" s="100" t="s">
        <v>97</v>
      </c>
      <c r="B398" s="117">
        <f t="shared" si="31"/>
        <v>482</v>
      </c>
      <c r="C398" s="117">
        <v>0</v>
      </c>
      <c r="D398" s="117" t="s">
        <v>253</v>
      </c>
      <c r="E398" s="117">
        <v>482</v>
      </c>
      <c r="F398" s="117">
        <v>388</v>
      </c>
      <c r="G398" s="117">
        <v>59</v>
      </c>
      <c r="H398" s="117">
        <v>3</v>
      </c>
      <c r="I398" s="117">
        <v>0</v>
      </c>
      <c r="J398" s="117">
        <v>0</v>
      </c>
      <c r="K398" s="117">
        <v>5</v>
      </c>
      <c r="L398" s="117">
        <v>1</v>
      </c>
      <c r="M398" s="117">
        <v>25</v>
      </c>
      <c r="N398" s="117">
        <v>1</v>
      </c>
      <c r="P398" s="143"/>
      <c r="Q398" s="121"/>
      <c r="S398" s="121"/>
    </row>
    <row r="399" spans="1:19" ht="9" customHeight="1">
      <c r="A399" s="89" t="s">
        <v>98</v>
      </c>
      <c r="B399" s="116">
        <f t="shared" si="31"/>
        <v>1899</v>
      </c>
      <c r="C399" s="116">
        <v>280</v>
      </c>
      <c r="D399" s="116" t="s">
        <v>253</v>
      </c>
      <c r="E399" s="116">
        <v>1619</v>
      </c>
      <c r="F399" s="116">
        <v>1084</v>
      </c>
      <c r="G399" s="116">
        <v>308</v>
      </c>
      <c r="H399" s="116">
        <v>26</v>
      </c>
      <c r="I399" s="116">
        <v>114</v>
      </c>
      <c r="J399" s="116">
        <v>0</v>
      </c>
      <c r="K399" s="116">
        <v>0</v>
      </c>
      <c r="L399" s="116">
        <v>44</v>
      </c>
      <c r="M399" s="116">
        <v>29</v>
      </c>
      <c r="N399" s="116">
        <v>14</v>
      </c>
      <c r="P399" s="143"/>
      <c r="Q399" s="121"/>
      <c r="S399" s="121"/>
    </row>
    <row r="400" spans="1:19" ht="9" customHeight="1">
      <c r="A400" s="89" t="s">
        <v>99</v>
      </c>
      <c r="B400" s="116">
        <f t="shared" si="31"/>
        <v>1144</v>
      </c>
      <c r="C400" s="116">
        <v>182</v>
      </c>
      <c r="D400" s="116" t="s">
        <v>253</v>
      </c>
      <c r="E400" s="116">
        <v>962</v>
      </c>
      <c r="F400" s="116">
        <v>538</v>
      </c>
      <c r="G400" s="116">
        <v>65</v>
      </c>
      <c r="H400" s="116">
        <v>14</v>
      </c>
      <c r="I400" s="116">
        <v>132</v>
      </c>
      <c r="J400" s="116">
        <v>0</v>
      </c>
      <c r="K400" s="116">
        <v>32</v>
      </c>
      <c r="L400" s="116">
        <v>156</v>
      </c>
      <c r="M400" s="116">
        <v>22</v>
      </c>
      <c r="N400" s="116">
        <v>3</v>
      </c>
      <c r="P400" s="143"/>
      <c r="Q400" s="121"/>
      <c r="S400" s="121"/>
    </row>
    <row r="401" spans="1:19" ht="9" customHeight="1">
      <c r="A401" s="89" t="s">
        <v>100</v>
      </c>
      <c r="B401" s="116">
        <f t="shared" si="31"/>
        <v>994</v>
      </c>
      <c r="C401" s="116">
        <v>401</v>
      </c>
      <c r="D401" s="116" t="s">
        <v>253</v>
      </c>
      <c r="E401" s="116">
        <v>593</v>
      </c>
      <c r="F401" s="116">
        <v>437</v>
      </c>
      <c r="G401" s="116">
        <v>48</v>
      </c>
      <c r="H401" s="116">
        <v>8</v>
      </c>
      <c r="I401" s="116">
        <v>0</v>
      </c>
      <c r="J401" s="116">
        <v>69</v>
      </c>
      <c r="K401" s="116">
        <v>14</v>
      </c>
      <c r="L401" s="116">
        <v>0</v>
      </c>
      <c r="M401" s="116">
        <v>17</v>
      </c>
      <c r="N401" s="116">
        <v>0</v>
      </c>
      <c r="P401" s="143"/>
      <c r="Q401" s="121"/>
      <c r="S401" s="121"/>
    </row>
    <row r="402" spans="1:19" ht="9" customHeight="1">
      <c r="A402" s="100" t="s">
        <v>101</v>
      </c>
      <c r="B402" s="117">
        <f t="shared" si="31"/>
        <v>1044</v>
      </c>
      <c r="C402" s="117">
        <v>0</v>
      </c>
      <c r="D402" s="117" t="s">
        <v>253</v>
      </c>
      <c r="E402" s="117">
        <v>1044</v>
      </c>
      <c r="F402" s="117">
        <v>442</v>
      </c>
      <c r="G402" s="117">
        <v>55</v>
      </c>
      <c r="H402" s="117">
        <v>27</v>
      </c>
      <c r="I402" s="117">
        <v>465</v>
      </c>
      <c r="J402" s="117">
        <v>0</v>
      </c>
      <c r="K402" s="117">
        <v>16</v>
      </c>
      <c r="L402" s="117">
        <v>20</v>
      </c>
      <c r="M402" s="117">
        <v>17</v>
      </c>
      <c r="N402" s="117">
        <v>2</v>
      </c>
      <c r="P402" s="143"/>
      <c r="Q402" s="121"/>
      <c r="S402" s="121"/>
    </row>
    <row r="403" spans="1:19" ht="9" customHeight="1">
      <c r="A403" s="89" t="s">
        <v>102</v>
      </c>
      <c r="B403" s="116">
        <f t="shared" si="31"/>
        <v>2694</v>
      </c>
      <c r="C403" s="116">
        <v>0</v>
      </c>
      <c r="D403" s="116" t="s">
        <v>253</v>
      </c>
      <c r="E403" s="116">
        <v>2694</v>
      </c>
      <c r="F403" s="116">
        <v>1387</v>
      </c>
      <c r="G403" s="116">
        <v>209</v>
      </c>
      <c r="H403" s="116">
        <v>42</v>
      </c>
      <c r="I403" s="116">
        <v>975</v>
      </c>
      <c r="J403" s="116">
        <v>0</v>
      </c>
      <c r="K403" s="116">
        <v>12</v>
      </c>
      <c r="L403" s="116">
        <v>5</v>
      </c>
      <c r="M403" s="116">
        <v>62</v>
      </c>
      <c r="N403" s="116">
        <v>2</v>
      </c>
      <c r="P403" s="143"/>
      <c r="Q403" s="121"/>
      <c r="S403" s="121"/>
    </row>
    <row r="404" spans="1:19" ht="9" customHeight="1">
      <c r="A404" s="89" t="s">
        <v>103</v>
      </c>
      <c r="B404" s="116">
        <f t="shared" si="31"/>
        <v>2420</v>
      </c>
      <c r="C404" s="116">
        <v>0</v>
      </c>
      <c r="D404" s="116" t="s">
        <v>253</v>
      </c>
      <c r="E404" s="116">
        <v>2420</v>
      </c>
      <c r="F404" s="116">
        <v>2405</v>
      </c>
      <c r="G404" s="116">
        <v>7</v>
      </c>
      <c r="H404" s="116">
        <v>0</v>
      </c>
      <c r="I404" s="116">
        <v>0</v>
      </c>
      <c r="J404" s="116">
        <v>0</v>
      </c>
      <c r="K404" s="116">
        <v>4</v>
      </c>
      <c r="L404" s="116">
        <v>0</v>
      </c>
      <c r="M404" s="116">
        <v>4</v>
      </c>
      <c r="N404" s="116">
        <v>0</v>
      </c>
      <c r="P404" s="143"/>
      <c r="Q404" s="121"/>
      <c r="S404" s="121"/>
    </row>
    <row r="405" spans="1:19" ht="9" customHeight="1">
      <c r="A405" s="89" t="s">
        <v>104</v>
      </c>
      <c r="B405" s="116">
        <f t="shared" si="31"/>
        <v>1298</v>
      </c>
      <c r="C405" s="116">
        <v>262</v>
      </c>
      <c r="D405" s="116" t="s">
        <v>253</v>
      </c>
      <c r="E405" s="116">
        <v>1036</v>
      </c>
      <c r="F405" s="116">
        <v>875</v>
      </c>
      <c r="G405" s="116">
        <v>15</v>
      </c>
      <c r="H405" s="116">
        <v>3</v>
      </c>
      <c r="I405" s="116">
        <v>0</v>
      </c>
      <c r="J405" s="116">
        <v>0</v>
      </c>
      <c r="K405" s="116">
        <v>132</v>
      </c>
      <c r="L405" s="116">
        <v>0</v>
      </c>
      <c r="M405" s="116">
        <v>4</v>
      </c>
      <c r="N405" s="116">
        <v>7</v>
      </c>
      <c r="P405" s="143"/>
      <c r="Q405" s="121"/>
      <c r="S405" s="121"/>
    </row>
    <row r="406" spans="1:19" ht="9" customHeight="1">
      <c r="A406" s="100" t="s">
        <v>105</v>
      </c>
      <c r="B406" s="117">
        <f t="shared" si="31"/>
        <v>1800</v>
      </c>
      <c r="C406" s="117">
        <v>0</v>
      </c>
      <c r="D406" s="117" t="s">
        <v>253</v>
      </c>
      <c r="E406" s="117">
        <v>1800</v>
      </c>
      <c r="F406" s="117">
        <v>1322</v>
      </c>
      <c r="G406" s="117">
        <v>39</v>
      </c>
      <c r="H406" s="117">
        <v>19</v>
      </c>
      <c r="I406" s="117">
        <v>360</v>
      </c>
      <c r="J406" s="117">
        <v>0</v>
      </c>
      <c r="K406" s="117">
        <v>34</v>
      </c>
      <c r="L406" s="117">
        <v>0</v>
      </c>
      <c r="M406" s="117">
        <v>22</v>
      </c>
      <c r="N406" s="117">
        <v>4</v>
      </c>
      <c r="P406" s="143"/>
      <c r="Q406" s="121"/>
      <c r="S406" s="121"/>
    </row>
    <row r="407" spans="1:19" ht="9" customHeight="1">
      <c r="A407" s="89" t="s">
        <v>106</v>
      </c>
      <c r="B407" s="116">
        <f t="shared" si="31"/>
        <v>128</v>
      </c>
      <c r="C407" s="116">
        <v>0</v>
      </c>
      <c r="D407" s="116" t="s">
        <v>253</v>
      </c>
      <c r="E407" s="116">
        <v>128</v>
      </c>
      <c r="F407" s="116">
        <v>91</v>
      </c>
      <c r="G407" s="116">
        <v>23</v>
      </c>
      <c r="H407" s="116">
        <v>4</v>
      </c>
      <c r="I407" s="116">
        <v>0</v>
      </c>
      <c r="J407" s="116">
        <v>2</v>
      </c>
      <c r="K407" s="116">
        <v>0</v>
      </c>
      <c r="L407" s="116">
        <v>7</v>
      </c>
      <c r="M407" s="116">
        <v>1</v>
      </c>
      <c r="N407" s="116">
        <v>0</v>
      </c>
      <c r="P407" s="143"/>
      <c r="Q407" s="121"/>
      <c r="S407" s="121"/>
    </row>
    <row r="408" spans="1:19" ht="9" customHeight="1">
      <c r="A408" s="89" t="s">
        <v>107</v>
      </c>
      <c r="B408" s="116">
        <f t="shared" si="31"/>
        <v>3324</v>
      </c>
      <c r="C408" s="116">
        <v>1236</v>
      </c>
      <c r="D408" s="116" t="s">
        <v>253</v>
      </c>
      <c r="E408" s="116">
        <v>2088</v>
      </c>
      <c r="F408" s="116">
        <v>1770</v>
      </c>
      <c r="G408" s="116">
        <v>23</v>
      </c>
      <c r="H408" s="116">
        <v>6</v>
      </c>
      <c r="I408" s="116">
        <v>222</v>
      </c>
      <c r="J408" s="116">
        <v>0</v>
      </c>
      <c r="K408" s="116">
        <v>37</v>
      </c>
      <c r="L408" s="116">
        <v>4</v>
      </c>
      <c r="M408" s="116">
        <v>26</v>
      </c>
      <c r="N408" s="116">
        <v>0</v>
      </c>
      <c r="P408" s="143"/>
      <c r="Q408" s="121"/>
      <c r="S408" s="121"/>
    </row>
    <row r="409" spans="1:19" ht="9" customHeight="1">
      <c r="A409" s="89" t="s">
        <v>108</v>
      </c>
      <c r="B409" s="116">
        <f t="shared" si="31"/>
        <v>2291</v>
      </c>
      <c r="C409" s="116">
        <v>1078</v>
      </c>
      <c r="D409" s="116" t="s">
        <v>253</v>
      </c>
      <c r="E409" s="116">
        <v>1213</v>
      </c>
      <c r="F409" s="116">
        <v>1172</v>
      </c>
      <c r="G409" s="116">
        <v>3</v>
      </c>
      <c r="H409" s="116">
        <v>0</v>
      </c>
      <c r="I409" s="116">
        <v>23</v>
      </c>
      <c r="J409" s="116">
        <v>0</v>
      </c>
      <c r="K409" s="116">
        <v>4</v>
      </c>
      <c r="L409" s="116">
        <v>0</v>
      </c>
      <c r="M409" s="116">
        <v>10</v>
      </c>
      <c r="N409" s="116">
        <v>1</v>
      </c>
      <c r="P409" s="143"/>
      <c r="Q409" s="121"/>
      <c r="S409" s="121"/>
    </row>
    <row r="410" spans="1:19" ht="9" customHeight="1">
      <c r="A410" s="100" t="s">
        <v>109</v>
      </c>
      <c r="B410" s="117">
        <f t="shared" si="31"/>
        <v>1074</v>
      </c>
      <c r="C410" s="117">
        <v>0</v>
      </c>
      <c r="D410" s="117" t="s">
        <v>253</v>
      </c>
      <c r="E410" s="117">
        <v>1074</v>
      </c>
      <c r="F410" s="117">
        <v>811</v>
      </c>
      <c r="G410" s="117">
        <v>185</v>
      </c>
      <c r="H410" s="117">
        <v>17</v>
      </c>
      <c r="I410" s="117">
        <v>0</v>
      </c>
      <c r="J410" s="117">
        <v>0</v>
      </c>
      <c r="K410" s="117">
        <v>38</v>
      </c>
      <c r="L410" s="117">
        <v>2</v>
      </c>
      <c r="M410" s="117">
        <v>20</v>
      </c>
      <c r="N410" s="117">
        <v>1</v>
      </c>
      <c r="P410" s="143"/>
      <c r="Q410" s="121"/>
      <c r="S410" s="121"/>
    </row>
    <row r="411" spans="1:19" ht="3" customHeight="1">
      <c r="Q411" s="121"/>
      <c r="S411" s="121"/>
    </row>
    <row r="412" spans="1:19" ht="9" customHeight="1">
      <c r="A412" s="162" t="s">
        <v>111</v>
      </c>
      <c r="B412" s="116"/>
      <c r="C412" s="116"/>
      <c r="D412" s="116"/>
      <c r="E412" s="116"/>
      <c r="F412" s="116"/>
      <c r="G412" s="116"/>
      <c r="H412" s="116"/>
      <c r="I412" s="116"/>
      <c r="J412" s="116"/>
      <c r="K412" s="116"/>
      <c r="L412" s="116"/>
      <c r="M412" s="116"/>
      <c r="N412" s="116"/>
      <c r="O412" s="264"/>
      <c r="Q412" s="121"/>
      <c r="S412" s="121"/>
    </row>
    <row r="413" spans="1:19" s="165" customFormat="1" ht="9" customHeight="1">
      <c r="A413" s="96" t="s">
        <v>181</v>
      </c>
      <c r="B413" s="115">
        <f>SUM(B415:B446)</f>
        <v>72396</v>
      </c>
      <c r="C413" s="115">
        <f>SUM(C415:C446)</f>
        <v>12163</v>
      </c>
      <c r="D413" s="115"/>
      <c r="E413" s="115">
        <f t="shared" ref="E413:N413" si="32">SUM(E415:E446)</f>
        <v>60233</v>
      </c>
      <c r="F413" s="115">
        <f t="shared" si="32"/>
        <v>40549</v>
      </c>
      <c r="G413" s="115">
        <f t="shared" si="32"/>
        <v>4886</v>
      </c>
      <c r="H413" s="115">
        <f t="shared" si="32"/>
        <v>949</v>
      </c>
      <c r="I413" s="115">
        <f t="shared" si="32"/>
        <v>7250</v>
      </c>
      <c r="J413" s="115">
        <f t="shared" si="32"/>
        <v>280</v>
      </c>
      <c r="K413" s="115">
        <f t="shared" si="32"/>
        <v>4078</v>
      </c>
      <c r="L413" s="115">
        <f t="shared" si="32"/>
        <v>996</v>
      </c>
      <c r="M413" s="115">
        <f t="shared" si="32"/>
        <v>1048</v>
      </c>
      <c r="N413" s="115">
        <f t="shared" si="32"/>
        <v>197</v>
      </c>
      <c r="O413" s="263"/>
      <c r="P413" s="260"/>
      <c r="Q413" s="121"/>
      <c r="S413" s="121"/>
    </row>
    <row r="414" spans="1:19" s="79" customFormat="1" ht="3.95" customHeight="1">
      <c r="A414" s="89" t="s">
        <v>252</v>
      </c>
      <c r="B414" s="116"/>
      <c r="C414" s="116"/>
      <c r="D414" s="116"/>
      <c r="E414" s="116"/>
      <c r="F414" s="116"/>
      <c r="G414" s="116"/>
      <c r="H414" s="116"/>
      <c r="I414" s="116"/>
      <c r="J414" s="116"/>
      <c r="K414" s="116"/>
      <c r="L414" s="116"/>
      <c r="M414" s="116"/>
      <c r="N414" s="116"/>
      <c r="O414" s="257"/>
      <c r="P414" s="257"/>
      <c r="Q414" s="121"/>
      <c r="S414" s="121"/>
    </row>
    <row r="415" spans="1:19" s="79" customFormat="1" ht="9" customHeight="1">
      <c r="A415" s="89" t="s">
        <v>79</v>
      </c>
      <c r="B415" s="116">
        <f t="shared" ref="B415:B446" si="33">SUM(C415:E415)</f>
        <v>1191</v>
      </c>
      <c r="C415" s="116">
        <v>65</v>
      </c>
      <c r="D415" s="116" t="s">
        <v>253</v>
      </c>
      <c r="E415" s="116">
        <v>1126</v>
      </c>
      <c r="F415" s="116">
        <v>822</v>
      </c>
      <c r="G415" s="116">
        <v>138</v>
      </c>
      <c r="H415" s="116">
        <v>14</v>
      </c>
      <c r="I415" s="116">
        <v>109</v>
      </c>
      <c r="J415" s="116">
        <v>0</v>
      </c>
      <c r="K415" s="116">
        <v>20</v>
      </c>
      <c r="L415" s="116">
        <v>3</v>
      </c>
      <c r="M415" s="116">
        <v>20</v>
      </c>
      <c r="N415" s="116">
        <v>0</v>
      </c>
      <c r="O415" s="257"/>
      <c r="P415" s="257"/>
      <c r="Q415" s="121"/>
      <c r="S415" s="121"/>
    </row>
    <row r="416" spans="1:19" s="79" customFormat="1" ht="9" customHeight="1">
      <c r="A416" s="89" t="s">
        <v>80</v>
      </c>
      <c r="B416" s="116">
        <f t="shared" si="33"/>
        <v>4317</v>
      </c>
      <c r="C416" s="116">
        <v>1492</v>
      </c>
      <c r="D416" s="116" t="s">
        <v>253</v>
      </c>
      <c r="E416" s="116">
        <v>2825</v>
      </c>
      <c r="F416" s="116">
        <v>1956</v>
      </c>
      <c r="G416" s="116">
        <v>467</v>
      </c>
      <c r="H416" s="116">
        <v>38</v>
      </c>
      <c r="I416" s="116">
        <v>200</v>
      </c>
      <c r="J416" s="116">
        <v>0</v>
      </c>
      <c r="K416" s="116">
        <v>54</v>
      </c>
      <c r="L416" s="116">
        <v>82</v>
      </c>
      <c r="M416" s="116">
        <v>28</v>
      </c>
      <c r="N416" s="116">
        <v>0</v>
      </c>
      <c r="O416" s="257"/>
      <c r="P416" s="257"/>
      <c r="Q416" s="121"/>
      <c r="S416" s="121"/>
    </row>
    <row r="417" spans="1:19" ht="9" customHeight="1">
      <c r="A417" s="89" t="s">
        <v>81</v>
      </c>
      <c r="B417" s="116">
        <f t="shared" si="33"/>
        <v>557</v>
      </c>
      <c r="C417" s="116">
        <v>104</v>
      </c>
      <c r="D417" s="116" t="s">
        <v>253</v>
      </c>
      <c r="E417" s="116">
        <v>453</v>
      </c>
      <c r="F417" s="116">
        <v>380</v>
      </c>
      <c r="G417" s="116">
        <v>22</v>
      </c>
      <c r="H417" s="116">
        <v>13</v>
      </c>
      <c r="I417" s="116">
        <v>12</v>
      </c>
      <c r="J417" s="116">
        <v>0</v>
      </c>
      <c r="K417" s="116">
        <v>16</v>
      </c>
      <c r="L417" s="116">
        <v>4</v>
      </c>
      <c r="M417" s="116">
        <v>6</v>
      </c>
      <c r="N417" s="116">
        <v>0</v>
      </c>
      <c r="Q417" s="121"/>
      <c r="S417" s="121"/>
    </row>
    <row r="418" spans="1:19" ht="9" customHeight="1">
      <c r="A418" s="100" t="s">
        <v>82</v>
      </c>
      <c r="B418" s="117">
        <f t="shared" si="33"/>
        <v>828</v>
      </c>
      <c r="C418" s="117">
        <v>113</v>
      </c>
      <c r="D418" s="117" t="s">
        <v>253</v>
      </c>
      <c r="E418" s="117">
        <v>715</v>
      </c>
      <c r="F418" s="117">
        <v>356</v>
      </c>
      <c r="G418" s="117">
        <v>19</v>
      </c>
      <c r="H418" s="117">
        <v>13</v>
      </c>
      <c r="I418" s="117">
        <v>272</v>
      </c>
      <c r="J418" s="117">
        <v>0</v>
      </c>
      <c r="K418" s="117">
        <v>2</v>
      </c>
      <c r="L418" s="117">
        <v>28</v>
      </c>
      <c r="M418" s="117">
        <v>25</v>
      </c>
      <c r="N418" s="117">
        <v>0</v>
      </c>
      <c r="Q418" s="121"/>
      <c r="S418" s="121"/>
    </row>
    <row r="419" spans="1:19" ht="9" customHeight="1">
      <c r="A419" s="89" t="s">
        <v>83</v>
      </c>
      <c r="B419" s="116">
        <f t="shared" si="33"/>
        <v>2982</v>
      </c>
      <c r="C419" s="116">
        <v>0</v>
      </c>
      <c r="D419" s="116" t="s">
        <v>253</v>
      </c>
      <c r="E419" s="116">
        <v>2982</v>
      </c>
      <c r="F419" s="116">
        <v>2177</v>
      </c>
      <c r="G419" s="116">
        <v>155</v>
      </c>
      <c r="H419" s="116">
        <v>71</v>
      </c>
      <c r="I419" s="116">
        <v>344</v>
      </c>
      <c r="J419" s="116">
        <v>0</v>
      </c>
      <c r="K419" s="116">
        <v>58</v>
      </c>
      <c r="L419" s="116">
        <v>118</v>
      </c>
      <c r="M419" s="116">
        <v>59</v>
      </c>
      <c r="N419" s="116">
        <v>0</v>
      </c>
      <c r="Q419" s="121"/>
      <c r="S419" s="121"/>
    </row>
    <row r="420" spans="1:19" ht="9" customHeight="1">
      <c r="A420" s="89" t="s">
        <v>84</v>
      </c>
      <c r="B420" s="116">
        <f t="shared" si="33"/>
        <v>741</v>
      </c>
      <c r="C420" s="116">
        <v>23</v>
      </c>
      <c r="D420" s="116" t="s">
        <v>253</v>
      </c>
      <c r="E420" s="116">
        <v>718</v>
      </c>
      <c r="F420" s="116">
        <v>546</v>
      </c>
      <c r="G420" s="116">
        <v>87</v>
      </c>
      <c r="H420" s="116">
        <v>10</v>
      </c>
      <c r="I420" s="116">
        <v>0</v>
      </c>
      <c r="J420" s="116">
        <v>0</v>
      </c>
      <c r="K420" s="116">
        <v>67</v>
      </c>
      <c r="L420" s="116">
        <v>2</v>
      </c>
      <c r="M420" s="116">
        <v>6</v>
      </c>
      <c r="N420" s="116">
        <v>0</v>
      </c>
      <c r="Q420" s="121"/>
      <c r="S420" s="121"/>
    </row>
    <row r="421" spans="1:19" ht="9" customHeight="1">
      <c r="A421" s="89" t="s">
        <v>85</v>
      </c>
      <c r="B421" s="116">
        <f t="shared" si="33"/>
        <v>1457</v>
      </c>
      <c r="C421" s="116">
        <v>403</v>
      </c>
      <c r="D421" s="116" t="s">
        <v>253</v>
      </c>
      <c r="E421" s="116">
        <v>1054</v>
      </c>
      <c r="F421" s="116">
        <v>724</v>
      </c>
      <c r="G421" s="116">
        <v>54</v>
      </c>
      <c r="H421" s="116">
        <v>5</v>
      </c>
      <c r="I421" s="116">
        <v>214</v>
      </c>
      <c r="J421" s="116">
        <v>0</v>
      </c>
      <c r="K421" s="116">
        <v>47</v>
      </c>
      <c r="L421" s="116">
        <v>1</v>
      </c>
      <c r="M421" s="116">
        <v>9</v>
      </c>
      <c r="N421" s="116">
        <v>0</v>
      </c>
      <c r="Q421" s="121"/>
      <c r="S421" s="121"/>
    </row>
    <row r="422" spans="1:19" ht="9" customHeight="1">
      <c r="A422" s="100" t="s">
        <v>86</v>
      </c>
      <c r="B422" s="117">
        <f t="shared" si="33"/>
        <v>4077</v>
      </c>
      <c r="C422" s="117">
        <v>35</v>
      </c>
      <c r="D422" s="117" t="s">
        <v>253</v>
      </c>
      <c r="E422" s="117">
        <v>4042</v>
      </c>
      <c r="F422" s="117">
        <v>3488</v>
      </c>
      <c r="G422" s="117">
        <v>151</v>
      </c>
      <c r="H422" s="117">
        <v>33</v>
      </c>
      <c r="I422" s="117">
        <v>0</v>
      </c>
      <c r="J422" s="117">
        <v>172</v>
      </c>
      <c r="K422" s="117">
        <v>97</v>
      </c>
      <c r="L422" s="117">
        <v>25</v>
      </c>
      <c r="M422" s="117">
        <v>57</v>
      </c>
      <c r="N422" s="117">
        <v>19</v>
      </c>
      <c r="Q422" s="121"/>
      <c r="S422" s="121"/>
    </row>
    <row r="423" spans="1:19" ht="9" customHeight="1">
      <c r="A423" s="243" t="s">
        <v>24</v>
      </c>
      <c r="B423" s="116">
        <f t="shared" si="33"/>
        <v>6924</v>
      </c>
      <c r="C423" s="116">
        <v>2329</v>
      </c>
      <c r="D423" s="116" t="s">
        <v>253</v>
      </c>
      <c r="E423" s="116">
        <v>4595</v>
      </c>
      <c r="F423" s="116">
        <v>1030</v>
      </c>
      <c r="G423" s="116">
        <v>717</v>
      </c>
      <c r="H423" s="116">
        <v>141</v>
      </c>
      <c r="I423" s="116">
        <v>0</v>
      </c>
      <c r="J423" s="116">
        <v>0</v>
      </c>
      <c r="K423" s="116">
        <v>2366</v>
      </c>
      <c r="L423" s="116">
        <v>196</v>
      </c>
      <c r="M423" s="116">
        <v>144</v>
      </c>
      <c r="N423" s="116">
        <v>1</v>
      </c>
      <c r="Q423" s="121"/>
      <c r="S423" s="121"/>
    </row>
    <row r="424" spans="1:19" ht="9" customHeight="1">
      <c r="A424" s="89" t="s">
        <v>87</v>
      </c>
      <c r="B424" s="116">
        <f t="shared" si="33"/>
        <v>1359</v>
      </c>
      <c r="C424" s="116">
        <v>186</v>
      </c>
      <c r="D424" s="116" t="s">
        <v>253</v>
      </c>
      <c r="E424" s="116">
        <v>1173</v>
      </c>
      <c r="F424" s="116">
        <v>618</v>
      </c>
      <c r="G424" s="116">
        <v>371</v>
      </c>
      <c r="H424" s="116">
        <v>117</v>
      </c>
      <c r="I424" s="116">
        <v>0</v>
      </c>
      <c r="J424" s="116">
        <v>0</v>
      </c>
      <c r="K424" s="116">
        <v>0</v>
      </c>
      <c r="L424" s="116">
        <v>21</v>
      </c>
      <c r="M424" s="116">
        <v>43</v>
      </c>
      <c r="N424" s="116">
        <v>3</v>
      </c>
      <c r="Q424" s="121"/>
      <c r="S424" s="121"/>
    </row>
    <row r="425" spans="1:19" ht="9" customHeight="1">
      <c r="A425" s="89" t="s">
        <v>88</v>
      </c>
      <c r="B425" s="116">
        <f t="shared" si="33"/>
        <v>3601</v>
      </c>
      <c r="C425" s="116">
        <v>0</v>
      </c>
      <c r="D425" s="116" t="s">
        <v>253</v>
      </c>
      <c r="E425" s="116">
        <v>3601</v>
      </c>
      <c r="F425" s="116">
        <v>2037</v>
      </c>
      <c r="G425" s="116">
        <v>197</v>
      </c>
      <c r="H425" s="116">
        <v>68</v>
      </c>
      <c r="I425" s="116">
        <v>1028</v>
      </c>
      <c r="J425" s="116">
        <v>0</v>
      </c>
      <c r="K425" s="116">
        <v>132</v>
      </c>
      <c r="L425" s="116">
        <v>18</v>
      </c>
      <c r="M425" s="116">
        <v>56</v>
      </c>
      <c r="N425" s="116">
        <v>65</v>
      </c>
      <c r="Q425" s="121"/>
      <c r="S425" s="121"/>
    </row>
    <row r="426" spans="1:19" ht="9" customHeight="1">
      <c r="A426" s="100" t="s">
        <v>89</v>
      </c>
      <c r="B426" s="117">
        <f t="shared" si="33"/>
        <v>1178</v>
      </c>
      <c r="C426" s="117">
        <v>322</v>
      </c>
      <c r="D426" s="117" t="s">
        <v>253</v>
      </c>
      <c r="E426" s="117">
        <v>856</v>
      </c>
      <c r="F426" s="117">
        <v>552</v>
      </c>
      <c r="G426" s="117">
        <v>58</v>
      </c>
      <c r="H426" s="117">
        <v>0</v>
      </c>
      <c r="I426" s="117">
        <v>0</v>
      </c>
      <c r="J426" s="117">
        <v>10</v>
      </c>
      <c r="K426" s="117">
        <v>215</v>
      </c>
      <c r="L426" s="117">
        <v>3</v>
      </c>
      <c r="M426" s="117">
        <v>12</v>
      </c>
      <c r="N426" s="117">
        <v>6</v>
      </c>
      <c r="Q426" s="121"/>
      <c r="S426" s="121"/>
    </row>
    <row r="427" spans="1:19" ht="9" customHeight="1">
      <c r="A427" s="89" t="s">
        <v>90</v>
      </c>
      <c r="B427" s="116">
        <f t="shared" si="33"/>
        <v>754</v>
      </c>
      <c r="C427" s="116">
        <v>0</v>
      </c>
      <c r="D427" s="116" t="s">
        <v>253</v>
      </c>
      <c r="E427" s="116">
        <v>754</v>
      </c>
      <c r="F427" s="116">
        <v>636</v>
      </c>
      <c r="G427" s="116">
        <v>51</v>
      </c>
      <c r="H427" s="116">
        <v>23</v>
      </c>
      <c r="I427" s="116">
        <v>0</v>
      </c>
      <c r="J427" s="116">
        <v>0</v>
      </c>
      <c r="K427" s="116">
        <v>16</v>
      </c>
      <c r="L427" s="116">
        <v>11</v>
      </c>
      <c r="M427" s="116">
        <v>17</v>
      </c>
      <c r="N427" s="116">
        <v>0</v>
      </c>
      <c r="Q427" s="121"/>
      <c r="S427" s="121"/>
    </row>
    <row r="428" spans="1:19" ht="9" customHeight="1">
      <c r="A428" s="89" t="s">
        <v>91</v>
      </c>
      <c r="B428" s="116">
        <f t="shared" si="33"/>
        <v>3724</v>
      </c>
      <c r="C428" s="116">
        <v>0</v>
      </c>
      <c r="D428" s="116" t="s">
        <v>253</v>
      </c>
      <c r="E428" s="116">
        <v>3724</v>
      </c>
      <c r="F428" s="116">
        <v>3498</v>
      </c>
      <c r="G428" s="116">
        <v>86</v>
      </c>
      <c r="H428" s="116">
        <v>25</v>
      </c>
      <c r="I428" s="116">
        <v>0</v>
      </c>
      <c r="J428" s="116">
        <v>19</v>
      </c>
      <c r="K428" s="116">
        <v>12</v>
      </c>
      <c r="L428" s="116">
        <v>31</v>
      </c>
      <c r="M428" s="116">
        <v>53</v>
      </c>
      <c r="N428" s="116">
        <v>0</v>
      </c>
      <c r="Q428" s="121"/>
      <c r="S428" s="121"/>
    </row>
    <row r="429" spans="1:19" ht="9" customHeight="1">
      <c r="A429" s="89" t="s">
        <v>92</v>
      </c>
      <c r="B429" s="116">
        <f t="shared" si="33"/>
        <v>7716</v>
      </c>
      <c r="C429" s="116">
        <v>1274</v>
      </c>
      <c r="D429" s="116" t="s">
        <v>253</v>
      </c>
      <c r="E429" s="116">
        <v>6442</v>
      </c>
      <c r="F429" s="116">
        <v>3646</v>
      </c>
      <c r="G429" s="116">
        <v>197</v>
      </c>
      <c r="H429" s="116">
        <v>129</v>
      </c>
      <c r="I429" s="116">
        <v>2041</v>
      </c>
      <c r="J429" s="116">
        <v>0</v>
      </c>
      <c r="K429" s="116">
        <v>121</v>
      </c>
      <c r="L429" s="116">
        <v>161</v>
      </c>
      <c r="M429" s="116">
        <v>81</v>
      </c>
      <c r="N429" s="116">
        <v>66</v>
      </c>
      <c r="Q429" s="121"/>
      <c r="S429" s="121"/>
    </row>
    <row r="430" spans="1:19" ht="9" customHeight="1">
      <c r="A430" s="100" t="s">
        <v>93</v>
      </c>
      <c r="B430" s="117">
        <f t="shared" si="33"/>
        <v>2798</v>
      </c>
      <c r="C430" s="117">
        <v>810</v>
      </c>
      <c r="D430" s="117" t="s">
        <v>253</v>
      </c>
      <c r="E430" s="117">
        <v>1988</v>
      </c>
      <c r="F430" s="117">
        <v>514</v>
      </c>
      <c r="G430" s="117">
        <v>690</v>
      </c>
      <c r="H430" s="117">
        <v>32</v>
      </c>
      <c r="I430" s="117">
        <v>175</v>
      </c>
      <c r="J430" s="117">
        <v>0</v>
      </c>
      <c r="K430" s="117">
        <v>514</v>
      </c>
      <c r="L430" s="117">
        <v>24</v>
      </c>
      <c r="M430" s="117">
        <v>37</v>
      </c>
      <c r="N430" s="117">
        <v>2</v>
      </c>
      <c r="Q430" s="121"/>
      <c r="S430" s="121"/>
    </row>
    <row r="431" spans="1:19" ht="9" customHeight="1">
      <c r="A431" s="89" t="s">
        <v>94</v>
      </c>
      <c r="B431" s="116">
        <f t="shared" si="33"/>
        <v>731</v>
      </c>
      <c r="C431" s="116">
        <v>0</v>
      </c>
      <c r="D431" s="116" t="s">
        <v>253</v>
      </c>
      <c r="E431" s="116">
        <v>731</v>
      </c>
      <c r="F431" s="116">
        <v>563</v>
      </c>
      <c r="G431" s="116">
        <v>32</v>
      </c>
      <c r="H431" s="116">
        <v>5</v>
      </c>
      <c r="I431" s="116">
        <v>76</v>
      </c>
      <c r="J431" s="116">
        <v>0</v>
      </c>
      <c r="K431" s="116">
        <v>14</v>
      </c>
      <c r="L431" s="116">
        <v>15</v>
      </c>
      <c r="M431" s="116">
        <v>24</v>
      </c>
      <c r="N431" s="116">
        <v>2</v>
      </c>
      <c r="Q431" s="121"/>
      <c r="S431" s="121"/>
    </row>
    <row r="432" spans="1:19" ht="9" customHeight="1">
      <c r="A432" s="89" t="s">
        <v>95</v>
      </c>
      <c r="B432" s="116">
        <f t="shared" si="33"/>
        <v>1050</v>
      </c>
      <c r="C432" s="116">
        <v>193</v>
      </c>
      <c r="D432" s="116" t="s">
        <v>253</v>
      </c>
      <c r="E432" s="116">
        <v>857</v>
      </c>
      <c r="F432" s="116">
        <v>484</v>
      </c>
      <c r="G432" s="116">
        <v>29</v>
      </c>
      <c r="H432" s="116">
        <v>4</v>
      </c>
      <c r="I432" s="116">
        <v>285</v>
      </c>
      <c r="J432" s="116">
        <v>0</v>
      </c>
      <c r="K432" s="116">
        <v>45</v>
      </c>
      <c r="L432" s="116">
        <v>1</v>
      </c>
      <c r="M432" s="116">
        <v>7</v>
      </c>
      <c r="N432" s="116">
        <v>2</v>
      </c>
      <c r="Q432" s="121"/>
      <c r="S432" s="121"/>
    </row>
    <row r="433" spans="1:19" ht="9" customHeight="1">
      <c r="A433" s="89" t="s">
        <v>96</v>
      </c>
      <c r="B433" s="116">
        <f t="shared" si="33"/>
        <v>4636</v>
      </c>
      <c r="C433" s="116">
        <v>1000</v>
      </c>
      <c r="D433" s="116" t="s">
        <v>253</v>
      </c>
      <c r="E433" s="116">
        <v>3636</v>
      </c>
      <c r="F433" s="116">
        <v>3013</v>
      </c>
      <c r="G433" s="116">
        <v>391</v>
      </c>
      <c r="H433" s="116">
        <v>80</v>
      </c>
      <c r="I433" s="116">
        <v>0</v>
      </c>
      <c r="J433" s="116">
        <v>0</v>
      </c>
      <c r="K433" s="116">
        <v>14</v>
      </c>
      <c r="L433" s="116">
        <v>9</v>
      </c>
      <c r="M433" s="116">
        <v>106</v>
      </c>
      <c r="N433" s="116">
        <v>23</v>
      </c>
      <c r="Q433" s="121"/>
      <c r="S433" s="121"/>
    </row>
    <row r="434" spans="1:19" ht="9" customHeight="1">
      <c r="A434" s="100" t="s">
        <v>97</v>
      </c>
      <c r="B434" s="117">
        <f t="shared" si="33"/>
        <v>456</v>
      </c>
      <c r="C434" s="117">
        <v>0</v>
      </c>
      <c r="D434" s="117" t="s">
        <v>253</v>
      </c>
      <c r="E434" s="117">
        <v>456</v>
      </c>
      <c r="F434" s="117">
        <v>367</v>
      </c>
      <c r="G434" s="117">
        <v>62</v>
      </c>
      <c r="H434" s="117">
        <v>4</v>
      </c>
      <c r="I434" s="117">
        <v>0</v>
      </c>
      <c r="J434" s="117">
        <v>0</v>
      </c>
      <c r="K434" s="117">
        <v>8</v>
      </c>
      <c r="L434" s="117">
        <v>0</v>
      </c>
      <c r="M434" s="117">
        <v>15</v>
      </c>
      <c r="N434" s="117">
        <v>0</v>
      </c>
      <c r="Q434" s="121"/>
      <c r="S434" s="121"/>
    </row>
    <row r="435" spans="1:19" ht="9" customHeight="1">
      <c r="A435" s="89" t="s">
        <v>98</v>
      </c>
      <c r="B435" s="116">
        <f t="shared" si="33"/>
        <v>1951</v>
      </c>
      <c r="C435" s="116">
        <v>324</v>
      </c>
      <c r="D435" s="116" t="s">
        <v>253</v>
      </c>
      <c r="E435" s="116">
        <v>1627</v>
      </c>
      <c r="F435" s="116">
        <v>1286</v>
      </c>
      <c r="G435" s="116">
        <v>184</v>
      </c>
      <c r="H435" s="116">
        <v>9</v>
      </c>
      <c r="I435" s="116">
        <v>102</v>
      </c>
      <c r="J435" s="116">
        <v>0</v>
      </c>
      <c r="K435" s="116">
        <v>0</v>
      </c>
      <c r="L435" s="116">
        <v>28</v>
      </c>
      <c r="M435" s="116">
        <v>18</v>
      </c>
      <c r="N435" s="116">
        <v>0</v>
      </c>
      <c r="Q435" s="121"/>
      <c r="S435" s="121"/>
    </row>
    <row r="436" spans="1:19" ht="9" customHeight="1">
      <c r="A436" s="89" t="s">
        <v>99</v>
      </c>
      <c r="B436" s="116">
        <f t="shared" si="33"/>
        <v>1339</v>
      </c>
      <c r="C436" s="116">
        <v>357</v>
      </c>
      <c r="D436" s="116" t="s">
        <v>253</v>
      </c>
      <c r="E436" s="116">
        <v>982</v>
      </c>
      <c r="F436" s="116">
        <v>574</v>
      </c>
      <c r="G436" s="116">
        <v>61</v>
      </c>
      <c r="H436" s="116">
        <v>22</v>
      </c>
      <c r="I436" s="116">
        <v>146</v>
      </c>
      <c r="J436" s="116">
        <v>0</v>
      </c>
      <c r="K436" s="116">
        <v>10</v>
      </c>
      <c r="L436" s="116">
        <v>155</v>
      </c>
      <c r="M436" s="116">
        <v>14</v>
      </c>
      <c r="N436" s="116">
        <v>0</v>
      </c>
      <c r="Q436" s="121"/>
      <c r="S436" s="121"/>
    </row>
    <row r="437" spans="1:19" ht="9" customHeight="1">
      <c r="A437" s="89" t="s">
        <v>100</v>
      </c>
      <c r="B437" s="116">
        <f t="shared" si="33"/>
        <v>1189</v>
      </c>
      <c r="C437" s="116">
        <v>457</v>
      </c>
      <c r="D437" s="116" t="s">
        <v>253</v>
      </c>
      <c r="E437" s="116">
        <v>732</v>
      </c>
      <c r="F437" s="116">
        <v>555</v>
      </c>
      <c r="G437" s="116">
        <v>57</v>
      </c>
      <c r="H437" s="116">
        <v>5</v>
      </c>
      <c r="I437" s="116">
        <v>6</v>
      </c>
      <c r="J437" s="116">
        <v>72</v>
      </c>
      <c r="K437" s="116">
        <v>7</v>
      </c>
      <c r="L437" s="116">
        <v>4</v>
      </c>
      <c r="M437" s="116">
        <v>26</v>
      </c>
      <c r="N437" s="116">
        <v>0</v>
      </c>
      <c r="Q437" s="121"/>
      <c r="S437" s="121"/>
    </row>
    <row r="438" spans="1:19" ht="9" customHeight="1">
      <c r="A438" s="100" t="s">
        <v>101</v>
      </c>
      <c r="B438" s="117">
        <f t="shared" si="33"/>
        <v>1205</v>
      </c>
      <c r="C438" s="117">
        <v>0</v>
      </c>
      <c r="D438" s="117" t="s">
        <v>253</v>
      </c>
      <c r="E438" s="117">
        <v>1205</v>
      </c>
      <c r="F438" s="117">
        <v>526</v>
      </c>
      <c r="G438" s="117">
        <v>70</v>
      </c>
      <c r="H438" s="117">
        <v>11</v>
      </c>
      <c r="I438" s="117">
        <v>520</v>
      </c>
      <c r="J438" s="117">
        <v>0</v>
      </c>
      <c r="K438" s="117">
        <v>23</v>
      </c>
      <c r="L438" s="117">
        <v>32</v>
      </c>
      <c r="M438" s="117">
        <v>23</v>
      </c>
      <c r="N438" s="117">
        <v>0</v>
      </c>
      <c r="Q438" s="121"/>
      <c r="S438" s="121"/>
    </row>
    <row r="439" spans="1:19" ht="9" customHeight="1">
      <c r="A439" s="89" t="s">
        <v>102</v>
      </c>
      <c r="B439" s="116">
        <f t="shared" si="33"/>
        <v>2786</v>
      </c>
      <c r="C439" s="116">
        <v>0</v>
      </c>
      <c r="D439" s="116" t="s">
        <v>253</v>
      </c>
      <c r="E439" s="116">
        <v>2786</v>
      </c>
      <c r="F439" s="116">
        <v>1455</v>
      </c>
      <c r="G439" s="116">
        <v>203</v>
      </c>
      <c r="H439" s="116">
        <v>35</v>
      </c>
      <c r="I439" s="116">
        <v>1032</v>
      </c>
      <c r="J439" s="116">
        <v>0</v>
      </c>
      <c r="K439" s="116">
        <v>17</v>
      </c>
      <c r="L439" s="116">
        <v>3</v>
      </c>
      <c r="M439" s="116">
        <v>41</v>
      </c>
      <c r="N439" s="116">
        <v>0</v>
      </c>
      <c r="Q439" s="121"/>
      <c r="S439" s="121"/>
    </row>
    <row r="440" spans="1:19" ht="9" customHeight="1">
      <c r="A440" s="89" t="s">
        <v>103</v>
      </c>
      <c r="B440" s="116">
        <f t="shared" si="33"/>
        <v>2549</v>
      </c>
      <c r="C440" s="116">
        <v>0</v>
      </c>
      <c r="D440" s="116" t="s">
        <v>253</v>
      </c>
      <c r="E440" s="116">
        <v>2549</v>
      </c>
      <c r="F440" s="116">
        <v>2500</v>
      </c>
      <c r="G440" s="116">
        <v>15</v>
      </c>
      <c r="H440" s="116">
        <v>7</v>
      </c>
      <c r="I440" s="116">
        <v>0</v>
      </c>
      <c r="J440" s="116">
        <v>0</v>
      </c>
      <c r="K440" s="116">
        <v>17</v>
      </c>
      <c r="L440" s="116">
        <v>1</v>
      </c>
      <c r="M440" s="116">
        <v>8</v>
      </c>
      <c r="N440" s="116">
        <v>1</v>
      </c>
      <c r="Q440" s="121"/>
      <c r="S440" s="121"/>
    </row>
    <row r="441" spans="1:19" ht="9" customHeight="1">
      <c r="A441" s="89" t="s">
        <v>104</v>
      </c>
      <c r="B441" s="116">
        <f t="shared" si="33"/>
        <v>1479</v>
      </c>
      <c r="C441" s="116">
        <v>353</v>
      </c>
      <c r="D441" s="116" t="s">
        <v>253</v>
      </c>
      <c r="E441" s="116">
        <v>1126</v>
      </c>
      <c r="F441" s="116">
        <v>1004</v>
      </c>
      <c r="G441" s="116">
        <v>29</v>
      </c>
      <c r="H441" s="116">
        <v>0</v>
      </c>
      <c r="I441" s="116">
        <v>0</v>
      </c>
      <c r="J441" s="116">
        <v>0</v>
      </c>
      <c r="K441" s="116">
        <v>81</v>
      </c>
      <c r="L441" s="116">
        <v>1</v>
      </c>
      <c r="M441" s="116">
        <v>6</v>
      </c>
      <c r="N441" s="116">
        <v>5</v>
      </c>
      <c r="Q441" s="121"/>
      <c r="S441" s="121"/>
    </row>
    <row r="442" spans="1:19" ht="9" customHeight="1">
      <c r="A442" s="100" t="s">
        <v>105</v>
      </c>
      <c r="B442" s="117">
        <f t="shared" si="33"/>
        <v>1951</v>
      </c>
      <c r="C442" s="117">
        <v>0</v>
      </c>
      <c r="D442" s="117" t="s">
        <v>253</v>
      </c>
      <c r="E442" s="117">
        <v>1951</v>
      </c>
      <c r="F442" s="117">
        <v>1404</v>
      </c>
      <c r="G442" s="117">
        <v>32</v>
      </c>
      <c r="H442" s="117">
        <v>13</v>
      </c>
      <c r="I442" s="117">
        <v>440</v>
      </c>
      <c r="J442" s="117">
        <v>0</v>
      </c>
      <c r="K442" s="117">
        <v>18</v>
      </c>
      <c r="L442" s="117">
        <v>7</v>
      </c>
      <c r="M442" s="117">
        <v>35</v>
      </c>
      <c r="N442" s="117">
        <v>2</v>
      </c>
      <c r="Q442" s="121"/>
      <c r="S442" s="121"/>
    </row>
    <row r="443" spans="1:19" ht="9" customHeight="1">
      <c r="A443" s="89" t="s">
        <v>106</v>
      </c>
      <c r="B443" s="116">
        <f t="shared" si="33"/>
        <v>176</v>
      </c>
      <c r="C443" s="116">
        <v>0</v>
      </c>
      <c r="D443" s="116" t="s">
        <v>253</v>
      </c>
      <c r="E443" s="116">
        <v>176</v>
      </c>
      <c r="F443" s="116">
        <v>123</v>
      </c>
      <c r="G443" s="116">
        <v>27</v>
      </c>
      <c r="H443" s="116">
        <v>8</v>
      </c>
      <c r="I443" s="116">
        <v>0</v>
      </c>
      <c r="J443" s="116">
        <v>7</v>
      </c>
      <c r="K443" s="116">
        <v>0</v>
      </c>
      <c r="L443" s="116">
        <v>3</v>
      </c>
      <c r="M443" s="116">
        <v>8</v>
      </c>
      <c r="N443" s="116">
        <v>0</v>
      </c>
      <c r="Q443" s="121"/>
      <c r="S443" s="121"/>
    </row>
    <row r="444" spans="1:19" ht="9" customHeight="1">
      <c r="A444" s="89" t="s">
        <v>107</v>
      </c>
      <c r="B444" s="116">
        <f t="shared" si="33"/>
        <v>3473</v>
      </c>
      <c r="C444" s="116">
        <v>1276</v>
      </c>
      <c r="D444" s="116" t="s">
        <v>253</v>
      </c>
      <c r="E444" s="116">
        <v>2197</v>
      </c>
      <c r="F444" s="116">
        <v>1866</v>
      </c>
      <c r="G444" s="116">
        <v>32</v>
      </c>
      <c r="H444" s="116">
        <v>6</v>
      </c>
      <c r="I444" s="116">
        <v>234</v>
      </c>
      <c r="J444" s="116">
        <v>0</v>
      </c>
      <c r="K444" s="116">
        <v>31</v>
      </c>
      <c r="L444" s="116">
        <v>6</v>
      </c>
      <c r="M444" s="116">
        <v>22</v>
      </c>
      <c r="N444" s="116">
        <v>0</v>
      </c>
      <c r="Q444" s="121"/>
      <c r="S444" s="121"/>
    </row>
    <row r="445" spans="1:19" ht="9" customHeight="1">
      <c r="A445" s="89" t="s">
        <v>108</v>
      </c>
      <c r="B445" s="116">
        <f t="shared" si="33"/>
        <v>2034</v>
      </c>
      <c r="C445" s="116">
        <v>1047</v>
      </c>
      <c r="D445" s="116" t="s">
        <v>253</v>
      </c>
      <c r="E445" s="116">
        <v>987</v>
      </c>
      <c r="F445" s="116">
        <v>965</v>
      </c>
      <c r="G445" s="116">
        <v>1</v>
      </c>
      <c r="H445" s="116">
        <v>0</v>
      </c>
      <c r="I445" s="116">
        <v>14</v>
      </c>
      <c r="J445" s="116">
        <v>0</v>
      </c>
      <c r="K445" s="116">
        <v>2</v>
      </c>
      <c r="L445" s="116">
        <v>0</v>
      </c>
      <c r="M445" s="116">
        <v>5</v>
      </c>
      <c r="N445" s="116">
        <v>0</v>
      </c>
      <c r="Q445" s="121"/>
      <c r="S445" s="121"/>
    </row>
    <row r="446" spans="1:19" ht="9" customHeight="1">
      <c r="A446" s="100" t="s">
        <v>109</v>
      </c>
      <c r="B446" s="117">
        <f t="shared" si="33"/>
        <v>1187</v>
      </c>
      <c r="C446" s="117">
        <v>0</v>
      </c>
      <c r="D446" s="117" t="s">
        <v>253</v>
      </c>
      <c r="E446" s="117">
        <v>1187</v>
      </c>
      <c r="F446" s="117">
        <v>884</v>
      </c>
      <c r="G446" s="117">
        <v>201</v>
      </c>
      <c r="H446" s="117">
        <v>8</v>
      </c>
      <c r="I446" s="117">
        <v>0</v>
      </c>
      <c r="J446" s="117">
        <v>0</v>
      </c>
      <c r="K446" s="117">
        <v>54</v>
      </c>
      <c r="L446" s="117">
        <v>3</v>
      </c>
      <c r="M446" s="117">
        <v>37</v>
      </c>
      <c r="N446" s="117">
        <v>0</v>
      </c>
      <c r="Q446" s="121"/>
      <c r="S446" s="121"/>
    </row>
    <row r="447" spans="1:19" ht="5.25" customHeight="1">
      <c r="B447" s="265"/>
      <c r="C447" s="253"/>
      <c r="D447" s="253"/>
      <c r="E447" s="253"/>
      <c r="Q447" s="121"/>
      <c r="S447" s="121"/>
    </row>
    <row r="448" spans="1:19" ht="9" customHeight="1">
      <c r="A448" s="162">
        <v>2007</v>
      </c>
      <c r="B448" s="266"/>
      <c r="C448" s="266"/>
      <c r="D448" s="266"/>
      <c r="E448" s="266"/>
      <c r="F448" s="266"/>
      <c r="G448" s="266"/>
      <c r="H448" s="266"/>
      <c r="I448" s="266"/>
      <c r="J448" s="266"/>
      <c r="K448" s="266"/>
      <c r="L448" s="266"/>
      <c r="M448" s="266"/>
      <c r="N448" s="266"/>
      <c r="Q448" s="121"/>
      <c r="S448" s="121"/>
    </row>
    <row r="449" spans="1:19" s="164" customFormat="1" ht="9" customHeight="1">
      <c r="A449" s="96" t="s">
        <v>181</v>
      </c>
      <c r="B449" s="267">
        <f>SUM(B451:B482)</f>
        <v>77255</v>
      </c>
      <c r="C449" s="267">
        <f>SUM(C451:C482)</f>
        <v>11914</v>
      </c>
      <c r="D449" s="267"/>
      <c r="E449" s="267">
        <f t="shared" ref="E449:N449" si="34">SUM(E451:E482)</f>
        <v>65341</v>
      </c>
      <c r="F449" s="267">
        <f t="shared" si="34"/>
        <v>44081</v>
      </c>
      <c r="G449" s="267">
        <f t="shared" si="34"/>
        <v>4470</v>
      </c>
      <c r="H449" s="267">
        <f t="shared" si="34"/>
        <v>1006</v>
      </c>
      <c r="I449" s="267">
        <f t="shared" si="34"/>
        <v>8516</v>
      </c>
      <c r="J449" s="267">
        <f t="shared" si="34"/>
        <v>392</v>
      </c>
      <c r="K449" s="267">
        <f t="shared" si="34"/>
        <v>4688</v>
      </c>
      <c r="L449" s="267">
        <f t="shared" si="34"/>
        <v>955</v>
      </c>
      <c r="M449" s="267">
        <f t="shared" si="34"/>
        <v>1050</v>
      </c>
      <c r="N449" s="267">
        <f t="shared" si="34"/>
        <v>183</v>
      </c>
      <c r="O449" s="268"/>
      <c r="P449" s="260"/>
      <c r="Q449" s="121"/>
      <c r="S449" s="121"/>
    </row>
    <row r="450" spans="1:19" s="79" customFormat="1" ht="3.95" customHeight="1">
      <c r="A450" s="89" t="s">
        <v>252</v>
      </c>
      <c r="B450" s="116"/>
      <c r="C450" s="116"/>
      <c r="D450" s="116"/>
      <c r="E450" s="116"/>
      <c r="F450" s="116"/>
      <c r="G450" s="116"/>
      <c r="H450" s="116"/>
      <c r="I450" s="116"/>
      <c r="J450" s="116"/>
      <c r="K450" s="116"/>
      <c r="L450" s="116"/>
      <c r="M450" s="116"/>
      <c r="N450" s="116"/>
      <c r="O450" s="257"/>
      <c r="P450" s="257"/>
      <c r="Q450" s="121"/>
      <c r="S450" s="121"/>
    </row>
    <row r="451" spans="1:19" ht="9" customHeight="1">
      <c r="A451" s="89" t="s">
        <v>79</v>
      </c>
      <c r="B451" s="264">
        <f t="shared" ref="B451:B482" si="35">SUM(C451:E451)</f>
        <v>1084</v>
      </c>
      <c r="C451" s="264">
        <v>50</v>
      </c>
      <c r="D451" s="264" t="s">
        <v>253</v>
      </c>
      <c r="E451" s="264">
        <f t="shared" ref="E451:E482" si="36">SUM(F451:N451)</f>
        <v>1034</v>
      </c>
      <c r="F451" s="116">
        <v>808</v>
      </c>
      <c r="G451" s="116">
        <v>74</v>
      </c>
      <c r="H451" s="116">
        <v>5</v>
      </c>
      <c r="I451" s="116">
        <v>93</v>
      </c>
      <c r="J451" s="116">
        <v>0</v>
      </c>
      <c r="K451" s="116">
        <v>30</v>
      </c>
      <c r="L451" s="116">
        <v>1</v>
      </c>
      <c r="M451" s="116">
        <v>23</v>
      </c>
      <c r="N451" s="116">
        <v>0</v>
      </c>
      <c r="Q451" s="121"/>
      <c r="S451" s="121"/>
    </row>
    <row r="452" spans="1:19" ht="9" customHeight="1">
      <c r="A452" s="89" t="s">
        <v>80</v>
      </c>
      <c r="B452" s="264">
        <f t="shared" si="35"/>
        <v>3263</v>
      </c>
      <c r="C452" s="264">
        <v>485</v>
      </c>
      <c r="D452" s="264" t="s">
        <v>253</v>
      </c>
      <c r="E452" s="264">
        <f t="shared" si="36"/>
        <v>2778</v>
      </c>
      <c r="F452" s="116">
        <v>1754</v>
      </c>
      <c r="G452" s="116">
        <v>400</v>
      </c>
      <c r="H452" s="116">
        <v>40</v>
      </c>
      <c r="I452" s="116">
        <v>373</v>
      </c>
      <c r="J452" s="116">
        <v>0</v>
      </c>
      <c r="K452" s="116">
        <v>39</v>
      </c>
      <c r="L452" s="116">
        <v>106</v>
      </c>
      <c r="M452" s="116">
        <v>46</v>
      </c>
      <c r="N452" s="116">
        <v>20</v>
      </c>
      <c r="Q452" s="121"/>
      <c r="S452" s="121"/>
    </row>
    <row r="453" spans="1:19" ht="9" customHeight="1">
      <c r="A453" s="89" t="s">
        <v>81</v>
      </c>
      <c r="B453" s="264">
        <f t="shared" si="35"/>
        <v>609</v>
      </c>
      <c r="C453" s="264">
        <v>108</v>
      </c>
      <c r="D453" s="264" t="s">
        <v>253</v>
      </c>
      <c r="E453" s="264">
        <f t="shared" si="36"/>
        <v>501</v>
      </c>
      <c r="F453" s="116">
        <v>444</v>
      </c>
      <c r="G453" s="116">
        <v>13</v>
      </c>
      <c r="H453" s="116">
        <v>3</v>
      </c>
      <c r="I453" s="116">
        <v>21</v>
      </c>
      <c r="J453" s="116">
        <v>0</v>
      </c>
      <c r="K453" s="116">
        <v>10</v>
      </c>
      <c r="L453" s="116">
        <v>6</v>
      </c>
      <c r="M453" s="116">
        <v>4</v>
      </c>
      <c r="N453" s="116">
        <v>0</v>
      </c>
      <c r="Q453" s="121"/>
      <c r="S453" s="121"/>
    </row>
    <row r="454" spans="1:19" ht="9" customHeight="1">
      <c r="A454" s="100" t="s">
        <v>82</v>
      </c>
      <c r="B454" s="117">
        <f t="shared" si="35"/>
        <v>779</v>
      </c>
      <c r="C454" s="117">
        <v>85</v>
      </c>
      <c r="D454" s="117" t="s">
        <v>253</v>
      </c>
      <c r="E454" s="117">
        <f t="shared" si="36"/>
        <v>694</v>
      </c>
      <c r="F454" s="117">
        <v>366</v>
      </c>
      <c r="G454" s="117">
        <v>29</v>
      </c>
      <c r="H454" s="117">
        <v>15</v>
      </c>
      <c r="I454" s="117">
        <v>242</v>
      </c>
      <c r="J454" s="117">
        <v>0</v>
      </c>
      <c r="K454" s="117">
        <v>2</v>
      </c>
      <c r="L454" s="117">
        <v>17</v>
      </c>
      <c r="M454" s="117">
        <v>23</v>
      </c>
      <c r="N454" s="117">
        <v>0</v>
      </c>
      <c r="Q454" s="121"/>
      <c r="S454" s="121"/>
    </row>
    <row r="455" spans="1:19" ht="9" customHeight="1">
      <c r="A455" s="89" t="s">
        <v>83</v>
      </c>
      <c r="B455" s="264">
        <f t="shared" si="35"/>
        <v>3173</v>
      </c>
      <c r="C455" s="264">
        <v>7</v>
      </c>
      <c r="D455" s="264" t="s">
        <v>253</v>
      </c>
      <c r="E455" s="264">
        <f t="shared" si="36"/>
        <v>3166</v>
      </c>
      <c r="F455" s="116">
        <v>2415</v>
      </c>
      <c r="G455" s="116">
        <v>127</v>
      </c>
      <c r="H455" s="116">
        <v>48</v>
      </c>
      <c r="I455" s="116">
        <v>325</v>
      </c>
      <c r="J455" s="116">
        <v>0</v>
      </c>
      <c r="K455" s="116">
        <v>90</v>
      </c>
      <c r="L455" s="116">
        <v>112</v>
      </c>
      <c r="M455" s="116">
        <v>48</v>
      </c>
      <c r="N455" s="116">
        <v>1</v>
      </c>
      <c r="Q455" s="121"/>
      <c r="S455" s="121"/>
    </row>
    <row r="456" spans="1:19" ht="9" customHeight="1">
      <c r="A456" s="89" t="s">
        <v>84</v>
      </c>
      <c r="B456" s="264">
        <f t="shared" si="35"/>
        <v>849</v>
      </c>
      <c r="C456" s="264">
        <v>21</v>
      </c>
      <c r="D456" s="264" t="s">
        <v>253</v>
      </c>
      <c r="E456" s="264">
        <f t="shared" si="36"/>
        <v>828</v>
      </c>
      <c r="F456" s="116">
        <v>599</v>
      </c>
      <c r="G456" s="116">
        <v>97</v>
      </c>
      <c r="H456" s="116">
        <v>18</v>
      </c>
      <c r="I456" s="116">
        <v>33</v>
      </c>
      <c r="J456" s="116">
        <v>0</v>
      </c>
      <c r="K456" s="116">
        <v>53</v>
      </c>
      <c r="L456" s="116">
        <v>4</v>
      </c>
      <c r="M456" s="116">
        <v>24</v>
      </c>
      <c r="N456" s="116">
        <v>0</v>
      </c>
      <c r="Q456" s="121"/>
      <c r="S456" s="121"/>
    </row>
    <row r="457" spans="1:19" ht="9" customHeight="1">
      <c r="A457" s="89" t="s">
        <v>85</v>
      </c>
      <c r="B457" s="264">
        <f t="shared" si="35"/>
        <v>1529</v>
      </c>
      <c r="C457" s="264">
        <v>410</v>
      </c>
      <c r="D457" s="264" t="s">
        <v>253</v>
      </c>
      <c r="E457" s="264">
        <f t="shared" si="36"/>
        <v>1119</v>
      </c>
      <c r="F457" s="116">
        <v>703</v>
      </c>
      <c r="G457" s="116">
        <v>59</v>
      </c>
      <c r="H457" s="116">
        <v>2</v>
      </c>
      <c r="I457" s="116">
        <v>244</v>
      </c>
      <c r="J457" s="116">
        <v>0</v>
      </c>
      <c r="K457" s="116">
        <v>97</v>
      </c>
      <c r="L457" s="116">
        <v>3</v>
      </c>
      <c r="M457" s="116">
        <v>10</v>
      </c>
      <c r="N457" s="116">
        <v>1</v>
      </c>
      <c r="Q457" s="121"/>
      <c r="S457" s="121"/>
    </row>
    <row r="458" spans="1:19" ht="9" customHeight="1">
      <c r="A458" s="100" t="s">
        <v>86</v>
      </c>
      <c r="B458" s="117">
        <f t="shared" si="35"/>
        <v>4667</v>
      </c>
      <c r="C458" s="117">
        <v>61</v>
      </c>
      <c r="D458" s="117" t="s">
        <v>253</v>
      </c>
      <c r="E458" s="117">
        <f t="shared" si="36"/>
        <v>4606</v>
      </c>
      <c r="F458" s="117">
        <v>3897</v>
      </c>
      <c r="G458" s="117">
        <v>173</v>
      </c>
      <c r="H458" s="117">
        <v>53</v>
      </c>
      <c r="I458" s="117">
        <v>0</v>
      </c>
      <c r="J458" s="117">
        <v>247</v>
      </c>
      <c r="K458" s="117">
        <v>142</v>
      </c>
      <c r="L458" s="117">
        <v>14</v>
      </c>
      <c r="M458" s="117">
        <v>56</v>
      </c>
      <c r="N458" s="117">
        <v>24</v>
      </c>
      <c r="Q458" s="121"/>
      <c r="S458" s="121"/>
    </row>
    <row r="459" spans="1:19" ht="9" customHeight="1">
      <c r="A459" s="243" t="s">
        <v>24</v>
      </c>
      <c r="B459" s="264">
        <f t="shared" si="35"/>
        <v>7035</v>
      </c>
      <c r="C459" s="264">
        <v>2543</v>
      </c>
      <c r="D459" s="264" t="s">
        <v>253</v>
      </c>
      <c r="E459" s="264">
        <f t="shared" si="36"/>
        <v>4492</v>
      </c>
      <c r="F459" s="116">
        <v>1035</v>
      </c>
      <c r="G459" s="116">
        <v>473</v>
      </c>
      <c r="H459" s="116">
        <v>185</v>
      </c>
      <c r="I459" s="116">
        <v>0</v>
      </c>
      <c r="J459" s="116">
        <v>0</v>
      </c>
      <c r="K459" s="116">
        <v>2482</v>
      </c>
      <c r="L459" s="116">
        <v>185</v>
      </c>
      <c r="M459" s="116">
        <v>132</v>
      </c>
      <c r="N459" s="116">
        <v>0</v>
      </c>
      <c r="Q459" s="121"/>
      <c r="S459" s="121"/>
    </row>
    <row r="460" spans="1:19" ht="9" customHeight="1">
      <c r="A460" s="89" t="s">
        <v>87</v>
      </c>
      <c r="B460" s="264">
        <f t="shared" si="35"/>
        <v>1417</v>
      </c>
      <c r="C460" s="264">
        <v>201</v>
      </c>
      <c r="D460" s="264" t="s">
        <v>253</v>
      </c>
      <c r="E460" s="264">
        <f t="shared" si="36"/>
        <v>1216</v>
      </c>
      <c r="F460" s="116">
        <v>663</v>
      </c>
      <c r="G460" s="116">
        <v>344</v>
      </c>
      <c r="H460" s="116">
        <v>105</v>
      </c>
      <c r="I460" s="116">
        <v>45</v>
      </c>
      <c r="J460" s="116">
        <v>0</v>
      </c>
      <c r="K460" s="116">
        <v>0</v>
      </c>
      <c r="L460" s="116">
        <v>20</v>
      </c>
      <c r="M460" s="116">
        <v>38</v>
      </c>
      <c r="N460" s="116">
        <v>1</v>
      </c>
      <c r="Q460" s="121"/>
      <c r="S460" s="121"/>
    </row>
    <row r="461" spans="1:19" ht="9" customHeight="1">
      <c r="A461" s="89" t="s">
        <v>88</v>
      </c>
      <c r="B461" s="264">
        <f t="shared" si="35"/>
        <v>3933</v>
      </c>
      <c r="C461" s="264">
        <v>0</v>
      </c>
      <c r="D461" s="264" t="s">
        <v>253</v>
      </c>
      <c r="E461" s="264">
        <f t="shared" si="36"/>
        <v>3933</v>
      </c>
      <c r="F461" s="116">
        <v>2234</v>
      </c>
      <c r="G461" s="116">
        <v>224</v>
      </c>
      <c r="H461" s="116">
        <v>77</v>
      </c>
      <c r="I461" s="116">
        <v>1131</v>
      </c>
      <c r="J461" s="116">
        <v>0</v>
      </c>
      <c r="K461" s="116">
        <v>140</v>
      </c>
      <c r="L461" s="116">
        <v>35</v>
      </c>
      <c r="M461" s="116">
        <v>68</v>
      </c>
      <c r="N461" s="116">
        <v>24</v>
      </c>
      <c r="Q461" s="121"/>
      <c r="S461" s="121"/>
    </row>
    <row r="462" spans="1:19" ht="9" customHeight="1">
      <c r="A462" s="100" t="s">
        <v>89</v>
      </c>
      <c r="B462" s="117">
        <f t="shared" si="35"/>
        <v>1391</v>
      </c>
      <c r="C462" s="117">
        <v>364</v>
      </c>
      <c r="D462" s="117" t="s">
        <v>253</v>
      </c>
      <c r="E462" s="117">
        <f t="shared" si="36"/>
        <v>1027</v>
      </c>
      <c r="F462" s="117">
        <v>662</v>
      </c>
      <c r="G462" s="117">
        <v>89</v>
      </c>
      <c r="H462" s="117">
        <v>0</v>
      </c>
      <c r="I462" s="117">
        <v>0</v>
      </c>
      <c r="J462" s="117">
        <v>18</v>
      </c>
      <c r="K462" s="117">
        <v>243</v>
      </c>
      <c r="L462" s="117">
        <v>3</v>
      </c>
      <c r="M462" s="117">
        <v>7</v>
      </c>
      <c r="N462" s="117">
        <v>5</v>
      </c>
      <c r="Q462" s="121"/>
      <c r="S462" s="121"/>
    </row>
    <row r="463" spans="1:19" ht="9" customHeight="1">
      <c r="A463" s="89" t="s">
        <v>90</v>
      </c>
      <c r="B463" s="264">
        <f t="shared" si="35"/>
        <v>822</v>
      </c>
      <c r="C463" s="264">
        <v>0</v>
      </c>
      <c r="D463" s="264" t="s">
        <v>253</v>
      </c>
      <c r="E463" s="264">
        <f t="shared" si="36"/>
        <v>822</v>
      </c>
      <c r="F463" s="116">
        <v>707</v>
      </c>
      <c r="G463" s="116">
        <v>56</v>
      </c>
      <c r="H463" s="116">
        <v>17</v>
      </c>
      <c r="I463" s="116">
        <v>0</v>
      </c>
      <c r="J463" s="116">
        <v>0</v>
      </c>
      <c r="K463" s="116">
        <v>20</v>
      </c>
      <c r="L463" s="116">
        <v>7</v>
      </c>
      <c r="M463" s="116">
        <v>15</v>
      </c>
      <c r="N463" s="116">
        <v>0</v>
      </c>
      <c r="Q463" s="121"/>
      <c r="S463" s="121"/>
    </row>
    <row r="464" spans="1:19" ht="9" customHeight="1">
      <c r="A464" s="89" t="s">
        <v>91</v>
      </c>
      <c r="B464" s="264">
        <f t="shared" si="35"/>
        <v>4288</v>
      </c>
      <c r="C464" s="264">
        <v>112</v>
      </c>
      <c r="D464" s="264" t="s">
        <v>253</v>
      </c>
      <c r="E464" s="264">
        <f t="shared" si="36"/>
        <v>4176</v>
      </c>
      <c r="F464" s="116">
        <v>3872</v>
      </c>
      <c r="G464" s="116">
        <v>130</v>
      </c>
      <c r="H464" s="116">
        <v>46</v>
      </c>
      <c r="I464" s="116">
        <v>0</v>
      </c>
      <c r="J464" s="116">
        <v>15</v>
      </c>
      <c r="K464" s="116">
        <v>13</v>
      </c>
      <c r="L464" s="116">
        <v>42</v>
      </c>
      <c r="M464" s="116">
        <v>58</v>
      </c>
      <c r="N464" s="116">
        <v>0</v>
      </c>
      <c r="Q464" s="121"/>
      <c r="S464" s="121"/>
    </row>
    <row r="465" spans="1:19" ht="9" customHeight="1">
      <c r="A465" s="89" t="s">
        <v>92</v>
      </c>
      <c r="B465" s="264">
        <f t="shared" si="35"/>
        <v>7894</v>
      </c>
      <c r="C465" s="264">
        <v>1279</v>
      </c>
      <c r="D465" s="264" t="s">
        <v>253</v>
      </c>
      <c r="E465" s="264">
        <f t="shared" si="36"/>
        <v>6615</v>
      </c>
      <c r="F465" s="116">
        <v>3864</v>
      </c>
      <c r="G465" s="116">
        <v>195</v>
      </c>
      <c r="H465" s="116">
        <v>121</v>
      </c>
      <c r="I465" s="116">
        <v>2043</v>
      </c>
      <c r="J465" s="116">
        <v>0</v>
      </c>
      <c r="K465" s="116">
        <v>119</v>
      </c>
      <c r="L465" s="116">
        <v>117</v>
      </c>
      <c r="M465" s="116">
        <v>84</v>
      </c>
      <c r="N465" s="116">
        <v>72</v>
      </c>
      <c r="Q465" s="121"/>
      <c r="S465" s="121"/>
    </row>
    <row r="466" spans="1:19" ht="9" customHeight="1">
      <c r="A466" s="100" t="s">
        <v>93</v>
      </c>
      <c r="B466" s="117">
        <f t="shared" si="35"/>
        <v>2810</v>
      </c>
      <c r="C466" s="117">
        <v>861</v>
      </c>
      <c r="D466" s="117" t="s">
        <v>253</v>
      </c>
      <c r="E466" s="117">
        <f t="shared" si="36"/>
        <v>1949</v>
      </c>
      <c r="F466" s="117">
        <v>464</v>
      </c>
      <c r="G466" s="117">
        <v>567</v>
      </c>
      <c r="H466" s="117">
        <v>20</v>
      </c>
      <c r="I466" s="117">
        <v>123</v>
      </c>
      <c r="J466" s="117">
        <v>0</v>
      </c>
      <c r="K466" s="117">
        <v>721</v>
      </c>
      <c r="L466" s="117">
        <v>21</v>
      </c>
      <c r="M466" s="117">
        <v>31</v>
      </c>
      <c r="N466" s="117">
        <v>2</v>
      </c>
      <c r="Q466" s="121"/>
      <c r="S466" s="121"/>
    </row>
    <row r="467" spans="1:19" ht="9" customHeight="1">
      <c r="A467" s="89" t="s">
        <v>94</v>
      </c>
      <c r="B467" s="264">
        <f t="shared" si="35"/>
        <v>780</v>
      </c>
      <c r="C467" s="264">
        <v>88</v>
      </c>
      <c r="D467" s="264" t="s">
        <v>253</v>
      </c>
      <c r="E467" s="264">
        <f t="shared" si="36"/>
        <v>692</v>
      </c>
      <c r="F467" s="116">
        <v>548</v>
      </c>
      <c r="G467" s="116">
        <v>28</v>
      </c>
      <c r="H467" s="116">
        <v>2</v>
      </c>
      <c r="I467" s="116">
        <v>57</v>
      </c>
      <c r="J467" s="116">
        <v>0</v>
      </c>
      <c r="K467" s="116">
        <v>22</v>
      </c>
      <c r="L467" s="116">
        <v>13</v>
      </c>
      <c r="M467" s="116">
        <v>21</v>
      </c>
      <c r="N467" s="116">
        <v>1</v>
      </c>
      <c r="Q467" s="121"/>
      <c r="S467" s="121"/>
    </row>
    <row r="468" spans="1:19" ht="9" customHeight="1">
      <c r="A468" s="89" t="s">
        <v>95</v>
      </c>
      <c r="B468" s="264">
        <f t="shared" si="35"/>
        <v>1106</v>
      </c>
      <c r="C468" s="264">
        <v>217</v>
      </c>
      <c r="D468" s="264" t="s">
        <v>253</v>
      </c>
      <c r="E468" s="264">
        <f t="shared" si="36"/>
        <v>889</v>
      </c>
      <c r="F468" s="116">
        <v>466</v>
      </c>
      <c r="G468" s="116">
        <v>34</v>
      </c>
      <c r="H468" s="116">
        <v>9</v>
      </c>
      <c r="I468" s="116">
        <v>285</v>
      </c>
      <c r="J468" s="116">
        <v>0</v>
      </c>
      <c r="K468" s="116">
        <v>81</v>
      </c>
      <c r="L468" s="116">
        <v>2</v>
      </c>
      <c r="M468" s="116">
        <v>11</v>
      </c>
      <c r="N468" s="116">
        <v>1</v>
      </c>
      <c r="Q468" s="121"/>
      <c r="S468" s="121"/>
    </row>
    <row r="469" spans="1:19" ht="9" customHeight="1">
      <c r="A469" s="89" t="s">
        <v>96</v>
      </c>
      <c r="B469" s="264">
        <f t="shared" si="35"/>
        <v>6072</v>
      </c>
      <c r="C469" s="264">
        <v>1015</v>
      </c>
      <c r="D469" s="264" t="s">
        <v>253</v>
      </c>
      <c r="E469" s="264">
        <f t="shared" si="36"/>
        <v>5057</v>
      </c>
      <c r="F469" s="116">
        <v>4050</v>
      </c>
      <c r="G469" s="116">
        <v>390</v>
      </c>
      <c r="H469" s="116">
        <v>84</v>
      </c>
      <c r="I469" s="116">
        <v>298</v>
      </c>
      <c r="J469" s="116">
        <v>0</v>
      </c>
      <c r="K469" s="116">
        <v>77</v>
      </c>
      <c r="L469" s="116">
        <v>21</v>
      </c>
      <c r="M469" s="116">
        <v>115</v>
      </c>
      <c r="N469" s="116">
        <v>22</v>
      </c>
      <c r="Q469" s="121"/>
      <c r="S469" s="121"/>
    </row>
    <row r="470" spans="1:19" ht="9" customHeight="1">
      <c r="A470" s="100" t="s">
        <v>97</v>
      </c>
      <c r="B470" s="117">
        <f t="shared" si="35"/>
        <v>620</v>
      </c>
      <c r="C470" s="117">
        <v>0</v>
      </c>
      <c r="D470" s="117" t="s">
        <v>253</v>
      </c>
      <c r="E470" s="117">
        <f t="shared" si="36"/>
        <v>620</v>
      </c>
      <c r="F470" s="117">
        <v>525</v>
      </c>
      <c r="G470" s="117">
        <v>61</v>
      </c>
      <c r="H470" s="117">
        <v>8</v>
      </c>
      <c r="I470" s="117">
        <v>0</v>
      </c>
      <c r="J470" s="117">
        <v>0</v>
      </c>
      <c r="K470" s="117">
        <v>8</v>
      </c>
      <c r="L470" s="117">
        <v>1</v>
      </c>
      <c r="M470" s="117">
        <v>17</v>
      </c>
      <c r="N470" s="117">
        <v>0</v>
      </c>
      <c r="Q470" s="121"/>
      <c r="S470" s="121"/>
    </row>
    <row r="471" spans="1:19" ht="9" customHeight="1">
      <c r="A471" s="89" t="s">
        <v>98</v>
      </c>
      <c r="B471" s="264">
        <f t="shared" si="35"/>
        <v>2132</v>
      </c>
      <c r="C471" s="264">
        <v>292</v>
      </c>
      <c r="D471" s="264" t="s">
        <v>253</v>
      </c>
      <c r="E471" s="264">
        <f t="shared" si="36"/>
        <v>1840</v>
      </c>
      <c r="F471" s="116">
        <v>1465</v>
      </c>
      <c r="G471" s="116">
        <v>155</v>
      </c>
      <c r="H471" s="116">
        <v>8</v>
      </c>
      <c r="I471" s="116">
        <v>157</v>
      </c>
      <c r="J471" s="116">
        <v>0</v>
      </c>
      <c r="K471" s="116">
        <v>0</v>
      </c>
      <c r="L471" s="116">
        <v>23</v>
      </c>
      <c r="M471" s="116">
        <v>32</v>
      </c>
      <c r="N471" s="116">
        <v>0</v>
      </c>
      <c r="Q471" s="121"/>
      <c r="S471" s="121"/>
    </row>
    <row r="472" spans="1:19" ht="9" customHeight="1">
      <c r="A472" s="89" t="s">
        <v>99</v>
      </c>
      <c r="B472" s="264">
        <f t="shared" si="35"/>
        <v>1384</v>
      </c>
      <c r="C472" s="264">
        <v>208</v>
      </c>
      <c r="D472" s="264" t="s">
        <v>253</v>
      </c>
      <c r="E472" s="264">
        <f t="shared" si="36"/>
        <v>1176</v>
      </c>
      <c r="F472" s="116">
        <v>652</v>
      </c>
      <c r="G472" s="116">
        <v>56</v>
      </c>
      <c r="H472" s="116">
        <v>24</v>
      </c>
      <c r="I472" s="116">
        <v>269</v>
      </c>
      <c r="J472" s="116">
        <v>0</v>
      </c>
      <c r="K472" s="116">
        <v>16</v>
      </c>
      <c r="L472" s="116">
        <v>145</v>
      </c>
      <c r="M472" s="116">
        <v>11</v>
      </c>
      <c r="N472" s="116">
        <v>3</v>
      </c>
      <c r="Q472" s="121"/>
      <c r="S472" s="121"/>
    </row>
    <row r="473" spans="1:19" ht="9" customHeight="1">
      <c r="A473" s="89" t="s">
        <v>100</v>
      </c>
      <c r="B473" s="264">
        <f t="shared" si="35"/>
        <v>1448</v>
      </c>
      <c r="C473" s="264">
        <v>514</v>
      </c>
      <c r="D473" s="264" t="s">
        <v>253</v>
      </c>
      <c r="E473" s="264">
        <f t="shared" si="36"/>
        <v>934</v>
      </c>
      <c r="F473" s="116">
        <v>640</v>
      </c>
      <c r="G473" s="116">
        <v>59</v>
      </c>
      <c r="H473" s="116">
        <v>8</v>
      </c>
      <c r="I473" s="116">
        <v>68</v>
      </c>
      <c r="J473" s="116">
        <v>104</v>
      </c>
      <c r="K473" s="116">
        <v>24</v>
      </c>
      <c r="L473" s="116">
        <v>1</v>
      </c>
      <c r="M473" s="116">
        <v>30</v>
      </c>
      <c r="N473" s="116">
        <v>0</v>
      </c>
      <c r="Q473" s="121"/>
      <c r="S473" s="121"/>
    </row>
    <row r="474" spans="1:19" ht="9" customHeight="1">
      <c r="A474" s="100" t="s">
        <v>101</v>
      </c>
      <c r="B474" s="117">
        <f t="shared" si="35"/>
        <v>1332</v>
      </c>
      <c r="C474" s="117">
        <v>0</v>
      </c>
      <c r="D474" s="117" t="s">
        <v>253</v>
      </c>
      <c r="E474" s="117">
        <f t="shared" si="36"/>
        <v>1332</v>
      </c>
      <c r="F474" s="117">
        <v>569</v>
      </c>
      <c r="G474" s="117">
        <v>76</v>
      </c>
      <c r="H474" s="117">
        <v>17</v>
      </c>
      <c r="I474" s="117">
        <v>610</v>
      </c>
      <c r="J474" s="117">
        <v>0</v>
      </c>
      <c r="K474" s="117">
        <v>25</v>
      </c>
      <c r="L474" s="117">
        <v>26</v>
      </c>
      <c r="M474" s="117">
        <v>9</v>
      </c>
      <c r="N474" s="117">
        <v>0</v>
      </c>
      <c r="Q474" s="121"/>
      <c r="S474" s="121"/>
    </row>
    <row r="475" spans="1:19" ht="9" customHeight="1">
      <c r="A475" s="89" t="s">
        <v>102</v>
      </c>
      <c r="B475" s="264">
        <f t="shared" si="35"/>
        <v>3113</v>
      </c>
      <c r="C475" s="264">
        <v>0</v>
      </c>
      <c r="D475" s="264" t="s">
        <v>253</v>
      </c>
      <c r="E475" s="264">
        <f t="shared" si="36"/>
        <v>3113</v>
      </c>
      <c r="F475" s="116">
        <v>1503</v>
      </c>
      <c r="G475" s="116">
        <v>193</v>
      </c>
      <c r="H475" s="116">
        <v>44</v>
      </c>
      <c r="I475" s="116">
        <v>1260</v>
      </c>
      <c r="J475" s="116">
        <v>0</v>
      </c>
      <c r="K475" s="116">
        <v>60</v>
      </c>
      <c r="L475" s="116">
        <v>9</v>
      </c>
      <c r="M475" s="116">
        <v>44</v>
      </c>
      <c r="N475" s="116">
        <v>0</v>
      </c>
      <c r="Q475" s="121"/>
      <c r="S475" s="121"/>
    </row>
    <row r="476" spans="1:19" ht="9" customHeight="1">
      <c r="A476" s="89" t="s">
        <v>103</v>
      </c>
      <c r="B476" s="264">
        <f t="shared" si="35"/>
        <v>2795</v>
      </c>
      <c r="C476" s="264">
        <v>0</v>
      </c>
      <c r="D476" s="264" t="s">
        <v>253</v>
      </c>
      <c r="E476" s="264">
        <f t="shared" si="36"/>
        <v>2795</v>
      </c>
      <c r="F476" s="116">
        <v>2764</v>
      </c>
      <c r="G476" s="116">
        <v>16</v>
      </c>
      <c r="H476" s="116">
        <v>1</v>
      </c>
      <c r="I476" s="116">
        <v>0</v>
      </c>
      <c r="J476" s="116">
        <v>0</v>
      </c>
      <c r="K476" s="116">
        <v>5</v>
      </c>
      <c r="L476" s="116">
        <v>0</v>
      </c>
      <c r="M476" s="116">
        <v>9</v>
      </c>
      <c r="N476" s="116">
        <v>0</v>
      </c>
      <c r="Q476" s="121"/>
      <c r="S476" s="121"/>
    </row>
    <row r="477" spans="1:19" ht="9" customHeight="1">
      <c r="A477" s="89" t="s">
        <v>104</v>
      </c>
      <c r="B477" s="264">
        <f t="shared" si="35"/>
        <v>1371</v>
      </c>
      <c r="C477" s="264">
        <v>328</v>
      </c>
      <c r="D477" s="264" t="s">
        <v>253</v>
      </c>
      <c r="E477" s="264">
        <f t="shared" si="36"/>
        <v>1043</v>
      </c>
      <c r="F477" s="116">
        <v>929</v>
      </c>
      <c r="G477" s="116">
        <v>12</v>
      </c>
      <c r="H477" s="116">
        <v>4</v>
      </c>
      <c r="I477" s="116">
        <v>0</v>
      </c>
      <c r="J477" s="116">
        <v>0</v>
      </c>
      <c r="K477" s="116">
        <v>88</v>
      </c>
      <c r="L477" s="116">
        <v>3</v>
      </c>
      <c r="M477" s="116">
        <v>5</v>
      </c>
      <c r="N477" s="116">
        <v>2</v>
      </c>
      <c r="Q477" s="121"/>
      <c r="S477" s="121"/>
    </row>
    <row r="478" spans="1:19" ht="9" customHeight="1">
      <c r="A478" s="100" t="s">
        <v>105</v>
      </c>
      <c r="B478" s="117">
        <f t="shared" si="35"/>
        <v>2173</v>
      </c>
      <c r="C478" s="117">
        <v>130</v>
      </c>
      <c r="D478" s="117" t="s">
        <v>253</v>
      </c>
      <c r="E478" s="117">
        <f t="shared" si="36"/>
        <v>2043</v>
      </c>
      <c r="F478" s="117">
        <v>1397</v>
      </c>
      <c r="G478" s="117">
        <v>42</v>
      </c>
      <c r="H478" s="117">
        <v>12</v>
      </c>
      <c r="I478" s="117">
        <v>556</v>
      </c>
      <c r="J478" s="117">
        <v>0</v>
      </c>
      <c r="K478" s="117">
        <v>10</v>
      </c>
      <c r="L478" s="117">
        <v>6</v>
      </c>
      <c r="M478" s="117">
        <v>19</v>
      </c>
      <c r="N478" s="117">
        <v>1</v>
      </c>
      <c r="Q478" s="121"/>
      <c r="S478" s="121"/>
    </row>
    <row r="479" spans="1:19" ht="9" customHeight="1">
      <c r="A479" s="89" t="s">
        <v>106</v>
      </c>
      <c r="B479" s="264">
        <f t="shared" si="35"/>
        <v>245</v>
      </c>
      <c r="C479" s="264">
        <v>38</v>
      </c>
      <c r="D479" s="264" t="s">
        <v>253</v>
      </c>
      <c r="E479" s="264">
        <f t="shared" si="36"/>
        <v>207</v>
      </c>
      <c r="F479" s="116">
        <v>157</v>
      </c>
      <c r="G479" s="116">
        <v>28</v>
      </c>
      <c r="H479" s="116">
        <v>8</v>
      </c>
      <c r="I479" s="116">
        <v>0</v>
      </c>
      <c r="J479" s="116">
        <v>8</v>
      </c>
      <c r="K479" s="116">
        <v>0</v>
      </c>
      <c r="L479" s="116">
        <v>1</v>
      </c>
      <c r="M479" s="116">
        <v>4</v>
      </c>
      <c r="N479" s="116">
        <v>1</v>
      </c>
      <c r="Q479" s="121"/>
      <c r="S479" s="121"/>
    </row>
    <row r="480" spans="1:19" ht="9" customHeight="1">
      <c r="A480" s="89" t="s">
        <v>107</v>
      </c>
      <c r="B480" s="264">
        <f t="shared" si="35"/>
        <v>3718</v>
      </c>
      <c r="C480" s="264">
        <v>1361</v>
      </c>
      <c r="D480" s="264" t="s">
        <v>253</v>
      </c>
      <c r="E480" s="264">
        <f t="shared" si="36"/>
        <v>2357</v>
      </c>
      <c r="F480" s="116">
        <v>1996</v>
      </c>
      <c r="G480" s="116">
        <v>48</v>
      </c>
      <c r="H480" s="116">
        <v>8</v>
      </c>
      <c r="I480" s="116">
        <v>268</v>
      </c>
      <c r="J480" s="116">
        <v>0</v>
      </c>
      <c r="K480" s="116">
        <v>17</v>
      </c>
      <c r="L480" s="116">
        <v>3</v>
      </c>
      <c r="M480" s="116">
        <v>16</v>
      </c>
      <c r="N480" s="116">
        <v>1</v>
      </c>
      <c r="Q480" s="121"/>
      <c r="S480" s="121"/>
    </row>
    <row r="481" spans="1:19" ht="9" customHeight="1">
      <c r="A481" s="89" t="s">
        <v>108</v>
      </c>
      <c r="B481" s="264">
        <f t="shared" si="35"/>
        <v>2169</v>
      </c>
      <c r="C481" s="264">
        <v>1136</v>
      </c>
      <c r="D481" s="264" t="s">
        <v>253</v>
      </c>
      <c r="E481" s="264">
        <f t="shared" si="36"/>
        <v>1033</v>
      </c>
      <c r="F481" s="116">
        <v>1012</v>
      </c>
      <c r="G481" s="116">
        <v>2</v>
      </c>
      <c r="H481" s="116">
        <v>0</v>
      </c>
      <c r="I481" s="116">
        <v>15</v>
      </c>
      <c r="J481" s="116">
        <v>0</v>
      </c>
      <c r="K481" s="116">
        <v>1</v>
      </c>
      <c r="L481" s="116">
        <v>0</v>
      </c>
      <c r="M481" s="116">
        <v>2</v>
      </c>
      <c r="N481" s="116">
        <v>1</v>
      </c>
      <c r="Q481" s="121"/>
      <c r="S481" s="121"/>
    </row>
    <row r="482" spans="1:19" ht="9" customHeight="1">
      <c r="A482" s="100" t="s">
        <v>109</v>
      </c>
      <c r="B482" s="117">
        <f t="shared" si="35"/>
        <v>1254</v>
      </c>
      <c r="C482" s="117">
        <v>0</v>
      </c>
      <c r="D482" s="117" t="s">
        <v>253</v>
      </c>
      <c r="E482" s="117">
        <f t="shared" si="36"/>
        <v>1254</v>
      </c>
      <c r="F482" s="117">
        <v>921</v>
      </c>
      <c r="G482" s="117">
        <v>220</v>
      </c>
      <c r="H482" s="117">
        <v>14</v>
      </c>
      <c r="I482" s="117">
        <v>0</v>
      </c>
      <c r="J482" s="117">
        <v>0</v>
      </c>
      <c r="K482" s="117">
        <v>53</v>
      </c>
      <c r="L482" s="117">
        <v>8</v>
      </c>
      <c r="M482" s="117">
        <v>38</v>
      </c>
      <c r="N482" s="117">
        <v>0</v>
      </c>
      <c r="Q482" s="121"/>
      <c r="S482" s="121"/>
    </row>
    <row r="483" spans="1:19" ht="3" customHeight="1">
      <c r="B483" s="265"/>
      <c r="C483" s="253"/>
      <c r="D483" s="253"/>
      <c r="E483" s="253"/>
      <c r="Q483" s="121"/>
      <c r="S483" s="121"/>
    </row>
    <row r="484" spans="1:19" ht="9" customHeight="1">
      <c r="A484" s="162" t="s">
        <v>114</v>
      </c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Q484" s="121"/>
      <c r="S484" s="121"/>
    </row>
    <row r="485" spans="1:19" s="164" customFormat="1" ht="9" customHeight="1">
      <c r="A485" s="96" t="s">
        <v>181</v>
      </c>
      <c r="B485" s="267">
        <f>SUM(B487:B518)</f>
        <v>81851</v>
      </c>
      <c r="C485" s="267">
        <f>SUM(C487:C518)</f>
        <v>12873</v>
      </c>
      <c r="D485" s="267"/>
      <c r="E485" s="267">
        <f t="shared" ref="E485:N485" si="37">SUM(E487:E518)</f>
        <v>68978</v>
      </c>
      <c r="F485" s="267">
        <f t="shared" si="37"/>
        <v>46670</v>
      </c>
      <c r="G485" s="267">
        <f t="shared" si="37"/>
        <v>3974</v>
      </c>
      <c r="H485" s="267">
        <f t="shared" si="37"/>
        <v>927</v>
      </c>
      <c r="I485" s="267">
        <f t="shared" si="37"/>
        <v>10699</v>
      </c>
      <c r="J485" s="267">
        <f t="shared" si="37"/>
        <v>273</v>
      </c>
      <c r="K485" s="267">
        <f t="shared" si="37"/>
        <v>4261</v>
      </c>
      <c r="L485" s="267">
        <f t="shared" si="37"/>
        <v>911</v>
      </c>
      <c r="M485" s="267">
        <f t="shared" si="37"/>
        <v>1118</v>
      </c>
      <c r="N485" s="267">
        <f t="shared" si="37"/>
        <v>145</v>
      </c>
      <c r="O485" s="268"/>
      <c r="P485" s="260"/>
      <c r="Q485" s="121"/>
      <c r="S485" s="121"/>
    </row>
    <row r="486" spans="1:19" s="79" customFormat="1" ht="3.95" customHeight="1">
      <c r="A486" s="89" t="s">
        <v>252</v>
      </c>
      <c r="B486" s="116"/>
      <c r="C486" s="116"/>
      <c r="D486" s="116"/>
      <c r="E486" s="116"/>
      <c r="F486" s="116"/>
      <c r="G486" s="116"/>
      <c r="H486" s="116"/>
      <c r="I486" s="116"/>
      <c r="J486" s="116"/>
      <c r="K486" s="116"/>
      <c r="L486" s="116"/>
      <c r="M486" s="116"/>
      <c r="N486" s="116"/>
      <c r="O486" s="257"/>
      <c r="P486" s="257"/>
      <c r="Q486" s="121"/>
      <c r="S486" s="121"/>
    </row>
    <row r="487" spans="1:19" ht="9" customHeight="1">
      <c r="A487" s="89" t="s">
        <v>79</v>
      </c>
      <c r="B487" s="264">
        <f t="shared" ref="B487:B518" si="38">SUM(C487:E487)</f>
        <v>1302</v>
      </c>
      <c r="C487" s="264">
        <v>55</v>
      </c>
      <c r="D487" s="264" t="s">
        <v>253</v>
      </c>
      <c r="E487" s="264">
        <f t="shared" ref="E487:E518" si="39">SUM(F487:N487)</f>
        <v>1247</v>
      </c>
      <c r="F487" s="116">
        <v>918</v>
      </c>
      <c r="G487" s="116">
        <v>65</v>
      </c>
      <c r="H487" s="116">
        <v>13</v>
      </c>
      <c r="I487" s="99">
        <v>211</v>
      </c>
      <c r="J487" s="116">
        <v>0</v>
      </c>
      <c r="K487" s="116">
        <v>24</v>
      </c>
      <c r="L487" s="116">
        <v>4</v>
      </c>
      <c r="M487" s="116">
        <v>12</v>
      </c>
      <c r="N487" s="116">
        <v>0</v>
      </c>
      <c r="P487" s="269"/>
      <c r="Q487" s="121"/>
      <c r="S487" s="121"/>
    </row>
    <row r="488" spans="1:19" ht="9" customHeight="1">
      <c r="A488" s="89" t="s">
        <v>80</v>
      </c>
      <c r="B488" s="264">
        <f t="shared" si="38"/>
        <v>3359</v>
      </c>
      <c r="C488" s="264">
        <v>304</v>
      </c>
      <c r="D488" s="264" t="s">
        <v>253</v>
      </c>
      <c r="E488" s="264">
        <f t="shared" si="39"/>
        <v>3055</v>
      </c>
      <c r="F488" s="116">
        <v>2059</v>
      </c>
      <c r="G488" s="116">
        <v>475</v>
      </c>
      <c r="H488" s="116">
        <v>38</v>
      </c>
      <c r="I488" s="99">
        <v>324</v>
      </c>
      <c r="J488" s="116">
        <v>0</v>
      </c>
      <c r="K488" s="116">
        <v>50</v>
      </c>
      <c r="L488" s="116">
        <v>87</v>
      </c>
      <c r="M488" s="116">
        <v>22</v>
      </c>
      <c r="N488" s="116">
        <v>0</v>
      </c>
      <c r="P488" s="269"/>
      <c r="Q488" s="121"/>
      <c r="S488" s="121"/>
    </row>
    <row r="489" spans="1:19" ht="9" customHeight="1">
      <c r="A489" s="89" t="s">
        <v>81</v>
      </c>
      <c r="B489" s="264">
        <f t="shared" si="38"/>
        <v>752</v>
      </c>
      <c r="C489" s="264">
        <v>105</v>
      </c>
      <c r="D489" s="264" t="s">
        <v>253</v>
      </c>
      <c r="E489" s="264">
        <f t="shared" si="39"/>
        <v>647</v>
      </c>
      <c r="F489" s="116">
        <v>561</v>
      </c>
      <c r="G489" s="116">
        <v>21</v>
      </c>
      <c r="H489" s="116">
        <v>8</v>
      </c>
      <c r="I489" s="99">
        <v>34</v>
      </c>
      <c r="J489" s="116">
        <v>0</v>
      </c>
      <c r="K489" s="116">
        <v>14</v>
      </c>
      <c r="L489" s="116">
        <v>1</v>
      </c>
      <c r="M489" s="116">
        <v>8</v>
      </c>
      <c r="N489" s="116">
        <v>0</v>
      </c>
      <c r="P489" s="269"/>
      <c r="Q489" s="121"/>
      <c r="S489" s="121"/>
    </row>
    <row r="490" spans="1:19" ht="9" customHeight="1">
      <c r="A490" s="100" t="s">
        <v>82</v>
      </c>
      <c r="B490" s="117">
        <f t="shared" si="38"/>
        <v>841</v>
      </c>
      <c r="C490" s="117">
        <v>115</v>
      </c>
      <c r="D490" s="117" t="s">
        <v>253</v>
      </c>
      <c r="E490" s="117">
        <f t="shared" si="39"/>
        <v>726</v>
      </c>
      <c r="F490" s="117">
        <v>349</v>
      </c>
      <c r="G490" s="117">
        <v>24</v>
      </c>
      <c r="H490" s="117">
        <v>16</v>
      </c>
      <c r="I490" s="101">
        <v>283</v>
      </c>
      <c r="J490" s="117">
        <v>0</v>
      </c>
      <c r="K490" s="117">
        <v>1</v>
      </c>
      <c r="L490" s="117">
        <v>29</v>
      </c>
      <c r="M490" s="117">
        <v>24</v>
      </c>
      <c r="N490" s="117">
        <v>0</v>
      </c>
      <c r="P490" s="269"/>
      <c r="Q490" s="121"/>
      <c r="S490" s="121"/>
    </row>
    <row r="491" spans="1:19" ht="9" customHeight="1">
      <c r="A491" s="89" t="s">
        <v>83</v>
      </c>
      <c r="B491" s="264">
        <f t="shared" si="38"/>
        <v>3333</v>
      </c>
      <c r="C491" s="264">
        <v>167</v>
      </c>
      <c r="D491" s="264" t="s">
        <v>253</v>
      </c>
      <c r="E491" s="264">
        <f t="shared" si="39"/>
        <v>3166</v>
      </c>
      <c r="F491" s="116">
        <v>2456</v>
      </c>
      <c r="G491" s="116">
        <v>90</v>
      </c>
      <c r="H491" s="116">
        <v>50</v>
      </c>
      <c r="I491" s="99">
        <v>390</v>
      </c>
      <c r="J491" s="116">
        <v>0</v>
      </c>
      <c r="K491" s="116">
        <v>48</v>
      </c>
      <c r="L491" s="116">
        <v>92</v>
      </c>
      <c r="M491" s="116">
        <v>40</v>
      </c>
      <c r="N491" s="116">
        <v>0</v>
      </c>
      <c r="P491" s="269"/>
      <c r="Q491" s="121"/>
      <c r="S491" s="121"/>
    </row>
    <row r="492" spans="1:19" ht="9" customHeight="1">
      <c r="A492" s="89" t="s">
        <v>84</v>
      </c>
      <c r="B492" s="264">
        <f t="shared" si="38"/>
        <v>862</v>
      </c>
      <c r="C492" s="264">
        <v>11</v>
      </c>
      <c r="D492" s="264" t="s">
        <v>253</v>
      </c>
      <c r="E492" s="264">
        <f t="shared" si="39"/>
        <v>851</v>
      </c>
      <c r="F492" s="116">
        <v>664</v>
      </c>
      <c r="G492" s="116">
        <v>71</v>
      </c>
      <c r="H492" s="116">
        <v>7</v>
      </c>
      <c r="I492" s="99">
        <v>54</v>
      </c>
      <c r="J492" s="116">
        <v>0</v>
      </c>
      <c r="K492" s="116">
        <v>23</v>
      </c>
      <c r="L492" s="116">
        <v>2</v>
      </c>
      <c r="M492" s="116">
        <v>30</v>
      </c>
      <c r="N492" s="116">
        <v>0</v>
      </c>
      <c r="P492" s="269"/>
      <c r="Q492" s="121"/>
      <c r="S492" s="121"/>
    </row>
    <row r="493" spans="1:19" ht="9" customHeight="1">
      <c r="A493" s="89" t="s">
        <v>85</v>
      </c>
      <c r="B493" s="264">
        <f t="shared" si="38"/>
        <v>1618</v>
      </c>
      <c r="C493" s="264">
        <v>475</v>
      </c>
      <c r="D493" s="264" t="s">
        <v>253</v>
      </c>
      <c r="E493" s="264">
        <f t="shared" si="39"/>
        <v>1143</v>
      </c>
      <c r="F493" s="116">
        <v>684</v>
      </c>
      <c r="G493" s="116">
        <v>37</v>
      </c>
      <c r="H493" s="116">
        <v>4</v>
      </c>
      <c r="I493" s="99">
        <v>334</v>
      </c>
      <c r="J493" s="116">
        <v>0</v>
      </c>
      <c r="K493" s="116">
        <v>68</v>
      </c>
      <c r="L493" s="116">
        <v>7</v>
      </c>
      <c r="M493" s="116">
        <v>8</v>
      </c>
      <c r="N493" s="116">
        <v>1</v>
      </c>
      <c r="P493" s="269"/>
      <c r="Q493" s="121"/>
      <c r="S493" s="121"/>
    </row>
    <row r="494" spans="1:19" ht="9" customHeight="1">
      <c r="A494" s="100" t="s">
        <v>86</v>
      </c>
      <c r="B494" s="117">
        <f t="shared" si="38"/>
        <v>4804</v>
      </c>
      <c r="C494" s="117">
        <v>52</v>
      </c>
      <c r="D494" s="117" t="s">
        <v>253</v>
      </c>
      <c r="E494" s="117">
        <f t="shared" si="39"/>
        <v>4752</v>
      </c>
      <c r="F494" s="117">
        <v>4080</v>
      </c>
      <c r="G494" s="117">
        <v>160</v>
      </c>
      <c r="H494" s="117">
        <v>46</v>
      </c>
      <c r="I494" s="101">
        <v>0</v>
      </c>
      <c r="J494" s="117">
        <v>192</v>
      </c>
      <c r="K494" s="117">
        <v>145</v>
      </c>
      <c r="L494" s="117">
        <v>30</v>
      </c>
      <c r="M494" s="117">
        <v>72</v>
      </c>
      <c r="N494" s="117">
        <v>27</v>
      </c>
      <c r="P494" s="269"/>
      <c r="Q494" s="121"/>
      <c r="S494" s="121"/>
    </row>
    <row r="495" spans="1:19" ht="9" customHeight="1">
      <c r="A495" s="243" t="s">
        <v>24</v>
      </c>
      <c r="B495" s="264">
        <f t="shared" si="38"/>
        <v>7692</v>
      </c>
      <c r="C495" s="264">
        <v>2988</v>
      </c>
      <c r="D495" s="264" t="s">
        <v>253</v>
      </c>
      <c r="E495" s="264">
        <f t="shared" si="39"/>
        <v>4704</v>
      </c>
      <c r="F495" s="116">
        <v>1208</v>
      </c>
      <c r="G495" s="116">
        <v>376</v>
      </c>
      <c r="H495" s="116">
        <v>183</v>
      </c>
      <c r="I495" s="99">
        <v>473</v>
      </c>
      <c r="J495" s="116">
        <v>0</v>
      </c>
      <c r="K495" s="116">
        <v>2086</v>
      </c>
      <c r="L495" s="116">
        <v>158</v>
      </c>
      <c r="M495" s="116">
        <v>218</v>
      </c>
      <c r="N495" s="116">
        <v>2</v>
      </c>
      <c r="P495" s="269"/>
      <c r="Q495" s="121"/>
      <c r="S495" s="121"/>
    </row>
    <row r="496" spans="1:19" ht="9" customHeight="1">
      <c r="A496" s="89" t="s">
        <v>87</v>
      </c>
      <c r="B496" s="264">
        <f t="shared" si="38"/>
        <v>1304</v>
      </c>
      <c r="C496" s="264">
        <v>141</v>
      </c>
      <c r="D496" s="264" t="s">
        <v>253</v>
      </c>
      <c r="E496" s="264">
        <f t="shared" si="39"/>
        <v>1163</v>
      </c>
      <c r="F496" s="116">
        <v>673</v>
      </c>
      <c r="G496" s="116">
        <v>241</v>
      </c>
      <c r="H496" s="116">
        <v>81</v>
      </c>
      <c r="I496" s="99">
        <v>103</v>
      </c>
      <c r="J496" s="116">
        <v>0</v>
      </c>
      <c r="K496" s="116">
        <v>6</v>
      </c>
      <c r="L496" s="116">
        <v>25</v>
      </c>
      <c r="M496" s="116">
        <v>34</v>
      </c>
      <c r="N496" s="116">
        <v>0</v>
      </c>
      <c r="P496" s="269"/>
      <c r="Q496" s="121"/>
      <c r="S496" s="121"/>
    </row>
    <row r="497" spans="1:19" ht="9" customHeight="1">
      <c r="A497" s="89" t="s">
        <v>88</v>
      </c>
      <c r="B497" s="264">
        <f t="shared" si="38"/>
        <v>4294</v>
      </c>
      <c r="C497" s="264">
        <v>0</v>
      </c>
      <c r="D497" s="264" t="s">
        <v>253</v>
      </c>
      <c r="E497" s="264">
        <f t="shared" si="39"/>
        <v>4294</v>
      </c>
      <c r="F497" s="116">
        <v>2605</v>
      </c>
      <c r="G497" s="116">
        <v>274</v>
      </c>
      <c r="H497" s="116">
        <v>68</v>
      </c>
      <c r="I497" s="99">
        <v>1156</v>
      </c>
      <c r="J497" s="116">
        <v>0</v>
      </c>
      <c r="K497" s="116">
        <v>79</v>
      </c>
      <c r="L497" s="116">
        <v>20</v>
      </c>
      <c r="M497" s="116">
        <v>64</v>
      </c>
      <c r="N497" s="116">
        <v>28</v>
      </c>
      <c r="P497" s="269"/>
      <c r="Q497" s="121"/>
      <c r="S497" s="121"/>
    </row>
    <row r="498" spans="1:19" ht="9" customHeight="1">
      <c r="A498" s="100" t="s">
        <v>89</v>
      </c>
      <c r="B498" s="117">
        <f t="shared" si="38"/>
        <v>1198</v>
      </c>
      <c r="C498" s="117">
        <v>292</v>
      </c>
      <c r="D498" s="117" t="s">
        <v>253</v>
      </c>
      <c r="E498" s="117">
        <f t="shared" si="39"/>
        <v>906</v>
      </c>
      <c r="F498" s="117">
        <v>585</v>
      </c>
      <c r="G498" s="117">
        <v>68</v>
      </c>
      <c r="H498" s="117">
        <v>0</v>
      </c>
      <c r="I498" s="101">
        <v>0</v>
      </c>
      <c r="J498" s="117">
        <v>7</v>
      </c>
      <c r="K498" s="117">
        <v>222</v>
      </c>
      <c r="L498" s="117">
        <v>3</v>
      </c>
      <c r="M498" s="117">
        <v>9</v>
      </c>
      <c r="N498" s="117">
        <v>12</v>
      </c>
      <c r="P498" s="269"/>
      <c r="Q498" s="121"/>
      <c r="S498" s="121"/>
    </row>
    <row r="499" spans="1:19" ht="9" customHeight="1">
      <c r="A499" s="89" t="s">
        <v>90</v>
      </c>
      <c r="B499" s="264">
        <f t="shared" si="38"/>
        <v>925</v>
      </c>
      <c r="C499" s="264">
        <v>0</v>
      </c>
      <c r="D499" s="264" t="s">
        <v>253</v>
      </c>
      <c r="E499" s="264">
        <f t="shared" si="39"/>
        <v>925</v>
      </c>
      <c r="F499" s="116">
        <v>782</v>
      </c>
      <c r="G499" s="116">
        <v>50</v>
      </c>
      <c r="H499" s="116">
        <v>11</v>
      </c>
      <c r="I499" s="99">
        <v>8</v>
      </c>
      <c r="J499" s="116">
        <v>0</v>
      </c>
      <c r="K499" s="116">
        <v>15</v>
      </c>
      <c r="L499" s="116">
        <v>33</v>
      </c>
      <c r="M499" s="116">
        <v>22</v>
      </c>
      <c r="N499" s="116">
        <v>4</v>
      </c>
      <c r="P499" s="269"/>
      <c r="Q499" s="121"/>
      <c r="S499" s="121"/>
    </row>
    <row r="500" spans="1:19" ht="9" customHeight="1">
      <c r="A500" s="89" t="s">
        <v>91</v>
      </c>
      <c r="B500" s="264">
        <f t="shared" si="38"/>
        <v>4429</v>
      </c>
      <c r="C500" s="264">
        <v>338</v>
      </c>
      <c r="D500" s="264" t="s">
        <v>253</v>
      </c>
      <c r="E500" s="264">
        <f t="shared" si="39"/>
        <v>4091</v>
      </c>
      <c r="F500" s="116">
        <v>3883</v>
      </c>
      <c r="G500" s="116">
        <v>72</v>
      </c>
      <c r="H500" s="116">
        <v>34</v>
      </c>
      <c r="I500" s="99">
        <v>0</v>
      </c>
      <c r="J500" s="116">
        <v>14</v>
      </c>
      <c r="K500" s="116">
        <v>17</v>
      </c>
      <c r="L500" s="116">
        <v>34</v>
      </c>
      <c r="M500" s="116">
        <v>37</v>
      </c>
      <c r="N500" s="116">
        <v>0</v>
      </c>
      <c r="P500" s="269"/>
      <c r="Q500" s="121"/>
      <c r="S500" s="121"/>
    </row>
    <row r="501" spans="1:19" ht="9" customHeight="1">
      <c r="A501" s="89" t="s">
        <v>92</v>
      </c>
      <c r="B501" s="264">
        <f t="shared" si="38"/>
        <v>7975</v>
      </c>
      <c r="C501" s="264">
        <v>1276</v>
      </c>
      <c r="D501" s="264" t="s">
        <v>253</v>
      </c>
      <c r="E501" s="264">
        <f t="shared" si="39"/>
        <v>6699</v>
      </c>
      <c r="F501" s="116">
        <v>3988</v>
      </c>
      <c r="G501" s="116">
        <v>171</v>
      </c>
      <c r="H501" s="116">
        <v>90</v>
      </c>
      <c r="I501" s="99">
        <v>2064</v>
      </c>
      <c r="J501" s="116">
        <v>0</v>
      </c>
      <c r="K501" s="116">
        <v>166</v>
      </c>
      <c r="L501" s="116">
        <v>114</v>
      </c>
      <c r="M501" s="116">
        <v>75</v>
      </c>
      <c r="N501" s="116">
        <v>31</v>
      </c>
      <c r="P501" s="269"/>
      <c r="Q501" s="121"/>
      <c r="S501" s="121"/>
    </row>
    <row r="502" spans="1:19" ht="9" customHeight="1">
      <c r="A502" s="100" t="s">
        <v>93</v>
      </c>
      <c r="B502" s="117">
        <f t="shared" si="38"/>
        <v>2765</v>
      </c>
      <c r="C502" s="117">
        <v>874</v>
      </c>
      <c r="D502" s="117" t="s">
        <v>253</v>
      </c>
      <c r="E502" s="117">
        <f t="shared" si="39"/>
        <v>1891</v>
      </c>
      <c r="F502" s="117">
        <v>485</v>
      </c>
      <c r="G502" s="117">
        <v>407</v>
      </c>
      <c r="H502" s="117">
        <v>20</v>
      </c>
      <c r="I502" s="101">
        <v>184</v>
      </c>
      <c r="J502" s="117">
        <v>0</v>
      </c>
      <c r="K502" s="117">
        <v>737</v>
      </c>
      <c r="L502" s="117">
        <v>27</v>
      </c>
      <c r="M502" s="117">
        <v>31</v>
      </c>
      <c r="N502" s="117">
        <v>0</v>
      </c>
      <c r="P502" s="269"/>
      <c r="Q502" s="121"/>
      <c r="S502" s="121"/>
    </row>
    <row r="503" spans="1:19" ht="9" customHeight="1">
      <c r="A503" s="89" t="s">
        <v>94</v>
      </c>
      <c r="B503" s="264">
        <f t="shared" si="38"/>
        <v>1006</v>
      </c>
      <c r="C503" s="264">
        <v>54</v>
      </c>
      <c r="D503" s="264" t="s">
        <v>253</v>
      </c>
      <c r="E503" s="264">
        <f t="shared" si="39"/>
        <v>952</v>
      </c>
      <c r="F503" s="116">
        <v>695</v>
      </c>
      <c r="G503" s="116">
        <v>33</v>
      </c>
      <c r="H503" s="116">
        <v>9</v>
      </c>
      <c r="I503" s="99">
        <v>130</v>
      </c>
      <c r="J503" s="116">
        <v>0</v>
      </c>
      <c r="K503" s="116">
        <v>31</v>
      </c>
      <c r="L503" s="116">
        <v>23</v>
      </c>
      <c r="M503" s="116">
        <v>31</v>
      </c>
      <c r="N503" s="116">
        <v>0</v>
      </c>
      <c r="P503" s="269"/>
      <c r="Q503" s="121"/>
      <c r="S503" s="121"/>
    </row>
    <row r="504" spans="1:19" ht="9" customHeight="1">
      <c r="A504" s="89" t="s">
        <v>95</v>
      </c>
      <c r="B504" s="264">
        <f t="shared" si="38"/>
        <v>913</v>
      </c>
      <c r="C504" s="264">
        <v>213</v>
      </c>
      <c r="D504" s="264" t="s">
        <v>253</v>
      </c>
      <c r="E504" s="264">
        <f t="shared" si="39"/>
        <v>700</v>
      </c>
      <c r="F504" s="116">
        <v>424</v>
      </c>
      <c r="G504" s="116">
        <v>22</v>
      </c>
      <c r="H504" s="116">
        <v>9</v>
      </c>
      <c r="I504" s="99">
        <v>214</v>
      </c>
      <c r="J504" s="116">
        <v>0</v>
      </c>
      <c r="K504" s="116">
        <v>15</v>
      </c>
      <c r="L504" s="116">
        <v>3</v>
      </c>
      <c r="M504" s="116">
        <v>13</v>
      </c>
      <c r="N504" s="116">
        <v>0</v>
      </c>
      <c r="P504" s="269"/>
      <c r="Q504" s="121"/>
      <c r="S504" s="121"/>
    </row>
    <row r="505" spans="1:19" ht="9" customHeight="1">
      <c r="A505" s="89" t="s">
        <v>96</v>
      </c>
      <c r="B505" s="264">
        <f t="shared" si="38"/>
        <v>6975</v>
      </c>
      <c r="C505" s="264">
        <v>972</v>
      </c>
      <c r="D505" s="264" t="s">
        <v>253</v>
      </c>
      <c r="E505" s="264">
        <f t="shared" si="39"/>
        <v>6003</v>
      </c>
      <c r="F505" s="116">
        <v>3779</v>
      </c>
      <c r="G505" s="116">
        <v>436</v>
      </c>
      <c r="H505" s="116">
        <v>58</v>
      </c>
      <c r="I505" s="99">
        <v>1435</v>
      </c>
      <c r="J505" s="116">
        <v>0</v>
      </c>
      <c r="K505" s="116">
        <v>127</v>
      </c>
      <c r="L505" s="116">
        <v>21</v>
      </c>
      <c r="M505" s="116">
        <v>115</v>
      </c>
      <c r="N505" s="116">
        <v>32</v>
      </c>
      <c r="P505" s="269"/>
      <c r="Q505" s="121"/>
      <c r="S505" s="121"/>
    </row>
    <row r="506" spans="1:19" ht="9" customHeight="1">
      <c r="A506" s="100" t="s">
        <v>97</v>
      </c>
      <c r="B506" s="117">
        <f t="shared" si="38"/>
        <v>618</v>
      </c>
      <c r="C506" s="117">
        <v>0</v>
      </c>
      <c r="D506" s="117" t="s">
        <v>253</v>
      </c>
      <c r="E506" s="117">
        <f t="shared" si="39"/>
        <v>618</v>
      </c>
      <c r="F506" s="117">
        <v>539</v>
      </c>
      <c r="G506" s="117">
        <v>51</v>
      </c>
      <c r="H506" s="117">
        <v>8</v>
      </c>
      <c r="I506" s="101">
        <v>0</v>
      </c>
      <c r="J506" s="117">
        <v>0</v>
      </c>
      <c r="K506" s="117">
        <v>5</v>
      </c>
      <c r="L506" s="117">
        <v>0</v>
      </c>
      <c r="M506" s="117">
        <v>15</v>
      </c>
      <c r="N506" s="117">
        <v>0</v>
      </c>
      <c r="P506" s="269"/>
      <c r="Q506" s="121"/>
      <c r="S506" s="121"/>
    </row>
    <row r="507" spans="1:19" ht="9" customHeight="1">
      <c r="A507" s="89" t="s">
        <v>98</v>
      </c>
      <c r="B507" s="264">
        <f t="shared" si="38"/>
        <v>2203</v>
      </c>
      <c r="C507" s="264">
        <v>328</v>
      </c>
      <c r="D507" s="264" t="s">
        <v>253</v>
      </c>
      <c r="E507" s="264">
        <f t="shared" si="39"/>
        <v>1875</v>
      </c>
      <c r="F507" s="116">
        <v>1478</v>
      </c>
      <c r="G507" s="116">
        <v>131</v>
      </c>
      <c r="H507" s="116">
        <v>15</v>
      </c>
      <c r="I507" s="99">
        <v>197</v>
      </c>
      <c r="J507" s="116">
        <v>0</v>
      </c>
      <c r="K507" s="116">
        <v>0</v>
      </c>
      <c r="L507" s="116">
        <v>31</v>
      </c>
      <c r="M507" s="116">
        <v>23</v>
      </c>
      <c r="N507" s="116">
        <v>0</v>
      </c>
      <c r="P507" s="269"/>
      <c r="Q507" s="121"/>
      <c r="S507" s="121"/>
    </row>
    <row r="508" spans="1:19" ht="9" customHeight="1">
      <c r="A508" s="89" t="s">
        <v>99</v>
      </c>
      <c r="B508" s="264">
        <f t="shared" si="38"/>
        <v>1487</v>
      </c>
      <c r="C508" s="264">
        <v>210</v>
      </c>
      <c r="D508" s="264" t="s">
        <v>253</v>
      </c>
      <c r="E508" s="264">
        <f t="shared" si="39"/>
        <v>1277</v>
      </c>
      <c r="F508" s="116">
        <v>715</v>
      </c>
      <c r="G508" s="116">
        <v>50</v>
      </c>
      <c r="H508" s="116">
        <v>40</v>
      </c>
      <c r="I508" s="99">
        <v>271</v>
      </c>
      <c r="J508" s="116">
        <v>0</v>
      </c>
      <c r="K508" s="116">
        <v>42</v>
      </c>
      <c r="L508" s="116">
        <v>128</v>
      </c>
      <c r="M508" s="116">
        <v>29</v>
      </c>
      <c r="N508" s="116">
        <v>2</v>
      </c>
      <c r="P508" s="269"/>
      <c r="Q508" s="121"/>
      <c r="S508" s="121"/>
    </row>
    <row r="509" spans="1:19" ht="9" customHeight="1">
      <c r="A509" s="89" t="s">
        <v>100</v>
      </c>
      <c r="B509" s="264">
        <f t="shared" si="38"/>
        <v>1704</v>
      </c>
      <c r="C509" s="264">
        <v>602</v>
      </c>
      <c r="D509" s="264" t="s">
        <v>253</v>
      </c>
      <c r="E509" s="264">
        <f t="shared" si="39"/>
        <v>1102</v>
      </c>
      <c r="F509" s="116">
        <v>781</v>
      </c>
      <c r="G509" s="116">
        <v>56</v>
      </c>
      <c r="H509" s="116">
        <v>13</v>
      </c>
      <c r="I509" s="99">
        <v>140</v>
      </c>
      <c r="J509" s="116">
        <v>56</v>
      </c>
      <c r="K509" s="116">
        <v>19</v>
      </c>
      <c r="L509" s="116">
        <v>0</v>
      </c>
      <c r="M509" s="116">
        <v>36</v>
      </c>
      <c r="N509" s="116">
        <v>1</v>
      </c>
      <c r="P509" s="269"/>
      <c r="Q509" s="121"/>
      <c r="S509" s="121"/>
    </row>
    <row r="510" spans="1:19" ht="9" customHeight="1">
      <c r="A510" s="100" t="s">
        <v>101</v>
      </c>
      <c r="B510" s="117">
        <f t="shared" si="38"/>
        <v>1345</v>
      </c>
      <c r="C510" s="117">
        <v>0</v>
      </c>
      <c r="D510" s="117" t="s">
        <v>253</v>
      </c>
      <c r="E510" s="117">
        <f t="shared" si="39"/>
        <v>1345</v>
      </c>
      <c r="F510" s="117">
        <v>566</v>
      </c>
      <c r="G510" s="117">
        <v>60</v>
      </c>
      <c r="H510" s="117">
        <v>19</v>
      </c>
      <c r="I510" s="101">
        <v>634</v>
      </c>
      <c r="J510" s="117">
        <v>0</v>
      </c>
      <c r="K510" s="117">
        <v>36</v>
      </c>
      <c r="L510" s="117">
        <v>18</v>
      </c>
      <c r="M510" s="117">
        <v>12</v>
      </c>
      <c r="N510" s="117">
        <v>0</v>
      </c>
      <c r="P510" s="269"/>
      <c r="Q510" s="121"/>
      <c r="S510" s="121"/>
    </row>
    <row r="511" spans="1:19" ht="9" customHeight="1">
      <c r="A511" s="89" t="s">
        <v>102</v>
      </c>
      <c r="B511" s="264">
        <f t="shared" si="38"/>
        <v>3284</v>
      </c>
      <c r="C511" s="264">
        <v>0</v>
      </c>
      <c r="D511" s="264" t="s">
        <v>253</v>
      </c>
      <c r="E511" s="264">
        <f t="shared" si="39"/>
        <v>3284</v>
      </c>
      <c r="F511" s="116">
        <v>1733</v>
      </c>
      <c r="G511" s="116">
        <v>189</v>
      </c>
      <c r="H511" s="116">
        <v>31</v>
      </c>
      <c r="I511" s="99">
        <v>1230</v>
      </c>
      <c r="J511" s="116">
        <v>0</v>
      </c>
      <c r="K511" s="116">
        <v>54</v>
      </c>
      <c r="L511" s="116">
        <v>2</v>
      </c>
      <c r="M511" s="116">
        <v>45</v>
      </c>
      <c r="N511" s="116">
        <v>0</v>
      </c>
      <c r="P511" s="269"/>
      <c r="Q511" s="121"/>
      <c r="S511" s="121"/>
    </row>
    <row r="512" spans="1:19" ht="9" customHeight="1">
      <c r="A512" s="89" t="s">
        <v>103</v>
      </c>
      <c r="B512" s="264">
        <f t="shared" si="38"/>
        <v>2970</v>
      </c>
      <c r="C512" s="264">
        <v>0</v>
      </c>
      <c r="D512" s="264" t="s">
        <v>253</v>
      </c>
      <c r="E512" s="264">
        <f t="shared" si="39"/>
        <v>2970</v>
      </c>
      <c r="F512" s="116">
        <v>2930</v>
      </c>
      <c r="G512" s="116">
        <v>14</v>
      </c>
      <c r="H512" s="116">
        <v>2</v>
      </c>
      <c r="I512" s="99">
        <v>0</v>
      </c>
      <c r="J512" s="116">
        <v>0</v>
      </c>
      <c r="K512" s="116">
        <v>16</v>
      </c>
      <c r="L512" s="116">
        <v>0</v>
      </c>
      <c r="M512" s="116">
        <v>8</v>
      </c>
      <c r="N512" s="116">
        <v>0</v>
      </c>
      <c r="P512" s="269"/>
      <c r="Q512" s="121"/>
      <c r="S512" s="121"/>
    </row>
    <row r="513" spans="1:19" ht="9" customHeight="1">
      <c r="A513" s="89" t="s">
        <v>104</v>
      </c>
      <c r="B513" s="264">
        <f t="shared" si="38"/>
        <v>1714</v>
      </c>
      <c r="C513" s="264">
        <v>361</v>
      </c>
      <c r="D513" s="264" t="s">
        <v>253</v>
      </c>
      <c r="E513" s="264">
        <f t="shared" si="39"/>
        <v>1353</v>
      </c>
      <c r="F513" s="116">
        <v>1175</v>
      </c>
      <c r="G513" s="116">
        <v>21</v>
      </c>
      <c r="H513" s="116">
        <v>3</v>
      </c>
      <c r="I513" s="99">
        <v>0</v>
      </c>
      <c r="J513" s="116">
        <v>0</v>
      </c>
      <c r="K513" s="116">
        <v>136</v>
      </c>
      <c r="L513" s="116">
        <v>2</v>
      </c>
      <c r="M513" s="116">
        <v>13</v>
      </c>
      <c r="N513" s="116">
        <v>3</v>
      </c>
      <c r="P513" s="269"/>
      <c r="Q513" s="121"/>
      <c r="S513" s="121"/>
    </row>
    <row r="514" spans="1:19" ht="9" customHeight="1">
      <c r="A514" s="100" t="s">
        <v>105</v>
      </c>
      <c r="B514" s="117">
        <f t="shared" si="38"/>
        <v>2177</v>
      </c>
      <c r="C514" s="117">
        <v>191</v>
      </c>
      <c r="D514" s="117" t="s">
        <v>253</v>
      </c>
      <c r="E514" s="117">
        <f t="shared" si="39"/>
        <v>1986</v>
      </c>
      <c r="F514" s="117">
        <v>1331</v>
      </c>
      <c r="G514" s="117">
        <v>35</v>
      </c>
      <c r="H514" s="117">
        <v>25</v>
      </c>
      <c r="I514" s="101">
        <v>562</v>
      </c>
      <c r="J514" s="117">
        <v>0</v>
      </c>
      <c r="K514" s="117">
        <v>12</v>
      </c>
      <c r="L514" s="117">
        <v>6</v>
      </c>
      <c r="M514" s="117">
        <v>14</v>
      </c>
      <c r="N514" s="117">
        <v>1</v>
      </c>
      <c r="P514" s="269"/>
      <c r="Q514" s="121"/>
      <c r="S514" s="121"/>
    </row>
    <row r="515" spans="1:19" ht="9" customHeight="1">
      <c r="A515" s="89" t="s">
        <v>106</v>
      </c>
      <c r="B515" s="264">
        <f t="shared" si="38"/>
        <v>341</v>
      </c>
      <c r="C515" s="264">
        <v>75</v>
      </c>
      <c r="D515" s="264" t="s">
        <v>253</v>
      </c>
      <c r="E515" s="264">
        <f t="shared" si="39"/>
        <v>266</v>
      </c>
      <c r="F515" s="116">
        <v>195</v>
      </c>
      <c r="G515" s="116">
        <v>41</v>
      </c>
      <c r="H515" s="116">
        <v>9</v>
      </c>
      <c r="I515" s="99">
        <v>0</v>
      </c>
      <c r="J515" s="116">
        <v>4</v>
      </c>
      <c r="K515" s="116">
        <v>0</v>
      </c>
      <c r="L515" s="116">
        <v>9</v>
      </c>
      <c r="M515" s="116">
        <v>8</v>
      </c>
      <c r="N515" s="116">
        <v>0</v>
      </c>
      <c r="P515" s="269"/>
      <c r="Q515" s="121"/>
      <c r="S515" s="121"/>
    </row>
    <row r="516" spans="1:19" ht="9" customHeight="1">
      <c r="A516" s="89" t="s">
        <v>107</v>
      </c>
      <c r="B516" s="264">
        <f t="shared" si="38"/>
        <v>4070</v>
      </c>
      <c r="C516" s="264">
        <v>1386</v>
      </c>
      <c r="D516" s="264" t="s">
        <v>253</v>
      </c>
      <c r="E516" s="264">
        <f t="shared" si="39"/>
        <v>2684</v>
      </c>
      <c r="F516" s="116">
        <v>2362</v>
      </c>
      <c r="G516" s="116">
        <v>45</v>
      </c>
      <c r="H516" s="116">
        <v>2</v>
      </c>
      <c r="I516" s="99">
        <v>250</v>
      </c>
      <c r="J516" s="116">
        <v>0</v>
      </c>
      <c r="K516" s="116">
        <v>10</v>
      </c>
      <c r="L516" s="116">
        <v>0</v>
      </c>
      <c r="M516" s="116">
        <v>15</v>
      </c>
      <c r="N516" s="116">
        <v>0</v>
      </c>
      <c r="P516" s="269"/>
      <c r="Q516" s="121"/>
      <c r="S516" s="121"/>
    </row>
    <row r="517" spans="1:19" ht="9" customHeight="1">
      <c r="A517" s="89" t="s">
        <v>108</v>
      </c>
      <c r="B517" s="264">
        <f t="shared" si="38"/>
        <v>2350</v>
      </c>
      <c r="C517" s="264">
        <v>1288</v>
      </c>
      <c r="D517" s="264" t="s">
        <v>253</v>
      </c>
      <c r="E517" s="264">
        <f t="shared" si="39"/>
        <v>1062</v>
      </c>
      <c r="F517" s="116">
        <v>1033</v>
      </c>
      <c r="G517" s="116">
        <v>3</v>
      </c>
      <c r="H517" s="116">
        <v>1</v>
      </c>
      <c r="I517" s="99">
        <v>18</v>
      </c>
      <c r="J517" s="116">
        <v>0</v>
      </c>
      <c r="K517" s="116">
        <v>2</v>
      </c>
      <c r="L517" s="116">
        <v>0</v>
      </c>
      <c r="M517" s="116">
        <v>5</v>
      </c>
      <c r="N517" s="116">
        <v>0</v>
      </c>
      <c r="P517" s="269"/>
      <c r="Q517" s="121"/>
      <c r="S517" s="121"/>
    </row>
    <row r="518" spans="1:19" ht="9" customHeight="1">
      <c r="A518" s="100" t="s">
        <v>109</v>
      </c>
      <c r="B518" s="117">
        <f t="shared" si="38"/>
        <v>1241</v>
      </c>
      <c r="C518" s="117">
        <v>0</v>
      </c>
      <c r="D518" s="117" t="s">
        <v>253</v>
      </c>
      <c r="E518" s="117">
        <f t="shared" si="39"/>
        <v>1241</v>
      </c>
      <c r="F518" s="117">
        <v>954</v>
      </c>
      <c r="G518" s="117">
        <v>185</v>
      </c>
      <c r="H518" s="117">
        <v>14</v>
      </c>
      <c r="I518" s="101">
        <v>0</v>
      </c>
      <c r="J518" s="117">
        <v>0</v>
      </c>
      <c r="K518" s="117">
        <v>55</v>
      </c>
      <c r="L518" s="117">
        <v>2</v>
      </c>
      <c r="M518" s="117">
        <v>30</v>
      </c>
      <c r="N518" s="117">
        <v>1</v>
      </c>
      <c r="P518" s="269"/>
      <c r="Q518" s="121"/>
      <c r="S518" s="121"/>
    </row>
    <row r="519" spans="1:19" ht="3.75" customHeight="1">
      <c r="B519" s="265"/>
      <c r="C519" s="253"/>
      <c r="D519" s="253"/>
      <c r="E519" s="253"/>
      <c r="Q519" s="121"/>
      <c r="S519" s="121"/>
    </row>
    <row r="520" spans="1:19" ht="9" customHeight="1">
      <c r="A520" s="162" t="s">
        <v>115</v>
      </c>
      <c r="B520" s="266"/>
      <c r="C520" s="266"/>
      <c r="D520" s="266"/>
      <c r="E520" s="266"/>
      <c r="F520" s="266"/>
      <c r="G520" s="266"/>
      <c r="H520" s="266"/>
      <c r="I520" s="266"/>
      <c r="J520" s="266"/>
      <c r="K520" s="266"/>
      <c r="L520" s="266"/>
      <c r="M520" s="266"/>
      <c r="N520" s="266"/>
      <c r="Q520" s="121"/>
      <c r="S520" s="121"/>
    </row>
    <row r="521" spans="1:19" s="164" customFormat="1" ht="9" customHeight="1">
      <c r="A521" s="96" t="s">
        <v>181</v>
      </c>
      <c r="B521" s="267">
        <f>SUM(B523:B554)</f>
        <v>84302</v>
      </c>
      <c r="C521" s="267">
        <f>SUM(C523:C554)</f>
        <v>12613</v>
      </c>
      <c r="D521" s="267"/>
      <c r="E521" s="267">
        <f t="shared" ref="E521:N521" si="40">SUM(E523:E554)</f>
        <v>71689</v>
      </c>
      <c r="F521" s="267">
        <f t="shared" si="40"/>
        <v>45889</v>
      </c>
      <c r="G521" s="267">
        <f t="shared" si="40"/>
        <v>3357</v>
      </c>
      <c r="H521" s="267">
        <f t="shared" si="40"/>
        <v>767</v>
      </c>
      <c r="I521" s="267">
        <f t="shared" si="40"/>
        <v>10795</v>
      </c>
      <c r="J521" s="267">
        <f t="shared" si="40"/>
        <v>465</v>
      </c>
      <c r="K521" s="267">
        <f t="shared" si="40"/>
        <v>3059</v>
      </c>
      <c r="L521" s="267">
        <f t="shared" si="40"/>
        <v>737</v>
      </c>
      <c r="M521" s="267">
        <f t="shared" si="40"/>
        <v>6443</v>
      </c>
      <c r="N521" s="267">
        <f t="shared" si="40"/>
        <v>177</v>
      </c>
      <c r="O521" s="268"/>
      <c r="P521" s="260"/>
      <c r="Q521" s="121"/>
      <c r="S521" s="121"/>
    </row>
    <row r="522" spans="1:19" s="79" customFormat="1" ht="3.95" customHeight="1">
      <c r="A522" s="89" t="s">
        <v>252</v>
      </c>
      <c r="B522" s="116"/>
      <c r="C522" s="116"/>
      <c r="D522" s="116"/>
      <c r="E522" s="116"/>
      <c r="F522" s="116"/>
      <c r="G522" s="116"/>
      <c r="H522" s="116"/>
      <c r="I522" s="116"/>
      <c r="J522" s="116"/>
      <c r="K522" s="116"/>
      <c r="L522" s="116"/>
      <c r="M522" s="116"/>
      <c r="N522" s="116"/>
      <c r="O522" s="257"/>
      <c r="P522" s="270"/>
      <c r="Q522" s="121"/>
      <c r="S522" s="121"/>
    </row>
    <row r="523" spans="1:19" ht="9" customHeight="1">
      <c r="A523" s="89" t="s">
        <v>79</v>
      </c>
      <c r="B523" s="264">
        <f t="shared" ref="B523:B554" si="41">SUM(C523:E523)</f>
        <v>1306</v>
      </c>
      <c r="C523" s="264">
        <v>61</v>
      </c>
      <c r="D523" s="264" t="s">
        <v>253</v>
      </c>
      <c r="E523" s="264">
        <f t="shared" ref="E523:E554" si="42">SUM(F523:N523)</f>
        <v>1245</v>
      </c>
      <c r="F523" s="116">
        <v>908</v>
      </c>
      <c r="G523" s="116">
        <v>73</v>
      </c>
      <c r="H523" s="116">
        <v>19</v>
      </c>
      <c r="I523" s="99">
        <v>206</v>
      </c>
      <c r="J523" s="116">
        <v>0</v>
      </c>
      <c r="K523" s="116">
        <v>14</v>
      </c>
      <c r="L523" s="116">
        <v>9</v>
      </c>
      <c r="M523" s="116">
        <v>16</v>
      </c>
      <c r="N523" s="116">
        <v>0</v>
      </c>
      <c r="P523" s="270"/>
      <c r="Q523" s="121"/>
      <c r="S523" s="121"/>
    </row>
    <row r="524" spans="1:19" ht="9" customHeight="1">
      <c r="A524" s="89" t="s">
        <v>80</v>
      </c>
      <c r="B524" s="264">
        <f t="shared" si="41"/>
        <v>3149</v>
      </c>
      <c r="C524" s="264">
        <v>268</v>
      </c>
      <c r="D524" s="264" t="s">
        <v>253</v>
      </c>
      <c r="E524" s="264">
        <f t="shared" si="42"/>
        <v>2881</v>
      </c>
      <c r="F524" s="116">
        <v>1956</v>
      </c>
      <c r="G524" s="116">
        <v>375</v>
      </c>
      <c r="H524" s="116">
        <v>22</v>
      </c>
      <c r="I524" s="99">
        <v>333</v>
      </c>
      <c r="J524" s="116">
        <v>0</v>
      </c>
      <c r="K524" s="116">
        <v>87</v>
      </c>
      <c r="L524" s="116">
        <v>88</v>
      </c>
      <c r="M524" s="116">
        <v>18</v>
      </c>
      <c r="N524" s="116">
        <v>2</v>
      </c>
      <c r="P524" s="270"/>
      <c r="Q524" s="121"/>
      <c r="S524" s="121"/>
    </row>
    <row r="525" spans="1:19" ht="9" customHeight="1">
      <c r="A525" s="89" t="s">
        <v>81</v>
      </c>
      <c r="B525" s="264">
        <f t="shared" si="41"/>
        <v>690</v>
      </c>
      <c r="C525" s="264">
        <v>115</v>
      </c>
      <c r="D525" s="264" t="s">
        <v>253</v>
      </c>
      <c r="E525" s="264">
        <f t="shared" si="42"/>
        <v>575</v>
      </c>
      <c r="F525" s="116">
        <v>491</v>
      </c>
      <c r="G525" s="116">
        <v>12</v>
      </c>
      <c r="H525" s="116">
        <v>3</v>
      </c>
      <c r="I525" s="99">
        <v>35</v>
      </c>
      <c r="J525" s="116">
        <v>0</v>
      </c>
      <c r="K525" s="116">
        <v>16</v>
      </c>
      <c r="L525" s="116">
        <v>9</v>
      </c>
      <c r="M525" s="116">
        <v>9</v>
      </c>
      <c r="N525" s="116">
        <v>0</v>
      </c>
      <c r="P525" s="270"/>
      <c r="Q525" s="121"/>
      <c r="S525" s="121"/>
    </row>
    <row r="526" spans="1:19" ht="9" customHeight="1">
      <c r="A526" s="100" t="s">
        <v>82</v>
      </c>
      <c r="B526" s="117">
        <f t="shared" si="41"/>
        <v>890</v>
      </c>
      <c r="C526" s="117">
        <v>106</v>
      </c>
      <c r="D526" s="117" t="s">
        <v>253</v>
      </c>
      <c r="E526" s="117">
        <f t="shared" si="42"/>
        <v>784</v>
      </c>
      <c r="F526" s="117">
        <v>384</v>
      </c>
      <c r="G526" s="117">
        <v>21</v>
      </c>
      <c r="H526" s="117">
        <v>11</v>
      </c>
      <c r="I526" s="101">
        <v>318</v>
      </c>
      <c r="J526" s="117">
        <v>0</v>
      </c>
      <c r="K526" s="117">
        <v>2</v>
      </c>
      <c r="L526" s="117">
        <v>26</v>
      </c>
      <c r="M526" s="117">
        <v>22</v>
      </c>
      <c r="N526" s="117">
        <v>0</v>
      </c>
      <c r="P526" s="270"/>
      <c r="Q526" s="121"/>
      <c r="S526" s="121"/>
    </row>
    <row r="527" spans="1:19" ht="9" customHeight="1">
      <c r="A527" s="89" t="s">
        <v>83</v>
      </c>
      <c r="B527" s="264">
        <f t="shared" si="41"/>
        <v>3581</v>
      </c>
      <c r="C527" s="264">
        <v>122</v>
      </c>
      <c r="D527" s="264" t="s">
        <v>253</v>
      </c>
      <c r="E527" s="264">
        <f t="shared" si="42"/>
        <v>3459</v>
      </c>
      <c r="F527" s="116">
        <v>2743</v>
      </c>
      <c r="G527" s="116">
        <v>84</v>
      </c>
      <c r="H527" s="116">
        <v>55</v>
      </c>
      <c r="I527" s="99">
        <v>408</v>
      </c>
      <c r="J527" s="116">
        <v>0</v>
      </c>
      <c r="K527" s="116">
        <v>63</v>
      </c>
      <c r="L527" s="116">
        <v>73</v>
      </c>
      <c r="M527" s="116">
        <v>33</v>
      </c>
      <c r="N527" s="116">
        <v>0</v>
      </c>
      <c r="P527" s="270"/>
      <c r="Q527" s="121"/>
      <c r="S527" s="121"/>
    </row>
    <row r="528" spans="1:19" ht="9" customHeight="1">
      <c r="A528" s="89" t="s">
        <v>84</v>
      </c>
      <c r="B528" s="264">
        <f t="shared" si="41"/>
        <v>946</v>
      </c>
      <c r="C528" s="264">
        <v>26</v>
      </c>
      <c r="D528" s="264" t="s">
        <v>253</v>
      </c>
      <c r="E528" s="264">
        <f t="shared" si="42"/>
        <v>920</v>
      </c>
      <c r="F528" s="116">
        <v>670</v>
      </c>
      <c r="G528" s="116">
        <v>41</v>
      </c>
      <c r="H528" s="116">
        <v>12</v>
      </c>
      <c r="I528" s="99">
        <v>137</v>
      </c>
      <c r="J528" s="116">
        <v>0</v>
      </c>
      <c r="K528" s="116">
        <v>24</v>
      </c>
      <c r="L528" s="116">
        <v>0</v>
      </c>
      <c r="M528" s="116">
        <v>36</v>
      </c>
      <c r="N528" s="116">
        <v>0</v>
      </c>
      <c r="P528" s="270"/>
      <c r="Q528" s="121"/>
      <c r="S528" s="121"/>
    </row>
    <row r="529" spans="1:19" ht="9" customHeight="1">
      <c r="A529" s="89" t="s">
        <v>85</v>
      </c>
      <c r="B529" s="264">
        <f t="shared" si="41"/>
        <v>1588</v>
      </c>
      <c r="C529" s="264">
        <v>502</v>
      </c>
      <c r="D529" s="264" t="s">
        <v>253</v>
      </c>
      <c r="E529" s="264">
        <f t="shared" si="42"/>
        <v>1086</v>
      </c>
      <c r="F529" s="116">
        <v>757</v>
      </c>
      <c r="G529" s="116">
        <v>25</v>
      </c>
      <c r="H529" s="116">
        <v>2</v>
      </c>
      <c r="I529" s="99">
        <v>243</v>
      </c>
      <c r="J529" s="116">
        <v>0</v>
      </c>
      <c r="K529" s="116">
        <v>44</v>
      </c>
      <c r="L529" s="116">
        <v>0</v>
      </c>
      <c r="M529" s="116">
        <v>13</v>
      </c>
      <c r="N529" s="116">
        <v>2</v>
      </c>
      <c r="P529" s="270"/>
      <c r="Q529" s="121"/>
      <c r="S529" s="121"/>
    </row>
    <row r="530" spans="1:19" ht="9" customHeight="1">
      <c r="A530" s="100" t="s">
        <v>86</v>
      </c>
      <c r="B530" s="117">
        <f t="shared" si="41"/>
        <v>4810</v>
      </c>
      <c r="C530" s="117">
        <v>48</v>
      </c>
      <c r="D530" s="117" t="s">
        <v>253</v>
      </c>
      <c r="E530" s="117">
        <f t="shared" si="42"/>
        <v>4762</v>
      </c>
      <c r="F530" s="117">
        <v>3835</v>
      </c>
      <c r="G530" s="117">
        <v>187</v>
      </c>
      <c r="H530" s="117">
        <v>45</v>
      </c>
      <c r="I530" s="101">
        <v>0</v>
      </c>
      <c r="J530" s="117">
        <v>364</v>
      </c>
      <c r="K530" s="117">
        <v>185</v>
      </c>
      <c r="L530" s="117">
        <v>30</v>
      </c>
      <c r="M530" s="117">
        <v>74</v>
      </c>
      <c r="N530" s="117">
        <v>42</v>
      </c>
      <c r="P530" s="270"/>
      <c r="Q530" s="121"/>
      <c r="S530" s="121"/>
    </row>
    <row r="531" spans="1:19" ht="9" customHeight="1">
      <c r="A531" s="243" t="s">
        <v>24</v>
      </c>
      <c r="B531" s="264">
        <f t="shared" si="41"/>
        <v>9386</v>
      </c>
      <c r="C531" s="264">
        <v>2751</v>
      </c>
      <c r="D531" s="264" t="s">
        <v>253</v>
      </c>
      <c r="E531" s="264">
        <f t="shared" si="42"/>
        <v>6635</v>
      </c>
      <c r="F531" s="116">
        <v>191</v>
      </c>
      <c r="G531" s="116">
        <v>87</v>
      </c>
      <c r="H531" s="116">
        <v>37</v>
      </c>
      <c r="I531" s="99">
        <v>103</v>
      </c>
      <c r="J531" s="116">
        <v>0</v>
      </c>
      <c r="K531" s="116">
        <v>583</v>
      </c>
      <c r="L531" s="116">
        <v>41</v>
      </c>
      <c r="M531" s="116">
        <v>5593</v>
      </c>
      <c r="N531" s="116">
        <v>0</v>
      </c>
      <c r="P531" s="270"/>
      <c r="Q531" s="121"/>
      <c r="S531" s="121"/>
    </row>
    <row r="532" spans="1:19" ht="9" customHeight="1">
      <c r="A532" s="89" t="s">
        <v>87</v>
      </c>
      <c r="B532" s="264">
        <f t="shared" si="41"/>
        <v>1342</v>
      </c>
      <c r="C532" s="264">
        <v>176</v>
      </c>
      <c r="D532" s="264" t="s">
        <v>253</v>
      </c>
      <c r="E532" s="264">
        <f t="shared" si="42"/>
        <v>1166</v>
      </c>
      <c r="F532" s="116">
        <v>667</v>
      </c>
      <c r="G532" s="116">
        <v>223</v>
      </c>
      <c r="H532" s="116">
        <v>85</v>
      </c>
      <c r="I532" s="99">
        <v>147</v>
      </c>
      <c r="J532" s="116">
        <v>0</v>
      </c>
      <c r="K532" s="116">
        <v>0</v>
      </c>
      <c r="L532" s="116">
        <v>20</v>
      </c>
      <c r="M532" s="116">
        <v>24</v>
      </c>
      <c r="N532" s="116">
        <v>0</v>
      </c>
      <c r="P532" s="270"/>
      <c r="Q532" s="121"/>
      <c r="S532" s="121"/>
    </row>
    <row r="533" spans="1:19" ht="9" customHeight="1">
      <c r="A533" s="89" t="s">
        <v>88</v>
      </c>
      <c r="B533" s="264">
        <f t="shared" si="41"/>
        <v>4398</v>
      </c>
      <c r="C533" s="264">
        <v>0</v>
      </c>
      <c r="D533" s="264" t="s">
        <v>253</v>
      </c>
      <c r="E533" s="264">
        <f t="shared" si="42"/>
        <v>4398</v>
      </c>
      <c r="F533" s="116">
        <v>2684</v>
      </c>
      <c r="G533" s="116">
        <v>245</v>
      </c>
      <c r="H533" s="116">
        <v>73</v>
      </c>
      <c r="I533" s="99">
        <v>1207</v>
      </c>
      <c r="J533" s="116">
        <v>0</v>
      </c>
      <c r="K533" s="116">
        <v>75</v>
      </c>
      <c r="L533" s="116">
        <v>35</v>
      </c>
      <c r="M533" s="116">
        <v>67</v>
      </c>
      <c r="N533" s="116">
        <v>12</v>
      </c>
      <c r="P533" s="270"/>
      <c r="Q533" s="121"/>
      <c r="S533" s="121"/>
    </row>
    <row r="534" spans="1:19" ht="9" customHeight="1">
      <c r="A534" s="100" t="s">
        <v>89</v>
      </c>
      <c r="B534" s="117">
        <f t="shared" si="41"/>
        <v>1194</v>
      </c>
      <c r="C534" s="117">
        <v>320</v>
      </c>
      <c r="D534" s="117" t="s">
        <v>253</v>
      </c>
      <c r="E534" s="117">
        <f t="shared" si="42"/>
        <v>874</v>
      </c>
      <c r="F534" s="117">
        <v>574</v>
      </c>
      <c r="G534" s="117">
        <v>48</v>
      </c>
      <c r="H534" s="117">
        <v>1</v>
      </c>
      <c r="I534" s="101">
        <v>0</v>
      </c>
      <c r="J534" s="117">
        <v>28</v>
      </c>
      <c r="K534" s="117">
        <v>200</v>
      </c>
      <c r="L534" s="117">
        <v>5</v>
      </c>
      <c r="M534" s="117">
        <v>13</v>
      </c>
      <c r="N534" s="117">
        <v>5</v>
      </c>
      <c r="P534" s="270"/>
      <c r="Q534" s="121"/>
      <c r="S534" s="121"/>
    </row>
    <row r="535" spans="1:19" ht="9" customHeight="1">
      <c r="A535" s="89" t="s">
        <v>90</v>
      </c>
      <c r="B535" s="264">
        <f t="shared" si="41"/>
        <v>1313</v>
      </c>
      <c r="C535" s="264">
        <v>0</v>
      </c>
      <c r="D535" s="264" t="s">
        <v>253</v>
      </c>
      <c r="E535" s="264">
        <f t="shared" si="42"/>
        <v>1313</v>
      </c>
      <c r="F535" s="116">
        <v>1116</v>
      </c>
      <c r="G535" s="116">
        <v>91</v>
      </c>
      <c r="H535" s="116">
        <v>19</v>
      </c>
      <c r="I535" s="99">
        <v>0</v>
      </c>
      <c r="J535" s="116">
        <v>0</v>
      </c>
      <c r="K535" s="116">
        <v>42</v>
      </c>
      <c r="L535" s="116">
        <v>25</v>
      </c>
      <c r="M535" s="116">
        <v>17</v>
      </c>
      <c r="N535" s="116">
        <v>3</v>
      </c>
      <c r="P535" s="270"/>
      <c r="Q535" s="121"/>
      <c r="S535" s="121"/>
    </row>
    <row r="536" spans="1:19" ht="9" customHeight="1">
      <c r="A536" s="89" t="s">
        <v>91</v>
      </c>
      <c r="B536" s="264">
        <f t="shared" si="41"/>
        <v>4167</v>
      </c>
      <c r="C536" s="264">
        <v>372</v>
      </c>
      <c r="D536" s="264" t="s">
        <v>253</v>
      </c>
      <c r="E536" s="264">
        <f t="shared" si="42"/>
        <v>3795</v>
      </c>
      <c r="F536" s="116">
        <v>3632</v>
      </c>
      <c r="G536" s="116">
        <v>62</v>
      </c>
      <c r="H536" s="116">
        <v>19</v>
      </c>
      <c r="I536" s="99">
        <v>0</v>
      </c>
      <c r="J536" s="116">
        <v>10</v>
      </c>
      <c r="K536" s="116">
        <v>23</v>
      </c>
      <c r="L536" s="116">
        <v>19</v>
      </c>
      <c r="M536" s="116">
        <v>30</v>
      </c>
      <c r="N536" s="116">
        <v>0</v>
      </c>
      <c r="P536" s="270"/>
      <c r="Q536" s="121"/>
      <c r="S536" s="121"/>
    </row>
    <row r="537" spans="1:19" ht="9" customHeight="1">
      <c r="A537" s="89" t="s">
        <v>92</v>
      </c>
      <c r="B537" s="264">
        <f t="shared" si="41"/>
        <v>8184</v>
      </c>
      <c r="C537" s="264">
        <v>1123</v>
      </c>
      <c r="D537" s="264" t="s">
        <v>253</v>
      </c>
      <c r="E537" s="264">
        <f t="shared" si="42"/>
        <v>7061</v>
      </c>
      <c r="F537" s="116">
        <v>3970</v>
      </c>
      <c r="G537" s="116">
        <v>173</v>
      </c>
      <c r="H537" s="116">
        <v>95</v>
      </c>
      <c r="I537" s="99">
        <v>2326</v>
      </c>
      <c r="J537" s="116">
        <v>0</v>
      </c>
      <c r="K537" s="116">
        <v>248</v>
      </c>
      <c r="L537" s="116">
        <v>123</v>
      </c>
      <c r="M537" s="116">
        <v>74</v>
      </c>
      <c r="N537" s="116">
        <v>52</v>
      </c>
      <c r="P537" s="270"/>
      <c r="Q537" s="121"/>
      <c r="S537" s="121"/>
    </row>
    <row r="538" spans="1:19" ht="9" customHeight="1">
      <c r="A538" s="100" t="s">
        <v>93</v>
      </c>
      <c r="B538" s="117">
        <f t="shared" si="41"/>
        <v>2863</v>
      </c>
      <c r="C538" s="117">
        <v>1009</v>
      </c>
      <c r="D538" s="117" t="s">
        <v>253</v>
      </c>
      <c r="E538" s="117">
        <f t="shared" si="42"/>
        <v>1854</v>
      </c>
      <c r="F538" s="117">
        <v>554</v>
      </c>
      <c r="G538" s="117">
        <v>292</v>
      </c>
      <c r="H538" s="117">
        <v>19</v>
      </c>
      <c r="I538" s="101">
        <v>0</v>
      </c>
      <c r="J538" s="117">
        <v>0</v>
      </c>
      <c r="K538" s="117">
        <v>929</v>
      </c>
      <c r="L538" s="117">
        <v>12</v>
      </c>
      <c r="M538" s="117">
        <v>43</v>
      </c>
      <c r="N538" s="117">
        <v>5</v>
      </c>
      <c r="P538" s="270"/>
      <c r="Q538" s="121"/>
      <c r="S538" s="121"/>
    </row>
    <row r="539" spans="1:19" ht="9" customHeight="1">
      <c r="A539" s="89" t="s">
        <v>94</v>
      </c>
      <c r="B539" s="264">
        <f t="shared" si="41"/>
        <v>1067</v>
      </c>
      <c r="C539" s="264">
        <v>125</v>
      </c>
      <c r="D539" s="264" t="s">
        <v>253</v>
      </c>
      <c r="E539" s="264">
        <f t="shared" si="42"/>
        <v>942</v>
      </c>
      <c r="F539" s="116">
        <v>682</v>
      </c>
      <c r="G539" s="116">
        <v>33</v>
      </c>
      <c r="H539" s="116">
        <v>10</v>
      </c>
      <c r="I539" s="99">
        <v>118</v>
      </c>
      <c r="J539" s="116">
        <v>0</v>
      </c>
      <c r="K539" s="116">
        <v>32</v>
      </c>
      <c r="L539" s="116">
        <v>23</v>
      </c>
      <c r="M539" s="116">
        <v>43</v>
      </c>
      <c r="N539" s="116">
        <v>1</v>
      </c>
      <c r="P539" s="270"/>
      <c r="Q539" s="121"/>
      <c r="S539" s="121"/>
    </row>
    <row r="540" spans="1:19" ht="9" customHeight="1">
      <c r="A540" s="89" t="s">
        <v>95</v>
      </c>
      <c r="B540" s="264">
        <f t="shared" si="41"/>
        <v>886</v>
      </c>
      <c r="C540" s="264">
        <v>204</v>
      </c>
      <c r="D540" s="264" t="s">
        <v>253</v>
      </c>
      <c r="E540" s="264">
        <f t="shared" si="42"/>
        <v>682</v>
      </c>
      <c r="F540" s="116">
        <v>420</v>
      </c>
      <c r="G540" s="116">
        <v>13</v>
      </c>
      <c r="H540" s="116">
        <v>4</v>
      </c>
      <c r="I540" s="99">
        <v>237</v>
      </c>
      <c r="J540" s="116">
        <v>0</v>
      </c>
      <c r="K540" s="116">
        <v>4</v>
      </c>
      <c r="L540" s="116">
        <v>0</v>
      </c>
      <c r="M540" s="116">
        <v>4</v>
      </c>
      <c r="N540" s="116">
        <v>0</v>
      </c>
      <c r="P540" s="270"/>
      <c r="Q540" s="121"/>
      <c r="S540" s="121"/>
    </row>
    <row r="541" spans="1:19" ht="9" customHeight="1">
      <c r="A541" s="89" t="s">
        <v>96</v>
      </c>
      <c r="B541" s="264">
        <f t="shared" si="41"/>
        <v>7366</v>
      </c>
      <c r="C541" s="264">
        <v>929</v>
      </c>
      <c r="D541" s="264" t="s">
        <v>253</v>
      </c>
      <c r="E541" s="264">
        <f t="shared" si="42"/>
        <v>6437</v>
      </c>
      <c r="F541" s="116">
        <v>3823</v>
      </c>
      <c r="G541" s="116">
        <v>322</v>
      </c>
      <c r="H541" s="116">
        <v>54</v>
      </c>
      <c r="I541" s="99">
        <v>2070</v>
      </c>
      <c r="J541" s="116">
        <v>0</v>
      </c>
      <c r="K541" s="116">
        <v>48</v>
      </c>
      <c r="L541" s="116">
        <v>12</v>
      </c>
      <c r="M541" s="116">
        <v>83</v>
      </c>
      <c r="N541" s="116">
        <v>25</v>
      </c>
      <c r="P541" s="270"/>
      <c r="Q541" s="121"/>
      <c r="S541" s="121"/>
    </row>
    <row r="542" spans="1:19" ht="9" customHeight="1">
      <c r="A542" s="100" t="s">
        <v>97</v>
      </c>
      <c r="B542" s="117">
        <f t="shared" si="41"/>
        <v>617</v>
      </c>
      <c r="C542" s="117">
        <v>0</v>
      </c>
      <c r="D542" s="117" t="s">
        <v>253</v>
      </c>
      <c r="E542" s="117">
        <f t="shared" si="42"/>
        <v>617</v>
      </c>
      <c r="F542" s="117">
        <v>508</v>
      </c>
      <c r="G542" s="117">
        <v>54</v>
      </c>
      <c r="H542" s="117">
        <v>9</v>
      </c>
      <c r="I542" s="101">
        <v>7</v>
      </c>
      <c r="J542" s="117">
        <v>0</v>
      </c>
      <c r="K542" s="117">
        <v>16</v>
      </c>
      <c r="L542" s="117">
        <v>0</v>
      </c>
      <c r="M542" s="117">
        <v>23</v>
      </c>
      <c r="N542" s="117">
        <v>0</v>
      </c>
      <c r="P542" s="270"/>
      <c r="Q542" s="121"/>
      <c r="S542" s="121"/>
    </row>
    <row r="543" spans="1:19" ht="9" customHeight="1">
      <c r="A543" s="89" t="s">
        <v>98</v>
      </c>
      <c r="B543" s="264">
        <f t="shared" si="41"/>
        <v>2206</v>
      </c>
      <c r="C543" s="264">
        <v>249</v>
      </c>
      <c r="D543" s="264" t="s">
        <v>253</v>
      </c>
      <c r="E543" s="264">
        <f t="shared" si="42"/>
        <v>1957</v>
      </c>
      <c r="F543" s="116">
        <v>1505</v>
      </c>
      <c r="G543" s="116">
        <v>153</v>
      </c>
      <c r="H543" s="116">
        <v>13</v>
      </c>
      <c r="I543" s="99">
        <v>235</v>
      </c>
      <c r="J543" s="116">
        <v>0</v>
      </c>
      <c r="K543" s="116">
        <v>0</v>
      </c>
      <c r="L543" s="116">
        <v>26</v>
      </c>
      <c r="M543" s="116">
        <v>23</v>
      </c>
      <c r="N543" s="116">
        <v>2</v>
      </c>
      <c r="P543" s="270"/>
      <c r="Q543" s="121"/>
      <c r="S543" s="121"/>
    </row>
    <row r="544" spans="1:19" ht="9" customHeight="1">
      <c r="A544" s="89" t="s">
        <v>99</v>
      </c>
      <c r="B544" s="264">
        <f t="shared" si="41"/>
        <v>1327</v>
      </c>
      <c r="C544" s="264">
        <v>190</v>
      </c>
      <c r="D544" s="264" t="s">
        <v>253</v>
      </c>
      <c r="E544" s="264">
        <f t="shared" si="42"/>
        <v>1137</v>
      </c>
      <c r="F544" s="116">
        <v>655</v>
      </c>
      <c r="G544" s="116">
        <v>60</v>
      </c>
      <c r="H544" s="116">
        <v>46</v>
      </c>
      <c r="I544" s="99">
        <v>192</v>
      </c>
      <c r="J544" s="116">
        <v>0</v>
      </c>
      <c r="K544" s="116">
        <v>29</v>
      </c>
      <c r="L544" s="116">
        <v>120</v>
      </c>
      <c r="M544" s="116">
        <v>29</v>
      </c>
      <c r="N544" s="116">
        <v>6</v>
      </c>
      <c r="P544" s="270"/>
      <c r="Q544" s="121"/>
      <c r="S544" s="121"/>
    </row>
    <row r="545" spans="1:19" ht="9" customHeight="1">
      <c r="A545" s="89" t="s">
        <v>100</v>
      </c>
      <c r="B545" s="264">
        <f t="shared" si="41"/>
        <v>1793</v>
      </c>
      <c r="C545" s="264">
        <v>658</v>
      </c>
      <c r="D545" s="264" t="s">
        <v>253</v>
      </c>
      <c r="E545" s="264">
        <f t="shared" si="42"/>
        <v>1135</v>
      </c>
      <c r="F545" s="116">
        <v>764</v>
      </c>
      <c r="G545" s="116">
        <v>123</v>
      </c>
      <c r="H545" s="116">
        <v>11</v>
      </c>
      <c r="I545" s="99">
        <v>157</v>
      </c>
      <c r="J545" s="116">
        <v>60</v>
      </c>
      <c r="K545" s="116">
        <v>0</v>
      </c>
      <c r="L545" s="116">
        <v>1</v>
      </c>
      <c r="M545" s="116">
        <v>19</v>
      </c>
      <c r="N545" s="116">
        <v>0</v>
      </c>
      <c r="P545" s="270"/>
      <c r="Q545" s="121"/>
      <c r="S545" s="121"/>
    </row>
    <row r="546" spans="1:19" ht="9" customHeight="1">
      <c r="A546" s="100" t="s">
        <v>101</v>
      </c>
      <c r="B546" s="117">
        <f t="shared" si="41"/>
        <v>1482</v>
      </c>
      <c r="C546" s="117">
        <v>0</v>
      </c>
      <c r="D546" s="117" t="s">
        <v>253</v>
      </c>
      <c r="E546" s="117">
        <f t="shared" si="42"/>
        <v>1482</v>
      </c>
      <c r="F546" s="117">
        <v>715</v>
      </c>
      <c r="G546" s="117">
        <v>72</v>
      </c>
      <c r="H546" s="117">
        <v>14</v>
      </c>
      <c r="I546" s="101">
        <v>596</v>
      </c>
      <c r="J546" s="117">
        <v>0</v>
      </c>
      <c r="K546" s="117">
        <v>52</v>
      </c>
      <c r="L546" s="117">
        <v>18</v>
      </c>
      <c r="M546" s="117">
        <v>15</v>
      </c>
      <c r="N546" s="117">
        <v>0</v>
      </c>
      <c r="P546" s="270"/>
      <c r="Q546" s="121"/>
      <c r="S546" s="121"/>
    </row>
    <row r="547" spans="1:19" ht="9" customHeight="1">
      <c r="A547" s="89" t="s">
        <v>102</v>
      </c>
      <c r="B547" s="264">
        <f t="shared" si="41"/>
        <v>3025</v>
      </c>
      <c r="C547" s="264">
        <v>0</v>
      </c>
      <c r="D547" s="264" t="s">
        <v>253</v>
      </c>
      <c r="E547" s="264">
        <f t="shared" si="42"/>
        <v>3025</v>
      </c>
      <c r="F547" s="116">
        <v>1742</v>
      </c>
      <c r="G547" s="116">
        <v>162</v>
      </c>
      <c r="H547" s="116">
        <v>40</v>
      </c>
      <c r="I547" s="99">
        <v>999</v>
      </c>
      <c r="J547" s="116">
        <v>0</v>
      </c>
      <c r="K547" s="116">
        <v>37</v>
      </c>
      <c r="L547" s="116">
        <v>4</v>
      </c>
      <c r="M547" s="116">
        <v>41</v>
      </c>
      <c r="N547" s="116">
        <v>0</v>
      </c>
      <c r="P547" s="270"/>
      <c r="Q547" s="121"/>
      <c r="S547" s="121"/>
    </row>
    <row r="548" spans="1:19" ht="9" customHeight="1">
      <c r="A548" s="89" t="s">
        <v>103</v>
      </c>
      <c r="B548" s="264">
        <f t="shared" si="41"/>
        <v>2869</v>
      </c>
      <c r="C548" s="264">
        <v>0</v>
      </c>
      <c r="D548" s="264" t="s">
        <v>253</v>
      </c>
      <c r="E548" s="264">
        <f t="shared" si="42"/>
        <v>2869</v>
      </c>
      <c r="F548" s="116">
        <v>2835</v>
      </c>
      <c r="G548" s="116">
        <v>15</v>
      </c>
      <c r="H548" s="116">
        <v>2</v>
      </c>
      <c r="I548" s="99">
        <v>0</v>
      </c>
      <c r="J548" s="116">
        <v>0</v>
      </c>
      <c r="K548" s="116">
        <v>11</v>
      </c>
      <c r="L548" s="116">
        <v>0</v>
      </c>
      <c r="M548" s="116">
        <v>6</v>
      </c>
      <c r="N548" s="116">
        <v>0</v>
      </c>
      <c r="P548" s="270"/>
      <c r="Q548" s="121"/>
      <c r="S548" s="121"/>
    </row>
    <row r="549" spans="1:19" ht="9" customHeight="1">
      <c r="A549" s="89" t="s">
        <v>104</v>
      </c>
      <c r="B549" s="264">
        <f t="shared" si="41"/>
        <v>1849</v>
      </c>
      <c r="C549" s="264">
        <v>354</v>
      </c>
      <c r="D549" s="264" t="s">
        <v>253</v>
      </c>
      <c r="E549" s="264">
        <f t="shared" si="42"/>
        <v>1495</v>
      </c>
      <c r="F549" s="116">
        <v>1317</v>
      </c>
      <c r="G549" s="116">
        <v>18</v>
      </c>
      <c r="H549" s="116">
        <v>2</v>
      </c>
      <c r="I549" s="99">
        <v>0</v>
      </c>
      <c r="J549" s="116">
        <v>0</v>
      </c>
      <c r="K549" s="116">
        <v>130</v>
      </c>
      <c r="L549" s="116">
        <v>1</v>
      </c>
      <c r="M549" s="116">
        <v>9</v>
      </c>
      <c r="N549" s="116">
        <v>18</v>
      </c>
      <c r="P549" s="270"/>
      <c r="Q549" s="121"/>
      <c r="S549" s="121"/>
    </row>
    <row r="550" spans="1:19" ht="9" customHeight="1">
      <c r="A550" s="100" t="s">
        <v>105</v>
      </c>
      <c r="B550" s="117">
        <f t="shared" si="41"/>
        <v>1984</v>
      </c>
      <c r="C550" s="117">
        <v>108</v>
      </c>
      <c r="D550" s="117" t="s">
        <v>253</v>
      </c>
      <c r="E550" s="117">
        <f t="shared" si="42"/>
        <v>1876</v>
      </c>
      <c r="F550" s="117">
        <v>1256</v>
      </c>
      <c r="G550" s="117">
        <v>44</v>
      </c>
      <c r="H550" s="117">
        <v>13</v>
      </c>
      <c r="I550" s="101">
        <v>527</v>
      </c>
      <c r="J550" s="117">
        <v>0</v>
      </c>
      <c r="K550" s="117">
        <v>18</v>
      </c>
      <c r="L550" s="117">
        <v>3</v>
      </c>
      <c r="M550" s="117">
        <v>13</v>
      </c>
      <c r="N550" s="117">
        <v>2</v>
      </c>
      <c r="P550" s="270"/>
      <c r="Q550" s="121"/>
      <c r="S550" s="121"/>
    </row>
    <row r="551" spans="1:19" ht="9" customHeight="1">
      <c r="A551" s="89" t="s">
        <v>106</v>
      </c>
      <c r="B551" s="264">
        <f t="shared" si="41"/>
        <v>298</v>
      </c>
      <c r="C551" s="264">
        <v>82</v>
      </c>
      <c r="D551" s="264" t="s">
        <v>253</v>
      </c>
      <c r="E551" s="264">
        <f t="shared" si="42"/>
        <v>216</v>
      </c>
      <c r="F551" s="116">
        <v>155</v>
      </c>
      <c r="G551" s="116">
        <v>38</v>
      </c>
      <c r="H551" s="116">
        <v>9</v>
      </c>
      <c r="I551" s="99">
        <v>0</v>
      </c>
      <c r="J551" s="116">
        <v>3</v>
      </c>
      <c r="K551" s="116">
        <v>0</v>
      </c>
      <c r="L551" s="116">
        <v>6</v>
      </c>
      <c r="M551" s="116">
        <v>5</v>
      </c>
      <c r="N551" s="116">
        <v>0</v>
      </c>
      <c r="P551" s="270"/>
      <c r="Q551" s="121"/>
      <c r="S551" s="121"/>
    </row>
    <row r="552" spans="1:19" ht="9" customHeight="1">
      <c r="A552" s="89" t="s">
        <v>107</v>
      </c>
      <c r="B552" s="264">
        <f t="shared" si="41"/>
        <v>4032</v>
      </c>
      <c r="C552" s="264">
        <v>1637</v>
      </c>
      <c r="D552" s="264" t="s">
        <v>253</v>
      </c>
      <c r="E552" s="264">
        <f t="shared" si="42"/>
        <v>2395</v>
      </c>
      <c r="F552" s="116">
        <v>2125</v>
      </c>
      <c r="G552" s="116">
        <v>30</v>
      </c>
      <c r="H552" s="116">
        <v>3</v>
      </c>
      <c r="I552" s="99">
        <v>184</v>
      </c>
      <c r="J552" s="116">
        <v>0</v>
      </c>
      <c r="K552" s="116">
        <v>34</v>
      </c>
      <c r="L552" s="116">
        <v>1</v>
      </c>
      <c r="M552" s="116">
        <v>18</v>
      </c>
      <c r="N552" s="116">
        <v>0</v>
      </c>
      <c r="P552" s="270"/>
      <c r="Q552" s="121"/>
      <c r="S552" s="121"/>
    </row>
    <row r="553" spans="1:19" ht="9" customHeight="1">
      <c r="A553" s="89" t="s">
        <v>108</v>
      </c>
      <c r="B553" s="264">
        <f t="shared" si="41"/>
        <v>2279</v>
      </c>
      <c r="C553" s="264">
        <v>1078</v>
      </c>
      <c r="D553" s="264" t="s">
        <v>253</v>
      </c>
      <c r="E553" s="264">
        <f t="shared" si="42"/>
        <v>1201</v>
      </c>
      <c r="F553" s="116">
        <v>1189</v>
      </c>
      <c r="G553" s="116">
        <v>1</v>
      </c>
      <c r="H553" s="116">
        <v>0</v>
      </c>
      <c r="I553" s="99">
        <v>10</v>
      </c>
      <c r="J553" s="116">
        <v>0</v>
      </c>
      <c r="K553" s="116">
        <v>1</v>
      </c>
      <c r="L553" s="116">
        <v>0</v>
      </c>
      <c r="M553" s="116">
        <v>0</v>
      </c>
      <c r="N553" s="116">
        <v>0</v>
      </c>
      <c r="P553" s="270"/>
      <c r="Q553" s="121"/>
      <c r="S553" s="121"/>
    </row>
    <row r="554" spans="1:19" ht="9" customHeight="1">
      <c r="A554" s="100" t="s">
        <v>109</v>
      </c>
      <c r="B554" s="117">
        <f t="shared" si="41"/>
        <v>1415</v>
      </c>
      <c r="C554" s="117">
        <v>0</v>
      </c>
      <c r="D554" s="117" t="s">
        <v>253</v>
      </c>
      <c r="E554" s="117">
        <f t="shared" si="42"/>
        <v>1415</v>
      </c>
      <c r="F554" s="117">
        <v>1066</v>
      </c>
      <c r="G554" s="117">
        <v>180</v>
      </c>
      <c r="H554" s="117">
        <v>20</v>
      </c>
      <c r="I554" s="101">
        <v>0</v>
      </c>
      <c r="J554" s="117">
        <v>0</v>
      </c>
      <c r="K554" s="117">
        <v>112</v>
      </c>
      <c r="L554" s="117">
        <v>7</v>
      </c>
      <c r="M554" s="117">
        <v>30</v>
      </c>
      <c r="N554" s="117">
        <v>0</v>
      </c>
      <c r="P554" s="270"/>
      <c r="Q554" s="121"/>
      <c r="S554" s="121"/>
    </row>
    <row r="555" spans="1:19" ht="3.75" customHeight="1">
      <c r="B555" s="265"/>
      <c r="C555" s="253"/>
      <c r="D555" s="253"/>
      <c r="E555" s="253"/>
      <c r="P555" s="270"/>
      <c r="Q555" s="121"/>
      <c r="S555" s="121"/>
    </row>
    <row r="556" spans="1:19" ht="9" customHeight="1">
      <c r="A556" s="162" t="s">
        <v>116</v>
      </c>
      <c r="B556" s="116"/>
      <c r="C556" s="116"/>
      <c r="D556" s="116"/>
      <c r="E556" s="116"/>
      <c r="F556" s="116"/>
      <c r="G556" s="116"/>
      <c r="H556" s="116"/>
      <c r="I556" s="116"/>
      <c r="J556" s="116"/>
      <c r="K556" s="116"/>
      <c r="L556" s="116"/>
      <c r="M556" s="116"/>
      <c r="N556" s="266"/>
      <c r="P556" s="270"/>
      <c r="Q556" s="121"/>
      <c r="S556" s="121"/>
    </row>
    <row r="557" spans="1:19" s="164" customFormat="1" ht="9" customHeight="1">
      <c r="A557" s="271" t="s">
        <v>181</v>
      </c>
      <c r="B557" s="267">
        <f>SUM(B559:B590)</f>
        <v>86042</v>
      </c>
      <c r="C557" s="267">
        <f>SUM(C559:C590)</f>
        <v>12089</v>
      </c>
      <c r="D557" s="267"/>
      <c r="E557" s="267">
        <f t="shared" ref="E557:N557" si="43">SUM(E559:E590)</f>
        <v>73953</v>
      </c>
      <c r="F557" s="267">
        <f t="shared" si="43"/>
        <v>46377</v>
      </c>
      <c r="G557" s="267">
        <f t="shared" si="43"/>
        <v>2969</v>
      </c>
      <c r="H557" s="267">
        <f t="shared" si="43"/>
        <v>762</v>
      </c>
      <c r="I557" s="267">
        <f t="shared" si="43"/>
        <v>10593</v>
      </c>
      <c r="J557" s="267">
        <f t="shared" si="43"/>
        <v>325</v>
      </c>
      <c r="K557" s="267">
        <f t="shared" si="43"/>
        <v>2969</v>
      </c>
      <c r="L557" s="267">
        <f t="shared" si="43"/>
        <v>687</v>
      </c>
      <c r="M557" s="267">
        <f t="shared" si="43"/>
        <v>9083</v>
      </c>
      <c r="N557" s="267">
        <f t="shared" si="43"/>
        <v>188</v>
      </c>
      <c r="O557" s="268"/>
      <c r="P557" s="260"/>
      <c r="Q557" s="121"/>
      <c r="S557" s="121"/>
    </row>
    <row r="558" spans="1:19" s="79" customFormat="1" ht="3.95" customHeight="1">
      <c r="A558" s="89" t="s">
        <v>252</v>
      </c>
      <c r="B558" s="116"/>
      <c r="C558" s="116"/>
      <c r="D558" s="116"/>
      <c r="E558" s="116"/>
      <c r="F558" s="116"/>
      <c r="G558" s="116"/>
      <c r="H558" s="116"/>
      <c r="I558" s="116"/>
      <c r="J558" s="116"/>
      <c r="K558" s="116"/>
      <c r="L558" s="116"/>
      <c r="M558" s="116"/>
      <c r="N558" s="116"/>
      <c r="O558" s="257"/>
      <c r="P558" s="270"/>
      <c r="Q558" s="121"/>
      <c r="S558" s="121"/>
    </row>
    <row r="559" spans="1:19" ht="9" customHeight="1">
      <c r="A559" s="89" t="s">
        <v>79</v>
      </c>
      <c r="B559" s="264">
        <f t="shared" ref="B559:B590" si="44">SUM(C559:E559)</f>
        <v>1427</v>
      </c>
      <c r="C559" s="264">
        <v>63</v>
      </c>
      <c r="D559" s="264" t="s">
        <v>253</v>
      </c>
      <c r="E559" s="264">
        <f t="shared" ref="E559:E590" si="45">SUM(F559:N559)</f>
        <v>1364</v>
      </c>
      <c r="F559" s="116">
        <v>934</v>
      </c>
      <c r="G559" s="116">
        <v>69</v>
      </c>
      <c r="H559" s="116">
        <v>18</v>
      </c>
      <c r="I559" s="99">
        <v>278</v>
      </c>
      <c r="J559" s="116">
        <v>0</v>
      </c>
      <c r="K559" s="116">
        <v>11</v>
      </c>
      <c r="L559" s="116">
        <v>23</v>
      </c>
      <c r="M559" s="116">
        <v>31</v>
      </c>
      <c r="N559" s="116">
        <v>0</v>
      </c>
      <c r="P559" s="270"/>
      <c r="Q559" s="121"/>
      <c r="S559" s="121"/>
    </row>
    <row r="560" spans="1:19" ht="9" customHeight="1">
      <c r="A560" s="89" t="s">
        <v>80</v>
      </c>
      <c r="B560" s="264">
        <f t="shared" si="44"/>
        <v>3123</v>
      </c>
      <c r="C560" s="264">
        <v>249</v>
      </c>
      <c r="D560" s="264" t="s">
        <v>253</v>
      </c>
      <c r="E560" s="264">
        <f t="shared" si="45"/>
        <v>2874</v>
      </c>
      <c r="F560" s="116">
        <v>1867</v>
      </c>
      <c r="G560" s="116">
        <v>368</v>
      </c>
      <c r="H560" s="116">
        <v>28</v>
      </c>
      <c r="I560" s="99">
        <v>359</v>
      </c>
      <c r="J560" s="116">
        <v>0</v>
      </c>
      <c r="K560" s="116">
        <v>108</v>
      </c>
      <c r="L560" s="116">
        <v>99</v>
      </c>
      <c r="M560" s="116">
        <v>33</v>
      </c>
      <c r="N560" s="116">
        <v>12</v>
      </c>
      <c r="P560" s="269"/>
      <c r="Q560" s="121"/>
      <c r="S560" s="121"/>
    </row>
    <row r="561" spans="1:19" ht="9" customHeight="1">
      <c r="A561" s="89" t="s">
        <v>81</v>
      </c>
      <c r="B561" s="264">
        <f t="shared" si="44"/>
        <v>564</v>
      </c>
      <c r="C561" s="264">
        <v>109</v>
      </c>
      <c r="D561" s="264" t="s">
        <v>253</v>
      </c>
      <c r="E561" s="264">
        <f t="shared" si="45"/>
        <v>455</v>
      </c>
      <c r="F561" s="116">
        <v>394</v>
      </c>
      <c r="G561" s="116">
        <v>11</v>
      </c>
      <c r="H561" s="116">
        <v>1</v>
      </c>
      <c r="I561" s="99">
        <v>34</v>
      </c>
      <c r="J561" s="116">
        <v>0</v>
      </c>
      <c r="K561" s="116">
        <v>6</v>
      </c>
      <c r="L561" s="116">
        <v>2</v>
      </c>
      <c r="M561" s="116">
        <v>7</v>
      </c>
      <c r="N561" s="116">
        <v>0</v>
      </c>
      <c r="P561" s="269"/>
      <c r="Q561" s="121"/>
      <c r="S561" s="121"/>
    </row>
    <row r="562" spans="1:19" ht="9" customHeight="1">
      <c r="A562" s="100" t="s">
        <v>82</v>
      </c>
      <c r="B562" s="117">
        <f t="shared" si="44"/>
        <v>934</v>
      </c>
      <c r="C562" s="117">
        <v>102</v>
      </c>
      <c r="D562" s="117" t="s">
        <v>253</v>
      </c>
      <c r="E562" s="117">
        <f t="shared" si="45"/>
        <v>832</v>
      </c>
      <c r="F562" s="117">
        <v>410</v>
      </c>
      <c r="G562" s="117">
        <v>25</v>
      </c>
      <c r="H562" s="117">
        <v>14</v>
      </c>
      <c r="I562" s="101">
        <v>320</v>
      </c>
      <c r="J562" s="117">
        <v>0</v>
      </c>
      <c r="K562" s="117">
        <v>10</v>
      </c>
      <c r="L562" s="117">
        <v>25</v>
      </c>
      <c r="M562" s="117">
        <v>27</v>
      </c>
      <c r="N562" s="117">
        <v>1</v>
      </c>
      <c r="P562" s="269"/>
      <c r="Q562" s="121"/>
      <c r="S562" s="121"/>
    </row>
    <row r="563" spans="1:19" ht="9" customHeight="1">
      <c r="A563" s="89" t="s">
        <v>83</v>
      </c>
      <c r="B563" s="264">
        <f t="shared" si="44"/>
        <v>3261</v>
      </c>
      <c r="C563" s="264">
        <v>108</v>
      </c>
      <c r="D563" s="264" t="s">
        <v>253</v>
      </c>
      <c r="E563" s="264">
        <f t="shared" si="45"/>
        <v>3153</v>
      </c>
      <c r="F563" s="116">
        <v>2456</v>
      </c>
      <c r="G563" s="116">
        <v>50</v>
      </c>
      <c r="H563" s="116">
        <v>40</v>
      </c>
      <c r="I563" s="99">
        <v>410</v>
      </c>
      <c r="J563" s="116">
        <v>0</v>
      </c>
      <c r="K563" s="116">
        <v>66</v>
      </c>
      <c r="L563" s="116">
        <v>97</v>
      </c>
      <c r="M563" s="116">
        <v>34</v>
      </c>
      <c r="N563" s="116">
        <v>0</v>
      </c>
      <c r="P563" s="269"/>
      <c r="Q563" s="121"/>
      <c r="S563" s="121"/>
    </row>
    <row r="564" spans="1:19" ht="9" customHeight="1">
      <c r="A564" s="89" t="s">
        <v>84</v>
      </c>
      <c r="B564" s="264">
        <f t="shared" si="44"/>
        <v>924</v>
      </c>
      <c r="C564" s="264">
        <v>27</v>
      </c>
      <c r="D564" s="264" t="s">
        <v>253</v>
      </c>
      <c r="E564" s="264">
        <f t="shared" si="45"/>
        <v>897</v>
      </c>
      <c r="F564" s="116">
        <v>733</v>
      </c>
      <c r="G564" s="116">
        <v>28</v>
      </c>
      <c r="H564" s="116">
        <v>12</v>
      </c>
      <c r="I564" s="99">
        <v>45</v>
      </c>
      <c r="J564" s="116">
        <v>0</v>
      </c>
      <c r="K564" s="116">
        <v>71</v>
      </c>
      <c r="L564" s="116">
        <v>1</v>
      </c>
      <c r="M564" s="116">
        <v>7</v>
      </c>
      <c r="N564" s="116">
        <v>0</v>
      </c>
      <c r="P564" s="269"/>
      <c r="Q564" s="121"/>
      <c r="S564" s="121"/>
    </row>
    <row r="565" spans="1:19" ht="9" customHeight="1">
      <c r="A565" s="89" t="s">
        <v>85</v>
      </c>
      <c r="B565" s="264">
        <f t="shared" si="44"/>
        <v>1722</v>
      </c>
      <c r="C565" s="264">
        <v>530</v>
      </c>
      <c r="D565" s="264" t="s">
        <v>253</v>
      </c>
      <c r="E565" s="264">
        <f t="shared" si="45"/>
        <v>1192</v>
      </c>
      <c r="F565" s="116">
        <v>880</v>
      </c>
      <c r="G565" s="116">
        <v>19</v>
      </c>
      <c r="H565" s="116">
        <v>5</v>
      </c>
      <c r="I565" s="99">
        <v>225</v>
      </c>
      <c r="J565" s="116">
        <v>0</v>
      </c>
      <c r="K565" s="116">
        <v>56</v>
      </c>
      <c r="L565" s="116">
        <v>1</v>
      </c>
      <c r="M565" s="116">
        <v>6</v>
      </c>
      <c r="N565" s="116">
        <v>0</v>
      </c>
      <c r="P565" s="269"/>
      <c r="Q565" s="121"/>
      <c r="S565" s="121"/>
    </row>
    <row r="566" spans="1:19" ht="9" customHeight="1">
      <c r="A566" s="100" t="s">
        <v>86</v>
      </c>
      <c r="B566" s="117">
        <f t="shared" si="44"/>
        <v>5174</v>
      </c>
      <c r="C566" s="117">
        <v>30</v>
      </c>
      <c r="D566" s="117" t="s">
        <v>253</v>
      </c>
      <c r="E566" s="117">
        <f t="shared" si="45"/>
        <v>5144</v>
      </c>
      <c r="F566" s="117">
        <v>4342</v>
      </c>
      <c r="G566" s="117">
        <v>231</v>
      </c>
      <c r="H566" s="117">
        <v>69</v>
      </c>
      <c r="I566" s="101">
        <v>0</v>
      </c>
      <c r="J566" s="117">
        <v>213</v>
      </c>
      <c r="K566" s="117">
        <v>143</v>
      </c>
      <c r="L566" s="117">
        <v>20</v>
      </c>
      <c r="M566" s="117">
        <v>87</v>
      </c>
      <c r="N566" s="117">
        <v>39</v>
      </c>
      <c r="P566" s="269"/>
      <c r="Q566" s="121"/>
      <c r="S566" s="121"/>
    </row>
    <row r="567" spans="1:19" ht="9" customHeight="1">
      <c r="A567" s="243" t="s">
        <v>24</v>
      </c>
      <c r="B567" s="264">
        <f t="shared" si="44"/>
        <v>11053</v>
      </c>
      <c r="C567" s="264">
        <v>2821</v>
      </c>
      <c r="D567" s="264" t="s">
        <v>253</v>
      </c>
      <c r="E567" s="264">
        <f t="shared" si="45"/>
        <v>8232</v>
      </c>
      <c r="F567" s="116">
        <v>14</v>
      </c>
      <c r="G567" s="116">
        <v>4</v>
      </c>
      <c r="H567" s="116">
        <v>8</v>
      </c>
      <c r="I567" s="99">
        <v>4</v>
      </c>
      <c r="J567" s="116">
        <v>0</v>
      </c>
      <c r="K567" s="116">
        <v>31</v>
      </c>
      <c r="L567" s="116">
        <v>5</v>
      </c>
      <c r="M567" s="116">
        <v>8166</v>
      </c>
      <c r="N567" s="116">
        <v>0</v>
      </c>
      <c r="P567" s="269"/>
      <c r="Q567" s="121"/>
      <c r="S567" s="121"/>
    </row>
    <row r="568" spans="1:19" ht="9" customHeight="1">
      <c r="A568" s="89" t="s">
        <v>87</v>
      </c>
      <c r="B568" s="264">
        <f t="shared" si="44"/>
        <v>1379</v>
      </c>
      <c r="C568" s="264">
        <v>185</v>
      </c>
      <c r="D568" s="264" t="s">
        <v>253</v>
      </c>
      <c r="E568" s="264">
        <f t="shared" si="45"/>
        <v>1194</v>
      </c>
      <c r="F568" s="116">
        <v>579</v>
      </c>
      <c r="G568" s="116">
        <v>227</v>
      </c>
      <c r="H568" s="116">
        <v>99</v>
      </c>
      <c r="I568" s="99">
        <v>196</v>
      </c>
      <c r="J568" s="116">
        <v>0</v>
      </c>
      <c r="K568" s="116">
        <v>0</v>
      </c>
      <c r="L568" s="116">
        <v>30</v>
      </c>
      <c r="M568" s="116">
        <v>47</v>
      </c>
      <c r="N568" s="116">
        <v>16</v>
      </c>
      <c r="P568" s="269"/>
      <c r="Q568" s="121"/>
      <c r="S568" s="121"/>
    </row>
    <row r="569" spans="1:19" ht="9" customHeight="1">
      <c r="A569" s="89" t="s">
        <v>88</v>
      </c>
      <c r="B569" s="264">
        <f t="shared" si="44"/>
        <v>4464</v>
      </c>
      <c r="C569" s="264">
        <v>0</v>
      </c>
      <c r="D569" s="264" t="s">
        <v>253</v>
      </c>
      <c r="E569" s="264">
        <f t="shared" si="45"/>
        <v>4464</v>
      </c>
      <c r="F569" s="116">
        <v>2808</v>
      </c>
      <c r="G569" s="116">
        <v>170</v>
      </c>
      <c r="H569" s="116">
        <v>60</v>
      </c>
      <c r="I569" s="99">
        <v>1205</v>
      </c>
      <c r="J569" s="116">
        <v>0</v>
      </c>
      <c r="K569" s="116">
        <v>97</v>
      </c>
      <c r="L569" s="116">
        <v>39</v>
      </c>
      <c r="M569" s="116">
        <v>71</v>
      </c>
      <c r="N569" s="116">
        <v>14</v>
      </c>
      <c r="P569" s="269"/>
      <c r="Q569" s="121"/>
      <c r="S569" s="121"/>
    </row>
    <row r="570" spans="1:19" ht="9" customHeight="1">
      <c r="A570" s="100" t="s">
        <v>89</v>
      </c>
      <c r="B570" s="117">
        <f t="shared" si="44"/>
        <v>1344</v>
      </c>
      <c r="C570" s="117">
        <v>353</v>
      </c>
      <c r="D570" s="117" t="s">
        <v>253</v>
      </c>
      <c r="E570" s="117">
        <f t="shared" si="45"/>
        <v>991</v>
      </c>
      <c r="F570" s="117">
        <v>642</v>
      </c>
      <c r="G570" s="117">
        <v>54</v>
      </c>
      <c r="H570" s="117">
        <v>2</v>
      </c>
      <c r="I570" s="101">
        <v>0</v>
      </c>
      <c r="J570" s="117">
        <v>41</v>
      </c>
      <c r="K570" s="117">
        <v>240</v>
      </c>
      <c r="L570" s="117"/>
      <c r="M570" s="117">
        <v>11</v>
      </c>
      <c r="N570" s="117">
        <v>1</v>
      </c>
      <c r="P570" s="269"/>
      <c r="Q570" s="121"/>
      <c r="S570" s="121"/>
    </row>
    <row r="571" spans="1:19" ht="9" customHeight="1">
      <c r="A571" s="89" t="s">
        <v>90</v>
      </c>
      <c r="B571" s="264">
        <f t="shared" si="44"/>
        <v>1301</v>
      </c>
      <c r="C571" s="264">
        <v>0</v>
      </c>
      <c r="D571" s="264" t="s">
        <v>253</v>
      </c>
      <c r="E571" s="264">
        <f t="shared" si="45"/>
        <v>1301</v>
      </c>
      <c r="F571" s="116">
        <v>1056</v>
      </c>
      <c r="G571" s="116">
        <v>115</v>
      </c>
      <c r="H571" s="116">
        <v>16</v>
      </c>
      <c r="I571" s="99">
        <v>0</v>
      </c>
      <c r="J571" s="116">
        <v>0</v>
      </c>
      <c r="K571" s="116">
        <v>51</v>
      </c>
      <c r="L571" s="116">
        <v>29</v>
      </c>
      <c r="M571" s="116">
        <v>32</v>
      </c>
      <c r="N571" s="116">
        <v>2</v>
      </c>
      <c r="P571" s="269"/>
      <c r="Q571" s="121"/>
      <c r="S571" s="121"/>
    </row>
    <row r="572" spans="1:19" ht="9" customHeight="1">
      <c r="A572" s="89" t="s">
        <v>91</v>
      </c>
      <c r="B572" s="264">
        <f t="shared" si="44"/>
        <v>4340</v>
      </c>
      <c r="C572" s="264">
        <v>320</v>
      </c>
      <c r="D572" s="264" t="s">
        <v>253</v>
      </c>
      <c r="E572" s="264">
        <f t="shared" si="45"/>
        <v>4020</v>
      </c>
      <c r="F572" s="116">
        <v>3852</v>
      </c>
      <c r="G572" s="116">
        <v>62</v>
      </c>
      <c r="H572" s="116">
        <v>16</v>
      </c>
      <c r="I572" s="99">
        <v>3</v>
      </c>
      <c r="J572" s="116">
        <v>16</v>
      </c>
      <c r="K572" s="116">
        <v>10</v>
      </c>
      <c r="L572" s="116">
        <v>28</v>
      </c>
      <c r="M572" s="116">
        <v>30</v>
      </c>
      <c r="N572" s="116">
        <v>3</v>
      </c>
      <c r="P572" s="269"/>
      <c r="Q572" s="121"/>
      <c r="S572" s="121"/>
    </row>
    <row r="573" spans="1:19" ht="9" customHeight="1">
      <c r="A573" s="89" t="s">
        <v>92</v>
      </c>
      <c r="B573" s="264">
        <f t="shared" si="44"/>
        <v>8304</v>
      </c>
      <c r="C573" s="264">
        <v>1029</v>
      </c>
      <c r="D573" s="264" t="s">
        <v>253</v>
      </c>
      <c r="E573" s="264">
        <f t="shared" si="45"/>
        <v>7275</v>
      </c>
      <c r="F573" s="116">
        <v>4348</v>
      </c>
      <c r="G573" s="116">
        <v>134</v>
      </c>
      <c r="H573" s="116">
        <v>86</v>
      </c>
      <c r="I573" s="99">
        <v>1985</v>
      </c>
      <c r="J573" s="116">
        <v>0</v>
      </c>
      <c r="K573" s="116">
        <v>509</v>
      </c>
      <c r="L573" s="116">
        <v>86</v>
      </c>
      <c r="M573" s="116">
        <v>77</v>
      </c>
      <c r="N573" s="116">
        <v>50</v>
      </c>
      <c r="P573" s="269"/>
      <c r="Q573" s="121"/>
      <c r="S573" s="121"/>
    </row>
    <row r="574" spans="1:19" ht="9" customHeight="1">
      <c r="A574" s="100" t="s">
        <v>93</v>
      </c>
      <c r="B574" s="117">
        <f t="shared" si="44"/>
        <v>2887</v>
      </c>
      <c r="C574" s="117">
        <v>1015</v>
      </c>
      <c r="D574" s="117" t="s">
        <v>253</v>
      </c>
      <c r="E574" s="117">
        <f t="shared" si="45"/>
        <v>1872</v>
      </c>
      <c r="F574" s="117">
        <v>586</v>
      </c>
      <c r="G574" s="117">
        <v>233</v>
      </c>
      <c r="H574" s="117">
        <v>32</v>
      </c>
      <c r="I574" s="101">
        <v>0</v>
      </c>
      <c r="J574" s="117">
        <v>0</v>
      </c>
      <c r="K574" s="117">
        <v>968</v>
      </c>
      <c r="L574" s="117">
        <v>11</v>
      </c>
      <c r="M574" s="117">
        <v>40</v>
      </c>
      <c r="N574" s="117">
        <v>2</v>
      </c>
      <c r="P574" s="269"/>
      <c r="Q574" s="121"/>
      <c r="S574" s="121"/>
    </row>
    <row r="575" spans="1:19" ht="9" customHeight="1">
      <c r="A575" s="89" t="s">
        <v>94</v>
      </c>
      <c r="B575" s="264">
        <f t="shared" si="44"/>
        <v>1218</v>
      </c>
      <c r="C575" s="264">
        <v>68</v>
      </c>
      <c r="D575" s="264" t="s">
        <v>253</v>
      </c>
      <c r="E575" s="264">
        <f t="shared" si="45"/>
        <v>1150</v>
      </c>
      <c r="F575" s="116">
        <v>800</v>
      </c>
      <c r="G575" s="116">
        <v>48</v>
      </c>
      <c r="H575" s="116">
        <v>26</v>
      </c>
      <c r="I575" s="99">
        <v>144</v>
      </c>
      <c r="J575" s="116">
        <v>0</v>
      </c>
      <c r="K575" s="116">
        <v>45</v>
      </c>
      <c r="L575" s="116">
        <v>28</v>
      </c>
      <c r="M575" s="116">
        <v>55</v>
      </c>
      <c r="N575" s="116">
        <v>4</v>
      </c>
      <c r="P575" s="269"/>
      <c r="Q575" s="121"/>
      <c r="S575" s="121"/>
    </row>
    <row r="576" spans="1:19" ht="9" customHeight="1">
      <c r="A576" s="89" t="s">
        <v>95</v>
      </c>
      <c r="B576" s="264">
        <f t="shared" si="44"/>
        <v>903</v>
      </c>
      <c r="C576" s="264">
        <v>195</v>
      </c>
      <c r="D576" s="264" t="s">
        <v>253</v>
      </c>
      <c r="E576" s="264">
        <f t="shared" si="45"/>
        <v>708</v>
      </c>
      <c r="F576" s="116">
        <v>470</v>
      </c>
      <c r="G576" s="116">
        <v>12</v>
      </c>
      <c r="H576" s="116">
        <v>6</v>
      </c>
      <c r="I576" s="99">
        <v>210</v>
      </c>
      <c r="J576" s="116">
        <v>0</v>
      </c>
      <c r="K576" s="116">
        <v>5</v>
      </c>
      <c r="L576" s="116">
        <v>2</v>
      </c>
      <c r="M576" s="116">
        <v>2</v>
      </c>
      <c r="N576" s="116">
        <v>1</v>
      </c>
      <c r="P576" s="269"/>
      <c r="Q576" s="121"/>
      <c r="S576" s="121"/>
    </row>
    <row r="577" spans="1:19" ht="9" customHeight="1">
      <c r="A577" s="89" t="s">
        <v>96</v>
      </c>
      <c r="B577" s="264">
        <f t="shared" si="44"/>
        <v>6747</v>
      </c>
      <c r="C577" s="264">
        <v>820</v>
      </c>
      <c r="D577" s="264" t="s">
        <v>253</v>
      </c>
      <c r="E577" s="264">
        <f t="shared" si="45"/>
        <v>5927</v>
      </c>
      <c r="F577" s="116">
        <v>3486</v>
      </c>
      <c r="G577" s="116">
        <v>186</v>
      </c>
      <c r="H577" s="116">
        <v>40</v>
      </c>
      <c r="I577" s="99">
        <v>2101</v>
      </c>
      <c r="J577" s="116">
        <v>0</v>
      </c>
      <c r="K577" s="116">
        <v>36</v>
      </c>
      <c r="L577" s="116">
        <v>4</v>
      </c>
      <c r="M577" s="116">
        <v>69</v>
      </c>
      <c r="N577" s="116">
        <v>5</v>
      </c>
      <c r="P577" s="269"/>
      <c r="Q577" s="121"/>
      <c r="S577" s="121"/>
    </row>
    <row r="578" spans="1:19" ht="9" customHeight="1">
      <c r="A578" s="100" t="s">
        <v>97</v>
      </c>
      <c r="B578" s="117">
        <f t="shared" si="44"/>
        <v>605</v>
      </c>
      <c r="C578" s="117">
        <v>0</v>
      </c>
      <c r="D578" s="117" t="s">
        <v>253</v>
      </c>
      <c r="E578" s="117">
        <f t="shared" si="45"/>
        <v>605</v>
      </c>
      <c r="F578" s="117">
        <v>485</v>
      </c>
      <c r="G578" s="117">
        <v>60</v>
      </c>
      <c r="H578" s="117">
        <v>5</v>
      </c>
      <c r="I578" s="101">
        <v>19</v>
      </c>
      <c r="J578" s="117">
        <v>0</v>
      </c>
      <c r="K578" s="117">
        <v>13</v>
      </c>
      <c r="L578" s="117">
        <v>0</v>
      </c>
      <c r="M578" s="117">
        <v>20</v>
      </c>
      <c r="N578" s="117">
        <v>3</v>
      </c>
      <c r="P578" s="269"/>
      <c r="Q578" s="121"/>
      <c r="S578" s="121"/>
    </row>
    <row r="579" spans="1:19" ht="9" customHeight="1">
      <c r="A579" s="89" t="s">
        <v>98</v>
      </c>
      <c r="B579" s="264">
        <f t="shared" si="44"/>
        <v>2342</v>
      </c>
      <c r="C579" s="264">
        <v>292</v>
      </c>
      <c r="D579" s="264" t="s">
        <v>253</v>
      </c>
      <c r="E579" s="264">
        <f t="shared" si="45"/>
        <v>2050</v>
      </c>
      <c r="F579" s="116">
        <v>1569</v>
      </c>
      <c r="G579" s="116">
        <v>166</v>
      </c>
      <c r="H579" s="116">
        <v>17</v>
      </c>
      <c r="I579" s="99">
        <v>253</v>
      </c>
      <c r="J579" s="116">
        <v>0</v>
      </c>
      <c r="K579" s="116">
        <v>0</v>
      </c>
      <c r="L579" s="116">
        <v>18</v>
      </c>
      <c r="M579" s="116">
        <v>27</v>
      </c>
      <c r="N579" s="116">
        <v>0</v>
      </c>
      <c r="P579" s="269"/>
      <c r="Q579" s="121"/>
      <c r="S579" s="121"/>
    </row>
    <row r="580" spans="1:19" ht="9" customHeight="1">
      <c r="A580" s="89" t="s">
        <v>99</v>
      </c>
      <c r="B580" s="264">
        <f t="shared" si="44"/>
        <v>1498</v>
      </c>
      <c r="C580" s="264">
        <v>164</v>
      </c>
      <c r="D580" s="264" t="s">
        <v>253</v>
      </c>
      <c r="E580" s="264">
        <f t="shared" si="45"/>
        <v>1334</v>
      </c>
      <c r="F580" s="116">
        <v>791</v>
      </c>
      <c r="G580" s="116">
        <v>66</v>
      </c>
      <c r="H580" s="116">
        <v>71</v>
      </c>
      <c r="I580" s="99">
        <v>206</v>
      </c>
      <c r="J580" s="116">
        <v>0</v>
      </c>
      <c r="K580" s="116">
        <v>52</v>
      </c>
      <c r="L580" s="116">
        <v>106</v>
      </c>
      <c r="M580" s="116">
        <v>37</v>
      </c>
      <c r="N580" s="116">
        <v>5</v>
      </c>
      <c r="P580" s="269"/>
      <c r="Q580" s="121"/>
      <c r="S580" s="121"/>
    </row>
    <row r="581" spans="1:19" ht="9" customHeight="1">
      <c r="A581" s="89" t="s">
        <v>100</v>
      </c>
      <c r="B581" s="264">
        <f t="shared" si="44"/>
        <v>1566</v>
      </c>
      <c r="C581" s="264">
        <v>616</v>
      </c>
      <c r="D581" s="264" t="s">
        <v>253</v>
      </c>
      <c r="E581" s="264">
        <f t="shared" si="45"/>
        <v>950</v>
      </c>
      <c r="F581" s="116">
        <v>616</v>
      </c>
      <c r="G581" s="116">
        <v>52</v>
      </c>
      <c r="H581" s="116">
        <v>5</v>
      </c>
      <c r="I581" s="99">
        <v>203</v>
      </c>
      <c r="J581" s="116">
        <v>51</v>
      </c>
      <c r="K581" s="116">
        <v>0</v>
      </c>
      <c r="L581" s="116">
        <v>1</v>
      </c>
      <c r="M581" s="116">
        <v>22</v>
      </c>
      <c r="N581" s="116">
        <v>0</v>
      </c>
      <c r="P581" s="269"/>
      <c r="Q581" s="121"/>
      <c r="S581" s="121"/>
    </row>
    <row r="582" spans="1:19" ht="9" customHeight="1">
      <c r="A582" s="100" t="s">
        <v>101</v>
      </c>
      <c r="B582" s="117">
        <f t="shared" si="44"/>
        <v>1516</v>
      </c>
      <c r="C582" s="117">
        <v>0</v>
      </c>
      <c r="D582" s="117" t="s">
        <v>253</v>
      </c>
      <c r="E582" s="117">
        <f t="shared" si="45"/>
        <v>1516</v>
      </c>
      <c r="F582" s="117">
        <v>760</v>
      </c>
      <c r="G582" s="117">
        <v>168</v>
      </c>
      <c r="H582" s="117">
        <v>19</v>
      </c>
      <c r="I582" s="101">
        <v>499</v>
      </c>
      <c r="J582" s="117">
        <v>0</v>
      </c>
      <c r="K582" s="117">
        <v>44</v>
      </c>
      <c r="L582" s="117">
        <v>8</v>
      </c>
      <c r="M582" s="117">
        <v>13</v>
      </c>
      <c r="N582" s="117">
        <v>5</v>
      </c>
      <c r="P582" s="269"/>
      <c r="Q582" s="121"/>
      <c r="S582" s="121"/>
    </row>
    <row r="583" spans="1:19" ht="9" customHeight="1">
      <c r="A583" s="89" t="s">
        <v>102</v>
      </c>
      <c r="B583" s="264">
        <f t="shared" si="44"/>
        <v>3260</v>
      </c>
      <c r="C583" s="264">
        <v>0</v>
      </c>
      <c r="D583" s="264" t="s">
        <v>253</v>
      </c>
      <c r="E583" s="264">
        <f t="shared" si="45"/>
        <v>3260</v>
      </c>
      <c r="F583" s="116">
        <v>1829</v>
      </c>
      <c r="G583" s="116">
        <v>161</v>
      </c>
      <c r="H583" s="116">
        <v>21</v>
      </c>
      <c r="I583" s="99">
        <v>1155</v>
      </c>
      <c r="J583" s="116">
        <v>0</v>
      </c>
      <c r="K583" s="116">
        <v>49</v>
      </c>
      <c r="L583" s="116">
        <v>4</v>
      </c>
      <c r="M583" s="116">
        <v>41</v>
      </c>
      <c r="N583" s="116">
        <v>0</v>
      </c>
      <c r="P583" s="269"/>
      <c r="Q583" s="121"/>
      <c r="S583" s="121"/>
    </row>
    <row r="584" spans="1:19" ht="9" customHeight="1">
      <c r="A584" s="89" t="s">
        <v>103</v>
      </c>
      <c r="B584" s="264">
        <f t="shared" si="44"/>
        <v>2869</v>
      </c>
      <c r="C584" s="264">
        <v>0</v>
      </c>
      <c r="D584" s="264" t="s">
        <v>253</v>
      </c>
      <c r="E584" s="264">
        <f t="shared" si="45"/>
        <v>2869</v>
      </c>
      <c r="F584" s="116">
        <v>2833</v>
      </c>
      <c r="G584" s="116">
        <v>7</v>
      </c>
      <c r="H584" s="116">
        <v>2</v>
      </c>
      <c r="I584" s="99">
        <v>0</v>
      </c>
      <c r="J584" s="116">
        <v>0</v>
      </c>
      <c r="K584" s="116">
        <v>8</v>
      </c>
      <c r="L584" s="116">
        <v>0</v>
      </c>
      <c r="M584" s="116">
        <v>19</v>
      </c>
      <c r="N584" s="116">
        <v>0</v>
      </c>
      <c r="P584" s="269"/>
      <c r="Q584" s="121"/>
      <c r="S584" s="121"/>
    </row>
    <row r="585" spans="1:19" ht="9" customHeight="1">
      <c r="A585" s="89" t="s">
        <v>104</v>
      </c>
      <c r="B585" s="264">
        <f t="shared" si="44"/>
        <v>1589</v>
      </c>
      <c r="C585" s="264">
        <v>299</v>
      </c>
      <c r="D585" s="264" t="s">
        <v>253</v>
      </c>
      <c r="E585" s="264">
        <f t="shared" si="45"/>
        <v>1290</v>
      </c>
      <c r="F585" s="116">
        <v>1134</v>
      </c>
      <c r="G585" s="116">
        <v>13</v>
      </c>
      <c r="H585" s="116">
        <v>2</v>
      </c>
      <c r="I585" s="99">
        <v>0</v>
      </c>
      <c r="J585" s="116">
        <v>0</v>
      </c>
      <c r="K585" s="116">
        <v>120</v>
      </c>
      <c r="L585" s="116">
        <v>0</v>
      </c>
      <c r="M585" s="116">
        <v>7</v>
      </c>
      <c r="N585" s="116">
        <v>14</v>
      </c>
      <c r="P585" s="269"/>
      <c r="Q585" s="121"/>
      <c r="S585" s="121"/>
    </row>
    <row r="586" spans="1:19" ht="9" customHeight="1">
      <c r="A586" s="100" t="s">
        <v>105</v>
      </c>
      <c r="B586" s="117">
        <f t="shared" si="44"/>
        <v>1900</v>
      </c>
      <c r="C586" s="117">
        <v>151</v>
      </c>
      <c r="D586" s="117" t="s">
        <v>253</v>
      </c>
      <c r="E586" s="117">
        <f t="shared" si="45"/>
        <v>1749</v>
      </c>
      <c r="F586" s="117">
        <v>1248</v>
      </c>
      <c r="G586" s="117">
        <v>30</v>
      </c>
      <c r="H586" s="117">
        <v>15</v>
      </c>
      <c r="I586" s="101">
        <v>425</v>
      </c>
      <c r="J586" s="117">
        <v>0</v>
      </c>
      <c r="K586" s="117">
        <v>17</v>
      </c>
      <c r="L586" s="117">
        <v>2</v>
      </c>
      <c r="M586" s="117">
        <v>9</v>
      </c>
      <c r="N586" s="117">
        <v>3</v>
      </c>
      <c r="P586" s="269"/>
      <c r="Q586" s="121"/>
      <c r="S586" s="121"/>
    </row>
    <row r="587" spans="1:19" ht="9" customHeight="1">
      <c r="A587" s="89" t="s">
        <v>106</v>
      </c>
      <c r="B587" s="264">
        <f t="shared" si="44"/>
        <v>313</v>
      </c>
      <c r="C587" s="264">
        <v>81</v>
      </c>
      <c r="D587" s="264" t="s">
        <v>253</v>
      </c>
      <c r="E587" s="264">
        <f t="shared" si="45"/>
        <v>232</v>
      </c>
      <c r="F587" s="116">
        <v>164</v>
      </c>
      <c r="G587" s="116">
        <v>36</v>
      </c>
      <c r="H587" s="116">
        <v>15</v>
      </c>
      <c r="I587" s="99">
        <v>0</v>
      </c>
      <c r="J587" s="116">
        <v>4</v>
      </c>
      <c r="K587" s="116">
        <v>0</v>
      </c>
      <c r="L587" s="116">
        <v>7</v>
      </c>
      <c r="M587" s="116">
        <v>6</v>
      </c>
      <c r="N587" s="116">
        <v>0</v>
      </c>
      <c r="P587" s="269"/>
      <c r="Q587" s="121"/>
      <c r="S587" s="121"/>
    </row>
    <row r="588" spans="1:19" ht="9" customHeight="1">
      <c r="A588" s="89" t="s">
        <v>107</v>
      </c>
      <c r="B588" s="264">
        <f t="shared" si="44"/>
        <v>4022</v>
      </c>
      <c r="C588" s="264">
        <v>1556</v>
      </c>
      <c r="D588" s="264" t="s">
        <v>253</v>
      </c>
      <c r="E588" s="264">
        <f t="shared" si="45"/>
        <v>2466</v>
      </c>
      <c r="F588" s="116">
        <v>2120</v>
      </c>
      <c r="G588" s="116">
        <v>19</v>
      </c>
      <c r="H588" s="116">
        <v>1</v>
      </c>
      <c r="I588" s="99">
        <v>277</v>
      </c>
      <c r="J588" s="116">
        <v>0</v>
      </c>
      <c r="K588" s="116">
        <v>25</v>
      </c>
      <c r="L588" s="116">
        <v>2</v>
      </c>
      <c r="M588" s="116">
        <v>20</v>
      </c>
      <c r="N588" s="116">
        <v>2</v>
      </c>
      <c r="P588" s="269"/>
      <c r="Q588" s="121"/>
      <c r="S588" s="121"/>
    </row>
    <row r="589" spans="1:19" ht="9" customHeight="1">
      <c r="A589" s="89" t="s">
        <v>108</v>
      </c>
      <c r="B589" s="264">
        <f t="shared" si="44"/>
        <v>2055</v>
      </c>
      <c r="C589" s="264">
        <v>906</v>
      </c>
      <c r="D589" s="264" t="s">
        <v>253</v>
      </c>
      <c r="E589" s="264">
        <f t="shared" si="45"/>
        <v>1149</v>
      </c>
      <c r="F589" s="116">
        <v>1106</v>
      </c>
      <c r="G589" s="116">
        <v>0</v>
      </c>
      <c r="H589" s="116">
        <v>1</v>
      </c>
      <c r="I589" s="99">
        <v>37</v>
      </c>
      <c r="J589" s="116">
        <v>0</v>
      </c>
      <c r="K589" s="116">
        <v>4</v>
      </c>
      <c r="L589" s="116">
        <v>0</v>
      </c>
      <c r="M589" s="116">
        <v>1</v>
      </c>
      <c r="N589" s="116">
        <v>0</v>
      </c>
      <c r="P589" s="269"/>
      <c r="Q589" s="121"/>
      <c r="S589" s="121"/>
    </row>
    <row r="590" spans="1:19" ht="9" customHeight="1">
      <c r="A590" s="100" t="s">
        <v>109</v>
      </c>
      <c r="B590" s="117">
        <f t="shared" si="44"/>
        <v>1438</v>
      </c>
      <c r="C590" s="117">
        <v>0</v>
      </c>
      <c r="D590" s="117" t="s">
        <v>253</v>
      </c>
      <c r="E590" s="117">
        <f t="shared" si="45"/>
        <v>1438</v>
      </c>
      <c r="F590" s="117">
        <v>1065</v>
      </c>
      <c r="G590" s="117">
        <v>145</v>
      </c>
      <c r="H590" s="117">
        <v>10</v>
      </c>
      <c r="I590" s="101">
        <v>0</v>
      </c>
      <c r="J590" s="117">
        <v>0</v>
      </c>
      <c r="K590" s="117">
        <v>174</v>
      </c>
      <c r="L590" s="117">
        <v>9</v>
      </c>
      <c r="M590" s="117">
        <v>29</v>
      </c>
      <c r="N590" s="117">
        <v>6</v>
      </c>
      <c r="P590" s="269"/>
      <c r="Q590" s="121"/>
      <c r="S590" s="121"/>
    </row>
    <row r="591" spans="1:19" ht="4.5" customHeight="1">
      <c r="A591" s="89"/>
      <c r="B591" s="116"/>
      <c r="C591" s="116"/>
      <c r="D591" s="116"/>
      <c r="E591" s="116"/>
      <c r="F591" s="116"/>
      <c r="G591" s="116"/>
      <c r="H591" s="116"/>
      <c r="I591" s="116"/>
      <c r="J591" s="116"/>
      <c r="K591" s="116"/>
      <c r="L591" s="116"/>
      <c r="M591" s="116"/>
      <c r="N591" s="116"/>
      <c r="O591" s="257"/>
      <c r="P591" s="269"/>
      <c r="Q591" s="121"/>
      <c r="S591" s="121"/>
    </row>
    <row r="592" spans="1:19" ht="9" customHeight="1">
      <c r="A592" s="162" t="s">
        <v>117</v>
      </c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261"/>
      <c r="P592" s="269"/>
      <c r="Q592" s="121"/>
      <c r="S592" s="121"/>
    </row>
    <row r="593" spans="1:19" ht="9" customHeight="1">
      <c r="A593" s="96" t="s">
        <v>181</v>
      </c>
      <c r="B593" s="267">
        <f>SUM(B595:B626)</f>
        <v>91285</v>
      </c>
      <c r="C593" s="267">
        <f>SUM(C595:C626)</f>
        <v>13199</v>
      </c>
      <c r="D593" s="267"/>
      <c r="E593" s="267">
        <f t="shared" ref="E593:N593" si="46">SUM(E595:E626)</f>
        <v>78086</v>
      </c>
      <c r="F593" s="267">
        <f t="shared" si="46"/>
        <v>49545</v>
      </c>
      <c r="G593" s="267">
        <f t="shared" si="46"/>
        <v>2576</v>
      </c>
      <c r="H593" s="267">
        <f t="shared" si="46"/>
        <v>681</v>
      </c>
      <c r="I593" s="267">
        <f t="shared" si="46"/>
        <v>11989</v>
      </c>
      <c r="J593" s="267">
        <f t="shared" si="46"/>
        <v>347</v>
      </c>
      <c r="K593" s="267">
        <f t="shared" si="46"/>
        <v>2843</v>
      </c>
      <c r="L593" s="267">
        <f t="shared" si="46"/>
        <v>657</v>
      </c>
      <c r="M593" s="267">
        <f t="shared" si="46"/>
        <v>9237</v>
      </c>
      <c r="N593" s="267">
        <f t="shared" si="46"/>
        <v>211</v>
      </c>
      <c r="O593" s="268"/>
      <c r="P593" s="260"/>
      <c r="Q593" s="121"/>
      <c r="S593" s="121"/>
    </row>
    <row r="594" spans="1:19" ht="3" customHeight="1">
      <c r="A594" s="89" t="s">
        <v>252</v>
      </c>
      <c r="B594" s="116"/>
      <c r="C594" s="116"/>
      <c r="D594" s="116"/>
      <c r="E594" s="116"/>
      <c r="F594" s="116"/>
      <c r="G594" s="116"/>
      <c r="H594" s="116"/>
      <c r="I594" s="116"/>
      <c r="J594" s="116"/>
      <c r="K594" s="116"/>
      <c r="L594" s="116"/>
      <c r="M594" s="116"/>
      <c r="N594" s="116"/>
      <c r="O594" s="257"/>
      <c r="P594" s="269"/>
      <c r="Q594" s="121"/>
      <c r="S594" s="121"/>
    </row>
    <row r="595" spans="1:19" ht="9" customHeight="1">
      <c r="A595" s="272" t="s">
        <v>79</v>
      </c>
      <c r="B595" s="261">
        <f t="shared" ref="B595:B626" si="47">SUM(C595:E595)</f>
        <v>1194</v>
      </c>
      <c r="C595" s="261">
        <v>71</v>
      </c>
      <c r="D595" s="261" t="s">
        <v>253</v>
      </c>
      <c r="E595" s="261">
        <f t="shared" ref="E595:E626" si="48">SUM(F595:N595)</f>
        <v>1123</v>
      </c>
      <c r="F595" s="112">
        <v>832</v>
      </c>
      <c r="G595" s="112">
        <v>38</v>
      </c>
      <c r="H595" s="112">
        <v>8</v>
      </c>
      <c r="I595" s="113">
        <v>185</v>
      </c>
      <c r="J595" s="112">
        <v>0</v>
      </c>
      <c r="K595" s="112">
        <v>19</v>
      </c>
      <c r="L595" s="112">
        <v>17</v>
      </c>
      <c r="M595" s="112">
        <v>21</v>
      </c>
      <c r="N595" s="112">
        <v>3</v>
      </c>
      <c r="O595" s="269"/>
      <c r="P595" s="269"/>
      <c r="Q595" s="121"/>
      <c r="S595" s="121"/>
    </row>
    <row r="596" spans="1:19" ht="9" customHeight="1">
      <c r="A596" s="272" t="s">
        <v>80</v>
      </c>
      <c r="B596" s="261">
        <f t="shared" si="47"/>
        <v>3410</v>
      </c>
      <c r="C596" s="261">
        <v>241</v>
      </c>
      <c r="D596" s="261" t="s">
        <v>253</v>
      </c>
      <c r="E596" s="261">
        <f t="shared" si="48"/>
        <v>3169</v>
      </c>
      <c r="F596" s="112">
        <v>2001</v>
      </c>
      <c r="G596" s="112">
        <v>358</v>
      </c>
      <c r="H596" s="112">
        <v>20</v>
      </c>
      <c r="I596" s="113">
        <v>545</v>
      </c>
      <c r="J596" s="112">
        <v>0</v>
      </c>
      <c r="K596" s="112">
        <v>69</v>
      </c>
      <c r="L596" s="112">
        <v>100</v>
      </c>
      <c r="M596" s="112">
        <v>58</v>
      </c>
      <c r="N596" s="112">
        <v>18</v>
      </c>
      <c r="P596" s="269"/>
      <c r="Q596" s="121"/>
      <c r="S596" s="121"/>
    </row>
    <row r="597" spans="1:19" ht="9" customHeight="1">
      <c r="A597" s="272" t="s">
        <v>81</v>
      </c>
      <c r="B597" s="261">
        <f t="shared" si="47"/>
        <v>712</v>
      </c>
      <c r="C597" s="261">
        <v>101</v>
      </c>
      <c r="D597" s="261" t="s">
        <v>253</v>
      </c>
      <c r="E597" s="261">
        <f t="shared" si="48"/>
        <v>611</v>
      </c>
      <c r="F597" s="112">
        <v>545</v>
      </c>
      <c r="G597" s="112">
        <v>9</v>
      </c>
      <c r="H597" s="112">
        <v>6</v>
      </c>
      <c r="I597" s="113">
        <v>39</v>
      </c>
      <c r="J597" s="112">
        <v>0</v>
      </c>
      <c r="K597" s="112">
        <v>4</v>
      </c>
      <c r="L597" s="112">
        <v>0</v>
      </c>
      <c r="M597" s="112">
        <v>8</v>
      </c>
      <c r="N597" s="112">
        <v>0</v>
      </c>
      <c r="P597" s="269"/>
      <c r="Q597" s="121"/>
      <c r="S597" s="121"/>
    </row>
    <row r="598" spans="1:19" ht="9" customHeight="1">
      <c r="A598" s="273" t="s">
        <v>82</v>
      </c>
      <c r="B598" s="124">
        <f t="shared" si="47"/>
        <v>991</v>
      </c>
      <c r="C598" s="124">
        <v>137</v>
      </c>
      <c r="D598" s="124" t="s">
        <v>253</v>
      </c>
      <c r="E598" s="124">
        <f t="shared" si="48"/>
        <v>854</v>
      </c>
      <c r="F598" s="124">
        <v>431</v>
      </c>
      <c r="G598" s="124">
        <v>20</v>
      </c>
      <c r="H598" s="124">
        <v>18</v>
      </c>
      <c r="I598" s="126">
        <v>338</v>
      </c>
      <c r="J598" s="124">
        <v>0</v>
      </c>
      <c r="K598" s="124">
        <v>4</v>
      </c>
      <c r="L598" s="124">
        <v>17</v>
      </c>
      <c r="M598" s="124">
        <v>25</v>
      </c>
      <c r="N598" s="124">
        <v>1</v>
      </c>
      <c r="P598" s="269"/>
      <c r="Q598" s="121"/>
      <c r="S598" s="121"/>
    </row>
    <row r="599" spans="1:19" ht="9" customHeight="1">
      <c r="A599" s="272" t="s">
        <v>83</v>
      </c>
      <c r="B599" s="261">
        <f t="shared" si="47"/>
        <v>3392</v>
      </c>
      <c r="C599" s="261">
        <v>177</v>
      </c>
      <c r="D599" s="261" t="s">
        <v>253</v>
      </c>
      <c r="E599" s="261">
        <f t="shared" si="48"/>
        <v>3215</v>
      </c>
      <c r="F599" s="112">
        <v>2514</v>
      </c>
      <c r="G599" s="112">
        <v>55</v>
      </c>
      <c r="H599" s="112">
        <v>37</v>
      </c>
      <c r="I599" s="113">
        <v>416</v>
      </c>
      <c r="J599" s="112">
        <v>0</v>
      </c>
      <c r="K599" s="112">
        <v>50</v>
      </c>
      <c r="L599" s="112">
        <v>108</v>
      </c>
      <c r="M599" s="112">
        <v>35</v>
      </c>
      <c r="N599" s="112">
        <v>0</v>
      </c>
      <c r="P599" s="269"/>
      <c r="Q599" s="121"/>
      <c r="S599" s="121"/>
    </row>
    <row r="600" spans="1:19" ht="9" customHeight="1">
      <c r="A600" s="272" t="s">
        <v>84</v>
      </c>
      <c r="B600" s="261">
        <f t="shared" si="47"/>
        <v>873</v>
      </c>
      <c r="C600" s="261">
        <v>31</v>
      </c>
      <c r="D600" s="261" t="s">
        <v>253</v>
      </c>
      <c r="E600" s="261">
        <f t="shared" si="48"/>
        <v>842</v>
      </c>
      <c r="F600" s="112">
        <v>680</v>
      </c>
      <c r="G600" s="112">
        <v>21</v>
      </c>
      <c r="H600" s="112">
        <v>9</v>
      </c>
      <c r="I600" s="113">
        <v>85</v>
      </c>
      <c r="J600" s="112">
        <v>0</v>
      </c>
      <c r="K600" s="112">
        <v>37</v>
      </c>
      <c r="L600" s="112">
        <v>1</v>
      </c>
      <c r="M600" s="112">
        <v>9</v>
      </c>
      <c r="N600" s="112">
        <v>0</v>
      </c>
      <c r="P600" s="269"/>
      <c r="Q600" s="121"/>
      <c r="S600" s="121"/>
    </row>
    <row r="601" spans="1:19" ht="9" customHeight="1">
      <c r="A601" s="272" t="s">
        <v>85</v>
      </c>
      <c r="B601" s="261">
        <f t="shared" si="47"/>
        <v>1852</v>
      </c>
      <c r="C601" s="261">
        <v>516</v>
      </c>
      <c r="D601" s="261" t="s">
        <v>253</v>
      </c>
      <c r="E601" s="261">
        <f t="shared" si="48"/>
        <v>1336</v>
      </c>
      <c r="F601" s="112">
        <v>961</v>
      </c>
      <c r="G601" s="112">
        <v>25</v>
      </c>
      <c r="H601" s="112">
        <v>1</v>
      </c>
      <c r="I601" s="113">
        <v>318</v>
      </c>
      <c r="J601" s="112">
        <v>0</v>
      </c>
      <c r="K601" s="112">
        <v>17</v>
      </c>
      <c r="L601" s="112">
        <v>2</v>
      </c>
      <c r="M601" s="112">
        <v>12</v>
      </c>
      <c r="N601" s="112">
        <v>0</v>
      </c>
      <c r="P601" s="269"/>
      <c r="Q601" s="121"/>
      <c r="S601" s="121"/>
    </row>
    <row r="602" spans="1:19" ht="9" customHeight="1">
      <c r="A602" s="273" t="s">
        <v>86</v>
      </c>
      <c r="B602" s="124">
        <f t="shared" si="47"/>
        <v>5694</v>
      </c>
      <c r="C602" s="124">
        <v>41</v>
      </c>
      <c r="D602" s="124" t="s">
        <v>253</v>
      </c>
      <c r="E602" s="124">
        <f t="shared" si="48"/>
        <v>5653</v>
      </c>
      <c r="F602" s="124">
        <v>4739</v>
      </c>
      <c r="G602" s="124">
        <v>283</v>
      </c>
      <c r="H602" s="124">
        <v>42</v>
      </c>
      <c r="I602" s="126">
        <v>0</v>
      </c>
      <c r="J602" s="124">
        <v>239</v>
      </c>
      <c r="K602" s="124">
        <v>191</v>
      </c>
      <c r="L602" s="124">
        <v>29</v>
      </c>
      <c r="M602" s="124">
        <v>68</v>
      </c>
      <c r="N602" s="124">
        <v>62</v>
      </c>
      <c r="P602" s="269"/>
      <c r="Q602" s="121"/>
      <c r="S602" s="121"/>
    </row>
    <row r="603" spans="1:19" ht="9" customHeight="1">
      <c r="A603" s="243" t="s">
        <v>24</v>
      </c>
      <c r="B603" s="261">
        <f t="shared" si="47"/>
        <v>11385</v>
      </c>
      <c r="C603" s="261">
        <v>3093</v>
      </c>
      <c r="D603" s="261" t="s">
        <v>253</v>
      </c>
      <c r="E603" s="261">
        <f t="shared" si="48"/>
        <v>8292</v>
      </c>
      <c r="F603" s="112">
        <v>6</v>
      </c>
      <c r="G603" s="112">
        <v>2</v>
      </c>
      <c r="H603" s="112">
        <v>0</v>
      </c>
      <c r="I603" s="113">
        <v>0</v>
      </c>
      <c r="J603" s="112">
        <v>0</v>
      </c>
      <c r="K603" s="112">
        <v>6</v>
      </c>
      <c r="L603" s="112">
        <v>0</v>
      </c>
      <c r="M603" s="112">
        <v>8278</v>
      </c>
      <c r="N603" s="112">
        <v>0</v>
      </c>
      <c r="P603" s="269"/>
      <c r="Q603" s="121"/>
      <c r="S603" s="121"/>
    </row>
    <row r="604" spans="1:19" ht="9" customHeight="1">
      <c r="A604" s="272" t="s">
        <v>87</v>
      </c>
      <c r="B604" s="261">
        <f t="shared" si="47"/>
        <v>1435</v>
      </c>
      <c r="C604" s="261">
        <v>223</v>
      </c>
      <c r="D604" s="261" t="s">
        <v>253</v>
      </c>
      <c r="E604" s="261">
        <f t="shared" si="48"/>
        <v>1212</v>
      </c>
      <c r="F604" s="112">
        <v>543</v>
      </c>
      <c r="G604" s="112">
        <v>204</v>
      </c>
      <c r="H604" s="112">
        <v>77</v>
      </c>
      <c r="I604" s="113">
        <v>218</v>
      </c>
      <c r="J604" s="112">
        <v>0</v>
      </c>
      <c r="K604" s="112">
        <v>77</v>
      </c>
      <c r="L604" s="112">
        <v>43</v>
      </c>
      <c r="M604" s="112">
        <v>50</v>
      </c>
      <c r="N604" s="112">
        <v>0</v>
      </c>
      <c r="P604" s="269"/>
      <c r="Q604" s="121"/>
      <c r="S604" s="121"/>
    </row>
    <row r="605" spans="1:19" ht="9" customHeight="1">
      <c r="A605" s="272" t="s">
        <v>88</v>
      </c>
      <c r="B605" s="261">
        <f t="shared" si="47"/>
        <v>4741</v>
      </c>
      <c r="C605" s="261">
        <v>0</v>
      </c>
      <c r="D605" s="261" t="s">
        <v>253</v>
      </c>
      <c r="E605" s="261">
        <f t="shared" si="48"/>
        <v>4741</v>
      </c>
      <c r="F605" s="112">
        <v>2953</v>
      </c>
      <c r="G605" s="112">
        <v>144</v>
      </c>
      <c r="H605" s="112">
        <v>65</v>
      </c>
      <c r="I605" s="113">
        <v>1355</v>
      </c>
      <c r="J605" s="112">
        <v>0</v>
      </c>
      <c r="K605" s="112">
        <v>102</v>
      </c>
      <c r="L605" s="112">
        <v>33</v>
      </c>
      <c r="M605" s="112">
        <v>87</v>
      </c>
      <c r="N605" s="112">
        <v>2</v>
      </c>
      <c r="P605" s="269"/>
      <c r="Q605" s="121"/>
      <c r="S605" s="121"/>
    </row>
    <row r="606" spans="1:19" ht="9" customHeight="1">
      <c r="A606" s="273" t="s">
        <v>89</v>
      </c>
      <c r="B606" s="124">
        <f t="shared" si="47"/>
        <v>1319</v>
      </c>
      <c r="C606" s="124">
        <v>326</v>
      </c>
      <c r="D606" s="124" t="s">
        <v>253</v>
      </c>
      <c r="E606" s="124">
        <f t="shared" si="48"/>
        <v>993</v>
      </c>
      <c r="F606" s="124">
        <v>614</v>
      </c>
      <c r="G606" s="124">
        <v>24</v>
      </c>
      <c r="H606" s="124">
        <v>3</v>
      </c>
      <c r="I606" s="126">
        <v>0</v>
      </c>
      <c r="J606" s="124">
        <v>23</v>
      </c>
      <c r="K606" s="124">
        <v>311</v>
      </c>
      <c r="L606" s="124">
        <v>1</v>
      </c>
      <c r="M606" s="124">
        <v>9</v>
      </c>
      <c r="N606" s="124">
        <v>8</v>
      </c>
      <c r="P606" s="269"/>
      <c r="Q606" s="121"/>
      <c r="S606" s="121"/>
    </row>
    <row r="607" spans="1:19" ht="9" customHeight="1">
      <c r="A607" s="272" t="s">
        <v>90</v>
      </c>
      <c r="B607" s="261">
        <f t="shared" si="47"/>
        <v>1390</v>
      </c>
      <c r="C607" s="261">
        <v>0</v>
      </c>
      <c r="D607" s="261" t="s">
        <v>253</v>
      </c>
      <c r="E607" s="261">
        <f t="shared" si="48"/>
        <v>1390</v>
      </c>
      <c r="F607" s="112">
        <v>1079</v>
      </c>
      <c r="G607" s="112">
        <v>66</v>
      </c>
      <c r="H607" s="112">
        <v>21</v>
      </c>
      <c r="I607" s="113">
        <v>59</v>
      </c>
      <c r="J607" s="112">
        <v>0</v>
      </c>
      <c r="K607" s="112">
        <v>64</v>
      </c>
      <c r="L607" s="112">
        <v>19</v>
      </c>
      <c r="M607" s="112">
        <v>79</v>
      </c>
      <c r="N607" s="112">
        <v>3</v>
      </c>
      <c r="P607" s="269"/>
      <c r="Q607" s="121"/>
      <c r="S607" s="121"/>
    </row>
    <row r="608" spans="1:19" ht="9" customHeight="1">
      <c r="A608" s="272" t="s">
        <v>91</v>
      </c>
      <c r="B608" s="261">
        <f t="shared" si="47"/>
        <v>4392</v>
      </c>
      <c r="C608" s="261">
        <v>389</v>
      </c>
      <c r="D608" s="261" t="s">
        <v>253</v>
      </c>
      <c r="E608" s="261">
        <f t="shared" si="48"/>
        <v>4003</v>
      </c>
      <c r="F608" s="112">
        <v>3832</v>
      </c>
      <c r="G608" s="112">
        <v>65</v>
      </c>
      <c r="H608" s="112">
        <v>25</v>
      </c>
      <c r="I608" s="113">
        <v>4</v>
      </c>
      <c r="J608" s="112">
        <v>11</v>
      </c>
      <c r="K608" s="112">
        <v>13</v>
      </c>
      <c r="L608" s="112">
        <v>21</v>
      </c>
      <c r="M608" s="112">
        <v>32</v>
      </c>
      <c r="N608" s="112">
        <v>0</v>
      </c>
      <c r="P608" s="269"/>
      <c r="Q608" s="121"/>
      <c r="S608" s="121"/>
    </row>
    <row r="609" spans="1:19" ht="9" customHeight="1">
      <c r="A609" s="272" t="s">
        <v>92</v>
      </c>
      <c r="B609" s="261">
        <f t="shared" si="47"/>
        <v>8937</v>
      </c>
      <c r="C609" s="261">
        <v>986</v>
      </c>
      <c r="D609" s="261" t="s">
        <v>253</v>
      </c>
      <c r="E609" s="261">
        <f t="shared" si="48"/>
        <v>7951</v>
      </c>
      <c r="F609" s="112">
        <v>5227</v>
      </c>
      <c r="G609" s="112">
        <v>128</v>
      </c>
      <c r="H609" s="112">
        <v>93</v>
      </c>
      <c r="I609" s="113">
        <v>2228</v>
      </c>
      <c r="J609" s="112">
        <v>0</v>
      </c>
      <c r="K609" s="112">
        <v>0</v>
      </c>
      <c r="L609" s="112">
        <v>107</v>
      </c>
      <c r="M609" s="112">
        <v>86</v>
      </c>
      <c r="N609" s="112">
        <v>82</v>
      </c>
      <c r="P609" s="269"/>
      <c r="Q609" s="121"/>
      <c r="S609" s="121"/>
    </row>
    <row r="610" spans="1:19" ht="9" customHeight="1">
      <c r="A610" s="273" t="s">
        <v>93</v>
      </c>
      <c r="B610" s="124">
        <f t="shared" si="47"/>
        <v>3343</v>
      </c>
      <c r="C610" s="124">
        <v>1245</v>
      </c>
      <c r="D610" s="124" t="s">
        <v>253</v>
      </c>
      <c r="E610" s="124">
        <f t="shared" si="48"/>
        <v>2098</v>
      </c>
      <c r="F610" s="124">
        <v>710</v>
      </c>
      <c r="G610" s="124">
        <v>134</v>
      </c>
      <c r="H610" s="124">
        <v>30</v>
      </c>
      <c r="I610" s="126">
        <v>0</v>
      </c>
      <c r="J610" s="124">
        <v>0</v>
      </c>
      <c r="K610" s="124">
        <v>1201</v>
      </c>
      <c r="L610" s="124">
        <v>6</v>
      </c>
      <c r="M610" s="124">
        <v>16</v>
      </c>
      <c r="N610" s="124">
        <v>1</v>
      </c>
      <c r="P610" s="269"/>
      <c r="Q610" s="121"/>
      <c r="S610" s="121"/>
    </row>
    <row r="611" spans="1:19" ht="9" customHeight="1">
      <c r="A611" s="272" t="s">
        <v>94</v>
      </c>
      <c r="B611" s="261">
        <f t="shared" si="47"/>
        <v>1322</v>
      </c>
      <c r="C611" s="261">
        <v>106</v>
      </c>
      <c r="D611" s="261" t="s">
        <v>253</v>
      </c>
      <c r="E611" s="261">
        <f t="shared" si="48"/>
        <v>1216</v>
      </c>
      <c r="F611" s="112">
        <v>900</v>
      </c>
      <c r="G611" s="112">
        <v>31</v>
      </c>
      <c r="H611" s="112">
        <v>31</v>
      </c>
      <c r="I611" s="113">
        <v>148</v>
      </c>
      <c r="J611" s="112">
        <v>0</v>
      </c>
      <c r="K611" s="112">
        <v>56</v>
      </c>
      <c r="L611" s="112">
        <v>0</v>
      </c>
      <c r="M611" s="112">
        <v>42</v>
      </c>
      <c r="N611" s="112">
        <v>8</v>
      </c>
      <c r="P611" s="269"/>
      <c r="Q611" s="121"/>
      <c r="S611" s="121"/>
    </row>
    <row r="612" spans="1:19" ht="9" customHeight="1">
      <c r="A612" s="272" t="s">
        <v>95</v>
      </c>
      <c r="B612" s="261">
        <f t="shared" si="47"/>
        <v>942</v>
      </c>
      <c r="C612" s="261">
        <v>238</v>
      </c>
      <c r="D612" s="261" t="s">
        <v>253</v>
      </c>
      <c r="E612" s="261">
        <f t="shared" si="48"/>
        <v>704</v>
      </c>
      <c r="F612" s="112">
        <v>502</v>
      </c>
      <c r="G612" s="112">
        <v>15</v>
      </c>
      <c r="H612" s="112">
        <v>3</v>
      </c>
      <c r="I612" s="113">
        <v>174</v>
      </c>
      <c r="J612" s="112">
        <v>0</v>
      </c>
      <c r="K612" s="112">
        <v>6</v>
      </c>
      <c r="L612" s="112">
        <v>1</v>
      </c>
      <c r="M612" s="112">
        <v>3</v>
      </c>
      <c r="N612" s="112">
        <v>0</v>
      </c>
      <c r="P612" s="269"/>
      <c r="Q612" s="121"/>
      <c r="S612" s="121"/>
    </row>
    <row r="613" spans="1:19" ht="9" customHeight="1">
      <c r="A613" s="272" t="s">
        <v>96</v>
      </c>
      <c r="B613" s="261">
        <f t="shared" si="47"/>
        <v>6973</v>
      </c>
      <c r="C613" s="261">
        <v>795</v>
      </c>
      <c r="D613" s="261" t="s">
        <v>253</v>
      </c>
      <c r="E613" s="261">
        <f t="shared" si="48"/>
        <v>6178</v>
      </c>
      <c r="F613" s="112">
        <v>3545</v>
      </c>
      <c r="G613" s="112">
        <v>189</v>
      </c>
      <c r="H613" s="112">
        <v>24</v>
      </c>
      <c r="I613" s="113">
        <v>2295</v>
      </c>
      <c r="J613" s="112">
        <v>0</v>
      </c>
      <c r="K613" s="112">
        <v>60</v>
      </c>
      <c r="L613" s="112">
        <v>3</v>
      </c>
      <c r="M613" s="112">
        <v>57</v>
      </c>
      <c r="N613" s="112">
        <v>5</v>
      </c>
      <c r="P613" s="269"/>
      <c r="Q613" s="121"/>
      <c r="S613" s="121"/>
    </row>
    <row r="614" spans="1:19" ht="9" customHeight="1">
      <c r="A614" s="273" t="s">
        <v>97</v>
      </c>
      <c r="B614" s="124">
        <f t="shared" si="47"/>
        <v>570</v>
      </c>
      <c r="C614" s="124">
        <v>0</v>
      </c>
      <c r="D614" s="124" t="s">
        <v>253</v>
      </c>
      <c r="E614" s="124">
        <f t="shared" si="48"/>
        <v>570</v>
      </c>
      <c r="F614" s="124">
        <v>456</v>
      </c>
      <c r="G614" s="124">
        <v>47</v>
      </c>
      <c r="H614" s="124">
        <v>1</v>
      </c>
      <c r="I614" s="126">
        <v>36</v>
      </c>
      <c r="J614" s="124">
        <v>0</v>
      </c>
      <c r="K614" s="124">
        <v>21</v>
      </c>
      <c r="L614" s="124">
        <v>0</v>
      </c>
      <c r="M614" s="124">
        <v>9</v>
      </c>
      <c r="N614" s="124">
        <v>0</v>
      </c>
      <c r="P614" s="269"/>
      <c r="Q614" s="121"/>
      <c r="S614" s="121"/>
    </row>
    <row r="615" spans="1:19" ht="9" customHeight="1">
      <c r="A615" s="272" t="s">
        <v>98</v>
      </c>
      <c r="B615" s="261">
        <f t="shared" si="47"/>
        <v>2429</v>
      </c>
      <c r="C615" s="261">
        <v>260</v>
      </c>
      <c r="D615" s="261" t="s">
        <v>253</v>
      </c>
      <c r="E615" s="261">
        <f t="shared" si="48"/>
        <v>2169</v>
      </c>
      <c r="F615" s="112">
        <v>1596</v>
      </c>
      <c r="G615" s="112">
        <v>111</v>
      </c>
      <c r="H615" s="112">
        <v>17</v>
      </c>
      <c r="I615" s="113">
        <v>396</v>
      </c>
      <c r="J615" s="112">
        <v>0</v>
      </c>
      <c r="K615" s="112">
        <v>0</v>
      </c>
      <c r="L615" s="112">
        <v>18</v>
      </c>
      <c r="M615" s="112">
        <v>31</v>
      </c>
      <c r="N615" s="112">
        <v>0</v>
      </c>
      <c r="P615" s="269"/>
      <c r="Q615" s="121"/>
      <c r="S615" s="121"/>
    </row>
    <row r="616" spans="1:19" ht="9" customHeight="1">
      <c r="A616" s="272" t="s">
        <v>99</v>
      </c>
      <c r="B616" s="261">
        <f t="shared" si="47"/>
        <v>1614</v>
      </c>
      <c r="C616" s="261">
        <v>175</v>
      </c>
      <c r="D616" s="261" t="s">
        <v>253</v>
      </c>
      <c r="E616" s="261">
        <f t="shared" si="48"/>
        <v>1439</v>
      </c>
      <c r="F616" s="112">
        <v>911</v>
      </c>
      <c r="G616" s="112">
        <v>76</v>
      </c>
      <c r="H616" s="112">
        <v>59</v>
      </c>
      <c r="I616" s="113">
        <v>222</v>
      </c>
      <c r="J616" s="112">
        <v>0</v>
      </c>
      <c r="K616" s="112">
        <v>28</v>
      </c>
      <c r="L616" s="112">
        <v>87</v>
      </c>
      <c r="M616" s="112">
        <v>55</v>
      </c>
      <c r="N616" s="112">
        <v>1</v>
      </c>
      <c r="P616" s="269"/>
      <c r="Q616" s="121"/>
      <c r="S616" s="121"/>
    </row>
    <row r="617" spans="1:19" ht="9" customHeight="1">
      <c r="A617" s="272" t="s">
        <v>100</v>
      </c>
      <c r="B617" s="261">
        <f t="shared" si="47"/>
        <v>1679</v>
      </c>
      <c r="C617" s="261">
        <v>707</v>
      </c>
      <c r="D617" s="261" t="s">
        <v>253</v>
      </c>
      <c r="E617" s="261">
        <f t="shared" si="48"/>
        <v>972</v>
      </c>
      <c r="F617" s="112">
        <v>655</v>
      </c>
      <c r="G617" s="112">
        <v>13</v>
      </c>
      <c r="H617" s="112">
        <v>7</v>
      </c>
      <c r="I617" s="113">
        <v>215</v>
      </c>
      <c r="J617" s="112">
        <v>68</v>
      </c>
      <c r="K617" s="112">
        <v>0</v>
      </c>
      <c r="L617" s="112">
        <v>3</v>
      </c>
      <c r="M617" s="112">
        <v>10</v>
      </c>
      <c r="N617" s="112">
        <v>1</v>
      </c>
      <c r="P617" s="269"/>
      <c r="Q617" s="121"/>
      <c r="S617" s="121"/>
    </row>
    <row r="618" spans="1:19" ht="9" customHeight="1">
      <c r="A618" s="273" t="s">
        <v>101</v>
      </c>
      <c r="B618" s="124">
        <f t="shared" si="47"/>
        <v>1716</v>
      </c>
      <c r="C618" s="124">
        <v>0</v>
      </c>
      <c r="D618" s="124" t="s">
        <v>253</v>
      </c>
      <c r="E618" s="124">
        <f t="shared" si="48"/>
        <v>1716</v>
      </c>
      <c r="F618" s="124">
        <v>898</v>
      </c>
      <c r="G618" s="124">
        <v>172</v>
      </c>
      <c r="H618" s="124">
        <v>16</v>
      </c>
      <c r="I618" s="126">
        <v>537</v>
      </c>
      <c r="J618" s="124">
        <v>0</v>
      </c>
      <c r="K618" s="124">
        <v>55</v>
      </c>
      <c r="L618" s="124">
        <v>14</v>
      </c>
      <c r="M618" s="124">
        <v>21</v>
      </c>
      <c r="N618" s="124">
        <v>3</v>
      </c>
      <c r="P618" s="269"/>
      <c r="Q618" s="121"/>
      <c r="S618" s="121"/>
    </row>
    <row r="619" spans="1:19" ht="9" customHeight="1">
      <c r="A619" s="272" t="s">
        <v>102</v>
      </c>
      <c r="B619" s="261">
        <f t="shared" si="47"/>
        <v>3554</v>
      </c>
      <c r="C619" s="261">
        <v>0</v>
      </c>
      <c r="D619" s="261" t="s">
        <v>253</v>
      </c>
      <c r="E619" s="261">
        <f t="shared" si="48"/>
        <v>3554</v>
      </c>
      <c r="F619" s="112">
        <v>2025</v>
      </c>
      <c r="G619" s="112">
        <v>141</v>
      </c>
      <c r="H619" s="112">
        <v>29</v>
      </c>
      <c r="I619" s="113">
        <v>1303</v>
      </c>
      <c r="J619" s="112">
        <v>0</v>
      </c>
      <c r="K619" s="112">
        <v>26</v>
      </c>
      <c r="L619" s="112">
        <v>1</v>
      </c>
      <c r="M619" s="112">
        <v>29</v>
      </c>
      <c r="N619" s="112">
        <v>0</v>
      </c>
      <c r="P619" s="269"/>
      <c r="Q619" s="121"/>
      <c r="S619" s="121"/>
    </row>
    <row r="620" spans="1:19" ht="9" customHeight="1">
      <c r="A620" s="272" t="s">
        <v>103</v>
      </c>
      <c r="B620" s="261">
        <f t="shared" si="47"/>
        <v>2826</v>
      </c>
      <c r="C620" s="261">
        <v>0</v>
      </c>
      <c r="D620" s="261" t="s">
        <v>253</v>
      </c>
      <c r="E620" s="261">
        <f t="shared" si="48"/>
        <v>2826</v>
      </c>
      <c r="F620" s="112">
        <v>2795</v>
      </c>
      <c r="G620" s="112">
        <v>4</v>
      </c>
      <c r="H620" s="112">
        <v>1</v>
      </c>
      <c r="I620" s="113">
        <v>0</v>
      </c>
      <c r="J620" s="112">
        <v>0</v>
      </c>
      <c r="K620" s="112">
        <v>15</v>
      </c>
      <c r="L620" s="112">
        <v>0</v>
      </c>
      <c r="M620" s="112">
        <v>11</v>
      </c>
      <c r="N620" s="112">
        <v>0</v>
      </c>
      <c r="P620" s="269"/>
      <c r="Q620" s="121"/>
      <c r="S620" s="121"/>
    </row>
    <row r="621" spans="1:19" ht="9" customHeight="1">
      <c r="A621" s="272" t="s">
        <v>104</v>
      </c>
      <c r="B621" s="261">
        <f t="shared" si="47"/>
        <v>1700</v>
      </c>
      <c r="C621" s="261">
        <v>317</v>
      </c>
      <c r="D621" s="261" t="s">
        <v>253</v>
      </c>
      <c r="E621" s="261">
        <f t="shared" si="48"/>
        <v>1383</v>
      </c>
      <c r="F621" s="112">
        <v>1234</v>
      </c>
      <c r="G621" s="112">
        <v>13</v>
      </c>
      <c r="H621" s="112">
        <v>0</v>
      </c>
      <c r="I621" s="113">
        <v>0</v>
      </c>
      <c r="J621" s="112">
        <v>0</v>
      </c>
      <c r="K621" s="112">
        <v>126</v>
      </c>
      <c r="L621" s="112">
        <v>0</v>
      </c>
      <c r="M621" s="112">
        <v>8</v>
      </c>
      <c r="N621" s="112">
        <v>2</v>
      </c>
      <c r="P621" s="269"/>
      <c r="Q621" s="121"/>
      <c r="S621" s="121"/>
    </row>
    <row r="622" spans="1:19" ht="9" customHeight="1">
      <c r="A622" s="273" t="s">
        <v>105</v>
      </c>
      <c r="B622" s="124">
        <f t="shared" si="47"/>
        <v>2114</v>
      </c>
      <c r="C622" s="124">
        <v>149</v>
      </c>
      <c r="D622" s="124" t="s">
        <v>253</v>
      </c>
      <c r="E622" s="124">
        <f t="shared" si="48"/>
        <v>1965</v>
      </c>
      <c r="F622" s="124">
        <v>1415</v>
      </c>
      <c r="G622" s="124">
        <v>16</v>
      </c>
      <c r="H622" s="124">
        <v>12</v>
      </c>
      <c r="I622" s="126">
        <v>485</v>
      </c>
      <c r="J622" s="124">
        <v>0</v>
      </c>
      <c r="K622" s="124">
        <v>12</v>
      </c>
      <c r="L622" s="124">
        <v>3</v>
      </c>
      <c r="M622" s="124">
        <v>12</v>
      </c>
      <c r="N622" s="124">
        <v>10</v>
      </c>
      <c r="P622" s="269"/>
      <c r="Q622" s="121"/>
      <c r="S622" s="121"/>
    </row>
    <row r="623" spans="1:19" ht="9" customHeight="1">
      <c r="A623" s="272" t="s">
        <v>106</v>
      </c>
      <c r="B623" s="261">
        <f t="shared" si="47"/>
        <v>401</v>
      </c>
      <c r="C623" s="261">
        <v>94</v>
      </c>
      <c r="D623" s="261" t="s">
        <v>253</v>
      </c>
      <c r="E623" s="261">
        <f t="shared" si="48"/>
        <v>307</v>
      </c>
      <c r="F623" s="112">
        <v>230</v>
      </c>
      <c r="G623" s="112">
        <v>36</v>
      </c>
      <c r="H623" s="112">
        <v>4</v>
      </c>
      <c r="I623" s="113">
        <v>3</v>
      </c>
      <c r="J623" s="112">
        <v>6</v>
      </c>
      <c r="K623" s="112">
        <v>0</v>
      </c>
      <c r="L623" s="112">
        <v>16</v>
      </c>
      <c r="M623" s="112">
        <v>12</v>
      </c>
      <c r="N623" s="112">
        <v>0</v>
      </c>
      <c r="P623" s="269"/>
      <c r="Q623" s="121"/>
      <c r="S623" s="121"/>
    </row>
    <row r="624" spans="1:19" ht="9" customHeight="1">
      <c r="A624" s="272" t="s">
        <v>107</v>
      </c>
      <c r="B624" s="261">
        <f t="shared" si="47"/>
        <v>4441</v>
      </c>
      <c r="C624" s="261">
        <v>1772</v>
      </c>
      <c r="D624" s="261" t="s">
        <v>253</v>
      </c>
      <c r="E624" s="261">
        <f t="shared" si="48"/>
        <v>2669</v>
      </c>
      <c r="F624" s="112">
        <v>2313</v>
      </c>
      <c r="G624" s="112">
        <v>32</v>
      </c>
      <c r="H624" s="112">
        <v>9</v>
      </c>
      <c r="I624" s="113">
        <v>253</v>
      </c>
      <c r="J624" s="112">
        <v>0</v>
      </c>
      <c r="K624" s="112">
        <v>39</v>
      </c>
      <c r="L624" s="112">
        <v>1</v>
      </c>
      <c r="M624" s="112">
        <v>22</v>
      </c>
      <c r="N624" s="112">
        <v>0</v>
      </c>
      <c r="P624" s="269"/>
      <c r="Q624" s="121"/>
      <c r="S624" s="121"/>
    </row>
    <row r="625" spans="1:19" ht="9" customHeight="1">
      <c r="A625" s="272" t="s">
        <v>108</v>
      </c>
      <c r="B625" s="261">
        <f t="shared" si="47"/>
        <v>2460</v>
      </c>
      <c r="C625" s="261">
        <v>1009</v>
      </c>
      <c r="D625" s="261" t="s">
        <v>253</v>
      </c>
      <c r="E625" s="261">
        <f t="shared" si="48"/>
        <v>1451</v>
      </c>
      <c r="F625" s="112">
        <v>1297</v>
      </c>
      <c r="G625" s="112">
        <v>3</v>
      </c>
      <c r="H625" s="112">
        <v>3</v>
      </c>
      <c r="I625" s="113">
        <v>132</v>
      </c>
      <c r="J625" s="112">
        <v>0</v>
      </c>
      <c r="K625" s="112">
        <v>7</v>
      </c>
      <c r="L625" s="112">
        <v>0</v>
      </c>
      <c r="M625" s="112">
        <v>9</v>
      </c>
      <c r="N625" s="112">
        <v>0</v>
      </c>
      <c r="P625" s="270"/>
      <c r="Q625" s="121"/>
      <c r="S625" s="121"/>
    </row>
    <row r="626" spans="1:19" ht="9" customHeight="1">
      <c r="A626" s="273" t="s">
        <v>109</v>
      </c>
      <c r="B626" s="124">
        <f t="shared" si="47"/>
        <v>1484</v>
      </c>
      <c r="C626" s="124">
        <v>0</v>
      </c>
      <c r="D626" s="124" t="s">
        <v>253</v>
      </c>
      <c r="E626" s="124">
        <f t="shared" si="48"/>
        <v>1484</v>
      </c>
      <c r="F626" s="124">
        <v>1106</v>
      </c>
      <c r="G626" s="124">
        <v>101</v>
      </c>
      <c r="H626" s="124">
        <v>10</v>
      </c>
      <c r="I626" s="126">
        <v>0</v>
      </c>
      <c r="J626" s="124">
        <v>0</v>
      </c>
      <c r="K626" s="124">
        <v>227</v>
      </c>
      <c r="L626" s="124">
        <v>6</v>
      </c>
      <c r="M626" s="124">
        <v>33</v>
      </c>
      <c r="N626" s="124">
        <v>1</v>
      </c>
      <c r="P626" s="270"/>
      <c r="Q626" s="121"/>
      <c r="S626" s="121"/>
    </row>
    <row r="627" spans="1:19" ht="3" customHeight="1">
      <c r="A627" s="89"/>
      <c r="B627" s="116"/>
      <c r="C627" s="116"/>
      <c r="D627" s="116"/>
      <c r="E627" s="116"/>
      <c r="F627" s="116"/>
      <c r="G627" s="116"/>
      <c r="H627" s="116"/>
      <c r="I627" s="116"/>
      <c r="J627" s="116"/>
      <c r="K627" s="116"/>
      <c r="L627" s="116"/>
      <c r="M627" s="116"/>
      <c r="N627" s="116"/>
      <c r="O627" s="257"/>
      <c r="P627" s="270"/>
      <c r="Q627" s="121"/>
      <c r="S627" s="121"/>
    </row>
    <row r="628" spans="1:19" ht="9" customHeight="1">
      <c r="A628" s="162" t="s">
        <v>188</v>
      </c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P628" s="270"/>
      <c r="Q628" s="121"/>
      <c r="S628" s="121"/>
    </row>
    <row r="629" spans="1:19" ht="9" customHeight="1">
      <c r="A629" s="271" t="s">
        <v>181</v>
      </c>
      <c r="B629" s="260">
        <f>SUM(B631:B662)</f>
        <v>99509</v>
      </c>
      <c r="C629" s="260">
        <f>SUM(C631:C662)</f>
        <v>12899</v>
      </c>
      <c r="D629" s="260"/>
      <c r="E629" s="260">
        <f t="shared" ref="E629:N629" si="49">SUM(E631:E662)</f>
        <v>86610</v>
      </c>
      <c r="F629" s="260">
        <f t="shared" si="49"/>
        <v>52368</v>
      </c>
      <c r="G629" s="260">
        <f t="shared" si="49"/>
        <v>2542</v>
      </c>
      <c r="H629" s="260">
        <f t="shared" si="49"/>
        <v>702</v>
      </c>
      <c r="I629" s="260">
        <f t="shared" si="49"/>
        <v>13725</v>
      </c>
      <c r="J629" s="260">
        <f t="shared" si="49"/>
        <v>385</v>
      </c>
      <c r="K629" s="260">
        <f t="shared" si="49"/>
        <v>1566</v>
      </c>
      <c r="L629" s="260">
        <f t="shared" si="49"/>
        <v>618</v>
      </c>
      <c r="M629" s="260">
        <f t="shared" si="49"/>
        <v>14368</v>
      </c>
      <c r="N629" s="260">
        <f t="shared" si="49"/>
        <v>336</v>
      </c>
      <c r="O629" s="268"/>
      <c r="P629" s="260"/>
      <c r="Q629" s="121"/>
      <c r="S629" s="121"/>
    </row>
    <row r="630" spans="1:19" ht="3.95" customHeight="1">
      <c r="A630" s="89" t="s">
        <v>252</v>
      </c>
      <c r="B630" s="116"/>
      <c r="C630" s="116"/>
      <c r="D630" s="116"/>
      <c r="E630" s="116"/>
      <c r="F630" s="116"/>
      <c r="G630" s="116"/>
      <c r="H630" s="116"/>
      <c r="I630" s="116"/>
      <c r="J630" s="116"/>
      <c r="K630" s="116"/>
      <c r="L630" s="116"/>
      <c r="M630" s="116"/>
      <c r="N630" s="116"/>
      <c r="O630" s="257"/>
      <c r="P630" s="270"/>
      <c r="Q630" s="121"/>
      <c r="S630" s="121"/>
    </row>
    <row r="631" spans="1:19" ht="9" customHeight="1">
      <c r="A631" s="272" t="s">
        <v>79</v>
      </c>
      <c r="B631" s="261">
        <f t="shared" ref="B631:B662" si="50">SUM(C631:E631)</f>
        <v>1417</v>
      </c>
      <c r="C631" s="261">
        <v>75</v>
      </c>
      <c r="D631" s="261" t="s">
        <v>253</v>
      </c>
      <c r="E631" s="261">
        <f t="shared" ref="E631:E662" si="51">SUM(F631:N631)</f>
        <v>1342</v>
      </c>
      <c r="F631" s="112">
        <v>983</v>
      </c>
      <c r="G631" s="112">
        <v>53</v>
      </c>
      <c r="H631" s="112">
        <v>8</v>
      </c>
      <c r="I631" s="113">
        <v>242</v>
      </c>
      <c r="J631" s="112">
        <v>0</v>
      </c>
      <c r="K631" s="112">
        <v>24</v>
      </c>
      <c r="L631" s="112">
        <v>8</v>
      </c>
      <c r="M631" s="112">
        <v>23</v>
      </c>
      <c r="N631" s="112">
        <v>1</v>
      </c>
      <c r="O631" s="269"/>
      <c r="P631" s="270"/>
      <c r="Q631" s="121"/>
      <c r="S631" s="121"/>
    </row>
    <row r="632" spans="1:19" ht="9" customHeight="1">
      <c r="A632" s="272" t="s">
        <v>80</v>
      </c>
      <c r="B632" s="261">
        <f t="shared" si="50"/>
        <v>3294</v>
      </c>
      <c r="C632" s="261">
        <v>221</v>
      </c>
      <c r="D632" s="261" t="s">
        <v>253</v>
      </c>
      <c r="E632" s="261">
        <f t="shared" si="51"/>
        <v>3073</v>
      </c>
      <c r="F632" s="112">
        <v>2037</v>
      </c>
      <c r="G632" s="112">
        <v>266</v>
      </c>
      <c r="H632" s="112">
        <v>18</v>
      </c>
      <c r="I632" s="113">
        <v>481</v>
      </c>
      <c r="J632" s="112">
        <v>0</v>
      </c>
      <c r="K632" s="112">
        <v>86</v>
      </c>
      <c r="L632" s="112">
        <v>94</v>
      </c>
      <c r="M632" s="112">
        <v>38</v>
      </c>
      <c r="N632" s="112">
        <v>53</v>
      </c>
      <c r="P632" s="270"/>
      <c r="Q632" s="121"/>
      <c r="S632" s="121"/>
    </row>
    <row r="633" spans="1:19" ht="9" customHeight="1">
      <c r="A633" s="272" t="s">
        <v>81</v>
      </c>
      <c r="B633" s="261">
        <f t="shared" si="50"/>
        <v>744</v>
      </c>
      <c r="C633" s="261">
        <v>107</v>
      </c>
      <c r="D633" s="261" t="s">
        <v>253</v>
      </c>
      <c r="E633" s="261">
        <f t="shared" si="51"/>
        <v>637</v>
      </c>
      <c r="F633" s="112">
        <v>577</v>
      </c>
      <c r="G633" s="112">
        <v>9</v>
      </c>
      <c r="H633" s="112">
        <v>5</v>
      </c>
      <c r="I633" s="113">
        <v>31</v>
      </c>
      <c r="J633" s="112">
        <v>0</v>
      </c>
      <c r="K633" s="112">
        <v>5</v>
      </c>
      <c r="L633" s="112">
        <v>4</v>
      </c>
      <c r="M633" s="112">
        <v>6</v>
      </c>
      <c r="N633" s="112">
        <v>0</v>
      </c>
      <c r="P633" s="270"/>
      <c r="Q633" s="121"/>
      <c r="S633" s="121"/>
    </row>
    <row r="634" spans="1:19" ht="9" customHeight="1">
      <c r="A634" s="273" t="s">
        <v>82</v>
      </c>
      <c r="B634" s="124">
        <f t="shared" si="50"/>
        <v>1138</v>
      </c>
      <c r="C634" s="124">
        <v>171</v>
      </c>
      <c r="D634" s="124" t="s">
        <v>253</v>
      </c>
      <c r="E634" s="124">
        <f t="shared" si="51"/>
        <v>967</v>
      </c>
      <c r="F634" s="124">
        <v>469</v>
      </c>
      <c r="G634" s="124">
        <v>28</v>
      </c>
      <c r="H634" s="124">
        <v>19</v>
      </c>
      <c r="I634" s="126">
        <v>405</v>
      </c>
      <c r="J634" s="124">
        <v>0</v>
      </c>
      <c r="K634" s="124">
        <v>7</v>
      </c>
      <c r="L634" s="124">
        <v>20</v>
      </c>
      <c r="M634" s="124">
        <v>19</v>
      </c>
      <c r="N634" s="124">
        <v>0</v>
      </c>
      <c r="P634" s="270"/>
      <c r="Q634" s="121"/>
      <c r="S634" s="121"/>
    </row>
    <row r="635" spans="1:19" ht="9" customHeight="1">
      <c r="A635" s="272" t="s">
        <v>83</v>
      </c>
      <c r="B635" s="261">
        <f t="shared" si="50"/>
        <v>3668</v>
      </c>
      <c r="C635" s="261">
        <v>189</v>
      </c>
      <c r="D635" s="261" t="s">
        <v>253</v>
      </c>
      <c r="E635" s="261">
        <f t="shared" si="51"/>
        <v>3479</v>
      </c>
      <c r="F635" s="112">
        <v>2742</v>
      </c>
      <c r="G635" s="112">
        <v>59</v>
      </c>
      <c r="H635" s="112">
        <v>45</v>
      </c>
      <c r="I635" s="113">
        <v>447</v>
      </c>
      <c r="J635" s="112">
        <v>0</v>
      </c>
      <c r="K635" s="112">
        <v>40</v>
      </c>
      <c r="L635" s="112">
        <v>107</v>
      </c>
      <c r="M635" s="112">
        <v>39</v>
      </c>
      <c r="N635" s="112">
        <v>0</v>
      </c>
      <c r="P635" s="270"/>
      <c r="Q635" s="121"/>
      <c r="S635" s="121"/>
    </row>
    <row r="636" spans="1:19" ht="9" customHeight="1">
      <c r="A636" s="272" t="s">
        <v>84</v>
      </c>
      <c r="B636" s="261">
        <f t="shared" si="50"/>
        <v>658</v>
      </c>
      <c r="C636" s="261">
        <v>28</v>
      </c>
      <c r="D636" s="261" t="s">
        <v>253</v>
      </c>
      <c r="E636" s="261">
        <f t="shared" si="51"/>
        <v>630</v>
      </c>
      <c r="F636" s="112">
        <v>480</v>
      </c>
      <c r="G636" s="112">
        <v>27</v>
      </c>
      <c r="H636" s="112">
        <v>0</v>
      </c>
      <c r="I636" s="113">
        <v>66</v>
      </c>
      <c r="J636" s="112">
        <v>0</v>
      </c>
      <c r="K636" s="112">
        <v>45</v>
      </c>
      <c r="L636" s="112">
        <v>1</v>
      </c>
      <c r="M636" s="112">
        <v>11</v>
      </c>
      <c r="N636" s="112">
        <v>0</v>
      </c>
      <c r="P636" s="270"/>
      <c r="Q636" s="121"/>
      <c r="S636" s="121"/>
    </row>
    <row r="637" spans="1:19" ht="9" customHeight="1">
      <c r="A637" s="272" t="s">
        <v>85</v>
      </c>
      <c r="B637" s="261">
        <f t="shared" si="50"/>
        <v>2120</v>
      </c>
      <c r="C637" s="261">
        <v>589</v>
      </c>
      <c r="D637" s="261" t="s">
        <v>253</v>
      </c>
      <c r="E637" s="261">
        <f t="shared" si="51"/>
        <v>1531</v>
      </c>
      <c r="F637" s="112">
        <v>1085</v>
      </c>
      <c r="G637" s="112">
        <v>18</v>
      </c>
      <c r="H637" s="112">
        <v>2</v>
      </c>
      <c r="I637" s="113">
        <v>382</v>
      </c>
      <c r="J637" s="112">
        <v>0</v>
      </c>
      <c r="K637" s="112">
        <v>17</v>
      </c>
      <c r="L637" s="112">
        <v>6</v>
      </c>
      <c r="M637" s="112">
        <v>18</v>
      </c>
      <c r="N637" s="112">
        <v>3</v>
      </c>
      <c r="P637" s="270"/>
      <c r="Q637" s="121"/>
      <c r="S637" s="121"/>
    </row>
    <row r="638" spans="1:19" ht="9" customHeight="1">
      <c r="A638" s="273" t="s">
        <v>86</v>
      </c>
      <c r="B638" s="124">
        <f t="shared" si="50"/>
        <v>6203</v>
      </c>
      <c r="C638" s="124">
        <v>60</v>
      </c>
      <c r="D638" s="124" t="s">
        <v>253</v>
      </c>
      <c r="E638" s="124">
        <f t="shared" si="51"/>
        <v>6143</v>
      </c>
      <c r="F638" s="124">
        <v>5209</v>
      </c>
      <c r="G638" s="124">
        <v>251</v>
      </c>
      <c r="H638" s="124">
        <v>57</v>
      </c>
      <c r="I638" s="126">
        <v>204</v>
      </c>
      <c r="J638" s="124">
        <v>265</v>
      </c>
      <c r="K638" s="124">
        <v>0</v>
      </c>
      <c r="L638" s="124">
        <v>12</v>
      </c>
      <c r="M638" s="124">
        <v>60</v>
      </c>
      <c r="N638" s="124">
        <v>85</v>
      </c>
      <c r="P638" s="270"/>
      <c r="Q638" s="121"/>
      <c r="S638" s="121"/>
    </row>
    <row r="639" spans="1:19" ht="9" customHeight="1">
      <c r="A639" s="243" t="s">
        <v>24</v>
      </c>
      <c r="B639" s="261">
        <f t="shared" si="50"/>
        <v>11105</v>
      </c>
      <c r="C639" s="261">
        <v>2975</v>
      </c>
      <c r="D639" s="261" t="s">
        <v>253</v>
      </c>
      <c r="E639" s="261">
        <f t="shared" si="51"/>
        <v>8130</v>
      </c>
      <c r="F639" s="112">
        <v>11</v>
      </c>
      <c r="G639" s="112">
        <v>1</v>
      </c>
      <c r="H639" s="112">
        <v>0</v>
      </c>
      <c r="I639" s="113">
        <v>0</v>
      </c>
      <c r="J639" s="112">
        <v>0</v>
      </c>
      <c r="K639" s="112">
        <v>7</v>
      </c>
      <c r="L639" s="112">
        <v>0</v>
      </c>
      <c r="M639" s="112">
        <v>8111</v>
      </c>
      <c r="N639" s="112">
        <v>0</v>
      </c>
      <c r="P639" s="270"/>
      <c r="Q639" s="121"/>
      <c r="S639" s="121"/>
    </row>
    <row r="640" spans="1:19" ht="9" customHeight="1">
      <c r="A640" s="272" t="s">
        <v>87</v>
      </c>
      <c r="B640" s="261">
        <f t="shared" si="50"/>
        <v>1613</v>
      </c>
      <c r="C640" s="261">
        <v>233</v>
      </c>
      <c r="D640" s="261" t="s">
        <v>253</v>
      </c>
      <c r="E640" s="261">
        <f t="shared" si="51"/>
        <v>1380</v>
      </c>
      <c r="F640" s="112">
        <v>648</v>
      </c>
      <c r="G640" s="112">
        <v>292</v>
      </c>
      <c r="H640" s="112">
        <v>113</v>
      </c>
      <c r="I640" s="113">
        <v>243</v>
      </c>
      <c r="J640" s="112">
        <v>0</v>
      </c>
      <c r="K640" s="112">
        <v>0</v>
      </c>
      <c r="L640" s="112">
        <v>53</v>
      </c>
      <c r="M640" s="112">
        <v>30</v>
      </c>
      <c r="N640" s="112">
        <v>1</v>
      </c>
      <c r="P640" s="270"/>
      <c r="Q640" s="121"/>
      <c r="S640" s="121"/>
    </row>
    <row r="641" spans="1:19" ht="9" customHeight="1">
      <c r="A641" s="272" t="s">
        <v>88</v>
      </c>
      <c r="B641" s="261">
        <f t="shared" si="50"/>
        <v>4806</v>
      </c>
      <c r="C641" s="261">
        <v>0</v>
      </c>
      <c r="D641" s="261" t="s">
        <v>253</v>
      </c>
      <c r="E641" s="261">
        <f t="shared" si="51"/>
        <v>4806</v>
      </c>
      <c r="F641" s="112">
        <v>2927</v>
      </c>
      <c r="G641" s="112">
        <v>129</v>
      </c>
      <c r="H641" s="112">
        <v>66</v>
      </c>
      <c r="I641" s="113">
        <v>1402</v>
      </c>
      <c r="J641" s="112">
        <v>0</v>
      </c>
      <c r="K641" s="112">
        <v>165</v>
      </c>
      <c r="L641" s="112">
        <v>44</v>
      </c>
      <c r="M641" s="112">
        <v>70</v>
      </c>
      <c r="N641" s="112">
        <v>3</v>
      </c>
      <c r="P641" s="270"/>
      <c r="Q641" s="121"/>
      <c r="S641" s="121"/>
    </row>
    <row r="642" spans="1:19" ht="9" customHeight="1">
      <c r="A642" s="273" t="s">
        <v>89</v>
      </c>
      <c r="B642" s="124">
        <f t="shared" si="50"/>
        <v>1683</v>
      </c>
      <c r="C642" s="124">
        <v>307</v>
      </c>
      <c r="D642" s="124" t="s">
        <v>253</v>
      </c>
      <c r="E642" s="124">
        <f t="shared" si="51"/>
        <v>1376</v>
      </c>
      <c r="F642" s="124">
        <v>820</v>
      </c>
      <c r="G642" s="124">
        <v>25</v>
      </c>
      <c r="H642" s="124">
        <v>5</v>
      </c>
      <c r="I642" s="126">
        <v>0</v>
      </c>
      <c r="J642" s="124">
        <v>23</v>
      </c>
      <c r="K642" s="124">
        <v>384</v>
      </c>
      <c r="L642" s="124">
        <v>3</v>
      </c>
      <c r="M642" s="124">
        <v>111</v>
      </c>
      <c r="N642" s="124">
        <v>5</v>
      </c>
      <c r="P642" s="270"/>
      <c r="Q642" s="121"/>
      <c r="S642" s="121"/>
    </row>
    <row r="643" spans="1:19" ht="9" customHeight="1">
      <c r="A643" s="272" t="s">
        <v>90</v>
      </c>
      <c r="B643" s="261">
        <f t="shared" si="50"/>
        <v>1916</v>
      </c>
      <c r="C643" s="261">
        <v>0</v>
      </c>
      <c r="D643" s="261" t="s">
        <v>253</v>
      </c>
      <c r="E643" s="261">
        <f t="shared" si="51"/>
        <v>1916</v>
      </c>
      <c r="F643" s="112">
        <v>934</v>
      </c>
      <c r="G643" s="112">
        <v>41</v>
      </c>
      <c r="H643" s="112">
        <v>14</v>
      </c>
      <c r="I643" s="113">
        <v>14</v>
      </c>
      <c r="J643" s="112">
        <v>0</v>
      </c>
      <c r="K643" s="112">
        <v>72</v>
      </c>
      <c r="L643" s="112">
        <v>10</v>
      </c>
      <c r="M643" s="112">
        <v>826</v>
      </c>
      <c r="N643" s="112">
        <v>5</v>
      </c>
      <c r="P643" s="270"/>
      <c r="Q643" s="121"/>
      <c r="S643" s="121"/>
    </row>
    <row r="644" spans="1:19" ht="9" customHeight="1">
      <c r="A644" s="272" t="s">
        <v>91</v>
      </c>
      <c r="B644" s="261">
        <f t="shared" si="50"/>
        <v>4283</v>
      </c>
      <c r="C644" s="261">
        <v>452</v>
      </c>
      <c r="D644" s="261" t="s">
        <v>253</v>
      </c>
      <c r="E644" s="261">
        <f t="shared" si="51"/>
        <v>3831</v>
      </c>
      <c r="F644" s="112">
        <v>3708</v>
      </c>
      <c r="G644" s="112">
        <v>40</v>
      </c>
      <c r="H644" s="112">
        <v>5</v>
      </c>
      <c r="I644" s="113">
        <v>0</v>
      </c>
      <c r="J644" s="112">
        <v>9</v>
      </c>
      <c r="K644" s="112">
        <v>14</v>
      </c>
      <c r="L644" s="112">
        <v>25</v>
      </c>
      <c r="M644" s="112">
        <v>30</v>
      </c>
      <c r="N644" s="112">
        <v>0</v>
      </c>
      <c r="P644" s="270"/>
      <c r="Q644" s="121"/>
      <c r="S644" s="121"/>
    </row>
    <row r="645" spans="1:19" ht="9" customHeight="1">
      <c r="A645" s="272" t="s">
        <v>92</v>
      </c>
      <c r="B645" s="261">
        <f t="shared" si="50"/>
        <v>12890</v>
      </c>
      <c r="C645" s="261">
        <v>877</v>
      </c>
      <c r="D645" s="261" t="s">
        <v>253</v>
      </c>
      <c r="E645" s="261">
        <f t="shared" si="51"/>
        <v>12013</v>
      </c>
      <c r="F645" s="112">
        <v>5520</v>
      </c>
      <c r="G645" s="112">
        <v>74</v>
      </c>
      <c r="H645" s="112">
        <v>65</v>
      </c>
      <c r="I645" s="113">
        <v>1538</v>
      </c>
      <c r="J645" s="112">
        <v>0</v>
      </c>
      <c r="K645" s="112">
        <v>0</v>
      </c>
      <c r="L645" s="112">
        <v>58</v>
      </c>
      <c r="M645" s="112">
        <v>4637</v>
      </c>
      <c r="N645" s="112">
        <v>121</v>
      </c>
      <c r="P645" s="270"/>
      <c r="Q645" s="121"/>
      <c r="S645" s="121"/>
    </row>
    <row r="646" spans="1:19" ht="9" customHeight="1">
      <c r="A646" s="273" t="s">
        <v>93</v>
      </c>
      <c r="B646" s="124">
        <f t="shared" si="50"/>
        <v>3586</v>
      </c>
      <c r="C646" s="124">
        <v>1332</v>
      </c>
      <c r="D646" s="124" t="s">
        <v>253</v>
      </c>
      <c r="E646" s="124">
        <f t="shared" si="51"/>
        <v>2254</v>
      </c>
      <c r="F646" s="124">
        <v>850</v>
      </c>
      <c r="G646" s="124">
        <v>143</v>
      </c>
      <c r="H646" s="124">
        <v>26</v>
      </c>
      <c r="I646" s="126">
        <v>1194</v>
      </c>
      <c r="J646" s="124">
        <v>0</v>
      </c>
      <c r="K646" s="124">
        <v>0</v>
      </c>
      <c r="L646" s="124">
        <v>12</v>
      </c>
      <c r="M646" s="124">
        <v>29</v>
      </c>
      <c r="N646" s="124">
        <v>0</v>
      </c>
      <c r="P646" s="270"/>
      <c r="Q646" s="121"/>
      <c r="S646" s="121"/>
    </row>
    <row r="647" spans="1:19" ht="9" customHeight="1">
      <c r="A647" s="272" t="s">
        <v>94</v>
      </c>
      <c r="B647" s="261">
        <f t="shared" si="50"/>
        <v>1391</v>
      </c>
      <c r="C647" s="261">
        <v>135</v>
      </c>
      <c r="D647" s="261" t="s">
        <v>253</v>
      </c>
      <c r="E647" s="261">
        <f t="shared" si="51"/>
        <v>1256</v>
      </c>
      <c r="F647" s="112">
        <v>858</v>
      </c>
      <c r="G647" s="112">
        <v>42</v>
      </c>
      <c r="H647" s="112">
        <v>25</v>
      </c>
      <c r="I647" s="113">
        <v>231</v>
      </c>
      <c r="J647" s="112">
        <v>0</v>
      </c>
      <c r="K647" s="112">
        <v>67</v>
      </c>
      <c r="L647" s="112">
        <v>4</v>
      </c>
      <c r="M647" s="112">
        <v>24</v>
      </c>
      <c r="N647" s="112">
        <v>5</v>
      </c>
      <c r="P647" s="270"/>
      <c r="Q647" s="121"/>
      <c r="S647" s="121"/>
    </row>
    <row r="648" spans="1:19" ht="9" customHeight="1">
      <c r="A648" s="272" t="s">
        <v>95</v>
      </c>
      <c r="B648" s="261">
        <f t="shared" si="50"/>
        <v>1080</v>
      </c>
      <c r="C648" s="261">
        <v>236</v>
      </c>
      <c r="D648" s="261" t="s">
        <v>253</v>
      </c>
      <c r="E648" s="261">
        <f t="shared" si="51"/>
        <v>844</v>
      </c>
      <c r="F648" s="112">
        <v>624</v>
      </c>
      <c r="G648" s="112">
        <v>13</v>
      </c>
      <c r="H648" s="112">
        <v>6</v>
      </c>
      <c r="I648" s="113">
        <v>191</v>
      </c>
      <c r="J648" s="112">
        <v>0</v>
      </c>
      <c r="K648" s="112">
        <v>3</v>
      </c>
      <c r="L648" s="112">
        <v>2</v>
      </c>
      <c r="M648" s="112">
        <v>5</v>
      </c>
      <c r="N648" s="112">
        <v>0</v>
      </c>
      <c r="P648" s="270"/>
      <c r="Q648" s="121"/>
      <c r="S648" s="121"/>
    </row>
    <row r="649" spans="1:19" ht="9" customHeight="1">
      <c r="A649" s="272" t="s">
        <v>96</v>
      </c>
      <c r="B649" s="261">
        <f t="shared" si="50"/>
        <v>7537</v>
      </c>
      <c r="C649" s="261">
        <v>778</v>
      </c>
      <c r="D649" s="261" t="s">
        <v>253</v>
      </c>
      <c r="E649" s="261">
        <f t="shared" si="51"/>
        <v>6759</v>
      </c>
      <c r="F649" s="112">
        <v>3780</v>
      </c>
      <c r="G649" s="112">
        <v>190</v>
      </c>
      <c r="H649" s="112">
        <v>41</v>
      </c>
      <c r="I649" s="113">
        <v>2644</v>
      </c>
      <c r="J649" s="112">
        <v>0</v>
      </c>
      <c r="K649" s="112">
        <v>39</v>
      </c>
      <c r="L649" s="112">
        <v>8</v>
      </c>
      <c r="M649" s="112">
        <v>53</v>
      </c>
      <c r="N649" s="112">
        <v>4</v>
      </c>
      <c r="P649" s="270"/>
      <c r="Q649" s="121"/>
      <c r="S649" s="121"/>
    </row>
    <row r="650" spans="1:19" ht="9" customHeight="1">
      <c r="A650" s="273" t="s">
        <v>97</v>
      </c>
      <c r="B650" s="124">
        <f t="shared" si="50"/>
        <v>782</v>
      </c>
      <c r="C650" s="124">
        <v>0</v>
      </c>
      <c r="D650" s="124" t="s">
        <v>253</v>
      </c>
      <c r="E650" s="124">
        <f t="shared" si="51"/>
        <v>782</v>
      </c>
      <c r="F650" s="124">
        <v>561</v>
      </c>
      <c r="G650" s="124">
        <v>50</v>
      </c>
      <c r="H650" s="124">
        <v>7</v>
      </c>
      <c r="I650" s="126">
        <v>114</v>
      </c>
      <c r="J650" s="124">
        <v>0</v>
      </c>
      <c r="K650" s="124">
        <v>33</v>
      </c>
      <c r="L650" s="124">
        <v>1</v>
      </c>
      <c r="M650" s="124">
        <v>16</v>
      </c>
      <c r="N650" s="124">
        <v>0</v>
      </c>
      <c r="P650" s="270"/>
      <c r="Q650" s="121"/>
      <c r="S650" s="121"/>
    </row>
    <row r="651" spans="1:19" ht="9" customHeight="1">
      <c r="A651" s="272" t="s">
        <v>98</v>
      </c>
      <c r="B651" s="261">
        <f t="shared" si="50"/>
        <v>2892</v>
      </c>
      <c r="C651" s="261">
        <v>246</v>
      </c>
      <c r="D651" s="261" t="s">
        <v>253</v>
      </c>
      <c r="E651" s="261">
        <f t="shared" si="51"/>
        <v>2646</v>
      </c>
      <c r="F651" s="112">
        <v>2003</v>
      </c>
      <c r="G651" s="112">
        <v>189</v>
      </c>
      <c r="H651" s="112">
        <v>15</v>
      </c>
      <c r="I651" s="113">
        <v>386</v>
      </c>
      <c r="J651" s="112">
        <v>0</v>
      </c>
      <c r="K651" s="112">
        <v>0</v>
      </c>
      <c r="L651" s="112">
        <v>25</v>
      </c>
      <c r="M651" s="112">
        <v>25</v>
      </c>
      <c r="N651" s="112">
        <v>3</v>
      </c>
      <c r="P651" s="270"/>
      <c r="Q651" s="121"/>
      <c r="S651" s="121"/>
    </row>
    <row r="652" spans="1:19" ht="9" customHeight="1">
      <c r="A652" s="272" t="s">
        <v>99</v>
      </c>
      <c r="B652" s="261">
        <f t="shared" si="50"/>
        <v>1623</v>
      </c>
      <c r="C652" s="261">
        <v>174</v>
      </c>
      <c r="D652" s="261" t="s">
        <v>253</v>
      </c>
      <c r="E652" s="261">
        <f t="shared" si="51"/>
        <v>1449</v>
      </c>
      <c r="F652" s="112">
        <v>881</v>
      </c>
      <c r="G652" s="112">
        <v>83</v>
      </c>
      <c r="H652" s="112">
        <v>61</v>
      </c>
      <c r="I652" s="113">
        <v>204</v>
      </c>
      <c r="J652" s="112">
        <v>0</v>
      </c>
      <c r="K652" s="112">
        <v>60</v>
      </c>
      <c r="L652" s="112">
        <v>86</v>
      </c>
      <c r="M652" s="112">
        <v>59</v>
      </c>
      <c r="N652" s="112">
        <v>15</v>
      </c>
      <c r="P652" s="270"/>
      <c r="Q652" s="121"/>
      <c r="S652" s="121"/>
    </row>
    <row r="653" spans="1:19" ht="9" customHeight="1">
      <c r="A653" s="272" t="s">
        <v>100</v>
      </c>
      <c r="B653" s="261">
        <f t="shared" si="50"/>
        <v>1027</v>
      </c>
      <c r="C653" s="261">
        <v>227</v>
      </c>
      <c r="D653" s="261" t="s">
        <v>253</v>
      </c>
      <c r="E653" s="261">
        <f t="shared" si="51"/>
        <v>800</v>
      </c>
      <c r="F653" s="112">
        <v>533</v>
      </c>
      <c r="G653" s="112">
        <v>27</v>
      </c>
      <c r="H653" s="112">
        <v>10</v>
      </c>
      <c r="I653" s="113">
        <v>133</v>
      </c>
      <c r="J653" s="112">
        <v>84</v>
      </c>
      <c r="K653" s="112">
        <v>0</v>
      </c>
      <c r="L653" s="112">
        <v>2</v>
      </c>
      <c r="M653" s="112">
        <v>11</v>
      </c>
      <c r="N653" s="112">
        <v>0</v>
      </c>
      <c r="P653" s="270"/>
      <c r="Q653" s="121"/>
      <c r="S653" s="121"/>
    </row>
    <row r="654" spans="1:19" ht="9" customHeight="1">
      <c r="A654" s="273" t="s">
        <v>101</v>
      </c>
      <c r="B654" s="124">
        <f t="shared" si="50"/>
        <v>1769</v>
      </c>
      <c r="C654" s="124">
        <v>0</v>
      </c>
      <c r="D654" s="124" t="s">
        <v>253</v>
      </c>
      <c r="E654" s="124">
        <f t="shared" si="51"/>
        <v>1769</v>
      </c>
      <c r="F654" s="124">
        <v>985</v>
      </c>
      <c r="G654" s="124">
        <v>138</v>
      </c>
      <c r="H654" s="124">
        <v>14</v>
      </c>
      <c r="I654" s="126">
        <v>541</v>
      </c>
      <c r="J654" s="124">
        <v>0</v>
      </c>
      <c r="K654" s="124">
        <v>64</v>
      </c>
      <c r="L654" s="124">
        <v>7</v>
      </c>
      <c r="M654" s="124">
        <v>7</v>
      </c>
      <c r="N654" s="124">
        <v>13</v>
      </c>
      <c r="P654" s="270"/>
      <c r="Q654" s="121"/>
      <c r="S654" s="121"/>
    </row>
    <row r="655" spans="1:19" ht="9" customHeight="1">
      <c r="A655" s="272" t="s">
        <v>102</v>
      </c>
      <c r="B655" s="261">
        <f t="shared" si="50"/>
        <v>3761</v>
      </c>
      <c r="C655" s="261">
        <v>0</v>
      </c>
      <c r="D655" s="261" t="s">
        <v>253</v>
      </c>
      <c r="E655" s="261">
        <f t="shared" si="51"/>
        <v>3761</v>
      </c>
      <c r="F655" s="112">
        <v>2061</v>
      </c>
      <c r="G655" s="112">
        <v>156</v>
      </c>
      <c r="H655" s="112">
        <v>32</v>
      </c>
      <c r="I655" s="113">
        <v>1453</v>
      </c>
      <c r="J655" s="112">
        <v>0</v>
      </c>
      <c r="K655" s="112">
        <v>34</v>
      </c>
      <c r="L655" s="112">
        <v>4</v>
      </c>
      <c r="M655" s="112">
        <v>21</v>
      </c>
      <c r="N655" s="112">
        <v>0</v>
      </c>
      <c r="P655" s="270"/>
      <c r="Q655" s="121"/>
      <c r="S655" s="121"/>
    </row>
    <row r="656" spans="1:19" ht="9" customHeight="1">
      <c r="A656" s="272" t="s">
        <v>103</v>
      </c>
      <c r="B656" s="261">
        <f t="shared" si="50"/>
        <v>3018</v>
      </c>
      <c r="C656" s="261">
        <v>0</v>
      </c>
      <c r="D656" s="261" t="s">
        <v>253</v>
      </c>
      <c r="E656" s="261">
        <f t="shared" si="51"/>
        <v>3018</v>
      </c>
      <c r="F656" s="112">
        <v>2959</v>
      </c>
      <c r="G656" s="112">
        <v>9</v>
      </c>
      <c r="H656" s="112">
        <v>10</v>
      </c>
      <c r="I656" s="113">
        <v>0</v>
      </c>
      <c r="J656" s="112">
        <v>0</v>
      </c>
      <c r="K656" s="112">
        <v>29</v>
      </c>
      <c r="L656" s="112">
        <v>0</v>
      </c>
      <c r="M656" s="112">
        <v>7</v>
      </c>
      <c r="N656" s="112">
        <v>4</v>
      </c>
      <c r="P656" s="270"/>
      <c r="Q656" s="121"/>
      <c r="S656" s="121"/>
    </row>
    <row r="657" spans="1:19" ht="9" customHeight="1">
      <c r="A657" s="272" t="s">
        <v>104</v>
      </c>
      <c r="B657" s="261">
        <f t="shared" si="50"/>
        <v>1815</v>
      </c>
      <c r="C657" s="261">
        <v>355</v>
      </c>
      <c r="D657" s="261" t="s">
        <v>253</v>
      </c>
      <c r="E657" s="261">
        <f t="shared" si="51"/>
        <v>1460</v>
      </c>
      <c r="F657" s="112">
        <v>1227</v>
      </c>
      <c r="G657" s="112">
        <v>35</v>
      </c>
      <c r="H657" s="112">
        <v>5</v>
      </c>
      <c r="I657" s="113">
        <v>175</v>
      </c>
      <c r="J657" s="112">
        <v>0</v>
      </c>
      <c r="K657" s="112">
        <v>0</v>
      </c>
      <c r="L657" s="112">
        <v>1</v>
      </c>
      <c r="M657" s="112">
        <v>14</v>
      </c>
      <c r="N657" s="112">
        <v>3</v>
      </c>
      <c r="P657" s="270"/>
      <c r="Q657" s="121"/>
      <c r="S657" s="121"/>
    </row>
    <row r="658" spans="1:19" ht="9" customHeight="1">
      <c r="A658" s="273" t="s">
        <v>105</v>
      </c>
      <c r="B658" s="124">
        <f t="shared" si="50"/>
        <v>2355</v>
      </c>
      <c r="C658" s="124">
        <v>182</v>
      </c>
      <c r="D658" s="124" t="s">
        <v>253</v>
      </c>
      <c r="E658" s="124">
        <f t="shared" si="51"/>
        <v>2173</v>
      </c>
      <c r="F658" s="124">
        <v>1575</v>
      </c>
      <c r="G658" s="124">
        <v>17</v>
      </c>
      <c r="H658" s="124">
        <v>9</v>
      </c>
      <c r="I658" s="126">
        <v>525</v>
      </c>
      <c r="J658" s="124">
        <v>0</v>
      </c>
      <c r="K658" s="124">
        <v>27</v>
      </c>
      <c r="L658" s="124">
        <v>3</v>
      </c>
      <c r="M658" s="124">
        <v>7</v>
      </c>
      <c r="N658" s="124">
        <v>10</v>
      </c>
      <c r="P658" s="270"/>
      <c r="Q658" s="121"/>
      <c r="S658" s="121"/>
    </row>
    <row r="659" spans="1:19" ht="9" customHeight="1">
      <c r="A659" s="272" t="s">
        <v>106</v>
      </c>
      <c r="B659" s="261">
        <f t="shared" si="50"/>
        <v>452</v>
      </c>
      <c r="C659" s="261">
        <v>94</v>
      </c>
      <c r="D659" s="261" t="s">
        <v>253</v>
      </c>
      <c r="E659" s="261">
        <f t="shared" si="51"/>
        <v>358</v>
      </c>
      <c r="F659" s="112">
        <v>261</v>
      </c>
      <c r="G659" s="112">
        <v>50</v>
      </c>
      <c r="H659" s="112">
        <v>10</v>
      </c>
      <c r="I659" s="113">
        <v>16</v>
      </c>
      <c r="J659" s="112">
        <v>4</v>
      </c>
      <c r="K659" s="112">
        <v>0</v>
      </c>
      <c r="L659" s="112">
        <v>12</v>
      </c>
      <c r="M659" s="112">
        <v>5</v>
      </c>
      <c r="N659" s="112">
        <v>0</v>
      </c>
      <c r="P659" s="270"/>
      <c r="Q659" s="121"/>
      <c r="S659" s="121"/>
    </row>
    <row r="660" spans="1:19" ht="9" customHeight="1">
      <c r="A660" s="272" t="s">
        <v>107</v>
      </c>
      <c r="B660" s="261">
        <f t="shared" si="50"/>
        <v>4605</v>
      </c>
      <c r="C660" s="261">
        <v>1909</v>
      </c>
      <c r="D660" s="261" t="s">
        <v>253</v>
      </c>
      <c r="E660" s="261">
        <f t="shared" si="51"/>
        <v>2696</v>
      </c>
      <c r="F660" s="112">
        <v>2276</v>
      </c>
      <c r="G660" s="112">
        <v>14</v>
      </c>
      <c r="H660" s="112">
        <v>1</v>
      </c>
      <c r="I660" s="113">
        <v>347</v>
      </c>
      <c r="J660" s="112">
        <v>0</v>
      </c>
      <c r="K660" s="112">
        <v>29</v>
      </c>
      <c r="L660" s="112">
        <v>2</v>
      </c>
      <c r="M660" s="112">
        <v>25</v>
      </c>
      <c r="N660" s="112">
        <v>2</v>
      </c>
      <c r="P660" s="270"/>
      <c r="Q660" s="121"/>
      <c r="S660" s="121"/>
    </row>
    <row r="661" spans="1:19" ht="9" customHeight="1">
      <c r="A661" s="272" t="s">
        <v>108</v>
      </c>
      <c r="B661" s="261">
        <f t="shared" si="50"/>
        <v>2476</v>
      </c>
      <c r="C661" s="261">
        <v>947</v>
      </c>
      <c r="D661" s="261" t="s">
        <v>253</v>
      </c>
      <c r="E661" s="261">
        <f t="shared" si="51"/>
        <v>1529</v>
      </c>
      <c r="F661" s="112">
        <v>1396</v>
      </c>
      <c r="G661" s="112">
        <v>4</v>
      </c>
      <c r="H661" s="112">
        <v>2</v>
      </c>
      <c r="I661" s="113">
        <v>116</v>
      </c>
      <c r="J661" s="112">
        <v>0</v>
      </c>
      <c r="K661" s="112">
        <v>4</v>
      </c>
      <c r="L661" s="112">
        <v>1</v>
      </c>
      <c r="M661" s="112">
        <v>6</v>
      </c>
      <c r="N661" s="112">
        <v>0</v>
      </c>
      <c r="P661" s="270"/>
      <c r="Q661" s="121"/>
      <c r="S661" s="121"/>
    </row>
    <row r="662" spans="1:19" ht="9" customHeight="1">
      <c r="A662" s="273" t="s">
        <v>109</v>
      </c>
      <c r="B662" s="124">
        <f t="shared" si="50"/>
        <v>1802</v>
      </c>
      <c r="C662" s="124">
        <v>0</v>
      </c>
      <c r="D662" s="124" t="s">
        <v>253</v>
      </c>
      <c r="E662" s="124">
        <f t="shared" si="51"/>
        <v>1802</v>
      </c>
      <c r="F662" s="124">
        <v>1388</v>
      </c>
      <c r="G662" s="124">
        <v>69</v>
      </c>
      <c r="H662" s="124">
        <v>6</v>
      </c>
      <c r="I662" s="126">
        <v>0</v>
      </c>
      <c r="J662" s="124">
        <v>0</v>
      </c>
      <c r="K662" s="124">
        <v>311</v>
      </c>
      <c r="L662" s="124">
        <v>3</v>
      </c>
      <c r="M662" s="124">
        <v>25</v>
      </c>
      <c r="N662" s="124">
        <v>0</v>
      </c>
      <c r="P662" s="270"/>
      <c r="Q662" s="121"/>
      <c r="S662" s="121"/>
    </row>
    <row r="663" spans="1:19" ht="9" customHeight="1">
      <c r="A663" s="89"/>
      <c r="B663" s="116"/>
      <c r="C663" s="116"/>
      <c r="D663" s="116"/>
      <c r="E663" s="116"/>
      <c r="F663" s="116"/>
      <c r="G663" s="116"/>
      <c r="H663" s="116"/>
      <c r="I663" s="116"/>
      <c r="J663" s="116"/>
      <c r="K663" s="116"/>
      <c r="L663" s="116"/>
      <c r="M663" s="116"/>
      <c r="N663" s="116"/>
      <c r="O663" s="257"/>
      <c r="P663" s="270"/>
      <c r="Q663" s="121"/>
      <c r="S663" s="121"/>
    </row>
    <row r="664" spans="1:19" ht="8.4499999999999993" customHeight="1">
      <c r="A664" s="162" t="s">
        <v>119</v>
      </c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P664" s="270"/>
      <c r="Q664" s="121"/>
      <c r="S664" s="121"/>
    </row>
    <row r="665" spans="1:19" s="164" customFormat="1" ht="8.4499999999999993" customHeight="1">
      <c r="A665" s="271" t="s">
        <v>181</v>
      </c>
      <c r="B665" s="260">
        <f>SUM(B667:B698)</f>
        <v>108727</v>
      </c>
      <c r="C665" s="260">
        <f>SUM(C667:C698)</f>
        <v>12790</v>
      </c>
      <c r="D665" s="260"/>
      <c r="E665" s="260">
        <f t="shared" ref="E665:N665" si="52">SUM(E667:E698)</f>
        <v>95937</v>
      </c>
      <c r="F665" s="260">
        <f t="shared" si="52"/>
        <v>49490</v>
      </c>
      <c r="G665" s="260">
        <f t="shared" si="52"/>
        <v>2385</v>
      </c>
      <c r="H665" s="260">
        <f t="shared" si="52"/>
        <v>635</v>
      </c>
      <c r="I665" s="260">
        <f t="shared" si="52"/>
        <v>11329</v>
      </c>
      <c r="J665" s="260">
        <f t="shared" si="52"/>
        <v>633</v>
      </c>
      <c r="K665" s="260">
        <f t="shared" si="52"/>
        <v>1524</v>
      </c>
      <c r="L665" s="260">
        <f t="shared" si="52"/>
        <v>575</v>
      </c>
      <c r="M665" s="260">
        <f t="shared" si="52"/>
        <v>29002</v>
      </c>
      <c r="N665" s="260">
        <f t="shared" si="52"/>
        <v>364</v>
      </c>
      <c r="O665" s="268"/>
      <c r="P665" s="260"/>
      <c r="Q665" s="121"/>
      <c r="S665" s="121"/>
    </row>
    <row r="666" spans="1:19" s="79" customFormat="1" ht="3.95" customHeight="1">
      <c r="A666" s="89" t="s">
        <v>252</v>
      </c>
      <c r="B666" s="116"/>
      <c r="C666" s="116"/>
      <c r="D666" s="116"/>
      <c r="E666" s="116"/>
      <c r="F666" s="116"/>
      <c r="G666" s="116"/>
      <c r="H666" s="116"/>
      <c r="I666" s="116"/>
      <c r="J666" s="116"/>
      <c r="K666" s="116"/>
      <c r="L666" s="116"/>
      <c r="M666" s="116"/>
      <c r="N666" s="116"/>
      <c r="O666" s="257"/>
      <c r="P666" s="270"/>
      <c r="Q666" s="121"/>
      <c r="S666" s="121"/>
    </row>
    <row r="667" spans="1:19" ht="8.4499999999999993" customHeight="1">
      <c r="A667" s="272" t="s">
        <v>79</v>
      </c>
      <c r="B667" s="261">
        <f t="shared" ref="B667:B698" si="53">SUM(C667:E667)</f>
        <v>1522</v>
      </c>
      <c r="C667" s="261">
        <v>72</v>
      </c>
      <c r="D667" s="261" t="s">
        <v>253</v>
      </c>
      <c r="E667" s="112">
        <f t="shared" ref="E667:E698" si="54">SUM(F667:N667)</f>
        <v>1450</v>
      </c>
      <c r="F667" s="112">
        <v>1056</v>
      </c>
      <c r="G667" s="112">
        <v>39</v>
      </c>
      <c r="H667" s="112">
        <v>11</v>
      </c>
      <c r="I667" s="113">
        <v>257</v>
      </c>
      <c r="J667" s="112">
        <v>0</v>
      </c>
      <c r="K667" s="113">
        <v>64</v>
      </c>
      <c r="L667" s="112">
        <v>7</v>
      </c>
      <c r="M667" s="112">
        <v>16</v>
      </c>
      <c r="N667" s="112">
        <v>0</v>
      </c>
      <c r="O667" s="269"/>
      <c r="P667" s="261"/>
      <c r="Q667" s="121"/>
      <c r="S667" s="121"/>
    </row>
    <row r="668" spans="1:19" ht="8.4499999999999993" customHeight="1">
      <c r="A668" s="272" t="s">
        <v>80</v>
      </c>
      <c r="B668" s="261">
        <f t="shared" si="53"/>
        <v>3378</v>
      </c>
      <c r="C668" s="261">
        <v>276</v>
      </c>
      <c r="D668" s="261" t="s">
        <v>253</v>
      </c>
      <c r="E668" s="112">
        <f t="shared" si="54"/>
        <v>3102</v>
      </c>
      <c r="F668" s="112">
        <v>2026</v>
      </c>
      <c r="G668" s="112">
        <v>296</v>
      </c>
      <c r="H668" s="112">
        <v>33</v>
      </c>
      <c r="I668" s="113">
        <v>442</v>
      </c>
      <c r="J668" s="112">
        <v>0</v>
      </c>
      <c r="K668" s="113">
        <v>78</v>
      </c>
      <c r="L668" s="112">
        <v>96</v>
      </c>
      <c r="M668" s="112">
        <v>29</v>
      </c>
      <c r="N668" s="112">
        <v>102</v>
      </c>
      <c r="P668" s="261"/>
      <c r="Q668" s="121"/>
      <c r="S668" s="121"/>
    </row>
    <row r="669" spans="1:19" ht="8.4499999999999993" customHeight="1">
      <c r="A669" s="272" t="s">
        <v>81</v>
      </c>
      <c r="B669" s="261">
        <f t="shared" si="53"/>
        <v>837</v>
      </c>
      <c r="C669" s="261">
        <v>133</v>
      </c>
      <c r="D669" s="261" t="s">
        <v>253</v>
      </c>
      <c r="E669" s="112">
        <f t="shared" si="54"/>
        <v>704</v>
      </c>
      <c r="F669" s="112">
        <v>621</v>
      </c>
      <c r="G669" s="112">
        <v>11</v>
      </c>
      <c r="H669" s="112">
        <v>4</v>
      </c>
      <c r="I669" s="113">
        <v>46</v>
      </c>
      <c r="J669" s="112">
        <v>0</v>
      </c>
      <c r="K669" s="113">
        <v>11</v>
      </c>
      <c r="L669" s="112">
        <v>2</v>
      </c>
      <c r="M669" s="112">
        <v>9</v>
      </c>
      <c r="N669" s="112">
        <v>0</v>
      </c>
      <c r="P669" s="261"/>
      <c r="Q669" s="121"/>
      <c r="S669" s="121"/>
    </row>
    <row r="670" spans="1:19" ht="8.4499999999999993" customHeight="1">
      <c r="A670" s="273" t="s">
        <v>82</v>
      </c>
      <c r="B670" s="124">
        <f t="shared" si="53"/>
        <v>1192</v>
      </c>
      <c r="C670" s="124">
        <v>177</v>
      </c>
      <c r="D670" s="124" t="s">
        <v>253</v>
      </c>
      <c r="E670" s="124">
        <f t="shared" si="54"/>
        <v>1015</v>
      </c>
      <c r="F670" s="124">
        <v>541</v>
      </c>
      <c r="G670" s="124">
        <v>24</v>
      </c>
      <c r="H670" s="124">
        <v>17</v>
      </c>
      <c r="I670" s="126">
        <v>374</v>
      </c>
      <c r="J670" s="124">
        <v>0</v>
      </c>
      <c r="K670" s="126">
        <v>20</v>
      </c>
      <c r="L670" s="124">
        <v>12</v>
      </c>
      <c r="M670" s="124">
        <v>25</v>
      </c>
      <c r="N670" s="124">
        <v>2</v>
      </c>
      <c r="P670" s="261"/>
      <c r="Q670" s="121"/>
      <c r="S670" s="121"/>
    </row>
    <row r="671" spans="1:19" ht="8.4499999999999993" customHeight="1">
      <c r="A671" s="272" t="s">
        <v>83</v>
      </c>
      <c r="B671" s="261">
        <f t="shared" si="53"/>
        <v>5518</v>
      </c>
      <c r="C671" s="261">
        <v>163</v>
      </c>
      <c r="D671" s="261" t="s">
        <v>253</v>
      </c>
      <c r="E671" s="112">
        <f t="shared" si="54"/>
        <v>5355</v>
      </c>
      <c r="F671" s="112">
        <v>1886</v>
      </c>
      <c r="G671" s="112">
        <v>42</v>
      </c>
      <c r="H671" s="112">
        <v>45</v>
      </c>
      <c r="I671" s="113">
        <v>415</v>
      </c>
      <c r="J671" s="112">
        <v>0</v>
      </c>
      <c r="K671" s="113">
        <v>53</v>
      </c>
      <c r="L671" s="112">
        <v>74</v>
      </c>
      <c r="M671" s="112">
        <v>2839</v>
      </c>
      <c r="N671" s="112">
        <v>1</v>
      </c>
      <c r="P671" s="261"/>
      <c r="Q671" s="121"/>
      <c r="S671" s="121"/>
    </row>
    <row r="672" spans="1:19" ht="8.4499999999999993" customHeight="1">
      <c r="A672" s="272" t="s">
        <v>84</v>
      </c>
      <c r="B672" s="261">
        <f t="shared" si="53"/>
        <v>745</v>
      </c>
      <c r="C672" s="261">
        <v>18</v>
      </c>
      <c r="D672" s="261" t="s">
        <v>253</v>
      </c>
      <c r="E672" s="112">
        <f t="shared" si="54"/>
        <v>727</v>
      </c>
      <c r="F672" s="112">
        <v>521</v>
      </c>
      <c r="G672" s="112">
        <v>39</v>
      </c>
      <c r="H672" s="112">
        <v>0</v>
      </c>
      <c r="I672" s="113">
        <v>59</v>
      </c>
      <c r="J672" s="112">
        <v>0</v>
      </c>
      <c r="K672" s="113">
        <v>87</v>
      </c>
      <c r="L672" s="112">
        <v>1</v>
      </c>
      <c r="M672" s="112">
        <v>19</v>
      </c>
      <c r="N672" s="112">
        <v>1</v>
      </c>
      <c r="P672" s="261"/>
      <c r="Q672" s="121"/>
      <c r="S672" s="121"/>
    </row>
    <row r="673" spans="1:19" ht="8.4499999999999993" customHeight="1">
      <c r="A673" s="272" t="s">
        <v>85</v>
      </c>
      <c r="B673" s="261">
        <f t="shared" si="53"/>
        <v>2103</v>
      </c>
      <c r="C673" s="261">
        <v>555</v>
      </c>
      <c r="D673" s="261" t="s">
        <v>253</v>
      </c>
      <c r="E673" s="112">
        <f t="shared" si="54"/>
        <v>1548</v>
      </c>
      <c r="F673" s="112">
        <v>1200</v>
      </c>
      <c r="G673" s="112">
        <v>23</v>
      </c>
      <c r="H673" s="112">
        <v>5</v>
      </c>
      <c r="I673" s="113">
        <v>264</v>
      </c>
      <c r="J673" s="112">
        <v>0</v>
      </c>
      <c r="K673" s="113">
        <v>37</v>
      </c>
      <c r="L673" s="112">
        <v>5</v>
      </c>
      <c r="M673" s="112">
        <v>14</v>
      </c>
      <c r="N673" s="112">
        <v>0</v>
      </c>
      <c r="P673" s="261"/>
      <c r="Q673" s="121"/>
      <c r="S673" s="121"/>
    </row>
    <row r="674" spans="1:19" ht="8.4499999999999993" customHeight="1">
      <c r="A674" s="273" t="s">
        <v>86</v>
      </c>
      <c r="B674" s="124">
        <f t="shared" si="53"/>
        <v>6190</v>
      </c>
      <c r="C674" s="124">
        <v>51</v>
      </c>
      <c r="D674" s="124" t="s">
        <v>253</v>
      </c>
      <c r="E674" s="124">
        <f t="shared" si="54"/>
        <v>6139</v>
      </c>
      <c r="F674" s="124">
        <v>5043</v>
      </c>
      <c r="G674" s="124">
        <v>253</v>
      </c>
      <c r="H674" s="124">
        <v>81</v>
      </c>
      <c r="I674" s="126">
        <v>224</v>
      </c>
      <c r="J674" s="124">
        <v>380</v>
      </c>
      <c r="K674" s="126">
        <v>0</v>
      </c>
      <c r="L674" s="124">
        <v>22</v>
      </c>
      <c r="M674" s="124">
        <v>85</v>
      </c>
      <c r="N674" s="124">
        <v>51</v>
      </c>
      <c r="P674" s="261"/>
      <c r="Q674" s="121"/>
      <c r="S674" s="121"/>
    </row>
    <row r="675" spans="1:19" ht="8.4499999999999993" customHeight="1">
      <c r="A675" s="243" t="s">
        <v>24</v>
      </c>
      <c r="B675" s="261">
        <f t="shared" si="53"/>
        <v>11030</v>
      </c>
      <c r="C675" s="261">
        <v>2978</v>
      </c>
      <c r="D675" s="261" t="s">
        <v>253</v>
      </c>
      <c r="E675" s="112">
        <f t="shared" si="54"/>
        <v>8052</v>
      </c>
      <c r="F675" s="112">
        <v>15</v>
      </c>
      <c r="G675" s="112">
        <v>0</v>
      </c>
      <c r="H675" s="112">
        <v>0</v>
      </c>
      <c r="I675" s="113">
        <v>0</v>
      </c>
      <c r="J675" s="112">
        <v>0</v>
      </c>
      <c r="K675" s="113">
        <v>1</v>
      </c>
      <c r="L675" s="112">
        <v>0</v>
      </c>
      <c r="M675" s="112">
        <v>8036</v>
      </c>
      <c r="N675" s="112">
        <v>0</v>
      </c>
      <c r="P675" s="261"/>
      <c r="Q675" s="121"/>
      <c r="S675" s="121"/>
    </row>
    <row r="676" spans="1:19" ht="8.4499999999999993" customHeight="1">
      <c r="A676" s="272" t="s">
        <v>87</v>
      </c>
      <c r="B676" s="261">
        <f t="shared" si="53"/>
        <v>1585</v>
      </c>
      <c r="C676" s="261">
        <v>234</v>
      </c>
      <c r="D676" s="261" t="s">
        <v>253</v>
      </c>
      <c r="E676" s="112">
        <f t="shared" si="54"/>
        <v>1351</v>
      </c>
      <c r="F676" s="112">
        <v>604</v>
      </c>
      <c r="G676" s="112">
        <v>337</v>
      </c>
      <c r="H676" s="112">
        <v>105</v>
      </c>
      <c r="I676" s="113">
        <v>218</v>
      </c>
      <c r="J676" s="112">
        <v>0</v>
      </c>
      <c r="K676" s="113">
        <v>0</v>
      </c>
      <c r="L676" s="112">
        <v>45</v>
      </c>
      <c r="M676" s="112">
        <v>42</v>
      </c>
      <c r="N676" s="112">
        <v>0</v>
      </c>
      <c r="P676" s="261"/>
      <c r="Q676" s="121"/>
      <c r="S676" s="121"/>
    </row>
    <row r="677" spans="1:19" ht="8.4499999999999993" customHeight="1">
      <c r="A677" s="272" t="s">
        <v>88</v>
      </c>
      <c r="B677" s="261">
        <f t="shared" si="53"/>
        <v>5780</v>
      </c>
      <c r="C677" s="261">
        <v>0</v>
      </c>
      <c r="D677" s="261" t="s">
        <v>253</v>
      </c>
      <c r="E677" s="112">
        <f t="shared" si="54"/>
        <v>5780</v>
      </c>
      <c r="F677" s="112">
        <v>3899</v>
      </c>
      <c r="G677" s="112">
        <v>187</v>
      </c>
      <c r="H677" s="112">
        <v>66</v>
      </c>
      <c r="I677" s="113">
        <v>1379</v>
      </c>
      <c r="J677" s="112">
        <v>0</v>
      </c>
      <c r="K677" s="113">
        <v>125</v>
      </c>
      <c r="L677" s="112">
        <v>47</v>
      </c>
      <c r="M677" s="112">
        <v>72</v>
      </c>
      <c r="N677" s="112">
        <v>5</v>
      </c>
      <c r="P677" s="261"/>
      <c r="Q677" s="121"/>
      <c r="S677" s="121"/>
    </row>
    <row r="678" spans="1:19" ht="8.4499999999999993" customHeight="1">
      <c r="A678" s="273" t="s">
        <v>89</v>
      </c>
      <c r="B678" s="124">
        <f t="shared" si="53"/>
        <v>2329</v>
      </c>
      <c r="C678" s="124">
        <v>246</v>
      </c>
      <c r="D678" s="124" t="s">
        <v>253</v>
      </c>
      <c r="E678" s="124">
        <f t="shared" si="54"/>
        <v>2083</v>
      </c>
      <c r="F678" s="124">
        <v>615</v>
      </c>
      <c r="G678" s="124">
        <v>20</v>
      </c>
      <c r="H678" s="124">
        <v>3</v>
      </c>
      <c r="I678" s="126">
        <v>0</v>
      </c>
      <c r="J678" s="124">
        <v>155</v>
      </c>
      <c r="K678" s="126">
        <v>402</v>
      </c>
      <c r="L678" s="124">
        <v>0</v>
      </c>
      <c r="M678" s="124">
        <v>888</v>
      </c>
      <c r="N678" s="124">
        <v>0</v>
      </c>
      <c r="P678" s="261"/>
      <c r="Q678" s="121"/>
      <c r="S678" s="121"/>
    </row>
    <row r="679" spans="1:19" ht="8.4499999999999993" customHeight="1">
      <c r="A679" s="272" t="s">
        <v>90</v>
      </c>
      <c r="B679" s="261">
        <f t="shared" si="53"/>
        <v>2261</v>
      </c>
      <c r="C679" s="261">
        <v>0</v>
      </c>
      <c r="D679" s="261" t="s">
        <v>253</v>
      </c>
      <c r="E679" s="112">
        <f t="shared" si="54"/>
        <v>2261</v>
      </c>
      <c r="F679" s="112">
        <v>854</v>
      </c>
      <c r="G679" s="112">
        <v>27</v>
      </c>
      <c r="H679" s="112">
        <v>11</v>
      </c>
      <c r="I679" s="113">
        <v>11</v>
      </c>
      <c r="J679" s="112">
        <v>0</v>
      </c>
      <c r="K679" s="113">
        <v>27</v>
      </c>
      <c r="L679" s="112">
        <v>13</v>
      </c>
      <c r="M679" s="112">
        <v>1302</v>
      </c>
      <c r="N679" s="112">
        <v>16</v>
      </c>
      <c r="P679" s="261"/>
      <c r="Q679" s="121"/>
      <c r="S679" s="121"/>
    </row>
    <row r="680" spans="1:19" ht="8.4499999999999993" customHeight="1">
      <c r="A680" s="272" t="s">
        <v>91</v>
      </c>
      <c r="B680" s="261">
        <f t="shared" si="53"/>
        <v>4211</v>
      </c>
      <c r="C680" s="261">
        <v>429</v>
      </c>
      <c r="D680" s="261" t="s">
        <v>253</v>
      </c>
      <c r="E680" s="112">
        <f t="shared" si="54"/>
        <v>3782</v>
      </c>
      <c r="F680" s="112">
        <v>3655</v>
      </c>
      <c r="G680" s="112">
        <v>34</v>
      </c>
      <c r="H680" s="112">
        <v>3</v>
      </c>
      <c r="I680" s="113">
        <v>23</v>
      </c>
      <c r="J680" s="112">
        <v>11</v>
      </c>
      <c r="K680" s="113">
        <v>8</v>
      </c>
      <c r="L680" s="112">
        <v>26</v>
      </c>
      <c r="M680" s="112">
        <v>22</v>
      </c>
      <c r="N680" s="112">
        <v>0</v>
      </c>
      <c r="P680" s="261"/>
      <c r="Q680" s="121"/>
      <c r="S680" s="121"/>
    </row>
    <row r="681" spans="1:19" ht="8.4499999999999993" customHeight="1">
      <c r="A681" s="272" t="s">
        <v>92</v>
      </c>
      <c r="B681" s="261">
        <f t="shared" si="53"/>
        <v>18253</v>
      </c>
      <c r="C681" s="261">
        <v>656</v>
      </c>
      <c r="D681" s="261" t="s">
        <v>253</v>
      </c>
      <c r="E681" s="112">
        <f t="shared" si="54"/>
        <v>17597</v>
      </c>
      <c r="F681" s="112">
        <v>3839</v>
      </c>
      <c r="G681" s="112">
        <v>9</v>
      </c>
      <c r="H681" s="112">
        <v>4</v>
      </c>
      <c r="I681" s="113">
        <v>96</v>
      </c>
      <c r="J681" s="112">
        <v>0</v>
      </c>
      <c r="K681" s="113">
        <v>0</v>
      </c>
      <c r="L681" s="112">
        <v>4</v>
      </c>
      <c r="M681" s="112">
        <v>13530</v>
      </c>
      <c r="N681" s="112">
        <v>115</v>
      </c>
      <c r="P681" s="261"/>
      <c r="Q681" s="121"/>
      <c r="S681" s="121"/>
    </row>
    <row r="682" spans="1:19" ht="8.4499999999999993" customHeight="1">
      <c r="A682" s="273" t="s">
        <v>93</v>
      </c>
      <c r="B682" s="124">
        <f t="shared" si="53"/>
        <v>3595</v>
      </c>
      <c r="C682" s="124">
        <v>1336</v>
      </c>
      <c r="D682" s="124" t="s">
        <v>253</v>
      </c>
      <c r="E682" s="124">
        <f t="shared" si="54"/>
        <v>2259</v>
      </c>
      <c r="F682" s="124">
        <v>808</v>
      </c>
      <c r="G682" s="124">
        <v>105</v>
      </c>
      <c r="H682" s="124">
        <v>21</v>
      </c>
      <c r="I682" s="126">
        <v>1285</v>
      </c>
      <c r="J682" s="124">
        <v>0</v>
      </c>
      <c r="K682" s="126">
        <v>0</v>
      </c>
      <c r="L682" s="124">
        <v>12</v>
      </c>
      <c r="M682" s="124">
        <v>28</v>
      </c>
      <c r="N682" s="124">
        <v>0</v>
      </c>
      <c r="P682" s="261"/>
      <c r="Q682" s="121"/>
      <c r="S682" s="121"/>
    </row>
    <row r="683" spans="1:19" ht="8.4499999999999993" customHeight="1">
      <c r="A683" s="272" t="s">
        <v>94</v>
      </c>
      <c r="B683" s="261">
        <f t="shared" si="53"/>
        <v>1341</v>
      </c>
      <c r="C683" s="261">
        <v>123</v>
      </c>
      <c r="D683" s="261" t="s">
        <v>253</v>
      </c>
      <c r="E683" s="112">
        <f t="shared" si="54"/>
        <v>1218</v>
      </c>
      <c r="F683" s="112">
        <v>855</v>
      </c>
      <c r="G683" s="112">
        <v>45</v>
      </c>
      <c r="H683" s="112">
        <v>22</v>
      </c>
      <c r="I683" s="113">
        <v>173</v>
      </c>
      <c r="J683" s="112">
        <v>0</v>
      </c>
      <c r="K683" s="113">
        <v>77</v>
      </c>
      <c r="L683" s="112">
        <v>9</v>
      </c>
      <c r="M683" s="112">
        <v>29</v>
      </c>
      <c r="N683" s="112">
        <v>8</v>
      </c>
      <c r="P683" s="261"/>
      <c r="Q683" s="121"/>
      <c r="S683" s="121"/>
    </row>
    <row r="684" spans="1:19" ht="8.4499999999999993" customHeight="1">
      <c r="A684" s="272" t="s">
        <v>95</v>
      </c>
      <c r="B684" s="261">
        <f t="shared" si="53"/>
        <v>1107</v>
      </c>
      <c r="C684" s="261">
        <v>240</v>
      </c>
      <c r="D684" s="261" t="s">
        <v>253</v>
      </c>
      <c r="E684" s="112">
        <f t="shared" si="54"/>
        <v>867</v>
      </c>
      <c r="F684" s="112">
        <v>671</v>
      </c>
      <c r="G684" s="112">
        <v>15</v>
      </c>
      <c r="H684" s="112">
        <v>2</v>
      </c>
      <c r="I684" s="113">
        <v>164</v>
      </c>
      <c r="J684" s="112">
        <v>0</v>
      </c>
      <c r="K684" s="113">
        <v>6</v>
      </c>
      <c r="L684" s="112">
        <v>0</v>
      </c>
      <c r="M684" s="112">
        <v>7</v>
      </c>
      <c r="N684" s="112">
        <v>2</v>
      </c>
      <c r="P684" s="261"/>
      <c r="Q684" s="121"/>
      <c r="S684" s="121"/>
    </row>
    <row r="685" spans="1:19" ht="8.4499999999999993" customHeight="1">
      <c r="A685" s="272" t="s">
        <v>96</v>
      </c>
      <c r="B685" s="261">
        <f t="shared" si="53"/>
        <v>6595</v>
      </c>
      <c r="C685" s="261">
        <v>789</v>
      </c>
      <c r="D685" s="261" t="s">
        <v>253</v>
      </c>
      <c r="E685" s="112">
        <f t="shared" si="54"/>
        <v>5806</v>
      </c>
      <c r="F685" s="112">
        <v>3590</v>
      </c>
      <c r="G685" s="112">
        <v>151</v>
      </c>
      <c r="H685" s="112">
        <v>28</v>
      </c>
      <c r="I685" s="113">
        <v>1970</v>
      </c>
      <c r="J685" s="112">
        <v>0</v>
      </c>
      <c r="K685" s="113">
        <v>30</v>
      </c>
      <c r="L685" s="112">
        <v>4</v>
      </c>
      <c r="M685" s="112">
        <v>33</v>
      </c>
      <c r="N685" s="112">
        <v>0</v>
      </c>
      <c r="P685" s="261"/>
      <c r="Q685" s="121"/>
      <c r="S685" s="121"/>
    </row>
    <row r="686" spans="1:19" ht="8.4499999999999993" customHeight="1">
      <c r="A686" s="273" t="s">
        <v>97</v>
      </c>
      <c r="B686" s="124">
        <f t="shared" si="53"/>
        <v>1037</v>
      </c>
      <c r="C686" s="124">
        <v>0</v>
      </c>
      <c r="D686" s="124" t="s">
        <v>253</v>
      </c>
      <c r="E686" s="124">
        <f t="shared" si="54"/>
        <v>1037</v>
      </c>
      <c r="F686" s="124">
        <v>729</v>
      </c>
      <c r="G686" s="124">
        <v>46</v>
      </c>
      <c r="H686" s="124">
        <v>5</v>
      </c>
      <c r="I686" s="126">
        <v>190</v>
      </c>
      <c r="J686" s="124">
        <v>0</v>
      </c>
      <c r="K686" s="126">
        <v>46</v>
      </c>
      <c r="L686" s="124">
        <v>0</v>
      </c>
      <c r="M686" s="124">
        <v>20</v>
      </c>
      <c r="N686" s="124">
        <v>1</v>
      </c>
      <c r="P686" s="261"/>
      <c r="Q686" s="121"/>
      <c r="S686" s="121"/>
    </row>
    <row r="687" spans="1:19" ht="8.4499999999999993" customHeight="1">
      <c r="A687" s="272" t="s">
        <v>98</v>
      </c>
      <c r="B687" s="261">
        <f t="shared" si="53"/>
        <v>3100</v>
      </c>
      <c r="C687" s="261">
        <v>246</v>
      </c>
      <c r="D687" s="261" t="s">
        <v>253</v>
      </c>
      <c r="E687" s="112">
        <f t="shared" si="54"/>
        <v>2854</v>
      </c>
      <c r="F687" s="112">
        <v>2156</v>
      </c>
      <c r="G687" s="112">
        <v>197</v>
      </c>
      <c r="H687" s="112">
        <v>25</v>
      </c>
      <c r="I687" s="113">
        <v>415</v>
      </c>
      <c r="J687" s="112">
        <v>0</v>
      </c>
      <c r="K687" s="113">
        <v>0</v>
      </c>
      <c r="L687" s="112">
        <v>18</v>
      </c>
      <c r="M687" s="112">
        <v>41</v>
      </c>
      <c r="N687" s="112">
        <v>2</v>
      </c>
      <c r="P687" s="261"/>
      <c r="Q687" s="121"/>
      <c r="S687" s="121"/>
    </row>
    <row r="688" spans="1:19" ht="8.4499999999999993" customHeight="1">
      <c r="A688" s="272" t="s">
        <v>99</v>
      </c>
      <c r="B688" s="261">
        <f t="shared" si="53"/>
        <v>2113</v>
      </c>
      <c r="C688" s="261">
        <v>174</v>
      </c>
      <c r="D688" s="261" t="s">
        <v>253</v>
      </c>
      <c r="E688" s="112">
        <f t="shared" si="54"/>
        <v>1939</v>
      </c>
      <c r="F688" s="112">
        <v>1227</v>
      </c>
      <c r="G688" s="112">
        <v>29</v>
      </c>
      <c r="H688" s="112">
        <v>61</v>
      </c>
      <c r="I688" s="113">
        <v>110</v>
      </c>
      <c r="J688" s="112">
        <v>0</v>
      </c>
      <c r="K688" s="113">
        <v>273</v>
      </c>
      <c r="L688" s="112">
        <v>152</v>
      </c>
      <c r="M688" s="112">
        <v>65</v>
      </c>
      <c r="N688" s="112">
        <v>22</v>
      </c>
      <c r="P688" s="261"/>
      <c r="Q688" s="121"/>
      <c r="S688" s="121"/>
    </row>
    <row r="689" spans="1:19" ht="8.4499999999999993" customHeight="1">
      <c r="A689" s="272" t="s">
        <v>100</v>
      </c>
      <c r="B689" s="261">
        <f t="shared" si="53"/>
        <v>1039</v>
      </c>
      <c r="C689" s="261">
        <v>160</v>
      </c>
      <c r="D689" s="261" t="s">
        <v>253</v>
      </c>
      <c r="E689" s="112">
        <f t="shared" si="54"/>
        <v>879</v>
      </c>
      <c r="F689" s="112">
        <v>664</v>
      </c>
      <c r="G689" s="112">
        <v>10</v>
      </c>
      <c r="H689" s="112">
        <v>1</v>
      </c>
      <c r="I689" s="113">
        <v>112</v>
      </c>
      <c r="J689" s="112">
        <v>81</v>
      </c>
      <c r="K689" s="113">
        <v>0</v>
      </c>
      <c r="L689" s="112">
        <v>0</v>
      </c>
      <c r="M689" s="112">
        <v>9</v>
      </c>
      <c r="N689" s="112">
        <v>2</v>
      </c>
      <c r="P689" s="261"/>
      <c r="Q689" s="121"/>
      <c r="S689" s="121"/>
    </row>
    <row r="690" spans="1:19" ht="8.4499999999999993" customHeight="1">
      <c r="A690" s="273" t="s">
        <v>101</v>
      </c>
      <c r="B690" s="124">
        <f t="shared" si="53"/>
        <v>1776</v>
      </c>
      <c r="C690" s="124">
        <v>0</v>
      </c>
      <c r="D690" s="124" t="s">
        <v>253</v>
      </c>
      <c r="E690" s="124">
        <f t="shared" si="54"/>
        <v>1776</v>
      </c>
      <c r="F690" s="124">
        <v>976</v>
      </c>
      <c r="G690" s="124">
        <v>169</v>
      </c>
      <c r="H690" s="124">
        <v>10</v>
      </c>
      <c r="I690" s="126">
        <v>570</v>
      </c>
      <c r="J690" s="124">
        <v>0</v>
      </c>
      <c r="K690" s="126">
        <v>38</v>
      </c>
      <c r="L690" s="124">
        <v>4</v>
      </c>
      <c r="M690" s="124">
        <v>6</v>
      </c>
      <c r="N690" s="124">
        <v>3</v>
      </c>
      <c r="P690" s="261"/>
      <c r="Q690" s="121"/>
      <c r="S690" s="121"/>
    </row>
    <row r="691" spans="1:19" ht="8.4499999999999993" customHeight="1">
      <c r="A691" s="272" t="s">
        <v>102</v>
      </c>
      <c r="B691" s="261">
        <f t="shared" si="53"/>
        <v>4159</v>
      </c>
      <c r="C691" s="261">
        <v>0</v>
      </c>
      <c r="D691" s="261" t="s">
        <v>253</v>
      </c>
      <c r="E691" s="112">
        <f t="shared" si="54"/>
        <v>4159</v>
      </c>
      <c r="F691" s="112">
        <v>1070</v>
      </c>
      <c r="G691" s="112">
        <v>111</v>
      </c>
      <c r="H691" s="112">
        <v>20</v>
      </c>
      <c r="I691" s="113">
        <v>1231</v>
      </c>
      <c r="J691" s="112">
        <v>0</v>
      </c>
      <c r="K691" s="113">
        <v>29</v>
      </c>
      <c r="L691" s="112">
        <v>0</v>
      </c>
      <c r="M691" s="112">
        <v>1698</v>
      </c>
      <c r="N691" s="112">
        <v>0</v>
      </c>
      <c r="P691" s="261"/>
      <c r="Q691" s="121"/>
      <c r="S691" s="121"/>
    </row>
    <row r="692" spans="1:19" ht="8.4499999999999993" customHeight="1">
      <c r="A692" s="272" t="s">
        <v>103</v>
      </c>
      <c r="B692" s="261">
        <f t="shared" si="53"/>
        <v>3247</v>
      </c>
      <c r="C692" s="261">
        <v>0</v>
      </c>
      <c r="D692" s="261" t="s">
        <v>253</v>
      </c>
      <c r="E692" s="112">
        <f t="shared" si="54"/>
        <v>3247</v>
      </c>
      <c r="F692" s="112">
        <v>3148</v>
      </c>
      <c r="G692" s="112">
        <v>14</v>
      </c>
      <c r="H692" s="112">
        <v>7</v>
      </c>
      <c r="I692" s="113">
        <v>0</v>
      </c>
      <c r="J692" s="112">
        <v>0</v>
      </c>
      <c r="K692" s="113">
        <v>47</v>
      </c>
      <c r="L692" s="112">
        <v>0</v>
      </c>
      <c r="M692" s="112">
        <v>15</v>
      </c>
      <c r="N692" s="112">
        <v>16</v>
      </c>
      <c r="P692" s="261"/>
      <c r="Q692" s="121"/>
      <c r="S692" s="121"/>
    </row>
    <row r="693" spans="1:19" ht="8.4499999999999993" customHeight="1">
      <c r="A693" s="272" t="s">
        <v>104</v>
      </c>
      <c r="B693" s="261">
        <f t="shared" si="53"/>
        <v>1551</v>
      </c>
      <c r="C693" s="261">
        <v>318</v>
      </c>
      <c r="D693" s="261" t="s">
        <v>253</v>
      </c>
      <c r="E693" s="112">
        <f t="shared" si="54"/>
        <v>1233</v>
      </c>
      <c r="F693" s="112">
        <v>1054</v>
      </c>
      <c r="G693" s="112">
        <v>12</v>
      </c>
      <c r="H693" s="112">
        <v>6</v>
      </c>
      <c r="I693" s="113">
        <v>139</v>
      </c>
      <c r="J693" s="112">
        <v>0</v>
      </c>
      <c r="K693" s="113">
        <v>0</v>
      </c>
      <c r="L693" s="112">
        <v>1</v>
      </c>
      <c r="M693" s="112">
        <v>9</v>
      </c>
      <c r="N693" s="112">
        <v>12</v>
      </c>
      <c r="P693" s="261"/>
      <c r="Q693" s="121"/>
      <c r="S693" s="121"/>
    </row>
    <row r="694" spans="1:19" ht="8.4499999999999993" customHeight="1">
      <c r="A694" s="273" t="s">
        <v>105</v>
      </c>
      <c r="B694" s="124">
        <f t="shared" si="53"/>
        <v>2034</v>
      </c>
      <c r="C694" s="124">
        <v>165</v>
      </c>
      <c r="D694" s="124" t="s">
        <v>253</v>
      </c>
      <c r="E694" s="124">
        <f t="shared" si="54"/>
        <v>1869</v>
      </c>
      <c r="F694" s="124">
        <v>1401</v>
      </c>
      <c r="G694" s="124">
        <v>22</v>
      </c>
      <c r="H694" s="124">
        <v>11</v>
      </c>
      <c r="I694" s="126">
        <v>407</v>
      </c>
      <c r="J694" s="124">
        <v>0</v>
      </c>
      <c r="K694" s="126">
        <v>18</v>
      </c>
      <c r="L694" s="124">
        <v>0</v>
      </c>
      <c r="M694" s="124">
        <v>10</v>
      </c>
      <c r="N694" s="124">
        <v>0</v>
      </c>
      <c r="P694" s="261"/>
      <c r="Q694" s="121"/>
      <c r="S694" s="121"/>
    </row>
    <row r="695" spans="1:19" ht="8.4499999999999993" customHeight="1">
      <c r="A695" s="272" t="s">
        <v>106</v>
      </c>
      <c r="B695" s="261">
        <f t="shared" si="53"/>
        <v>487</v>
      </c>
      <c r="C695" s="261">
        <v>92</v>
      </c>
      <c r="D695" s="261" t="s">
        <v>253</v>
      </c>
      <c r="E695" s="112">
        <f t="shared" si="54"/>
        <v>395</v>
      </c>
      <c r="F695" s="112">
        <v>239</v>
      </c>
      <c r="G695" s="112">
        <v>36</v>
      </c>
      <c r="H695" s="112">
        <v>10</v>
      </c>
      <c r="I695" s="113">
        <v>78</v>
      </c>
      <c r="J695" s="112">
        <v>6</v>
      </c>
      <c r="K695" s="113">
        <v>0</v>
      </c>
      <c r="L695" s="112">
        <v>13</v>
      </c>
      <c r="M695" s="112">
        <v>13</v>
      </c>
      <c r="N695" s="112">
        <v>0</v>
      </c>
      <c r="P695" s="261"/>
      <c r="Q695" s="121"/>
      <c r="S695" s="121"/>
    </row>
    <row r="696" spans="1:19" ht="8.4499999999999993" customHeight="1">
      <c r="A696" s="272" t="s">
        <v>107</v>
      </c>
      <c r="B696" s="261">
        <f t="shared" si="53"/>
        <v>4853</v>
      </c>
      <c r="C696" s="261">
        <v>2188</v>
      </c>
      <c r="D696" s="261" t="s">
        <v>253</v>
      </c>
      <c r="E696" s="112">
        <f t="shared" si="54"/>
        <v>2665</v>
      </c>
      <c r="F696" s="112">
        <v>2357</v>
      </c>
      <c r="G696" s="112">
        <v>16</v>
      </c>
      <c r="H696" s="112">
        <v>1</v>
      </c>
      <c r="I696" s="113">
        <v>234</v>
      </c>
      <c r="J696" s="112">
        <v>0</v>
      </c>
      <c r="K696" s="113">
        <v>36</v>
      </c>
      <c r="L696" s="112">
        <v>1</v>
      </c>
      <c r="M696" s="112">
        <v>17</v>
      </c>
      <c r="N696" s="112">
        <v>3</v>
      </c>
      <c r="P696" s="261"/>
      <c r="Q696" s="121"/>
      <c r="S696" s="121"/>
    </row>
    <row r="697" spans="1:19" ht="8.4499999999999993" customHeight="1">
      <c r="A697" s="272" t="s">
        <v>108</v>
      </c>
      <c r="B697" s="261">
        <f t="shared" si="53"/>
        <v>1923</v>
      </c>
      <c r="C697" s="261">
        <v>971</v>
      </c>
      <c r="D697" s="261" t="s">
        <v>253</v>
      </c>
      <c r="E697" s="112">
        <f t="shared" si="54"/>
        <v>952</v>
      </c>
      <c r="F697" s="112">
        <v>805</v>
      </c>
      <c r="G697" s="112">
        <v>10</v>
      </c>
      <c r="H697" s="112">
        <v>3</v>
      </c>
      <c r="I697" s="113">
        <v>91</v>
      </c>
      <c r="J697" s="112">
        <v>0</v>
      </c>
      <c r="K697" s="113">
        <v>11</v>
      </c>
      <c r="L697" s="112">
        <v>0</v>
      </c>
      <c r="M697" s="112">
        <v>32</v>
      </c>
      <c r="N697" s="112">
        <v>0</v>
      </c>
      <c r="P697" s="261"/>
      <c r="Q697" s="121"/>
      <c r="S697" s="121"/>
    </row>
    <row r="698" spans="1:19" ht="8.4499999999999993" customHeight="1">
      <c r="A698" s="273" t="s">
        <v>109</v>
      </c>
      <c r="B698" s="124">
        <f t="shared" si="53"/>
        <v>1836</v>
      </c>
      <c r="C698" s="124">
        <v>0</v>
      </c>
      <c r="D698" s="124" t="s">
        <v>253</v>
      </c>
      <c r="E698" s="124">
        <f t="shared" si="54"/>
        <v>1836</v>
      </c>
      <c r="F698" s="124">
        <v>1365</v>
      </c>
      <c r="G698" s="124">
        <v>56</v>
      </c>
      <c r="H698" s="124">
        <v>14</v>
      </c>
      <c r="I698" s="126">
        <v>352</v>
      </c>
      <c r="J698" s="124">
        <v>0</v>
      </c>
      <c r="K698" s="126">
        <v>0</v>
      </c>
      <c r="L698" s="124">
        <v>7</v>
      </c>
      <c r="M698" s="124">
        <v>42</v>
      </c>
      <c r="N698" s="124">
        <v>0</v>
      </c>
      <c r="P698" s="261"/>
      <c r="Q698" s="121"/>
      <c r="S698" s="121"/>
    </row>
    <row r="699" spans="1:19" ht="8.4499999999999993" customHeight="1">
      <c r="A699" s="89"/>
      <c r="B699" s="116"/>
      <c r="C699" s="116"/>
      <c r="D699" s="116"/>
      <c r="E699" s="116"/>
      <c r="F699" s="116"/>
      <c r="G699" s="116"/>
      <c r="H699" s="116"/>
      <c r="I699" s="116"/>
      <c r="J699" s="116"/>
      <c r="K699" s="116"/>
      <c r="L699" s="116"/>
      <c r="M699" s="116"/>
      <c r="N699" s="116"/>
      <c r="O699" s="257"/>
      <c r="P699" s="270"/>
      <c r="Q699" s="121"/>
      <c r="S699" s="121"/>
    </row>
    <row r="700" spans="1:19" ht="8.4499999999999993" customHeight="1">
      <c r="A700" s="162" t="s">
        <v>120</v>
      </c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261"/>
      <c r="P700" s="261"/>
      <c r="Q700" s="121"/>
      <c r="S700" s="121"/>
    </row>
    <row r="701" spans="1:19" s="164" customFormat="1" ht="8.4499999999999993" customHeight="1">
      <c r="A701" s="271" t="s">
        <v>181</v>
      </c>
      <c r="B701" s="260">
        <f>SUM(B703:B734)</f>
        <v>113478</v>
      </c>
      <c r="C701" s="260">
        <f>SUM(C703:C734)</f>
        <v>13561</v>
      </c>
      <c r="D701" s="260"/>
      <c r="E701" s="260">
        <f t="shared" ref="E701:N701" si="55">SUM(E703:E734)</f>
        <v>99917</v>
      </c>
      <c r="F701" s="260">
        <f t="shared" si="55"/>
        <v>46056</v>
      </c>
      <c r="G701" s="260">
        <f t="shared" si="55"/>
        <v>2064</v>
      </c>
      <c r="H701" s="260">
        <f t="shared" si="55"/>
        <v>598</v>
      </c>
      <c r="I701" s="260">
        <f t="shared" si="55"/>
        <v>11022</v>
      </c>
      <c r="J701" s="260">
        <f t="shared" si="55"/>
        <v>609</v>
      </c>
      <c r="K701" s="260">
        <f t="shared" si="55"/>
        <v>991</v>
      </c>
      <c r="L701" s="260">
        <f t="shared" si="55"/>
        <v>441</v>
      </c>
      <c r="M701" s="260">
        <f t="shared" si="55"/>
        <v>37771</v>
      </c>
      <c r="N701" s="260">
        <f t="shared" si="55"/>
        <v>365</v>
      </c>
      <c r="O701" s="268"/>
      <c r="P701" s="261"/>
      <c r="Q701" s="121"/>
      <c r="R701" s="260"/>
      <c r="S701" s="121"/>
    </row>
    <row r="702" spans="1:19" s="79" customFormat="1" ht="3.95" customHeight="1">
      <c r="A702" s="89" t="s">
        <v>252</v>
      </c>
      <c r="B702" s="116"/>
      <c r="C702" s="116"/>
      <c r="D702" s="116"/>
      <c r="E702" s="116"/>
      <c r="F702" s="116"/>
      <c r="G702" s="116"/>
      <c r="H702" s="116"/>
      <c r="I702" s="116"/>
      <c r="J702" s="116"/>
      <c r="K702" s="116"/>
      <c r="L702" s="116"/>
      <c r="M702" s="116"/>
      <c r="N702" s="116"/>
      <c r="O702" s="257"/>
      <c r="P702" s="261"/>
      <c r="Q702" s="121"/>
      <c r="S702" s="121"/>
    </row>
    <row r="703" spans="1:19" ht="8.4499999999999993" customHeight="1">
      <c r="A703" s="272" t="s">
        <v>79</v>
      </c>
      <c r="B703" s="261">
        <f t="shared" ref="B703:B734" si="56">SUM(C703:E703)</f>
        <v>1351</v>
      </c>
      <c r="C703" s="261">
        <v>96</v>
      </c>
      <c r="D703" s="261" t="s">
        <v>253</v>
      </c>
      <c r="E703" s="112">
        <f t="shared" ref="E703:E734" si="57">SUM(F703:N703)</f>
        <v>1255</v>
      </c>
      <c r="F703" s="112">
        <v>927</v>
      </c>
      <c r="G703" s="112">
        <v>22</v>
      </c>
      <c r="H703" s="112">
        <v>14</v>
      </c>
      <c r="I703" s="113">
        <v>221</v>
      </c>
      <c r="J703" s="112">
        <v>0</v>
      </c>
      <c r="K703" s="113">
        <v>45</v>
      </c>
      <c r="L703" s="112">
        <v>12</v>
      </c>
      <c r="M703" s="112">
        <v>14</v>
      </c>
      <c r="N703" s="112">
        <v>0</v>
      </c>
      <c r="O703" s="261"/>
      <c r="P703" s="261"/>
      <c r="Q703" s="121"/>
      <c r="S703" s="121"/>
    </row>
    <row r="704" spans="1:19" ht="8.4499999999999993" customHeight="1">
      <c r="A704" s="272" t="s">
        <v>80</v>
      </c>
      <c r="B704" s="261">
        <f t="shared" si="56"/>
        <v>3037</v>
      </c>
      <c r="C704" s="261">
        <v>244</v>
      </c>
      <c r="D704" s="261" t="s">
        <v>253</v>
      </c>
      <c r="E704" s="112">
        <f t="shared" si="57"/>
        <v>2793</v>
      </c>
      <c r="F704" s="112">
        <v>1947</v>
      </c>
      <c r="G704" s="112">
        <v>186</v>
      </c>
      <c r="H704" s="112">
        <v>14</v>
      </c>
      <c r="I704" s="113">
        <v>481</v>
      </c>
      <c r="J704" s="112">
        <v>0</v>
      </c>
      <c r="K704" s="113">
        <v>38</v>
      </c>
      <c r="L704" s="112">
        <v>37</v>
      </c>
      <c r="M704" s="112">
        <v>37</v>
      </c>
      <c r="N704" s="112">
        <v>53</v>
      </c>
      <c r="O704" s="261"/>
      <c r="P704" s="261"/>
      <c r="Q704" s="121"/>
      <c r="S704" s="121"/>
    </row>
    <row r="705" spans="1:19" ht="8.4499999999999993" customHeight="1">
      <c r="A705" s="272" t="s">
        <v>81</v>
      </c>
      <c r="B705" s="261">
        <f t="shared" si="56"/>
        <v>731</v>
      </c>
      <c r="C705" s="261">
        <v>122</v>
      </c>
      <c r="D705" s="261" t="s">
        <v>253</v>
      </c>
      <c r="E705" s="112">
        <f t="shared" si="57"/>
        <v>609</v>
      </c>
      <c r="F705" s="112">
        <v>547</v>
      </c>
      <c r="G705" s="112">
        <v>6</v>
      </c>
      <c r="H705" s="112">
        <v>10</v>
      </c>
      <c r="I705" s="113">
        <v>28</v>
      </c>
      <c r="J705" s="112">
        <v>0</v>
      </c>
      <c r="K705" s="113">
        <v>6</v>
      </c>
      <c r="L705" s="112">
        <v>0</v>
      </c>
      <c r="M705" s="112">
        <v>12</v>
      </c>
      <c r="N705" s="112">
        <v>0</v>
      </c>
      <c r="O705" s="261"/>
      <c r="P705" s="261"/>
      <c r="Q705" s="121"/>
      <c r="S705" s="121"/>
    </row>
    <row r="706" spans="1:19" ht="8.4499999999999993" customHeight="1">
      <c r="A706" s="273" t="s">
        <v>82</v>
      </c>
      <c r="B706" s="124">
        <f t="shared" si="56"/>
        <v>1361</v>
      </c>
      <c r="C706" s="124">
        <v>205</v>
      </c>
      <c r="D706" s="124" t="s">
        <v>253</v>
      </c>
      <c r="E706" s="124">
        <f t="shared" si="57"/>
        <v>1156</v>
      </c>
      <c r="F706" s="124">
        <v>481</v>
      </c>
      <c r="G706" s="124">
        <v>20</v>
      </c>
      <c r="H706" s="124">
        <v>29</v>
      </c>
      <c r="I706" s="126">
        <v>531</v>
      </c>
      <c r="J706" s="124">
        <v>0</v>
      </c>
      <c r="K706" s="126">
        <v>16</v>
      </c>
      <c r="L706" s="124">
        <v>14</v>
      </c>
      <c r="M706" s="124">
        <v>65</v>
      </c>
      <c r="N706" s="124">
        <v>0</v>
      </c>
      <c r="O706" s="261"/>
      <c r="P706" s="261"/>
      <c r="Q706" s="121"/>
      <c r="S706" s="121"/>
    </row>
    <row r="707" spans="1:19" ht="8.4499999999999993" customHeight="1">
      <c r="A707" s="272" t="s">
        <v>83</v>
      </c>
      <c r="B707" s="261">
        <f t="shared" si="56"/>
        <v>7166</v>
      </c>
      <c r="C707" s="261">
        <v>101</v>
      </c>
      <c r="D707" s="261" t="s">
        <v>253</v>
      </c>
      <c r="E707" s="112">
        <f t="shared" si="57"/>
        <v>7065</v>
      </c>
      <c r="F707" s="112">
        <v>124</v>
      </c>
      <c r="G707" s="112">
        <v>15</v>
      </c>
      <c r="H707" s="112">
        <v>4</v>
      </c>
      <c r="I707" s="113">
        <v>53</v>
      </c>
      <c r="J707" s="112">
        <v>0</v>
      </c>
      <c r="K707" s="113">
        <v>9</v>
      </c>
      <c r="L707" s="112">
        <v>11</v>
      </c>
      <c r="M707" s="112">
        <v>6849</v>
      </c>
      <c r="N707" s="112">
        <v>0</v>
      </c>
      <c r="O707" s="261"/>
      <c r="P707" s="261"/>
      <c r="Q707" s="121"/>
      <c r="S707" s="121"/>
    </row>
    <row r="708" spans="1:19" ht="8.4499999999999993" customHeight="1">
      <c r="A708" s="272" t="s">
        <v>84</v>
      </c>
      <c r="B708" s="261">
        <f t="shared" si="56"/>
        <v>893</v>
      </c>
      <c r="C708" s="261">
        <v>27</v>
      </c>
      <c r="D708" s="261" t="s">
        <v>253</v>
      </c>
      <c r="E708" s="112">
        <f t="shared" si="57"/>
        <v>866</v>
      </c>
      <c r="F708" s="112">
        <v>611</v>
      </c>
      <c r="G708" s="112">
        <v>54</v>
      </c>
      <c r="H708" s="112">
        <v>0</v>
      </c>
      <c r="I708" s="113">
        <v>100</v>
      </c>
      <c r="J708" s="112">
        <v>0</v>
      </c>
      <c r="K708" s="113">
        <v>68</v>
      </c>
      <c r="L708" s="112">
        <v>2</v>
      </c>
      <c r="M708" s="112">
        <v>31</v>
      </c>
      <c r="N708" s="112">
        <v>0</v>
      </c>
      <c r="O708" s="261"/>
      <c r="P708" s="261"/>
      <c r="Q708" s="121"/>
      <c r="S708" s="121"/>
    </row>
    <row r="709" spans="1:19" ht="8.4499999999999993" customHeight="1">
      <c r="A709" s="272" t="s">
        <v>85</v>
      </c>
      <c r="B709" s="261">
        <f t="shared" si="56"/>
        <v>2301</v>
      </c>
      <c r="C709" s="261">
        <v>711</v>
      </c>
      <c r="D709" s="261" t="s">
        <v>253</v>
      </c>
      <c r="E709" s="112">
        <f t="shared" si="57"/>
        <v>1590</v>
      </c>
      <c r="F709" s="112">
        <v>1189</v>
      </c>
      <c r="G709" s="112">
        <v>14</v>
      </c>
      <c r="H709" s="112">
        <v>4</v>
      </c>
      <c r="I709" s="113">
        <v>330</v>
      </c>
      <c r="J709" s="112">
        <v>0</v>
      </c>
      <c r="K709" s="113">
        <v>28</v>
      </c>
      <c r="L709" s="112">
        <v>4</v>
      </c>
      <c r="M709" s="112">
        <v>19</v>
      </c>
      <c r="N709" s="112">
        <v>2</v>
      </c>
      <c r="O709" s="261"/>
      <c r="P709" s="261"/>
      <c r="Q709" s="121"/>
      <c r="S709" s="121"/>
    </row>
    <row r="710" spans="1:19" ht="8.4499999999999993" customHeight="1">
      <c r="A710" s="273" t="s">
        <v>86</v>
      </c>
      <c r="B710" s="124">
        <f t="shared" si="56"/>
        <v>5918</v>
      </c>
      <c r="C710" s="124">
        <v>41</v>
      </c>
      <c r="D710" s="124" t="s">
        <v>253</v>
      </c>
      <c r="E710" s="124">
        <f t="shared" si="57"/>
        <v>5877</v>
      </c>
      <c r="F710" s="124">
        <v>4799</v>
      </c>
      <c r="G710" s="124">
        <v>201</v>
      </c>
      <c r="H710" s="124">
        <v>67</v>
      </c>
      <c r="I710" s="126">
        <v>194</v>
      </c>
      <c r="J710" s="124">
        <v>422</v>
      </c>
      <c r="K710" s="126">
        <v>0</v>
      </c>
      <c r="L710" s="124">
        <v>14</v>
      </c>
      <c r="M710" s="124">
        <v>112</v>
      </c>
      <c r="N710" s="124">
        <v>68</v>
      </c>
      <c r="O710" s="261"/>
      <c r="P710" s="261"/>
      <c r="Q710" s="121"/>
      <c r="S710" s="121"/>
    </row>
    <row r="711" spans="1:19" ht="8.4499999999999993" customHeight="1">
      <c r="A711" s="243" t="s">
        <v>24</v>
      </c>
      <c r="B711" s="261">
        <f t="shared" si="56"/>
        <v>10233</v>
      </c>
      <c r="C711" s="261">
        <v>2982</v>
      </c>
      <c r="D711" s="261" t="s">
        <v>253</v>
      </c>
      <c r="E711" s="112">
        <f t="shared" si="57"/>
        <v>7251</v>
      </c>
      <c r="F711" s="112">
        <v>3</v>
      </c>
      <c r="G711" s="112">
        <v>1</v>
      </c>
      <c r="H711" s="112">
        <v>0</v>
      </c>
      <c r="I711" s="113">
        <v>0</v>
      </c>
      <c r="J711" s="112">
        <v>0</v>
      </c>
      <c r="K711" s="113">
        <v>0</v>
      </c>
      <c r="L711" s="112">
        <v>0</v>
      </c>
      <c r="M711" s="112">
        <v>7247</v>
      </c>
      <c r="N711" s="112">
        <v>0</v>
      </c>
      <c r="O711" s="261"/>
      <c r="P711" s="261"/>
      <c r="Q711" s="121"/>
      <c r="S711" s="121"/>
    </row>
    <row r="712" spans="1:19" ht="8.4499999999999993" customHeight="1">
      <c r="A712" s="272" t="s">
        <v>87</v>
      </c>
      <c r="B712" s="261">
        <f t="shared" si="56"/>
        <v>1751</v>
      </c>
      <c r="C712" s="261">
        <v>248</v>
      </c>
      <c r="D712" s="261" t="s">
        <v>253</v>
      </c>
      <c r="E712" s="112">
        <f t="shared" si="57"/>
        <v>1503</v>
      </c>
      <c r="F712" s="112">
        <v>728</v>
      </c>
      <c r="G712" s="112">
        <v>331</v>
      </c>
      <c r="H712" s="112">
        <v>115</v>
      </c>
      <c r="I712" s="113">
        <v>238</v>
      </c>
      <c r="J712" s="112">
        <v>0</v>
      </c>
      <c r="K712" s="113">
        <v>0</v>
      </c>
      <c r="L712" s="112">
        <v>45</v>
      </c>
      <c r="M712" s="112">
        <v>45</v>
      </c>
      <c r="N712" s="112">
        <v>1</v>
      </c>
      <c r="O712" s="261"/>
      <c r="P712" s="261"/>
      <c r="Q712" s="121"/>
      <c r="S712" s="121"/>
    </row>
    <row r="713" spans="1:19" ht="8.4499999999999993" customHeight="1">
      <c r="A713" s="272" t="s">
        <v>88</v>
      </c>
      <c r="B713" s="261">
        <f t="shared" si="56"/>
        <v>6279</v>
      </c>
      <c r="C713" s="261">
        <v>0</v>
      </c>
      <c r="D713" s="261" t="s">
        <v>253</v>
      </c>
      <c r="E713" s="112">
        <f t="shared" si="57"/>
        <v>6279</v>
      </c>
      <c r="F713" s="112">
        <v>4714</v>
      </c>
      <c r="G713" s="112">
        <v>131</v>
      </c>
      <c r="H713" s="112">
        <v>101</v>
      </c>
      <c r="I713" s="113">
        <v>1124</v>
      </c>
      <c r="J713" s="112">
        <v>0</v>
      </c>
      <c r="K713" s="113">
        <v>82</v>
      </c>
      <c r="L713" s="112">
        <v>55</v>
      </c>
      <c r="M713" s="112">
        <v>65</v>
      </c>
      <c r="N713" s="112">
        <v>7</v>
      </c>
      <c r="O713" s="261"/>
      <c r="P713" s="261"/>
      <c r="Q713" s="121"/>
      <c r="S713" s="121"/>
    </row>
    <row r="714" spans="1:19" ht="8.4499999999999993" customHeight="1">
      <c r="A714" s="273" t="s">
        <v>89</v>
      </c>
      <c r="B714" s="124">
        <f t="shared" si="56"/>
        <v>2154</v>
      </c>
      <c r="C714" s="124">
        <v>195</v>
      </c>
      <c r="D714" s="124" t="s">
        <v>253</v>
      </c>
      <c r="E714" s="124">
        <f t="shared" si="57"/>
        <v>1959</v>
      </c>
      <c r="F714" s="124">
        <v>461</v>
      </c>
      <c r="G714" s="124">
        <v>7</v>
      </c>
      <c r="H714" s="124">
        <v>0</v>
      </c>
      <c r="I714" s="126">
        <v>0</v>
      </c>
      <c r="J714" s="124">
        <v>135</v>
      </c>
      <c r="K714" s="126">
        <v>327</v>
      </c>
      <c r="L714" s="124">
        <v>0</v>
      </c>
      <c r="M714" s="124">
        <v>1029</v>
      </c>
      <c r="N714" s="124">
        <v>0</v>
      </c>
      <c r="O714" s="261"/>
      <c r="P714" s="261"/>
      <c r="Q714" s="121"/>
      <c r="S714" s="121"/>
    </row>
    <row r="715" spans="1:19" ht="8.4499999999999993" customHeight="1">
      <c r="A715" s="272" t="s">
        <v>90</v>
      </c>
      <c r="B715" s="261">
        <f t="shared" si="56"/>
        <v>2528</v>
      </c>
      <c r="C715" s="261">
        <v>0</v>
      </c>
      <c r="D715" s="261" t="s">
        <v>253</v>
      </c>
      <c r="E715" s="112">
        <f t="shared" si="57"/>
        <v>2528</v>
      </c>
      <c r="F715" s="112">
        <v>971</v>
      </c>
      <c r="G715" s="112">
        <v>7</v>
      </c>
      <c r="H715" s="112">
        <v>3</v>
      </c>
      <c r="I715" s="113">
        <v>5</v>
      </c>
      <c r="J715" s="112">
        <v>0</v>
      </c>
      <c r="K715" s="113">
        <v>12</v>
      </c>
      <c r="L715" s="112">
        <v>1</v>
      </c>
      <c r="M715" s="112">
        <v>1528</v>
      </c>
      <c r="N715" s="112">
        <v>1</v>
      </c>
      <c r="O715" s="261"/>
      <c r="P715" s="261"/>
      <c r="Q715" s="121"/>
      <c r="S715" s="121"/>
    </row>
    <row r="716" spans="1:19" ht="8.4499999999999993" customHeight="1">
      <c r="A716" s="272" t="s">
        <v>91</v>
      </c>
      <c r="B716" s="261">
        <f t="shared" si="56"/>
        <v>4322</v>
      </c>
      <c r="C716" s="261">
        <v>542</v>
      </c>
      <c r="D716" s="261" t="s">
        <v>253</v>
      </c>
      <c r="E716" s="112">
        <f t="shared" si="57"/>
        <v>3780</v>
      </c>
      <c r="F716" s="112">
        <v>3638</v>
      </c>
      <c r="G716" s="112">
        <v>39</v>
      </c>
      <c r="H716" s="112">
        <v>7</v>
      </c>
      <c r="I716" s="113">
        <v>44</v>
      </c>
      <c r="J716" s="112">
        <v>9</v>
      </c>
      <c r="K716" s="113">
        <v>6</v>
      </c>
      <c r="L716" s="112">
        <v>25</v>
      </c>
      <c r="M716" s="112">
        <v>12</v>
      </c>
      <c r="N716" s="112">
        <v>0</v>
      </c>
      <c r="O716" s="261"/>
      <c r="P716" s="261"/>
      <c r="Q716" s="121"/>
      <c r="S716" s="121"/>
    </row>
    <row r="717" spans="1:19" ht="8.4499999999999993" customHeight="1">
      <c r="A717" s="272" t="s">
        <v>92</v>
      </c>
      <c r="B717" s="261">
        <f t="shared" si="56"/>
        <v>18968</v>
      </c>
      <c r="C717" s="261">
        <v>515</v>
      </c>
      <c r="D717" s="261" t="s">
        <v>253</v>
      </c>
      <c r="E717" s="112">
        <f t="shared" si="57"/>
        <v>18453</v>
      </c>
      <c r="F717" s="112">
        <v>3314</v>
      </c>
      <c r="G717" s="112">
        <v>1</v>
      </c>
      <c r="H717" s="112">
        <v>0</v>
      </c>
      <c r="I717" s="113">
        <v>17</v>
      </c>
      <c r="J717" s="112">
        <v>0</v>
      </c>
      <c r="K717" s="113">
        <v>0</v>
      </c>
      <c r="L717" s="112">
        <v>0</v>
      </c>
      <c r="M717" s="112">
        <v>14983</v>
      </c>
      <c r="N717" s="112">
        <v>138</v>
      </c>
      <c r="O717" s="261"/>
      <c r="P717" s="261"/>
      <c r="Q717" s="121"/>
      <c r="S717" s="121"/>
    </row>
    <row r="718" spans="1:19" ht="8.4499999999999993" customHeight="1">
      <c r="A718" s="273" t="s">
        <v>93</v>
      </c>
      <c r="B718" s="124">
        <f t="shared" si="56"/>
        <v>3534</v>
      </c>
      <c r="C718" s="124">
        <v>1352</v>
      </c>
      <c r="D718" s="124" t="s">
        <v>253</v>
      </c>
      <c r="E718" s="124">
        <f t="shared" si="57"/>
        <v>2182</v>
      </c>
      <c r="F718" s="124">
        <v>783</v>
      </c>
      <c r="G718" s="124">
        <v>127</v>
      </c>
      <c r="H718" s="124">
        <v>32</v>
      </c>
      <c r="I718" s="126">
        <v>1190</v>
      </c>
      <c r="J718" s="124">
        <v>0</v>
      </c>
      <c r="K718" s="126">
        <v>0</v>
      </c>
      <c r="L718" s="124">
        <v>20</v>
      </c>
      <c r="M718" s="124">
        <v>30</v>
      </c>
      <c r="N718" s="124">
        <v>0</v>
      </c>
      <c r="O718" s="261"/>
      <c r="P718" s="261"/>
      <c r="Q718" s="121"/>
      <c r="S718" s="121"/>
    </row>
    <row r="719" spans="1:19" ht="8.4499999999999993" customHeight="1">
      <c r="A719" s="272" t="s">
        <v>94</v>
      </c>
      <c r="B719" s="261">
        <f t="shared" si="56"/>
        <v>1349</v>
      </c>
      <c r="C719" s="261">
        <v>114</v>
      </c>
      <c r="D719" s="261" t="s">
        <v>253</v>
      </c>
      <c r="E719" s="112">
        <f t="shared" si="57"/>
        <v>1235</v>
      </c>
      <c r="F719" s="112">
        <v>895</v>
      </c>
      <c r="G719" s="112">
        <v>24</v>
      </c>
      <c r="H719" s="112">
        <v>9</v>
      </c>
      <c r="I719" s="113">
        <v>213</v>
      </c>
      <c r="J719" s="112">
        <v>0</v>
      </c>
      <c r="K719" s="113">
        <v>60</v>
      </c>
      <c r="L719" s="112">
        <v>11</v>
      </c>
      <c r="M719" s="112">
        <v>19</v>
      </c>
      <c r="N719" s="112">
        <v>4</v>
      </c>
      <c r="O719" s="261"/>
      <c r="P719" s="261"/>
      <c r="Q719" s="121"/>
      <c r="S719" s="121"/>
    </row>
    <row r="720" spans="1:19" ht="8.4499999999999993" customHeight="1">
      <c r="A720" s="272" t="s">
        <v>95</v>
      </c>
      <c r="B720" s="261">
        <f t="shared" si="56"/>
        <v>1027</v>
      </c>
      <c r="C720" s="261">
        <v>199</v>
      </c>
      <c r="D720" s="261" t="s">
        <v>253</v>
      </c>
      <c r="E720" s="112">
        <f t="shared" si="57"/>
        <v>828</v>
      </c>
      <c r="F720" s="112">
        <v>624</v>
      </c>
      <c r="G720" s="112">
        <v>8</v>
      </c>
      <c r="H720" s="112">
        <v>6</v>
      </c>
      <c r="I720" s="113">
        <v>179</v>
      </c>
      <c r="J720" s="112">
        <v>0</v>
      </c>
      <c r="K720" s="113">
        <v>4</v>
      </c>
      <c r="L720" s="112">
        <v>2</v>
      </c>
      <c r="M720" s="112">
        <v>3</v>
      </c>
      <c r="N720" s="112">
        <v>2</v>
      </c>
      <c r="O720" s="261"/>
      <c r="P720" s="261"/>
      <c r="Q720" s="121"/>
      <c r="S720" s="121"/>
    </row>
    <row r="721" spans="1:19" ht="8.4499999999999993" customHeight="1">
      <c r="A721" s="272" t="s">
        <v>96</v>
      </c>
      <c r="B721" s="261">
        <f t="shared" si="56"/>
        <v>7958</v>
      </c>
      <c r="C721" s="261">
        <v>781</v>
      </c>
      <c r="D721" s="261" t="s">
        <v>253</v>
      </c>
      <c r="E721" s="112">
        <f t="shared" si="57"/>
        <v>7177</v>
      </c>
      <c r="F721" s="112">
        <v>3980</v>
      </c>
      <c r="G721" s="112">
        <v>168</v>
      </c>
      <c r="H721" s="112">
        <v>36</v>
      </c>
      <c r="I721" s="113">
        <v>2901</v>
      </c>
      <c r="J721" s="112">
        <v>0</v>
      </c>
      <c r="K721" s="113">
        <v>19</v>
      </c>
      <c r="L721" s="112">
        <v>15</v>
      </c>
      <c r="M721" s="112">
        <v>58</v>
      </c>
      <c r="N721" s="112">
        <v>0</v>
      </c>
      <c r="O721" s="261"/>
      <c r="P721" s="261"/>
      <c r="Q721" s="121"/>
      <c r="S721" s="121"/>
    </row>
    <row r="722" spans="1:19" ht="8.4499999999999993" customHeight="1">
      <c r="A722" s="273" t="s">
        <v>97</v>
      </c>
      <c r="B722" s="124">
        <f t="shared" si="56"/>
        <v>992</v>
      </c>
      <c r="C722" s="124">
        <v>0</v>
      </c>
      <c r="D722" s="124" t="s">
        <v>253</v>
      </c>
      <c r="E722" s="124">
        <f t="shared" si="57"/>
        <v>992</v>
      </c>
      <c r="F722" s="124">
        <v>697</v>
      </c>
      <c r="G722" s="124">
        <v>24</v>
      </c>
      <c r="H722" s="124">
        <v>3</v>
      </c>
      <c r="I722" s="126">
        <v>199</v>
      </c>
      <c r="J722" s="124">
        <v>0</v>
      </c>
      <c r="K722" s="126">
        <v>54</v>
      </c>
      <c r="L722" s="124">
        <v>0</v>
      </c>
      <c r="M722" s="124">
        <v>15</v>
      </c>
      <c r="N722" s="124">
        <v>0</v>
      </c>
      <c r="O722" s="261"/>
      <c r="P722" s="261"/>
      <c r="Q722" s="121"/>
      <c r="S722" s="121"/>
    </row>
    <row r="723" spans="1:19" ht="8.4499999999999993" customHeight="1">
      <c r="A723" s="272" t="s">
        <v>98</v>
      </c>
      <c r="B723" s="261">
        <f t="shared" si="56"/>
        <v>3207</v>
      </c>
      <c r="C723" s="261">
        <v>190</v>
      </c>
      <c r="D723" s="261" t="s">
        <v>253</v>
      </c>
      <c r="E723" s="112">
        <f t="shared" si="57"/>
        <v>3017</v>
      </c>
      <c r="F723" s="112">
        <v>2178</v>
      </c>
      <c r="G723" s="112">
        <v>260</v>
      </c>
      <c r="H723" s="112">
        <v>19</v>
      </c>
      <c r="I723" s="113">
        <v>506</v>
      </c>
      <c r="J723" s="112">
        <v>0</v>
      </c>
      <c r="K723" s="113">
        <v>0</v>
      </c>
      <c r="L723" s="112">
        <v>18</v>
      </c>
      <c r="M723" s="112">
        <v>36</v>
      </c>
      <c r="N723" s="112">
        <v>0</v>
      </c>
      <c r="O723" s="261"/>
      <c r="P723" s="261"/>
      <c r="Q723" s="121"/>
      <c r="S723" s="121"/>
    </row>
    <row r="724" spans="1:19" ht="8.4499999999999993" customHeight="1">
      <c r="A724" s="272" t="s">
        <v>99</v>
      </c>
      <c r="B724" s="261">
        <f t="shared" si="56"/>
        <v>2237</v>
      </c>
      <c r="C724" s="261">
        <v>174</v>
      </c>
      <c r="D724" s="261" t="s">
        <v>253</v>
      </c>
      <c r="E724" s="112">
        <f t="shared" si="57"/>
        <v>2063</v>
      </c>
      <c r="F724" s="112">
        <v>1298</v>
      </c>
      <c r="G724" s="112">
        <v>109</v>
      </c>
      <c r="H724" s="112">
        <v>61</v>
      </c>
      <c r="I724" s="113">
        <v>318</v>
      </c>
      <c r="J724" s="112">
        <v>0</v>
      </c>
      <c r="K724" s="113">
        <v>24</v>
      </c>
      <c r="L724" s="112">
        <v>135</v>
      </c>
      <c r="M724" s="112">
        <v>79</v>
      </c>
      <c r="N724" s="112">
        <v>39</v>
      </c>
      <c r="O724" s="261"/>
      <c r="P724" s="261"/>
      <c r="Q724" s="121"/>
      <c r="S724" s="121"/>
    </row>
    <row r="725" spans="1:19" ht="8.4499999999999993" customHeight="1">
      <c r="A725" s="272" t="s">
        <v>100</v>
      </c>
      <c r="B725" s="261">
        <f t="shared" si="56"/>
        <v>1474</v>
      </c>
      <c r="C725" s="261">
        <v>1012</v>
      </c>
      <c r="D725" s="261" t="s">
        <v>253</v>
      </c>
      <c r="E725" s="112">
        <f t="shared" si="57"/>
        <v>462</v>
      </c>
      <c r="F725" s="112">
        <v>330</v>
      </c>
      <c r="G725" s="112">
        <v>7</v>
      </c>
      <c r="H725" s="112">
        <v>5</v>
      </c>
      <c r="I725" s="113">
        <v>68</v>
      </c>
      <c r="J725" s="112">
        <v>40</v>
      </c>
      <c r="K725" s="113">
        <v>0</v>
      </c>
      <c r="L725" s="112">
        <v>0</v>
      </c>
      <c r="M725" s="112">
        <v>12</v>
      </c>
      <c r="N725" s="112">
        <v>0</v>
      </c>
      <c r="O725" s="261"/>
      <c r="P725" s="261"/>
      <c r="Q725" s="121"/>
      <c r="S725" s="121"/>
    </row>
    <row r="726" spans="1:19" ht="8.4499999999999993" customHeight="1">
      <c r="A726" s="273" t="s">
        <v>101</v>
      </c>
      <c r="B726" s="124">
        <f t="shared" si="56"/>
        <v>1579</v>
      </c>
      <c r="C726" s="124">
        <v>0</v>
      </c>
      <c r="D726" s="124" t="s">
        <v>253</v>
      </c>
      <c r="E726" s="124">
        <f t="shared" si="57"/>
        <v>1579</v>
      </c>
      <c r="F726" s="124">
        <v>895</v>
      </c>
      <c r="G726" s="124">
        <v>110</v>
      </c>
      <c r="H726" s="124">
        <v>6</v>
      </c>
      <c r="I726" s="124">
        <v>524</v>
      </c>
      <c r="J726" s="124">
        <v>0</v>
      </c>
      <c r="K726" s="126">
        <v>33</v>
      </c>
      <c r="L726" s="124">
        <v>1</v>
      </c>
      <c r="M726" s="124">
        <v>6</v>
      </c>
      <c r="N726" s="124">
        <v>4</v>
      </c>
      <c r="O726" s="261"/>
      <c r="P726" s="261"/>
      <c r="Q726" s="121"/>
      <c r="S726" s="121"/>
    </row>
    <row r="727" spans="1:19" ht="8.4499999999999993" customHeight="1">
      <c r="A727" s="272" t="s">
        <v>102</v>
      </c>
      <c r="B727" s="261">
        <f t="shared" si="56"/>
        <v>5587</v>
      </c>
      <c r="C727" s="261">
        <v>269</v>
      </c>
      <c r="D727" s="261" t="s">
        <v>253</v>
      </c>
      <c r="E727" s="112">
        <f t="shared" si="57"/>
        <v>5318</v>
      </c>
      <c r="F727" s="112">
        <v>24</v>
      </c>
      <c r="G727" s="112">
        <v>17</v>
      </c>
      <c r="H727" s="112">
        <v>3</v>
      </c>
      <c r="I727" s="112">
        <v>188</v>
      </c>
      <c r="J727" s="112">
        <v>0</v>
      </c>
      <c r="K727" s="113">
        <v>9</v>
      </c>
      <c r="L727" s="112">
        <v>0</v>
      </c>
      <c r="M727" s="112">
        <v>5077</v>
      </c>
      <c r="N727" s="112">
        <v>0</v>
      </c>
      <c r="O727" s="261"/>
      <c r="P727" s="261"/>
      <c r="Q727" s="121"/>
      <c r="S727" s="121"/>
    </row>
    <row r="728" spans="1:19" ht="8.4499999999999993" customHeight="1">
      <c r="A728" s="272" t="s">
        <v>103</v>
      </c>
      <c r="B728" s="261">
        <f t="shared" si="56"/>
        <v>3349</v>
      </c>
      <c r="C728" s="261">
        <v>0</v>
      </c>
      <c r="D728" s="261" t="s">
        <v>253</v>
      </c>
      <c r="E728" s="112">
        <f t="shared" si="57"/>
        <v>3349</v>
      </c>
      <c r="F728" s="112">
        <v>3221</v>
      </c>
      <c r="G728" s="112">
        <v>13</v>
      </c>
      <c r="H728" s="112">
        <v>1</v>
      </c>
      <c r="I728" s="112">
        <v>0</v>
      </c>
      <c r="J728" s="112">
        <v>0</v>
      </c>
      <c r="K728" s="113">
        <v>51</v>
      </c>
      <c r="L728" s="112">
        <v>1</v>
      </c>
      <c r="M728" s="112">
        <v>46</v>
      </c>
      <c r="N728" s="112">
        <v>16</v>
      </c>
      <c r="O728" s="261"/>
      <c r="P728" s="261"/>
      <c r="Q728" s="121"/>
      <c r="S728" s="121"/>
    </row>
    <row r="729" spans="1:19" ht="8.4499999999999993" customHeight="1">
      <c r="A729" s="272" t="s">
        <v>104</v>
      </c>
      <c r="B729" s="261">
        <f t="shared" si="56"/>
        <v>1694</v>
      </c>
      <c r="C729" s="261">
        <v>299</v>
      </c>
      <c r="D729" s="261" t="s">
        <v>253</v>
      </c>
      <c r="E729" s="112">
        <f t="shared" si="57"/>
        <v>1395</v>
      </c>
      <c r="F729" s="112">
        <v>1193</v>
      </c>
      <c r="G729" s="112">
        <v>17</v>
      </c>
      <c r="H729" s="112">
        <v>8</v>
      </c>
      <c r="I729" s="112">
        <v>152</v>
      </c>
      <c r="J729" s="112">
        <v>0</v>
      </c>
      <c r="K729" s="113">
        <v>0</v>
      </c>
      <c r="L729" s="112">
        <v>0</v>
      </c>
      <c r="M729" s="112">
        <v>15</v>
      </c>
      <c r="N729" s="112">
        <v>10</v>
      </c>
      <c r="O729" s="261"/>
      <c r="P729" s="261"/>
      <c r="Q729" s="121"/>
      <c r="S729" s="121"/>
    </row>
    <row r="730" spans="1:19" ht="8.4499999999999993" customHeight="1">
      <c r="A730" s="273" t="s">
        <v>105</v>
      </c>
      <c r="B730" s="124">
        <f t="shared" si="56"/>
        <v>2014</v>
      </c>
      <c r="C730" s="124">
        <v>127</v>
      </c>
      <c r="D730" s="124" t="s">
        <v>253</v>
      </c>
      <c r="E730" s="124">
        <f t="shared" si="57"/>
        <v>1887</v>
      </c>
      <c r="F730" s="124">
        <v>1322</v>
      </c>
      <c r="G730" s="124">
        <v>19</v>
      </c>
      <c r="H730" s="124">
        <v>13</v>
      </c>
      <c r="I730" s="124">
        <v>441</v>
      </c>
      <c r="J730" s="124">
        <v>0</v>
      </c>
      <c r="K730" s="126">
        <v>59</v>
      </c>
      <c r="L730" s="124">
        <v>2</v>
      </c>
      <c r="M730" s="124">
        <v>31</v>
      </c>
      <c r="N730" s="124">
        <v>0</v>
      </c>
      <c r="O730" s="261"/>
      <c r="P730" s="261"/>
      <c r="Q730" s="121"/>
      <c r="S730" s="121"/>
    </row>
    <row r="731" spans="1:19" ht="8.4499999999999993" customHeight="1">
      <c r="A731" s="272" t="s">
        <v>106</v>
      </c>
      <c r="B731" s="261">
        <f t="shared" si="56"/>
        <v>558</v>
      </c>
      <c r="C731" s="261">
        <v>80</v>
      </c>
      <c r="D731" s="261" t="s">
        <v>253</v>
      </c>
      <c r="E731" s="112">
        <f t="shared" si="57"/>
        <v>478</v>
      </c>
      <c r="F731" s="112">
        <v>303</v>
      </c>
      <c r="G731" s="112">
        <v>35</v>
      </c>
      <c r="H731" s="112">
        <v>6</v>
      </c>
      <c r="I731" s="112">
        <v>108</v>
      </c>
      <c r="J731" s="112">
        <v>3</v>
      </c>
      <c r="K731" s="113">
        <v>0</v>
      </c>
      <c r="L731" s="112">
        <v>12</v>
      </c>
      <c r="M731" s="112">
        <v>10</v>
      </c>
      <c r="N731" s="112">
        <v>1</v>
      </c>
      <c r="O731" s="261"/>
      <c r="P731" s="261"/>
      <c r="Q731" s="121"/>
      <c r="S731" s="121"/>
    </row>
    <row r="732" spans="1:19" ht="8.4499999999999993" customHeight="1">
      <c r="A732" s="272" t="s">
        <v>107</v>
      </c>
      <c r="B732" s="261">
        <f t="shared" si="56"/>
        <v>4266</v>
      </c>
      <c r="C732" s="261">
        <v>2099</v>
      </c>
      <c r="D732" s="261" t="s">
        <v>253</v>
      </c>
      <c r="E732" s="112">
        <f t="shared" si="57"/>
        <v>2167</v>
      </c>
      <c r="F732" s="112">
        <v>1794</v>
      </c>
      <c r="G732" s="112">
        <v>19</v>
      </c>
      <c r="H732" s="112">
        <v>2</v>
      </c>
      <c r="I732" s="112">
        <v>269</v>
      </c>
      <c r="J732" s="112">
        <v>0</v>
      </c>
      <c r="K732" s="113">
        <v>40</v>
      </c>
      <c r="L732" s="112">
        <v>0</v>
      </c>
      <c r="M732" s="112">
        <v>24</v>
      </c>
      <c r="N732" s="112">
        <v>19</v>
      </c>
      <c r="O732" s="261"/>
      <c r="P732" s="261"/>
      <c r="Q732" s="121"/>
      <c r="S732" s="121"/>
    </row>
    <row r="733" spans="1:19" ht="8.4499999999999993" customHeight="1">
      <c r="A733" s="272" t="s">
        <v>108</v>
      </c>
      <c r="B733" s="261">
        <f t="shared" si="56"/>
        <v>1792</v>
      </c>
      <c r="C733" s="261">
        <v>836</v>
      </c>
      <c r="D733" s="261" t="s">
        <v>253</v>
      </c>
      <c r="E733" s="112">
        <f t="shared" si="57"/>
        <v>956</v>
      </c>
      <c r="F733" s="112">
        <v>655</v>
      </c>
      <c r="G733" s="112">
        <v>2</v>
      </c>
      <c r="H733" s="112">
        <v>1</v>
      </c>
      <c r="I733" s="112">
        <v>58</v>
      </c>
      <c r="J733" s="112">
        <v>0</v>
      </c>
      <c r="K733" s="113">
        <v>1</v>
      </c>
      <c r="L733" s="112">
        <v>0</v>
      </c>
      <c r="M733" s="112">
        <v>239</v>
      </c>
      <c r="N733" s="112">
        <v>0</v>
      </c>
      <c r="O733" s="261"/>
      <c r="P733" s="261"/>
      <c r="Q733" s="121"/>
      <c r="S733" s="121"/>
    </row>
    <row r="734" spans="1:19" ht="8.4499999999999993" customHeight="1">
      <c r="A734" s="273" t="s">
        <v>109</v>
      </c>
      <c r="B734" s="124">
        <f t="shared" si="56"/>
        <v>1868</v>
      </c>
      <c r="C734" s="124"/>
      <c r="D734" s="124" t="s">
        <v>253</v>
      </c>
      <c r="E734" s="124">
        <f t="shared" si="57"/>
        <v>1868</v>
      </c>
      <c r="F734" s="124">
        <v>1410</v>
      </c>
      <c r="G734" s="124">
        <v>70</v>
      </c>
      <c r="H734" s="124">
        <v>19</v>
      </c>
      <c r="I734" s="124">
        <v>342</v>
      </c>
      <c r="J734" s="124">
        <v>0</v>
      </c>
      <c r="K734" s="126">
        <v>0</v>
      </c>
      <c r="L734" s="124">
        <v>4</v>
      </c>
      <c r="M734" s="124">
        <v>23</v>
      </c>
      <c r="N734" s="124">
        <v>0</v>
      </c>
      <c r="O734" s="261"/>
      <c r="P734" s="261"/>
      <c r="Q734" s="121"/>
      <c r="S734" s="121"/>
    </row>
    <row r="735" spans="1:19" ht="8.4499999999999993" customHeight="1">
      <c r="A735" s="89"/>
      <c r="B735" s="116"/>
      <c r="C735" s="116"/>
      <c r="D735" s="116"/>
      <c r="E735" s="116"/>
      <c r="F735" s="116"/>
      <c r="G735" s="116"/>
      <c r="H735" s="116"/>
      <c r="I735" s="116"/>
      <c r="J735" s="116"/>
      <c r="K735" s="116"/>
      <c r="L735" s="116"/>
      <c r="M735" s="116"/>
      <c r="N735" s="116"/>
      <c r="O735" s="257"/>
      <c r="P735" s="270"/>
      <c r="Q735" s="121"/>
      <c r="S735" s="121"/>
    </row>
    <row r="736" spans="1:19" ht="9" customHeight="1">
      <c r="A736" s="162" t="s">
        <v>121</v>
      </c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P736" s="261"/>
      <c r="Q736" s="121"/>
      <c r="S736" s="121"/>
    </row>
    <row r="737" spans="1:19" s="164" customFormat="1" ht="9" customHeight="1">
      <c r="A737" s="271" t="s">
        <v>181</v>
      </c>
      <c r="B737" s="260">
        <f>SUM(B739:B770)</f>
        <v>123883</v>
      </c>
      <c r="C737" s="260">
        <f>SUM(C739:C770)</f>
        <v>13018</v>
      </c>
      <c r="D737" s="260"/>
      <c r="E737" s="260">
        <f t="shared" ref="E737:N737" si="58">SUM(E739:E770)</f>
        <v>110865</v>
      </c>
      <c r="F737" s="260">
        <f t="shared" si="58"/>
        <v>48669</v>
      </c>
      <c r="G737" s="260">
        <f t="shared" si="58"/>
        <v>1949</v>
      </c>
      <c r="H737" s="260">
        <f t="shared" si="58"/>
        <v>559</v>
      </c>
      <c r="I737" s="260">
        <f t="shared" si="58"/>
        <v>9132</v>
      </c>
      <c r="J737" s="260">
        <f t="shared" si="58"/>
        <v>353</v>
      </c>
      <c r="K737" s="260">
        <f t="shared" si="58"/>
        <v>2909</v>
      </c>
      <c r="L737" s="260">
        <f t="shared" si="58"/>
        <v>341</v>
      </c>
      <c r="M737" s="260">
        <f t="shared" si="58"/>
        <v>45615</v>
      </c>
      <c r="N737" s="260">
        <f t="shared" si="58"/>
        <v>1338</v>
      </c>
      <c r="O737" s="268"/>
      <c r="P737" s="261"/>
      <c r="Q737" s="121"/>
      <c r="R737" s="260"/>
      <c r="S737" s="121"/>
    </row>
    <row r="738" spans="1:19" s="79" customFormat="1" ht="3.95" customHeight="1">
      <c r="A738" s="89" t="s">
        <v>252</v>
      </c>
      <c r="B738" s="116"/>
      <c r="C738" s="116"/>
      <c r="D738" s="116"/>
      <c r="E738" s="116"/>
      <c r="F738" s="116"/>
      <c r="G738" s="116"/>
      <c r="H738" s="116"/>
      <c r="I738" s="116"/>
      <c r="J738" s="116"/>
      <c r="K738" s="116"/>
      <c r="L738" s="116"/>
      <c r="M738" s="116"/>
      <c r="N738" s="116"/>
      <c r="O738" s="257"/>
      <c r="P738" s="261"/>
      <c r="Q738" s="121"/>
      <c r="S738" s="121"/>
    </row>
    <row r="739" spans="1:19" ht="9" customHeight="1">
      <c r="A739" s="272" t="s">
        <v>79</v>
      </c>
      <c r="B739" s="261">
        <f t="shared" ref="B739:B770" si="59">SUM(C739:E739)</f>
        <v>1736</v>
      </c>
      <c r="C739" s="261">
        <v>71</v>
      </c>
      <c r="D739" s="261"/>
      <c r="E739" s="112">
        <f t="shared" ref="E739:E770" si="60">SUM(F739:N739)</f>
        <v>1665</v>
      </c>
      <c r="F739" s="112">
        <v>560</v>
      </c>
      <c r="G739" s="112">
        <v>33</v>
      </c>
      <c r="H739" s="112">
        <v>9</v>
      </c>
      <c r="I739" s="113">
        <v>223</v>
      </c>
      <c r="J739" s="112">
        <v>0</v>
      </c>
      <c r="K739" s="113">
        <v>17</v>
      </c>
      <c r="L739" s="112">
        <v>12</v>
      </c>
      <c r="M739" s="112">
        <v>811</v>
      </c>
      <c r="N739" s="112">
        <v>0</v>
      </c>
      <c r="O739" s="269"/>
      <c r="P739" s="261"/>
      <c r="Q739" s="121"/>
      <c r="S739" s="121"/>
    </row>
    <row r="740" spans="1:19" ht="9" customHeight="1">
      <c r="A740" s="272" t="s">
        <v>80</v>
      </c>
      <c r="B740" s="261">
        <f t="shared" si="59"/>
        <v>3649</v>
      </c>
      <c r="C740" s="261">
        <v>270</v>
      </c>
      <c r="D740" s="261"/>
      <c r="E740" s="112">
        <f t="shared" si="60"/>
        <v>3379</v>
      </c>
      <c r="F740" s="112">
        <v>2324</v>
      </c>
      <c r="G740" s="112">
        <v>173</v>
      </c>
      <c r="H740" s="112">
        <v>36</v>
      </c>
      <c r="I740" s="113">
        <v>450</v>
      </c>
      <c r="J740" s="112">
        <v>0</v>
      </c>
      <c r="K740" s="113">
        <v>303</v>
      </c>
      <c r="L740" s="112">
        <v>54</v>
      </c>
      <c r="M740" s="112">
        <v>39</v>
      </c>
      <c r="N740" s="112">
        <v>0</v>
      </c>
      <c r="P740" s="261"/>
      <c r="Q740" s="121"/>
      <c r="S740" s="121"/>
    </row>
    <row r="741" spans="1:19" ht="9" customHeight="1">
      <c r="A741" s="272" t="s">
        <v>81</v>
      </c>
      <c r="B741" s="261">
        <f t="shared" si="59"/>
        <v>739</v>
      </c>
      <c r="C741" s="261">
        <v>156</v>
      </c>
      <c r="D741" s="261"/>
      <c r="E741" s="112">
        <f t="shared" si="60"/>
        <v>583</v>
      </c>
      <c r="F741" s="112">
        <v>520</v>
      </c>
      <c r="G741" s="112">
        <v>5</v>
      </c>
      <c r="H741" s="112">
        <v>2</v>
      </c>
      <c r="I741" s="113">
        <v>30</v>
      </c>
      <c r="J741" s="112">
        <v>0</v>
      </c>
      <c r="K741" s="113">
        <v>5</v>
      </c>
      <c r="L741" s="112">
        <v>1</v>
      </c>
      <c r="M741" s="112">
        <v>20</v>
      </c>
      <c r="N741" s="112">
        <v>0</v>
      </c>
      <c r="P741" s="261"/>
      <c r="Q741" s="121"/>
      <c r="S741" s="121"/>
    </row>
    <row r="742" spans="1:19" ht="9" customHeight="1">
      <c r="A742" s="273" t="s">
        <v>82</v>
      </c>
      <c r="B742" s="124">
        <f t="shared" si="59"/>
        <v>1218</v>
      </c>
      <c r="C742" s="124">
        <v>190</v>
      </c>
      <c r="D742" s="124"/>
      <c r="E742" s="124">
        <f t="shared" si="60"/>
        <v>1028</v>
      </c>
      <c r="F742" s="124">
        <v>327</v>
      </c>
      <c r="G742" s="124">
        <v>16</v>
      </c>
      <c r="H742" s="124">
        <v>21</v>
      </c>
      <c r="I742" s="126">
        <v>323</v>
      </c>
      <c r="J742" s="124">
        <v>0</v>
      </c>
      <c r="K742" s="126">
        <v>13</v>
      </c>
      <c r="L742" s="124">
        <v>8</v>
      </c>
      <c r="M742" s="124">
        <v>320</v>
      </c>
      <c r="N742" s="124">
        <v>0</v>
      </c>
      <c r="P742" s="261"/>
      <c r="Q742" s="121"/>
      <c r="S742" s="121"/>
    </row>
    <row r="743" spans="1:19" ht="9" customHeight="1">
      <c r="A743" s="272" t="s">
        <v>83</v>
      </c>
      <c r="B743" s="261">
        <f t="shared" si="59"/>
        <v>6184</v>
      </c>
      <c r="C743" s="261">
        <v>95</v>
      </c>
      <c r="D743" s="261"/>
      <c r="E743" s="112">
        <f t="shared" si="60"/>
        <v>6089</v>
      </c>
      <c r="F743" s="112">
        <v>46</v>
      </c>
      <c r="G743" s="112">
        <v>0</v>
      </c>
      <c r="H743" s="112">
        <v>3</v>
      </c>
      <c r="I743" s="113">
        <v>15</v>
      </c>
      <c r="J743" s="112">
        <v>0</v>
      </c>
      <c r="K743" s="113">
        <v>5</v>
      </c>
      <c r="L743" s="112">
        <v>1</v>
      </c>
      <c r="M743" s="112">
        <v>6017</v>
      </c>
      <c r="N743" s="112">
        <v>2</v>
      </c>
      <c r="P743" s="261"/>
      <c r="Q743" s="121"/>
      <c r="S743" s="121"/>
    </row>
    <row r="744" spans="1:19" ht="9" customHeight="1">
      <c r="A744" s="272" t="s">
        <v>84</v>
      </c>
      <c r="B744" s="261">
        <f t="shared" si="59"/>
        <v>882</v>
      </c>
      <c r="C744" s="261">
        <v>26</v>
      </c>
      <c r="D744" s="261"/>
      <c r="E744" s="112">
        <f t="shared" si="60"/>
        <v>856</v>
      </c>
      <c r="F744" s="112">
        <v>654</v>
      </c>
      <c r="G744" s="112">
        <v>23</v>
      </c>
      <c r="H744" s="112">
        <v>0</v>
      </c>
      <c r="I744" s="113">
        <v>98</v>
      </c>
      <c r="J744" s="112">
        <v>0</v>
      </c>
      <c r="K744" s="113">
        <v>50</v>
      </c>
      <c r="L744" s="112">
        <v>3</v>
      </c>
      <c r="M744" s="112">
        <v>28</v>
      </c>
      <c r="N744" s="112">
        <v>0</v>
      </c>
      <c r="P744" s="261"/>
      <c r="Q744" s="121"/>
      <c r="S744" s="121"/>
    </row>
    <row r="745" spans="1:19" ht="9" customHeight="1">
      <c r="A745" s="272" t="s">
        <v>85</v>
      </c>
      <c r="B745" s="261">
        <f t="shared" si="59"/>
        <v>2548</v>
      </c>
      <c r="C745" s="261">
        <v>892</v>
      </c>
      <c r="D745" s="261"/>
      <c r="E745" s="112">
        <f t="shared" si="60"/>
        <v>1656</v>
      </c>
      <c r="F745" s="112">
        <v>1089</v>
      </c>
      <c r="G745" s="112">
        <v>14</v>
      </c>
      <c r="H745" s="112">
        <v>5</v>
      </c>
      <c r="I745" s="113">
        <v>332</v>
      </c>
      <c r="J745" s="112">
        <v>0</v>
      </c>
      <c r="K745" s="113">
        <v>35</v>
      </c>
      <c r="L745" s="112">
        <v>1</v>
      </c>
      <c r="M745" s="112">
        <v>180</v>
      </c>
      <c r="N745" s="112">
        <v>0</v>
      </c>
      <c r="P745" s="261"/>
      <c r="Q745" s="121"/>
      <c r="S745" s="121"/>
    </row>
    <row r="746" spans="1:19" ht="9" customHeight="1">
      <c r="A746" s="273" t="s">
        <v>86</v>
      </c>
      <c r="B746" s="124">
        <f t="shared" si="59"/>
        <v>7076</v>
      </c>
      <c r="C746" s="124">
        <v>55</v>
      </c>
      <c r="D746" s="124"/>
      <c r="E746" s="124">
        <f t="shared" si="60"/>
        <v>7021</v>
      </c>
      <c r="F746" s="124">
        <v>6146</v>
      </c>
      <c r="G746" s="124">
        <v>380</v>
      </c>
      <c r="H746" s="124">
        <v>48</v>
      </c>
      <c r="I746" s="126">
        <v>39</v>
      </c>
      <c r="J746" s="124">
        <v>235</v>
      </c>
      <c r="K746" s="126">
        <v>112</v>
      </c>
      <c r="L746" s="124">
        <v>11</v>
      </c>
      <c r="M746" s="124">
        <v>50</v>
      </c>
      <c r="N746" s="124">
        <v>0</v>
      </c>
      <c r="P746" s="261"/>
      <c r="Q746" s="121"/>
      <c r="S746" s="121"/>
    </row>
    <row r="747" spans="1:19" ht="9" customHeight="1">
      <c r="A747" s="243" t="s">
        <v>24</v>
      </c>
      <c r="B747" s="261">
        <f t="shared" si="59"/>
        <v>12214</v>
      </c>
      <c r="C747" s="261">
        <v>3055</v>
      </c>
      <c r="D747" s="261"/>
      <c r="E747" s="112">
        <f t="shared" si="60"/>
        <v>9159</v>
      </c>
      <c r="F747" s="112">
        <v>1</v>
      </c>
      <c r="G747" s="112">
        <v>0</v>
      </c>
      <c r="H747" s="112">
        <v>0</v>
      </c>
      <c r="I747" s="113">
        <v>0</v>
      </c>
      <c r="J747" s="112">
        <v>0</v>
      </c>
      <c r="K747" s="113">
        <v>0</v>
      </c>
      <c r="L747" s="112">
        <v>0</v>
      </c>
      <c r="M747" s="112">
        <v>9135</v>
      </c>
      <c r="N747" s="112">
        <v>23</v>
      </c>
      <c r="P747" s="261"/>
      <c r="Q747" s="121"/>
      <c r="S747" s="121"/>
    </row>
    <row r="748" spans="1:19" ht="9" customHeight="1">
      <c r="A748" s="272" t="s">
        <v>87</v>
      </c>
      <c r="B748" s="261">
        <f t="shared" si="59"/>
        <v>1935</v>
      </c>
      <c r="C748" s="261">
        <v>218</v>
      </c>
      <c r="D748" s="261"/>
      <c r="E748" s="112">
        <f t="shared" si="60"/>
        <v>1717</v>
      </c>
      <c r="F748" s="112">
        <v>803</v>
      </c>
      <c r="G748" s="112">
        <v>418</v>
      </c>
      <c r="H748" s="112">
        <v>154</v>
      </c>
      <c r="I748" s="113">
        <v>258</v>
      </c>
      <c r="J748" s="112">
        <v>0</v>
      </c>
      <c r="K748" s="113">
        <v>1</v>
      </c>
      <c r="L748" s="112">
        <v>42</v>
      </c>
      <c r="M748" s="112">
        <v>41</v>
      </c>
      <c r="N748" s="112">
        <v>0</v>
      </c>
      <c r="P748" s="261"/>
      <c r="Q748" s="121"/>
      <c r="S748" s="121"/>
    </row>
    <row r="749" spans="1:19" ht="9" customHeight="1">
      <c r="A749" s="272" t="s">
        <v>88</v>
      </c>
      <c r="B749" s="261">
        <f t="shared" si="59"/>
        <v>7383</v>
      </c>
      <c r="C749" s="261">
        <v>0</v>
      </c>
      <c r="D749" s="261"/>
      <c r="E749" s="112">
        <f t="shared" si="60"/>
        <v>7383</v>
      </c>
      <c r="F749" s="112">
        <v>6158</v>
      </c>
      <c r="G749" s="112">
        <v>88</v>
      </c>
      <c r="H749" s="112">
        <v>71</v>
      </c>
      <c r="I749" s="113">
        <v>821</v>
      </c>
      <c r="J749" s="112">
        <v>0</v>
      </c>
      <c r="K749" s="113">
        <v>69</v>
      </c>
      <c r="L749" s="112">
        <v>42</v>
      </c>
      <c r="M749" s="112">
        <v>134</v>
      </c>
      <c r="N749" s="112">
        <v>0</v>
      </c>
      <c r="P749" s="261"/>
      <c r="Q749" s="121"/>
      <c r="S749" s="121"/>
    </row>
    <row r="750" spans="1:19" ht="9" customHeight="1">
      <c r="A750" s="273" t="s">
        <v>89</v>
      </c>
      <c r="B750" s="124">
        <f t="shared" si="59"/>
        <v>2006</v>
      </c>
      <c r="C750" s="124">
        <v>207</v>
      </c>
      <c r="D750" s="124"/>
      <c r="E750" s="124">
        <f t="shared" si="60"/>
        <v>1799</v>
      </c>
      <c r="F750" s="124">
        <v>322</v>
      </c>
      <c r="G750" s="124">
        <v>9</v>
      </c>
      <c r="H750" s="124">
        <v>1</v>
      </c>
      <c r="I750" s="126">
        <v>1</v>
      </c>
      <c r="J750" s="124">
        <v>45</v>
      </c>
      <c r="K750" s="126">
        <v>65</v>
      </c>
      <c r="L750" s="124">
        <v>0</v>
      </c>
      <c r="M750" s="124">
        <v>1355</v>
      </c>
      <c r="N750" s="124">
        <v>1</v>
      </c>
      <c r="P750" s="261"/>
      <c r="Q750" s="121"/>
      <c r="S750" s="121"/>
    </row>
    <row r="751" spans="1:19" ht="9" customHeight="1">
      <c r="A751" s="272" t="s">
        <v>90</v>
      </c>
      <c r="B751" s="261">
        <f t="shared" si="59"/>
        <v>2567</v>
      </c>
      <c r="C751" s="261">
        <v>0</v>
      </c>
      <c r="D751" s="261"/>
      <c r="E751" s="112">
        <f t="shared" si="60"/>
        <v>2567</v>
      </c>
      <c r="F751" s="112">
        <v>909</v>
      </c>
      <c r="G751" s="112">
        <v>11</v>
      </c>
      <c r="H751" s="112">
        <v>4</v>
      </c>
      <c r="I751" s="113">
        <v>17</v>
      </c>
      <c r="J751" s="112">
        <v>0</v>
      </c>
      <c r="K751" s="113">
        <v>14</v>
      </c>
      <c r="L751" s="112">
        <v>1</v>
      </c>
      <c r="M751" s="112">
        <v>1610</v>
      </c>
      <c r="N751" s="112">
        <v>1</v>
      </c>
      <c r="P751" s="261"/>
      <c r="Q751" s="121"/>
      <c r="S751" s="121"/>
    </row>
    <row r="752" spans="1:19" ht="9" customHeight="1">
      <c r="A752" s="272" t="s">
        <v>91</v>
      </c>
      <c r="B752" s="261">
        <f t="shared" si="59"/>
        <v>4222</v>
      </c>
      <c r="C752" s="261">
        <v>564</v>
      </c>
      <c r="D752" s="261"/>
      <c r="E752" s="112">
        <f t="shared" si="60"/>
        <v>3658</v>
      </c>
      <c r="F752" s="112">
        <v>3502</v>
      </c>
      <c r="G752" s="112">
        <v>30</v>
      </c>
      <c r="H752" s="112">
        <v>8</v>
      </c>
      <c r="I752" s="113">
        <v>57</v>
      </c>
      <c r="J752" s="112">
        <v>13</v>
      </c>
      <c r="K752" s="113">
        <v>16</v>
      </c>
      <c r="L752" s="112">
        <v>16</v>
      </c>
      <c r="M752" s="112">
        <v>16</v>
      </c>
      <c r="N752" s="112">
        <v>0</v>
      </c>
      <c r="P752" s="261"/>
      <c r="Q752" s="121"/>
      <c r="S752" s="121"/>
    </row>
    <row r="753" spans="1:19" ht="9" customHeight="1">
      <c r="A753" s="272" t="s">
        <v>92</v>
      </c>
      <c r="B753" s="261">
        <f t="shared" si="59"/>
        <v>19944</v>
      </c>
      <c r="C753" s="261">
        <v>591</v>
      </c>
      <c r="D753" s="261"/>
      <c r="E753" s="112">
        <f t="shared" si="60"/>
        <v>19353</v>
      </c>
      <c r="F753" s="112">
        <v>3350</v>
      </c>
      <c r="G753" s="112">
        <v>1</v>
      </c>
      <c r="H753" s="112">
        <v>0</v>
      </c>
      <c r="I753" s="113">
        <v>4</v>
      </c>
      <c r="J753" s="112">
        <v>0</v>
      </c>
      <c r="K753" s="113">
        <v>1</v>
      </c>
      <c r="L753" s="112">
        <v>0</v>
      </c>
      <c r="M753" s="112">
        <v>15996</v>
      </c>
      <c r="N753" s="112">
        <v>1</v>
      </c>
      <c r="P753" s="261"/>
      <c r="Q753" s="121"/>
      <c r="S753" s="121"/>
    </row>
    <row r="754" spans="1:19" ht="9" customHeight="1">
      <c r="A754" s="273" t="s">
        <v>93</v>
      </c>
      <c r="B754" s="124">
        <f t="shared" si="59"/>
        <v>4046</v>
      </c>
      <c r="C754" s="124">
        <v>1548</v>
      </c>
      <c r="D754" s="124"/>
      <c r="E754" s="124">
        <f t="shared" si="60"/>
        <v>2498</v>
      </c>
      <c r="F754" s="124">
        <v>950</v>
      </c>
      <c r="G754" s="124">
        <v>121</v>
      </c>
      <c r="H754" s="124">
        <v>55</v>
      </c>
      <c r="I754" s="126">
        <v>36</v>
      </c>
      <c r="J754" s="124">
        <v>0</v>
      </c>
      <c r="K754" s="126">
        <v>1276</v>
      </c>
      <c r="L754" s="124">
        <v>23</v>
      </c>
      <c r="M754" s="124">
        <v>37</v>
      </c>
      <c r="N754" s="124">
        <v>0</v>
      </c>
      <c r="P754" s="261"/>
      <c r="Q754" s="121"/>
      <c r="S754" s="121"/>
    </row>
    <row r="755" spans="1:19" ht="9" customHeight="1">
      <c r="A755" s="272" t="s">
        <v>94</v>
      </c>
      <c r="B755" s="261">
        <f t="shared" si="59"/>
        <v>1535</v>
      </c>
      <c r="C755" s="261">
        <v>145</v>
      </c>
      <c r="D755" s="261"/>
      <c r="E755" s="112">
        <f t="shared" si="60"/>
        <v>1390</v>
      </c>
      <c r="F755" s="112">
        <v>944</v>
      </c>
      <c r="G755" s="112">
        <v>51</v>
      </c>
      <c r="H755" s="112">
        <v>14</v>
      </c>
      <c r="I755" s="113">
        <v>209</v>
      </c>
      <c r="J755" s="112">
        <v>0</v>
      </c>
      <c r="K755" s="113">
        <v>126</v>
      </c>
      <c r="L755" s="112">
        <v>16</v>
      </c>
      <c r="M755" s="112">
        <v>30</v>
      </c>
      <c r="N755" s="112">
        <v>0</v>
      </c>
      <c r="P755" s="261"/>
      <c r="Q755" s="121"/>
      <c r="S755" s="121"/>
    </row>
    <row r="756" spans="1:19" ht="9" customHeight="1">
      <c r="A756" s="272" t="s">
        <v>95</v>
      </c>
      <c r="B756" s="261">
        <f t="shared" si="59"/>
        <v>1108</v>
      </c>
      <c r="C756" s="261">
        <v>163</v>
      </c>
      <c r="D756" s="261"/>
      <c r="E756" s="112">
        <f t="shared" si="60"/>
        <v>945</v>
      </c>
      <c r="F756" s="112">
        <v>659</v>
      </c>
      <c r="G756" s="112">
        <v>13</v>
      </c>
      <c r="H756" s="112">
        <v>4</v>
      </c>
      <c r="I756" s="113">
        <v>221</v>
      </c>
      <c r="J756" s="112">
        <v>0</v>
      </c>
      <c r="K756" s="113">
        <v>2</v>
      </c>
      <c r="L756" s="112">
        <v>0</v>
      </c>
      <c r="M756" s="112">
        <v>46</v>
      </c>
      <c r="N756" s="112">
        <v>0</v>
      </c>
      <c r="P756" s="261"/>
      <c r="Q756" s="121"/>
      <c r="S756" s="121"/>
    </row>
    <row r="757" spans="1:19" ht="9" customHeight="1">
      <c r="A757" s="272" t="s">
        <v>96</v>
      </c>
      <c r="B757" s="261">
        <f t="shared" si="59"/>
        <v>8910</v>
      </c>
      <c r="C757" s="261">
        <v>687</v>
      </c>
      <c r="D757" s="261"/>
      <c r="E757" s="112">
        <f t="shared" si="60"/>
        <v>8223</v>
      </c>
      <c r="F757" s="112">
        <v>3716</v>
      </c>
      <c r="G757" s="112">
        <v>163</v>
      </c>
      <c r="H757" s="112">
        <v>32</v>
      </c>
      <c r="I757" s="113">
        <v>2729</v>
      </c>
      <c r="J757" s="112">
        <v>0</v>
      </c>
      <c r="K757" s="113">
        <v>31</v>
      </c>
      <c r="L757" s="112">
        <v>10</v>
      </c>
      <c r="M757" s="112">
        <v>1542</v>
      </c>
      <c r="N757" s="112">
        <v>0</v>
      </c>
      <c r="P757" s="261"/>
      <c r="Q757" s="121"/>
      <c r="S757" s="121"/>
    </row>
    <row r="758" spans="1:19" ht="9" customHeight="1">
      <c r="A758" s="273" t="s">
        <v>97</v>
      </c>
      <c r="B758" s="124">
        <f t="shared" si="59"/>
        <v>1173</v>
      </c>
      <c r="C758" s="124">
        <v>149</v>
      </c>
      <c r="D758" s="124"/>
      <c r="E758" s="124">
        <f t="shared" si="60"/>
        <v>1024</v>
      </c>
      <c r="F758" s="124">
        <v>729</v>
      </c>
      <c r="G758" s="124">
        <v>20</v>
      </c>
      <c r="H758" s="124">
        <v>10</v>
      </c>
      <c r="I758" s="126">
        <v>221</v>
      </c>
      <c r="J758" s="124">
        <v>0</v>
      </c>
      <c r="K758" s="126">
        <v>35</v>
      </c>
      <c r="L758" s="124">
        <v>0</v>
      </c>
      <c r="M758" s="124">
        <v>8</v>
      </c>
      <c r="N758" s="124">
        <v>1</v>
      </c>
      <c r="P758" s="261"/>
      <c r="Q758" s="121"/>
      <c r="S758" s="121"/>
    </row>
    <row r="759" spans="1:19" ht="9" customHeight="1">
      <c r="A759" s="272" t="s">
        <v>98</v>
      </c>
      <c r="B759" s="261">
        <f t="shared" si="59"/>
        <v>2919</v>
      </c>
      <c r="C759" s="261">
        <v>192</v>
      </c>
      <c r="D759" s="261"/>
      <c r="E759" s="112">
        <f t="shared" si="60"/>
        <v>2727</v>
      </c>
      <c r="F759" s="112">
        <v>2118</v>
      </c>
      <c r="G759" s="112">
        <v>65</v>
      </c>
      <c r="H759" s="112">
        <v>13</v>
      </c>
      <c r="I759" s="113">
        <v>477</v>
      </c>
      <c r="J759" s="112">
        <v>0</v>
      </c>
      <c r="K759" s="113">
        <v>15</v>
      </c>
      <c r="L759" s="112">
        <v>19</v>
      </c>
      <c r="M759" s="112">
        <v>20</v>
      </c>
      <c r="N759" s="112">
        <v>0</v>
      </c>
      <c r="P759" s="261"/>
      <c r="Q759" s="121"/>
      <c r="S759" s="121"/>
    </row>
    <row r="760" spans="1:19" ht="9" customHeight="1">
      <c r="A760" s="272" t="s">
        <v>99</v>
      </c>
      <c r="B760" s="261">
        <f t="shared" si="59"/>
        <v>2654</v>
      </c>
      <c r="C760" s="261">
        <v>170</v>
      </c>
      <c r="D760" s="261"/>
      <c r="E760" s="112">
        <f t="shared" si="60"/>
        <v>2484</v>
      </c>
      <c r="F760" s="112">
        <v>1523</v>
      </c>
      <c r="G760" s="112">
        <v>51</v>
      </c>
      <c r="H760" s="112">
        <v>30</v>
      </c>
      <c r="I760" s="113">
        <v>179</v>
      </c>
      <c r="J760" s="112">
        <v>0</v>
      </c>
      <c r="K760" s="113">
        <v>17</v>
      </c>
      <c r="L760" s="112">
        <v>53</v>
      </c>
      <c r="M760" s="112">
        <v>631</v>
      </c>
      <c r="N760" s="112">
        <v>0</v>
      </c>
      <c r="P760" s="261"/>
      <c r="Q760" s="121"/>
      <c r="S760" s="121"/>
    </row>
    <row r="761" spans="1:19" ht="9" customHeight="1">
      <c r="A761" s="272" t="s">
        <v>100</v>
      </c>
      <c r="B761" s="261">
        <f t="shared" si="59"/>
        <v>1821</v>
      </c>
      <c r="C761" s="261">
        <v>128</v>
      </c>
      <c r="D761" s="261"/>
      <c r="E761" s="112">
        <f t="shared" si="60"/>
        <v>1693</v>
      </c>
      <c r="F761" s="112">
        <v>185</v>
      </c>
      <c r="G761" s="112">
        <v>31</v>
      </c>
      <c r="H761" s="112">
        <v>4</v>
      </c>
      <c r="I761" s="113">
        <v>45</v>
      </c>
      <c r="J761" s="112">
        <v>55</v>
      </c>
      <c r="K761" s="113">
        <v>31</v>
      </c>
      <c r="L761" s="112">
        <v>0</v>
      </c>
      <c r="M761" s="112">
        <v>34</v>
      </c>
      <c r="N761" s="112">
        <v>1308</v>
      </c>
      <c r="P761" s="261"/>
      <c r="Q761" s="121"/>
      <c r="S761" s="121"/>
    </row>
    <row r="762" spans="1:19" ht="9" customHeight="1">
      <c r="A762" s="273" t="s">
        <v>101</v>
      </c>
      <c r="B762" s="124">
        <f t="shared" si="59"/>
        <v>1696</v>
      </c>
      <c r="C762" s="124">
        <v>0</v>
      </c>
      <c r="D762" s="124"/>
      <c r="E762" s="124">
        <f t="shared" si="60"/>
        <v>1696</v>
      </c>
      <c r="F762" s="124">
        <v>972</v>
      </c>
      <c r="G762" s="124">
        <v>56</v>
      </c>
      <c r="H762" s="124">
        <v>8</v>
      </c>
      <c r="I762" s="124">
        <v>615</v>
      </c>
      <c r="J762" s="124">
        <v>0</v>
      </c>
      <c r="K762" s="126">
        <v>34</v>
      </c>
      <c r="L762" s="124">
        <v>6</v>
      </c>
      <c r="M762" s="124">
        <v>5</v>
      </c>
      <c r="N762" s="124">
        <v>0</v>
      </c>
      <c r="P762" s="261"/>
      <c r="Q762" s="121"/>
      <c r="S762" s="121"/>
    </row>
    <row r="763" spans="1:19" ht="9" customHeight="1">
      <c r="A763" s="272" t="s">
        <v>102</v>
      </c>
      <c r="B763" s="261">
        <f t="shared" si="59"/>
        <v>5779</v>
      </c>
      <c r="C763" s="261">
        <v>44</v>
      </c>
      <c r="D763" s="261"/>
      <c r="E763" s="112">
        <f t="shared" si="60"/>
        <v>5735</v>
      </c>
      <c r="F763" s="112">
        <v>7</v>
      </c>
      <c r="G763" s="112">
        <v>0</v>
      </c>
      <c r="H763" s="112">
        <v>0</v>
      </c>
      <c r="I763" s="112">
        <v>26</v>
      </c>
      <c r="J763" s="112">
        <v>0</v>
      </c>
      <c r="K763" s="113">
        <v>2</v>
      </c>
      <c r="L763" s="112">
        <v>0</v>
      </c>
      <c r="M763" s="112">
        <v>5700</v>
      </c>
      <c r="N763" s="112">
        <v>0</v>
      </c>
      <c r="P763" s="261"/>
      <c r="Q763" s="121"/>
      <c r="S763" s="121"/>
    </row>
    <row r="764" spans="1:19" ht="9" customHeight="1">
      <c r="A764" s="272" t="s">
        <v>103</v>
      </c>
      <c r="B764" s="261">
        <f t="shared" si="59"/>
        <v>3321</v>
      </c>
      <c r="C764" s="261">
        <v>0</v>
      </c>
      <c r="D764" s="261"/>
      <c r="E764" s="112">
        <f t="shared" si="60"/>
        <v>3321</v>
      </c>
      <c r="F764" s="112">
        <v>3219</v>
      </c>
      <c r="G764" s="112">
        <v>15</v>
      </c>
      <c r="H764" s="112">
        <v>2</v>
      </c>
      <c r="I764" s="112">
        <v>7</v>
      </c>
      <c r="J764" s="112">
        <v>0</v>
      </c>
      <c r="K764" s="113">
        <v>59</v>
      </c>
      <c r="L764" s="112">
        <v>0</v>
      </c>
      <c r="M764" s="112">
        <v>19</v>
      </c>
      <c r="N764" s="112">
        <v>0</v>
      </c>
      <c r="P764" s="261"/>
      <c r="Q764" s="121"/>
      <c r="S764" s="121"/>
    </row>
    <row r="765" spans="1:19" ht="9" customHeight="1">
      <c r="A765" s="272" t="s">
        <v>104</v>
      </c>
      <c r="B765" s="261">
        <f t="shared" si="59"/>
        <v>1705</v>
      </c>
      <c r="C765" s="261">
        <v>313</v>
      </c>
      <c r="D765" s="261"/>
      <c r="E765" s="112">
        <f t="shared" si="60"/>
        <v>1392</v>
      </c>
      <c r="F765" s="112">
        <v>1178</v>
      </c>
      <c r="G765" s="112">
        <v>16</v>
      </c>
      <c r="H765" s="112">
        <v>0</v>
      </c>
      <c r="I765" s="112">
        <v>25</v>
      </c>
      <c r="J765" s="112">
        <v>0</v>
      </c>
      <c r="K765" s="113">
        <v>123</v>
      </c>
      <c r="L765" s="112">
        <v>0</v>
      </c>
      <c r="M765" s="112">
        <v>50</v>
      </c>
      <c r="N765" s="112">
        <v>0</v>
      </c>
      <c r="P765" s="261"/>
      <c r="Q765" s="121"/>
      <c r="S765" s="121"/>
    </row>
    <row r="766" spans="1:19" ht="9" customHeight="1">
      <c r="A766" s="273" t="s">
        <v>105</v>
      </c>
      <c r="B766" s="124">
        <f t="shared" si="59"/>
        <v>3384</v>
      </c>
      <c r="C766" s="124">
        <v>168</v>
      </c>
      <c r="D766" s="124"/>
      <c r="E766" s="124">
        <f t="shared" si="60"/>
        <v>3216</v>
      </c>
      <c r="F766" s="124">
        <v>1597</v>
      </c>
      <c r="G766" s="124">
        <v>37</v>
      </c>
      <c r="H766" s="124">
        <v>14</v>
      </c>
      <c r="I766" s="124">
        <v>1185</v>
      </c>
      <c r="J766" s="124">
        <v>0</v>
      </c>
      <c r="K766" s="126">
        <v>20</v>
      </c>
      <c r="L766" s="124">
        <v>0</v>
      </c>
      <c r="M766" s="124">
        <v>363</v>
      </c>
      <c r="N766" s="124">
        <v>0</v>
      </c>
      <c r="P766" s="261"/>
      <c r="Q766" s="121"/>
      <c r="S766" s="121"/>
    </row>
    <row r="767" spans="1:19" ht="9" customHeight="1">
      <c r="A767" s="272" t="s">
        <v>106</v>
      </c>
      <c r="B767" s="261">
        <f t="shared" si="59"/>
        <v>558</v>
      </c>
      <c r="C767" s="261">
        <v>85</v>
      </c>
      <c r="D767" s="261"/>
      <c r="E767" s="112">
        <f t="shared" si="60"/>
        <v>473</v>
      </c>
      <c r="F767" s="112">
        <v>286</v>
      </c>
      <c r="G767" s="112">
        <v>28</v>
      </c>
      <c r="H767" s="112">
        <v>4</v>
      </c>
      <c r="I767" s="112">
        <v>109</v>
      </c>
      <c r="J767" s="112">
        <v>5</v>
      </c>
      <c r="K767" s="113">
        <v>0</v>
      </c>
      <c r="L767" s="112">
        <v>20</v>
      </c>
      <c r="M767" s="112">
        <v>21</v>
      </c>
      <c r="N767" s="112">
        <v>0</v>
      </c>
      <c r="P767" s="261"/>
      <c r="Q767" s="121"/>
      <c r="S767" s="121"/>
    </row>
    <row r="768" spans="1:19" ht="9" customHeight="1">
      <c r="A768" s="272" t="s">
        <v>107</v>
      </c>
      <c r="B768" s="261">
        <f t="shared" si="59"/>
        <v>4407</v>
      </c>
      <c r="C768" s="261">
        <v>2092</v>
      </c>
      <c r="D768" s="261"/>
      <c r="E768" s="112">
        <f t="shared" si="60"/>
        <v>2315</v>
      </c>
      <c r="F768" s="112">
        <v>1862</v>
      </c>
      <c r="G768" s="112">
        <v>32</v>
      </c>
      <c r="H768" s="112">
        <v>2</v>
      </c>
      <c r="I768" s="112">
        <v>331</v>
      </c>
      <c r="J768" s="112">
        <v>0</v>
      </c>
      <c r="K768" s="113">
        <v>41</v>
      </c>
      <c r="L768" s="112">
        <v>0</v>
      </c>
      <c r="M768" s="112">
        <v>46</v>
      </c>
      <c r="N768" s="112">
        <v>1</v>
      </c>
      <c r="P768" s="261"/>
      <c r="Q768" s="121"/>
      <c r="S768" s="121"/>
    </row>
    <row r="769" spans="1:19" ht="9" customHeight="1">
      <c r="A769" s="272" t="s">
        <v>108</v>
      </c>
      <c r="B769" s="261">
        <f t="shared" si="59"/>
        <v>2676</v>
      </c>
      <c r="C769" s="261">
        <v>744</v>
      </c>
      <c r="D769" s="261"/>
      <c r="E769" s="112">
        <f t="shared" si="60"/>
        <v>1932</v>
      </c>
      <c r="F769" s="112">
        <v>587</v>
      </c>
      <c r="G769" s="112">
        <v>0</v>
      </c>
      <c r="H769" s="112">
        <v>0</v>
      </c>
      <c r="I769" s="112">
        <v>49</v>
      </c>
      <c r="J769" s="112">
        <v>0</v>
      </c>
      <c r="K769" s="113">
        <v>4</v>
      </c>
      <c r="L769" s="112">
        <v>0</v>
      </c>
      <c r="M769" s="112">
        <v>1292</v>
      </c>
      <c r="N769" s="112">
        <v>0</v>
      </c>
      <c r="P769" s="261"/>
      <c r="Q769" s="121"/>
      <c r="S769" s="121"/>
    </row>
    <row r="770" spans="1:19" ht="9" customHeight="1">
      <c r="A770" s="273" t="s">
        <v>109</v>
      </c>
      <c r="B770" s="124">
        <f t="shared" si="59"/>
        <v>1888</v>
      </c>
      <c r="C770" s="124">
        <v>0</v>
      </c>
      <c r="D770" s="124"/>
      <c r="E770" s="124">
        <f t="shared" si="60"/>
        <v>1888</v>
      </c>
      <c r="F770" s="124">
        <v>1426</v>
      </c>
      <c r="G770" s="124">
        <v>49</v>
      </c>
      <c r="H770" s="124">
        <v>5</v>
      </c>
      <c r="I770" s="124">
        <v>0</v>
      </c>
      <c r="J770" s="124">
        <v>0</v>
      </c>
      <c r="K770" s="126">
        <v>387</v>
      </c>
      <c r="L770" s="124">
        <v>2</v>
      </c>
      <c r="M770" s="124">
        <v>19</v>
      </c>
      <c r="N770" s="124">
        <v>0</v>
      </c>
      <c r="P770" s="261"/>
      <c r="Q770" s="121"/>
      <c r="S770" s="121"/>
    </row>
    <row r="771" spans="1:19" ht="8.4499999999999993" customHeight="1">
      <c r="A771" s="89"/>
      <c r="B771" s="116"/>
      <c r="C771" s="116"/>
      <c r="D771" s="116"/>
      <c r="E771" s="116"/>
      <c r="F771" s="116"/>
      <c r="G771" s="116"/>
      <c r="H771" s="116"/>
      <c r="I771" s="116"/>
      <c r="J771" s="116"/>
      <c r="K771" s="116"/>
      <c r="L771" s="116"/>
      <c r="M771" s="116"/>
      <c r="N771" s="116"/>
      <c r="O771" s="257"/>
      <c r="P771" s="270"/>
      <c r="Q771" s="121"/>
      <c r="S771" s="121"/>
    </row>
    <row r="772" spans="1:19" ht="9" customHeight="1">
      <c r="A772" s="162" t="s">
        <v>122</v>
      </c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P772" s="261"/>
      <c r="Q772" s="121"/>
      <c r="S772" s="121"/>
    </row>
    <row r="773" spans="1:19" s="164" customFormat="1" ht="9" customHeight="1">
      <c r="A773" s="271" t="s">
        <v>181</v>
      </c>
      <c r="B773" s="260">
        <f>SUM(B775:B806)</f>
        <v>139807</v>
      </c>
      <c r="C773" s="260">
        <f>SUM(C775:C806)</f>
        <v>13639</v>
      </c>
      <c r="D773" s="260"/>
      <c r="E773" s="260">
        <f t="shared" ref="E773:N773" si="61">SUM(E775:E806)</f>
        <v>126168</v>
      </c>
      <c r="F773" s="260">
        <f t="shared" si="61"/>
        <v>44393</v>
      </c>
      <c r="G773" s="260">
        <f t="shared" si="61"/>
        <v>1779</v>
      </c>
      <c r="H773" s="260">
        <f t="shared" si="61"/>
        <v>585</v>
      </c>
      <c r="I773" s="260">
        <f t="shared" si="61"/>
        <v>6899</v>
      </c>
      <c r="J773" s="260">
        <f t="shared" si="61"/>
        <v>278</v>
      </c>
      <c r="K773" s="260">
        <f t="shared" si="61"/>
        <v>2939</v>
      </c>
      <c r="L773" s="260">
        <f t="shared" si="61"/>
        <v>206</v>
      </c>
      <c r="M773" s="260">
        <f t="shared" si="61"/>
        <v>65419</v>
      </c>
      <c r="N773" s="260">
        <f t="shared" si="61"/>
        <v>3670</v>
      </c>
      <c r="O773" s="268"/>
      <c r="P773" s="261"/>
      <c r="Q773" s="112"/>
      <c r="R773" s="260"/>
      <c r="S773" s="121"/>
    </row>
    <row r="774" spans="1:19" s="79" customFormat="1" ht="3.95" customHeight="1">
      <c r="A774" s="89" t="s">
        <v>252</v>
      </c>
      <c r="B774" s="116"/>
      <c r="C774" s="116"/>
      <c r="D774" s="116"/>
      <c r="E774" s="116"/>
      <c r="F774" s="116"/>
      <c r="G774" s="116"/>
      <c r="H774" s="116"/>
      <c r="I774" s="116"/>
      <c r="J774" s="116"/>
      <c r="K774" s="116"/>
      <c r="L774" s="116"/>
      <c r="M774" s="116"/>
      <c r="N774" s="116"/>
      <c r="O774" s="257"/>
      <c r="Q774" s="121"/>
      <c r="S774" s="121"/>
    </row>
    <row r="775" spans="1:19" ht="9" customHeight="1">
      <c r="A775" s="272" t="s">
        <v>79</v>
      </c>
      <c r="B775" s="261">
        <f t="shared" ref="B775:B806" si="62">SUM(C775:E775)</f>
        <v>3607</v>
      </c>
      <c r="C775" s="261">
        <v>27</v>
      </c>
      <c r="D775" s="261"/>
      <c r="E775" s="112">
        <f t="shared" ref="E775:E806" si="63">SUM(F775:N775)</f>
        <v>3580</v>
      </c>
      <c r="F775" s="112">
        <v>16</v>
      </c>
      <c r="G775" s="112">
        <v>6</v>
      </c>
      <c r="H775" s="112">
        <v>0</v>
      </c>
      <c r="I775" s="113">
        <v>16</v>
      </c>
      <c r="J775" s="112">
        <v>0</v>
      </c>
      <c r="K775" s="113">
        <v>0</v>
      </c>
      <c r="L775" s="112">
        <v>0</v>
      </c>
      <c r="M775" s="112">
        <v>3542</v>
      </c>
      <c r="N775" s="112">
        <v>0</v>
      </c>
      <c r="O775" s="269"/>
      <c r="P775" s="261"/>
      <c r="Q775" s="112"/>
      <c r="S775" s="121"/>
    </row>
    <row r="776" spans="1:19" ht="9" customHeight="1">
      <c r="A776" s="272" t="s">
        <v>80</v>
      </c>
      <c r="B776" s="261">
        <f t="shared" si="62"/>
        <v>3686</v>
      </c>
      <c r="C776" s="261">
        <v>262</v>
      </c>
      <c r="D776" s="261"/>
      <c r="E776" s="112">
        <f t="shared" si="63"/>
        <v>3424</v>
      </c>
      <c r="F776" s="112">
        <v>2236</v>
      </c>
      <c r="G776" s="112">
        <v>113</v>
      </c>
      <c r="H776" s="112">
        <v>75</v>
      </c>
      <c r="I776" s="113">
        <v>500</v>
      </c>
      <c r="J776" s="112">
        <v>0</v>
      </c>
      <c r="K776" s="113">
        <v>399</v>
      </c>
      <c r="L776" s="112">
        <v>47</v>
      </c>
      <c r="M776" s="112">
        <v>54</v>
      </c>
      <c r="N776" s="112">
        <v>0</v>
      </c>
      <c r="P776" s="261"/>
      <c r="Q776" s="112"/>
      <c r="S776" s="121"/>
    </row>
    <row r="777" spans="1:19" ht="9" customHeight="1">
      <c r="A777" s="272" t="s">
        <v>81</v>
      </c>
      <c r="B777" s="261">
        <f t="shared" si="62"/>
        <v>899</v>
      </c>
      <c r="C777" s="261">
        <v>159</v>
      </c>
      <c r="D777" s="261"/>
      <c r="E777" s="112">
        <f t="shared" si="63"/>
        <v>740</v>
      </c>
      <c r="F777" s="112">
        <v>627</v>
      </c>
      <c r="G777" s="112">
        <v>13</v>
      </c>
      <c r="H777" s="112">
        <v>8</v>
      </c>
      <c r="I777" s="113">
        <v>54</v>
      </c>
      <c r="J777" s="112">
        <v>0</v>
      </c>
      <c r="K777" s="113">
        <v>5</v>
      </c>
      <c r="L777" s="112">
        <v>1</v>
      </c>
      <c r="M777" s="112">
        <v>32</v>
      </c>
      <c r="N777" s="112">
        <v>0</v>
      </c>
      <c r="P777" s="261"/>
      <c r="Q777" s="112"/>
      <c r="S777" s="121"/>
    </row>
    <row r="778" spans="1:19" ht="9" customHeight="1">
      <c r="A778" s="273" t="s">
        <v>82</v>
      </c>
      <c r="B778" s="124">
        <f t="shared" si="62"/>
        <v>2579</v>
      </c>
      <c r="C778" s="124">
        <v>136</v>
      </c>
      <c r="D778" s="124"/>
      <c r="E778" s="124">
        <f t="shared" si="63"/>
        <v>2443</v>
      </c>
      <c r="F778" s="124">
        <v>368</v>
      </c>
      <c r="G778" s="124">
        <v>4</v>
      </c>
      <c r="H778" s="124">
        <v>15</v>
      </c>
      <c r="I778" s="126">
        <v>64</v>
      </c>
      <c r="J778" s="124">
        <v>0</v>
      </c>
      <c r="K778" s="126">
        <v>3</v>
      </c>
      <c r="L778" s="124">
        <v>10</v>
      </c>
      <c r="M778" s="124">
        <v>1979</v>
      </c>
      <c r="N778" s="124">
        <v>0</v>
      </c>
      <c r="P778" s="261"/>
      <c r="Q778" s="112"/>
      <c r="S778" s="121"/>
    </row>
    <row r="779" spans="1:19" ht="9" customHeight="1">
      <c r="A779" s="272" t="s">
        <v>83</v>
      </c>
      <c r="B779" s="261">
        <f t="shared" si="62"/>
        <v>5964</v>
      </c>
      <c r="C779" s="261">
        <v>120</v>
      </c>
      <c r="D779" s="261"/>
      <c r="E779" s="112">
        <f t="shared" si="63"/>
        <v>5844</v>
      </c>
      <c r="F779" s="112">
        <v>19</v>
      </c>
      <c r="G779" s="112">
        <v>2</v>
      </c>
      <c r="H779" s="112">
        <v>0</v>
      </c>
      <c r="I779" s="113">
        <v>4</v>
      </c>
      <c r="J779" s="112">
        <v>0</v>
      </c>
      <c r="K779" s="113">
        <v>0</v>
      </c>
      <c r="L779" s="112">
        <v>0</v>
      </c>
      <c r="M779" s="112">
        <v>5817</v>
      </c>
      <c r="N779" s="112">
        <v>2</v>
      </c>
      <c r="P779" s="261"/>
      <c r="Q779" s="112"/>
      <c r="S779" s="121"/>
    </row>
    <row r="780" spans="1:19" ht="9" customHeight="1">
      <c r="A780" s="272" t="s">
        <v>84</v>
      </c>
      <c r="B780" s="261">
        <f t="shared" si="62"/>
        <v>1073</v>
      </c>
      <c r="C780" s="261">
        <v>18</v>
      </c>
      <c r="D780" s="261"/>
      <c r="E780" s="112">
        <f t="shared" si="63"/>
        <v>1055</v>
      </c>
      <c r="F780" s="112">
        <v>685</v>
      </c>
      <c r="G780" s="112">
        <v>36</v>
      </c>
      <c r="H780" s="112">
        <v>0</v>
      </c>
      <c r="I780" s="113">
        <v>110</v>
      </c>
      <c r="J780" s="112">
        <v>0</v>
      </c>
      <c r="K780" s="113">
        <v>84</v>
      </c>
      <c r="L780" s="112">
        <v>2</v>
      </c>
      <c r="M780" s="112">
        <v>138</v>
      </c>
      <c r="N780" s="112">
        <v>0</v>
      </c>
      <c r="P780" s="261"/>
      <c r="Q780" s="112"/>
      <c r="S780" s="121"/>
    </row>
    <row r="781" spans="1:19" ht="9" customHeight="1">
      <c r="A781" s="272" t="s">
        <v>85</v>
      </c>
      <c r="B781" s="261">
        <f t="shared" si="62"/>
        <v>2420</v>
      </c>
      <c r="C781" s="261">
        <v>835</v>
      </c>
      <c r="D781" s="261"/>
      <c r="E781" s="112">
        <f t="shared" si="63"/>
        <v>1585</v>
      </c>
      <c r="F781" s="112">
        <v>1018</v>
      </c>
      <c r="G781" s="112">
        <v>25</v>
      </c>
      <c r="H781" s="112">
        <v>5</v>
      </c>
      <c r="I781" s="113">
        <v>381</v>
      </c>
      <c r="J781" s="112">
        <v>0</v>
      </c>
      <c r="K781" s="113">
        <v>31</v>
      </c>
      <c r="L781" s="112">
        <v>2</v>
      </c>
      <c r="M781" s="112">
        <v>123</v>
      </c>
      <c r="N781" s="112">
        <v>0</v>
      </c>
      <c r="P781" s="261"/>
      <c r="Q781" s="112"/>
      <c r="S781" s="121"/>
    </row>
    <row r="782" spans="1:19" ht="9" customHeight="1">
      <c r="A782" s="273" t="s">
        <v>86</v>
      </c>
      <c r="B782" s="124">
        <f t="shared" si="62"/>
        <v>8392</v>
      </c>
      <c r="C782" s="124">
        <v>56</v>
      </c>
      <c r="D782" s="124"/>
      <c r="E782" s="124">
        <f t="shared" si="63"/>
        <v>8336</v>
      </c>
      <c r="F782" s="124">
        <v>5479</v>
      </c>
      <c r="G782" s="124">
        <v>357</v>
      </c>
      <c r="H782" s="124">
        <v>35</v>
      </c>
      <c r="I782" s="126">
        <v>20</v>
      </c>
      <c r="J782" s="124">
        <v>198</v>
      </c>
      <c r="K782" s="126">
        <v>92</v>
      </c>
      <c r="L782" s="124">
        <v>5</v>
      </c>
      <c r="M782" s="124">
        <v>101</v>
      </c>
      <c r="N782" s="124">
        <v>2049</v>
      </c>
      <c r="P782" s="261"/>
      <c r="Q782" s="112"/>
      <c r="S782" s="121"/>
    </row>
    <row r="783" spans="1:19" ht="9" customHeight="1">
      <c r="A783" s="243" t="s">
        <v>24</v>
      </c>
      <c r="B783" s="261">
        <f t="shared" si="62"/>
        <v>12780</v>
      </c>
      <c r="C783" s="261">
        <v>3229</v>
      </c>
      <c r="D783" s="261"/>
      <c r="E783" s="112">
        <f t="shared" si="63"/>
        <v>9551</v>
      </c>
      <c r="F783" s="112">
        <v>2</v>
      </c>
      <c r="G783" s="112">
        <v>0</v>
      </c>
      <c r="H783" s="112">
        <v>0</v>
      </c>
      <c r="I783" s="113">
        <v>0</v>
      </c>
      <c r="J783" s="112">
        <v>0</v>
      </c>
      <c r="K783" s="113">
        <v>0</v>
      </c>
      <c r="L783" s="112">
        <v>0</v>
      </c>
      <c r="M783" s="112">
        <v>9541</v>
      </c>
      <c r="N783" s="112">
        <v>8</v>
      </c>
      <c r="P783" s="261"/>
      <c r="Q783" s="112"/>
      <c r="S783" s="121"/>
    </row>
    <row r="784" spans="1:19" ht="9" customHeight="1">
      <c r="A784" s="272" t="s">
        <v>87</v>
      </c>
      <c r="B784" s="261">
        <f t="shared" si="62"/>
        <v>1780</v>
      </c>
      <c r="C784" s="261">
        <v>198</v>
      </c>
      <c r="D784" s="261"/>
      <c r="E784" s="112">
        <f t="shared" si="63"/>
        <v>1582</v>
      </c>
      <c r="F784" s="112">
        <v>689</v>
      </c>
      <c r="G784" s="112">
        <v>388</v>
      </c>
      <c r="H784" s="112">
        <v>155</v>
      </c>
      <c r="I784" s="113">
        <v>254</v>
      </c>
      <c r="J784" s="112">
        <v>0</v>
      </c>
      <c r="K784" s="113">
        <v>0</v>
      </c>
      <c r="L784" s="112">
        <v>28</v>
      </c>
      <c r="M784" s="112">
        <v>68</v>
      </c>
      <c r="N784" s="112">
        <v>0</v>
      </c>
      <c r="P784" s="261"/>
      <c r="Q784" s="112"/>
      <c r="S784" s="121"/>
    </row>
    <row r="785" spans="1:19" ht="9" customHeight="1">
      <c r="A785" s="272" t="s">
        <v>88</v>
      </c>
      <c r="B785" s="261">
        <f t="shared" si="62"/>
        <v>8223</v>
      </c>
      <c r="C785" s="261">
        <v>0</v>
      </c>
      <c r="D785" s="261"/>
      <c r="E785" s="112">
        <f t="shared" si="63"/>
        <v>8223</v>
      </c>
      <c r="F785" s="112">
        <v>6317</v>
      </c>
      <c r="G785" s="112">
        <v>81</v>
      </c>
      <c r="H785" s="112">
        <v>61</v>
      </c>
      <c r="I785" s="113">
        <v>616</v>
      </c>
      <c r="J785" s="112">
        <v>0</v>
      </c>
      <c r="K785" s="113">
        <v>59</v>
      </c>
      <c r="L785" s="112">
        <v>13</v>
      </c>
      <c r="M785" s="112">
        <v>1075</v>
      </c>
      <c r="N785" s="112">
        <v>1</v>
      </c>
      <c r="P785" s="261"/>
      <c r="Q785" s="112"/>
      <c r="S785" s="121"/>
    </row>
    <row r="786" spans="1:19" ht="9" customHeight="1">
      <c r="A786" s="273" t="s">
        <v>89</v>
      </c>
      <c r="B786" s="124">
        <f t="shared" si="62"/>
        <v>2697</v>
      </c>
      <c r="C786" s="124">
        <v>180</v>
      </c>
      <c r="D786" s="124"/>
      <c r="E786" s="124">
        <f t="shared" si="63"/>
        <v>2517</v>
      </c>
      <c r="F786" s="124">
        <v>393</v>
      </c>
      <c r="G786" s="124">
        <v>5</v>
      </c>
      <c r="H786" s="124">
        <v>0</v>
      </c>
      <c r="I786" s="126">
        <v>0</v>
      </c>
      <c r="J786" s="124">
        <v>26</v>
      </c>
      <c r="K786" s="126">
        <v>50</v>
      </c>
      <c r="L786" s="124">
        <v>0</v>
      </c>
      <c r="M786" s="124">
        <v>2042</v>
      </c>
      <c r="N786" s="124">
        <v>1</v>
      </c>
      <c r="P786" s="261"/>
      <c r="Q786" s="112"/>
      <c r="S786" s="121"/>
    </row>
    <row r="787" spans="1:19" ht="9" customHeight="1">
      <c r="A787" s="272" t="s">
        <v>90</v>
      </c>
      <c r="B787" s="261">
        <f t="shared" si="62"/>
        <v>2463</v>
      </c>
      <c r="C787" s="261">
        <v>0</v>
      </c>
      <c r="D787" s="261"/>
      <c r="E787" s="112">
        <f t="shared" si="63"/>
        <v>2463</v>
      </c>
      <c r="F787" s="112">
        <v>779</v>
      </c>
      <c r="G787" s="112">
        <v>3</v>
      </c>
      <c r="H787" s="112">
        <v>1</v>
      </c>
      <c r="I787" s="113">
        <v>2</v>
      </c>
      <c r="J787" s="112">
        <v>0</v>
      </c>
      <c r="K787" s="113">
        <v>0</v>
      </c>
      <c r="L787" s="112">
        <v>0</v>
      </c>
      <c r="M787" s="112">
        <v>1678</v>
      </c>
      <c r="N787" s="112">
        <v>0</v>
      </c>
      <c r="P787" s="261"/>
      <c r="Q787" s="112"/>
      <c r="S787" s="121"/>
    </row>
    <row r="788" spans="1:19" ht="9" customHeight="1">
      <c r="A788" s="272" t="s">
        <v>91</v>
      </c>
      <c r="B788" s="261">
        <f t="shared" si="62"/>
        <v>4732</v>
      </c>
      <c r="C788" s="261">
        <v>694</v>
      </c>
      <c r="D788" s="261"/>
      <c r="E788" s="112">
        <f t="shared" si="63"/>
        <v>4038</v>
      </c>
      <c r="F788" s="112">
        <v>3761</v>
      </c>
      <c r="G788" s="112">
        <v>55</v>
      </c>
      <c r="H788" s="112">
        <v>11</v>
      </c>
      <c r="I788" s="113">
        <v>88</v>
      </c>
      <c r="J788" s="112">
        <v>31</v>
      </c>
      <c r="K788" s="113">
        <v>30</v>
      </c>
      <c r="L788" s="112">
        <v>22</v>
      </c>
      <c r="M788" s="112">
        <v>40</v>
      </c>
      <c r="N788" s="112">
        <v>0</v>
      </c>
      <c r="P788" s="261"/>
      <c r="Q788" s="112"/>
      <c r="S788" s="121"/>
    </row>
    <row r="789" spans="1:19" ht="9" customHeight="1">
      <c r="A789" s="272" t="s">
        <v>92</v>
      </c>
      <c r="B789" s="261">
        <f t="shared" si="62"/>
        <v>20026</v>
      </c>
      <c r="C789" s="261">
        <v>868</v>
      </c>
      <c r="D789" s="261"/>
      <c r="E789" s="112">
        <f t="shared" si="63"/>
        <v>19158</v>
      </c>
      <c r="F789" s="112">
        <v>3242</v>
      </c>
      <c r="G789" s="112">
        <v>0</v>
      </c>
      <c r="H789" s="112">
        <v>0</v>
      </c>
      <c r="I789" s="113">
        <v>0</v>
      </c>
      <c r="J789" s="112">
        <v>0</v>
      </c>
      <c r="K789" s="113">
        <v>0</v>
      </c>
      <c r="L789" s="112">
        <v>0</v>
      </c>
      <c r="M789" s="112">
        <v>15916</v>
      </c>
      <c r="N789" s="112">
        <v>0</v>
      </c>
      <c r="P789" s="261"/>
      <c r="Q789" s="112"/>
      <c r="S789" s="121"/>
    </row>
    <row r="790" spans="1:19" ht="9" customHeight="1">
      <c r="A790" s="273" t="s">
        <v>93</v>
      </c>
      <c r="B790" s="124">
        <f t="shared" si="62"/>
        <v>4432</v>
      </c>
      <c r="C790" s="124">
        <v>1742</v>
      </c>
      <c r="D790" s="124"/>
      <c r="E790" s="124">
        <f t="shared" si="63"/>
        <v>2690</v>
      </c>
      <c r="F790" s="124">
        <v>894</v>
      </c>
      <c r="G790" s="124">
        <v>135</v>
      </c>
      <c r="H790" s="124">
        <v>60</v>
      </c>
      <c r="I790" s="126">
        <v>71</v>
      </c>
      <c r="J790" s="124">
        <v>0</v>
      </c>
      <c r="K790" s="126">
        <v>1213</v>
      </c>
      <c r="L790" s="124">
        <v>12</v>
      </c>
      <c r="M790" s="124">
        <v>305</v>
      </c>
      <c r="N790" s="124">
        <v>0</v>
      </c>
      <c r="P790" s="261"/>
      <c r="Q790" s="112"/>
      <c r="S790" s="121"/>
    </row>
    <row r="791" spans="1:19" ht="9" customHeight="1">
      <c r="A791" s="272" t="s">
        <v>94</v>
      </c>
      <c r="B791" s="261">
        <f t="shared" si="62"/>
        <v>1479</v>
      </c>
      <c r="C791" s="261">
        <v>119</v>
      </c>
      <c r="D791" s="261"/>
      <c r="E791" s="112">
        <f t="shared" si="63"/>
        <v>1360</v>
      </c>
      <c r="F791" s="112">
        <v>894</v>
      </c>
      <c r="G791" s="112">
        <v>43</v>
      </c>
      <c r="H791" s="112">
        <v>24</v>
      </c>
      <c r="I791" s="113">
        <v>123</v>
      </c>
      <c r="J791" s="112">
        <v>0</v>
      </c>
      <c r="K791" s="113">
        <v>92</v>
      </c>
      <c r="L791" s="112">
        <v>6</v>
      </c>
      <c r="M791" s="112">
        <v>178</v>
      </c>
      <c r="N791" s="112">
        <v>0</v>
      </c>
      <c r="P791" s="261"/>
      <c r="Q791" s="112"/>
      <c r="S791" s="121"/>
    </row>
    <row r="792" spans="1:19" ht="9" customHeight="1">
      <c r="A792" s="272" t="s">
        <v>95</v>
      </c>
      <c r="B792" s="261">
        <f t="shared" si="62"/>
        <v>1324</v>
      </c>
      <c r="C792" s="261">
        <v>224</v>
      </c>
      <c r="D792" s="261"/>
      <c r="E792" s="112">
        <f t="shared" si="63"/>
        <v>1100</v>
      </c>
      <c r="F792" s="112">
        <v>544</v>
      </c>
      <c r="G792" s="112">
        <v>5</v>
      </c>
      <c r="H792" s="112">
        <v>3</v>
      </c>
      <c r="I792" s="113">
        <v>152</v>
      </c>
      <c r="J792" s="112">
        <v>0</v>
      </c>
      <c r="K792" s="113">
        <v>5</v>
      </c>
      <c r="L792" s="112">
        <v>1</v>
      </c>
      <c r="M792" s="112">
        <v>390</v>
      </c>
      <c r="N792" s="112">
        <v>0</v>
      </c>
      <c r="P792" s="261"/>
      <c r="Q792" s="112"/>
      <c r="S792" s="121"/>
    </row>
    <row r="793" spans="1:19" ht="9" customHeight="1">
      <c r="A793" s="272" t="s">
        <v>96</v>
      </c>
      <c r="B793" s="261">
        <f t="shared" si="62"/>
        <v>15239</v>
      </c>
      <c r="C793" s="261">
        <v>470</v>
      </c>
      <c r="D793" s="261"/>
      <c r="E793" s="112">
        <f t="shared" si="63"/>
        <v>14769</v>
      </c>
      <c r="F793" s="112">
        <v>2406</v>
      </c>
      <c r="G793" s="112">
        <v>28</v>
      </c>
      <c r="H793" s="112">
        <v>14</v>
      </c>
      <c r="I793" s="113">
        <v>1728</v>
      </c>
      <c r="J793" s="112">
        <v>0</v>
      </c>
      <c r="K793" s="113">
        <v>5</v>
      </c>
      <c r="L793" s="112">
        <v>4</v>
      </c>
      <c r="M793" s="112">
        <v>10584</v>
      </c>
      <c r="N793" s="112">
        <v>0</v>
      </c>
      <c r="P793" s="261"/>
      <c r="Q793" s="112"/>
      <c r="S793" s="121"/>
    </row>
    <row r="794" spans="1:19" ht="9" customHeight="1">
      <c r="A794" s="273" t="s">
        <v>97</v>
      </c>
      <c r="B794" s="124">
        <f t="shared" si="62"/>
        <v>1280</v>
      </c>
      <c r="C794" s="124">
        <v>193</v>
      </c>
      <c r="D794" s="124"/>
      <c r="E794" s="124">
        <f t="shared" si="63"/>
        <v>1087</v>
      </c>
      <c r="F794" s="124">
        <v>705</v>
      </c>
      <c r="G794" s="124">
        <v>26</v>
      </c>
      <c r="H794" s="124">
        <v>7</v>
      </c>
      <c r="I794" s="126">
        <v>300</v>
      </c>
      <c r="J794" s="124">
        <v>0</v>
      </c>
      <c r="K794" s="126">
        <v>25</v>
      </c>
      <c r="L794" s="124">
        <v>0</v>
      </c>
      <c r="M794" s="124">
        <v>24</v>
      </c>
      <c r="N794" s="124">
        <v>0</v>
      </c>
      <c r="P794" s="261"/>
      <c r="Q794" s="112"/>
      <c r="S794" s="121"/>
    </row>
    <row r="795" spans="1:19" ht="9" customHeight="1">
      <c r="A795" s="272" t="s">
        <v>98</v>
      </c>
      <c r="B795" s="261">
        <f t="shared" si="62"/>
        <v>2651</v>
      </c>
      <c r="C795" s="261">
        <v>217</v>
      </c>
      <c r="D795" s="261"/>
      <c r="E795" s="112">
        <f t="shared" si="63"/>
        <v>2434</v>
      </c>
      <c r="F795" s="112">
        <v>1551</v>
      </c>
      <c r="G795" s="112">
        <v>123</v>
      </c>
      <c r="H795" s="112">
        <v>13</v>
      </c>
      <c r="I795" s="113">
        <v>415</v>
      </c>
      <c r="J795" s="112">
        <v>0</v>
      </c>
      <c r="K795" s="113">
        <v>0</v>
      </c>
      <c r="L795" s="112">
        <v>6</v>
      </c>
      <c r="M795" s="112">
        <v>326</v>
      </c>
      <c r="N795" s="112">
        <v>0</v>
      </c>
      <c r="P795" s="261"/>
      <c r="Q795" s="112"/>
      <c r="S795" s="121"/>
    </row>
    <row r="796" spans="1:19" ht="9" customHeight="1">
      <c r="A796" s="272" t="s">
        <v>99</v>
      </c>
      <c r="B796" s="261">
        <f t="shared" si="62"/>
        <v>2767</v>
      </c>
      <c r="C796" s="261">
        <v>152</v>
      </c>
      <c r="D796" s="261"/>
      <c r="E796" s="112">
        <f t="shared" si="63"/>
        <v>2615</v>
      </c>
      <c r="F796" s="112">
        <v>1464</v>
      </c>
      <c r="G796" s="112">
        <v>22</v>
      </c>
      <c r="H796" s="112">
        <v>8</v>
      </c>
      <c r="I796" s="113">
        <v>49</v>
      </c>
      <c r="J796" s="112">
        <v>0</v>
      </c>
      <c r="K796" s="113">
        <v>30</v>
      </c>
      <c r="L796" s="112">
        <v>16</v>
      </c>
      <c r="M796" s="112">
        <v>1026</v>
      </c>
      <c r="N796" s="112">
        <v>0</v>
      </c>
      <c r="P796" s="261"/>
      <c r="Q796" s="112"/>
      <c r="S796" s="121"/>
    </row>
    <row r="797" spans="1:19" ht="9" customHeight="1">
      <c r="A797" s="272" t="s">
        <v>100</v>
      </c>
      <c r="B797" s="261">
        <f t="shared" si="62"/>
        <v>1851</v>
      </c>
      <c r="C797" s="261">
        <v>73</v>
      </c>
      <c r="D797" s="261"/>
      <c r="E797" s="112">
        <f t="shared" si="63"/>
        <v>1778</v>
      </c>
      <c r="F797" s="112">
        <v>59</v>
      </c>
      <c r="G797" s="112">
        <v>4</v>
      </c>
      <c r="H797" s="112">
        <v>8</v>
      </c>
      <c r="I797" s="113">
        <v>40</v>
      </c>
      <c r="J797" s="112">
        <v>21</v>
      </c>
      <c r="K797" s="113">
        <v>4</v>
      </c>
      <c r="L797" s="112">
        <v>0</v>
      </c>
      <c r="M797" s="112">
        <v>38</v>
      </c>
      <c r="N797" s="112">
        <v>1604</v>
      </c>
      <c r="P797" s="261"/>
      <c r="Q797" s="112"/>
      <c r="S797" s="121"/>
    </row>
    <row r="798" spans="1:19" ht="9" customHeight="1">
      <c r="A798" s="273" t="s">
        <v>101</v>
      </c>
      <c r="B798" s="124">
        <f t="shared" si="62"/>
        <v>1722</v>
      </c>
      <c r="C798" s="124">
        <v>0</v>
      </c>
      <c r="D798" s="124"/>
      <c r="E798" s="124">
        <f t="shared" si="63"/>
        <v>1722</v>
      </c>
      <c r="F798" s="124">
        <v>867</v>
      </c>
      <c r="G798" s="124">
        <v>64</v>
      </c>
      <c r="H798" s="124">
        <v>21</v>
      </c>
      <c r="I798" s="124">
        <v>684</v>
      </c>
      <c r="J798" s="124">
        <v>0</v>
      </c>
      <c r="K798" s="126">
        <v>55</v>
      </c>
      <c r="L798" s="124">
        <v>5</v>
      </c>
      <c r="M798" s="124">
        <v>24</v>
      </c>
      <c r="N798" s="124">
        <v>2</v>
      </c>
      <c r="P798" s="261"/>
      <c r="Q798" s="112"/>
      <c r="S798" s="121"/>
    </row>
    <row r="799" spans="1:19" ht="9" customHeight="1">
      <c r="A799" s="272" t="s">
        <v>102</v>
      </c>
      <c r="B799" s="261">
        <f t="shared" si="62"/>
        <v>6133</v>
      </c>
      <c r="C799" s="261">
        <v>193</v>
      </c>
      <c r="D799" s="261"/>
      <c r="E799" s="112">
        <f t="shared" si="63"/>
        <v>5940</v>
      </c>
      <c r="F799" s="112">
        <v>2</v>
      </c>
      <c r="G799" s="112">
        <v>0</v>
      </c>
      <c r="H799" s="112">
        <v>0</v>
      </c>
      <c r="I799" s="112">
        <v>3</v>
      </c>
      <c r="J799" s="112">
        <v>0</v>
      </c>
      <c r="K799" s="113">
        <v>3</v>
      </c>
      <c r="L799" s="112">
        <v>0</v>
      </c>
      <c r="M799" s="112">
        <v>5932</v>
      </c>
      <c r="N799" s="112">
        <v>0</v>
      </c>
      <c r="P799" s="261"/>
      <c r="Q799" s="112"/>
      <c r="S799" s="121"/>
    </row>
    <row r="800" spans="1:19" ht="9" customHeight="1">
      <c r="A800" s="272" t="s">
        <v>103</v>
      </c>
      <c r="B800" s="261">
        <f t="shared" si="62"/>
        <v>3757</v>
      </c>
      <c r="C800" s="261">
        <v>0</v>
      </c>
      <c r="D800" s="261"/>
      <c r="E800" s="112">
        <f t="shared" si="63"/>
        <v>3757</v>
      </c>
      <c r="F800" s="112">
        <v>3390</v>
      </c>
      <c r="G800" s="112">
        <v>45</v>
      </c>
      <c r="H800" s="112">
        <v>15</v>
      </c>
      <c r="I800" s="112">
        <v>18</v>
      </c>
      <c r="J800" s="112">
        <v>0</v>
      </c>
      <c r="K800" s="113">
        <v>57</v>
      </c>
      <c r="L800" s="112">
        <v>4</v>
      </c>
      <c r="M800" s="112">
        <v>227</v>
      </c>
      <c r="N800" s="112">
        <v>1</v>
      </c>
      <c r="P800" s="261"/>
      <c r="Q800" s="112"/>
      <c r="S800" s="121"/>
    </row>
    <row r="801" spans="1:19" ht="9" customHeight="1">
      <c r="A801" s="272" t="s">
        <v>104</v>
      </c>
      <c r="B801" s="261">
        <f t="shared" si="62"/>
        <v>1715</v>
      </c>
      <c r="C801" s="261">
        <v>319</v>
      </c>
      <c r="D801" s="261"/>
      <c r="E801" s="112">
        <f t="shared" si="63"/>
        <v>1396</v>
      </c>
      <c r="F801" s="112">
        <v>1023</v>
      </c>
      <c r="G801" s="112">
        <v>14</v>
      </c>
      <c r="H801" s="112">
        <v>1</v>
      </c>
      <c r="I801" s="112">
        <v>19</v>
      </c>
      <c r="J801" s="112">
        <v>0</v>
      </c>
      <c r="K801" s="113">
        <v>194</v>
      </c>
      <c r="L801" s="112">
        <v>0</v>
      </c>
      <c r="M801" s="112">
        <v>145</v>
      </c>
      <c r="N801" s="112">
        <v>0</v>
      </c>
      <c r="P801" s="261"/>
      <c r="Q801" s="112"/>
      <c r="S801" s="121"/>
    </row>
    <row r="802" spans="1:19" ht="9" customHeight="1">
      <c r="A802" s="273" t="s">
        <v>105</v>
      </c>
      <c r="B802" s="124">
        <f t="shared" si="62"/>
        <v>4662</v>
      </c>
      <c r="C802" s="124">
        <v>151</v>
      </c>
      <c r="D802" s="124"/>
      <c r="E802" s="124">
        <f t="shared" si="63"/>
        <v>4511</v>
      </c>
      <c r="F802" s="124">
        <v>1172</v>
      </c>
      <c r="G802" s="124">
        <v>12</v>
      </c>
      <c r="H802" s="124">
        <v>13</v>
      </c>
      <c r="I802" s="124">
        <v>783</v>
      </c>
      <c r="J802" s="124">
        <v>0</v>
      </c>
      <c r="K802" s="126">
        <v>9</v>
      </c>
      <c r="L802" s="124">
        <v>3</v>
      </c>
      <c r="M802" s="124">
        <v>2518</v>
      </c>
      <c r="N802" s="124">
        <v>1</v>
      </c>
      <c r="P802" s="261"/>
      <c r="Q802" s="112"/>
      <c r="S802" s="121"/>
    </row>
    <row r="803" spans="1:19" ht="9" customHeight="1">
      <c r="A803" s="272" t="s">
        <v>106</v>
      </c>
      <c r="B803" s="261">
        <f t="shared" si="62"/>
        <v>667</v>
      </c>
      <c r="C803" s="261">
        <v>146</v>
      </c>
      <c r="D803" s="261"/>
      <c r="E803" s="112">
        <f t="shared" si="63"/>
        <v>521</v>
      </c>
      <c r="F803" s="112">
        <v>274</v>
      </c>
      <c r="G803" s="112">
        <v>16</v>
      </c>
      <c r="H803" s="112">
        <v>7</v>
      </c>
      <c r="I803" s="112">
        <v>133</v>
      </c>
      <c r="J803" s="112">
        <v>2</v>
      </c>
      <c r="K803" s="113">
        <v>0</v>
      </c>
      <c r="L803" s="112">
        <v>14</v>
      </c>
      <c r="M803" s="112">
        <v>75</v>
      </c>
      <c r="N803" s="112">
        <v>0</v>
      </c>
      <c r="P803" s="261"/>
      <c r="Q803" s="112"/>
      <c r="S803" s="121"/>
    </row>
    <row r="804" spans="1:19" ht="9" customHeight="1">
      <c r="A804" s="272" t="s">
        <v>107</v>
      </c>
      <c r="B804" s="261">
        <f t="shared" si="62"/>
        <v>4461</v>
      </c>
      <c r="C804" s="261">
        <v>2084</v>
      </c>
      <c r="D804" s="261"/>
      <c r="E804" s="112">
        <f t="shared" si="63"/>
        <v>2377</v>
      </c>
      <c r="F804" s="112">
        <v>1778</v>
      </c>
      <c r="G804" s="112">
        <v>53</v>
      </c>
      <c r="H804" s="112">
        <v>3</v>
      </c>
      <c r="I804" s="112">
        <v>271</v>
      </c>
      <c r="J804" s="112">
        <v>0</v>
      </c>
      <c r="K804" s="113">
        <v>78</v>
      </c>
      <c r="L804" s="112">
        <v>3</v>
      </c>
      <c r="M804" s="112">
        <v>190</v>
      </c>
      <c r="N804" s="112">
        <v>1</v>
      </c>
      <c r="P804" s="261"/>
      <c r="Q804" s="112"/>
      <c r="S804" s="121"/>
    </row>
    <row r="805" spans="1:19" ht="9" customHeight="1">
      <c r="A805" s="272" t="s">
        <v>108</v>
      </c>
      <c r="B805" s="261">
        <f t="shared" si="62"/>
        <v>2303</v>
      </c>
      <c r="C805" s="261">
        <v>774</v>
      </c>
      <c r="D805" s="261"/>
      <c r="E805" s="112">
        <f t="shared" si="63"/>
        <v>1529</v>
      </c>
      <c r="F805" s="112">
        <v>253</v>
      </c>
      <c r="G805" s="112">
        <v>4</v>
      </c>
      <c r="H805" s="112">
        <v>2</v>
      </c>
      <c r="I805" s="112">
        <v>1</v>
      </c>
      <c r="J805" s="112">
        <v>0</v>
      </c>
      <c r="K805" s="113">
        <v>2</v>
      </c>
      <c r="L805" s="112">
        <v>0</v>
      </c>
      <c r="M805" s="112">
        <v>1267</v>
      </c>
      <c r="N805" s="112">
        <v>0</v>
      </c>
      <c r="P805" s="261"/>
      <c r="Q805" s="112"/>
      <c r="S805" s="121"/>
    </row>
    <row r="806" spans="1:19" ht="9" customHeight="1">
      <c r="A806" s="273" t="s">
        <v>109</v>
      </c>
      <c r="B806" s="124">
        <f t="shared" si="62"/>
        <v>2043</v>
      </c>
      <c r="C806" s="124">
        <v>0</v>
      </c>
      <c r="D806" s="124"/>
      <c r="E806" s="124">
        <f t="shared" si="63"/>
        <v>2043</v>
      </c>
      <c r="F806" s="124">
        <v>1486</v>
      </c>
      <c r="G806" s="124">
        <v>97</v>
      </c>
      <c r="H806" s="124">
        <v>20</v>
      </c>
      <c r="I806" s="124">
        <v>0</v>
      </c>
      <c r="J806" s="124">
        <v>0</v>
      </c>
      <c r="K806" s="126">
        <v>414</v>
      </c>
      <c r="L806" s="124">
        <v>2</v>
      </c>
      <c r="M806" s="124">
        <v>24</v>
      </c>
      <c r="N806" s="124">
        <v>0</v>
      </c>
      <c r="P806" s="261"/>
      <c r="Q806" s="112"/>
      <c r="S806" s="121"/>
    </row>
    <row r="807" spans="1:19" ht="8.4499999999999993" customHeight="1">
      <c r="A807" s="89"/>
      <c r="B807" s="116"/>
      <c r="C807" s="116"/>
      <c r="D807" s="116"/>
      <c r="E807" s="116"/>
      <c r="F807" s="116"/>
      <c r="G807" s="116"/>
      <c r="H807" s="116"/>
      <c r="I807" s="116"/>
      <c r="J807" s="116"/>
      <c r="K807" s="116"/>
      <c r="L807" s="116"/>
      <c r="M807" s="116"/>
      <c r="N807" s="116"/>
      <c r="O807" s="257"/>
      <c r="P807" s="270"/>
      <c r="Q807" s="121"/>
      <c r="S807" s="121"/>
    </row>
    <row r="808" spans="1:19" ht="9" customHeight="1">
      <c r="A808" s="162" t="s">
        <v>123</v>
      </c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P808" s="261"/>
      <c r="Q808" s="121"/>
      <c r="S808" s="121"/>
    </row>
    <row r="809" spans="1:19" s="164" customFormat="1" ht="9" customHeight="1">
      <c r="A809" s="271" t="s">
        <v>181</v>
      </c>
      <c r="B809" s="260">
        <f>SUM(B811:B842)</f>
        <v>147581</v>
      </c>
      <c r="C809" s="260">
        <f>SUM(C811:C842)</f>
        <v>13415</v>
      </c>
      <c r="D809" s="260"/>
      <c r="E809" s="260">
        <f t="shared" ref="E809:N809" si="64">SUM(E811:E842)</f>
        <v>134166</v>
      </c>
      <c r="F809" s="260">
        <f t="shared" si="64"/>
        <v>40185</v>
      </c>
      <c r="G809" s="260">
        <f t="shared" si="64"/>
        <v>1263</v>
      </c>
      <c r="H809" s="260">
        <f t="shared" si="64"/>
        <v>498</v>
      </c>
      <c r="I809" s="260">
        <f t="shared" si="64"/>
        <v>5047</v>
      </c>
      <c r="J809" s="260">
        <f t="shared" si="64"/>
        <v>358</v>
      </c>
      <c r="K809" s="260">
        <f t="shared" si="64"/>
        <v>2318</v>
      </c>
      <c r="L809" s="260">
        <f t="shared" si="64"/>
        <v>130</v>
      </c>
      <c r="M809" s="260">
        <f t="shared" si="64"/>
        <v>80943</v>
      </c>
      <c r="N809" s="260">
        <f t="shared" si="64"/>
        <v>3424</v>
      </c>
      <c r="O809" s="268"/>
      <c r="P809" s="261"/>
      <c r="Q809" s="112"/>
      <c r="R809" s="260"/>
      <c r="S809" s="121"/>
    </row>
    <row r="810" spans="1:19" s="79" customFormat="1" ht="3.95" customHeight="1">
      <c r="A810" s="89" t="s">
        <v>252</v>
      </c>
      <c r="B810" s="116"/>
      <c r="C810" s="116"/>
      <c r="D810" s="116"/>
      <c r="E810" s="116"/>
      <c r="F810" s="116"/>
      <c r="G810" s="116"/>
      <c r="H810" s="116"/>
      <c r="I810" s="116"/>
      <c r="J810" s="116"/>
      <c r="K810" s="116"/>
      <c r="L810" s="116"/>
      <c r="M810" s="116"/>
      <c r="N810" s="116"/>
      <c r="O810" s="257"/>
      <c r="Q810" s="112"/>
      <c r="S810" s="121"/>
    </row>
    <row r="811" spans="1:19" ht="9" customHeight="1">
      <c r="A811" s="272" t="s">
        <v>79</v>
      </c>
      <c r="B811" s="261">
        <f t="shared" ref="B811:B842" si="65">SUM(C811:E811)</f>
        <v>3607</v>
      </c>
      <c r="C811" s="261">
        <v>7</v>
      </c>
      <c r="D811" s="261"/>
      <c r="E811" s="112">
        <f t="shared" ref="E811:E842" si="66">SUM(F811:N811)</f>
        <v>3600</v>
      </c>
      <c r="F811" s="112">
        <v>38</v>
      </c>
      <c r="G811" s="112">
        <v>1</v>
      </c>
      <c r="H811" s="112">
        <v>0</v>
      </c>
      <c r="I811" s="113">
        <v>0</v>
      </c>
      <c r="J811" s="112">
        <v>0</v>
      </c>
      <c r="K811" s="113">
        <v>1</v>
      </c>
      <c r="L811" s="112">
        <v>0</v>
      </c>
      <c r="M811" s="112">
        <v>3560</v>
      </c>
      <c r="N811" s="112">
        <v>0</v>
      </c>
      <c r="O811" s="269"/>
      <c r="P811" s="79"/>
      <c r="Q811" s="112"/>
      <c r="R811" s="79"/>
      <c r="S811" s="121"/>
    </row>
    <row r="812" spans="1:19" ht="9" customHeight="1">
      <c r="A812" s="272" t="s">
        <v>80</v>
      </c>
      <c r="B812" s="261">
        <f t="shared" si="65"/>
        <v>3223</v>
      </c>
      <c r="C812" s="261">
        <v>226</v>
      </c>
      <c r="D812" s="261"/>
      <c r="E812" s="112">
        <f t="shared" si="66"/>
        <v>2997</v>
      </c>
      <c r="F812" s="112">
        <v>1958</v>
      </c>
      <c r="G812" s="112">
        <v>59</v>
      </c>
      <c r="H812" s="112">
        <v>54</v>
      </c>
      <c r="I812" s="113">
        <v>591</v>
      </c>
      <c r="J812" s="112">
        <v>0</v>
      </c>
      <c r="K812" s="113">
        <v>185</v>
      </c>
      <c r="L812" s="112">
        <v>17</v>
      </c>
      <c r="M812" s="112">
        <v>133</v>
      </c>
      <c r="N812" s="112">
        <v>0</v>
      </c>
      <c r="P812" s="261"/>
      <c r="Q812" s="112"/>
      <c r="S812" s="121"/>
    </row>
    <row r="813" spans="1:19" ht="9" customHeight="1">
      <c r="A813" s="272" t="s">
        <v>81</v>
      </c>
      <c r="B813" s="261">
        <f t="shared" si="65"/>
        <v>881</v>
      </c>
      <c r="C813" s="261">
        <v>116</v>
      </c>
      <c r="D813" s="261"/>
      <c r="E813" s="112">
        <f t="shared" si="66"/>
        <v>765</v>
      </c>
      <c r="F813" s="112">
        <v>431</v>
      </c>
      <c r="G813" s="112">
        <v>19</v>
      </c>
      <c r="H813" s="112">
        <v>40</v>
      </c>
      <c r="I813" s="113">
        <v>101</v>
      </c>
      <c r="J813" s="112">
        <v>0</v>
      </c>
      <c r="K813" s="113">
        <v>22</v>
      </c>
      <c r="L813" s="112">
        <v>1</v>
      </c>
      <c r="M813" s="112">
        <v>151</v>
      </c>
      <c r="N813" s="112">
        <v>0</v>
      </c>
      <c r="P813" s="261"/>
      <c r="Q813" s="112"/>
      <c r="S813" s="121"/>
    </row>
    <row r="814" spans="1:19" ht="9" customHeight="1">
      <c r="A814" s="273" t="s">
        <v>82</v>
      </c>
      <c r="B814" s="124">
        <f t="shared" si="65"/>
        <v>2168</v>
      </c>
      <c r="C814" s="124">
        <v>66</v>
      </c>
      <c r="D814" s="124"/>
      <c r="E814" s="124">
        <f t="shared" si="66"/>
        <v>2102</v>
      </c>
      <c r="F814" s="124">
        <v>272</v>
      </c>
      <c r="G814" s="124">
        <v>1</v>
      </c>
      <c r="H814" s="124">
        <v>0</v>
      </c>
      <c r="I814" s="126">
        <v>7</v>
      </c>
      <c r="J814" s="124">
        <v>0</v>
      </c>
      <c r="K814" s="126">
        <v>0</v>
      </c>
      <c r="L814" s="124">
        <v>1</v>
      </c>
      <c r="M814" s="124">
        <v>1821</v>
      </c>
      <c r="N814" s="124">
        <v>0</v>
      </c>
      <c r="P814" s="261"/>
      <c r="Q814" s="112"/>
      <c r="S814" s="121"/>
    </row>
    <row r="815" spans="1:19" ht="9" customHeight="1">
      <c r="A815" s="272" t="s">
        <v>83</v>
      </c>
      <c r="B815" s="261">
        <f t="shared" si="65"/>
        <v>4650</v>
      </c>
      <c r="C815" s="261">
        <v>180</v>
      </c>
      <c r="D815" s="261"/>
      <c r="E815" s="112">
        <f t="shared" si="66"/>
        <v>4470</v>
      </c>
      <c r="F815" s="112">
        <v>0</v>
      </c>
      <c r="G815" s="112">
        <v>0</v>
      </c>
      <c r="H815" s="112">
        <v>0</v>
      </c>
      <c r="I815" s="113">
        <v>0</v>
      </c>
      <c r="J815" s="112">
        <v>0</v>
      </c>
      <c r="K815" s="113">
        <v>0</v>
      </c>
      <c r="L815" s="112">
        <v>0</v>
      </c>
      <c r="M815" s="112">
        <v>4463</v>
      </c>
      <c r="N815" s="112">
        <v>7</v>
      </c>
      <c r="P815" s="261"/>
      <c r="Q815" s="112"/>
      <c r="S815" s="121"/>
    </row>
    <row r="816" spans="1:19" ht="9" customHeight="1">
      <c r="A816" s="272" t="s">
        <v>84</v>
      </c>
      <c r="B816" s="261">
        <f t="shared" si="65"/>
        <v>1311</v>
      </c>
      <c r="C816" s="261">
        <v>24</v>
      </c>
      <c r="D816" s="261"/>
      <c r="E816" s="112">
        <f t="shared" si="66"/>
        <v>1287</v>
      </c>
      <c r="F816" s="112">
        <v>398</v>
      </c>
      <c r="G816" s="112">
        <v>21</v>
      </c>
      <c r="H816" s="112">
        <v>0</v>
      </c>
      <c r="I816" s="113">
        <v>103</v>
      </c>
      <c r="J816" s="112">
        <v>0</v>
      </c>
      <c r="K816" s="113">
        <v>19</v>
      </c>
      <c r="L816" s="112">
        <v>0</v>
      </c>
      <c r="M816" s="112">
        <v>744</v>
      </c>
      <c r="N816" s="112">
        <v>2</v>
      </c>
      <c r="P816" s="261"/>
      <c r="Q816" s="112"/>
      <c r="S816" s="121"/>
    </row>
    <row r="817" spans="1:19" ht="9" customHeight="1">
      <c r="A817" s="272" t="s">
        <v>85</v>
      </c>
      <c r="B817" s="261">
        <f t="shared" si="65"/>
        <v>2729</v>
      </c>
      <c r="C817" s="261">
        <v>749</v>
      </c>
      <c r="D817" s="261"/>
      <c r="E817" s="112">
        <f t="shared" si="66"/>
        <v>1980</v>
      </c>
      <c r="F817" s="112">
        <v>993</v>
      </c>
      <c r="G817" s="112">
        <v>49</v>
      </c>
      <c r="H817" s="112">
        <v>4</v>
      </c>
      <c r="I817" s="113">
        <v>353</v>
      </c>
      <c r="J817" s="112">
        <v>0</v>
      </c>
      <c r="K817" s="113">
        <v>52</v>
      </c>
      <c r="L817" s="112">
        <v>2</v>
      </c>
      <c r="M817" s="112">
        <v>527</v>
      </c>
      <c r="N817" s="112">
        <v>0</v>
      </c>
      <c r="P817" s="261"/>
      <c r="Q817" s="112"/>
      <c r="S817" s="121"/>
    </row>
    <row r="818" spans="1:19" ht="9" customHeight="1">
      <c r="A818" s="273" t="s">
        <v>86</v>
      </c>
      <c r="B818" s="124">
        <f t="shared" si="65"/>
        <v>8930</v>
      </c>
      <c r="C818" s="124">
        <v>73</v>
      </c>
      <c r="D818" s="124"/>
      <c r="E818" s="124">
        <f t="shared" si="66"/>
        <v>8857</v>
      </c>
      <c r="F818" s="124">
        <v>6685</v>
      </c>
      <c r="G818" s="124">
        <v>206</v>
      </c>
      <c r="H818" s="124">
        <v>25</v>
      </c>
      <c r="I818" s="126">
        <v>16</v>
      </c>
      <c r="J818" s="124">
        <v>189</v>
      </c>
      <c r="K818" s="126">
        <v>46</v>
      </c>
      <c r="L818" s="124">
        <v>5</v>
      </c>
      <c r="M818" s="124">
        <v>51</v>
      </c>
      <c r="N818" s="124">
        <v>1634</v>
      </c>
      <c r="P818" s="261"/>
      <c r="Q818" s="112"/>
      <c r="S818" s="121"/>
    </row>
    <row r="819" spans="1:19" ht="9" customHeight="1">
      <c r="A819" s="243" t="s">
        <v>24</v>
      </c>
      <c r="B819" s="261">
        <f t="shared" si="65"/>
        <v>12631</v>
      </c>
      <c r="C819" s="261">
        <v>3237</v>
      </c>
      <c r="D819" s="261"/>
      <c r="E819" s="112">
        <f t="shared" si="66"/>
        <v>9394</v>
      </c>
      <c r="F819" s="112">
        <v>1</v>
      </c>
      <c r="G819" s="112">
        <v>0</v>
      </c>
      <c r="H819" s="112">
        <v>0</v>
      </c>
      <c r="I819" s="113">
        <v>0</v>
      </c>
      <c r="J819" s="112">
        <v>0</v>
      </c>
      <c r="K819" s="113">
        <v>0</v>
      </c>
      <c r="L819" s="112">
        <v>0</v>
      </c>
      <c r="M819" s="112">
        <v>9382</v>
      </c>
      <c r="N819" s="112">
        <v>11</v>
      </c>
      <c r="P819" s="261"/>
      <c r="Q819" s="112"/>
      <c r="S819" s="121"/>
    </row>
    <row r="820" spans="1:19" ht="9" customHeight="1">
      <c r="A820" s="272" t="s">
        <v>87</v>
      </c>
      <c r="B820" s="261">
        <f t="shared" si="65"/>
        <v>2083</v>
      </c>
      <c r="C820" s="261">
        <v>190</v>
      </c>
      <c r="D820" s="261"/>
      <c r="E820" s="112">
        <f t="shared" si="66"/>
        <v>1893</v>
      </c>
      <c r="F820" s="112">
        <v>812</v>
      </c>
      <c r="G820" s="112">
        <v>378</v>
      </c>
      <c r="H820" s="112">
        <v>145</v>
      </c>
      <c r="I820" s="113">
        <v>229</v>
      </c>
      <c r="J820" s="112">
        <v>0</v>
      </c>
      <c r="K820" s="113">
        <v>3</v>
      </c>
      <c r="L820" s="112">
        <v>36</v>
      </c>
      <c r="M820" s="112">
        <v>290</v>
      </c>
      <c r="N820" s="112">
        <v>0</v>
      </c>
      <c r="P820" s="261"/>
      <c r="Q820" s="112"/>
      <c r="S820" s="121"/>
    </row>
    <row r="821" spans="1:19" ht="9" customHeight="1">
      <c r="A821" s="272" t="s">
        <v>88</v>
      </c>
      <c r="B821" s="261">
        <f t="shared" si="65"/>
        <v>8703</v>
      </c>
      <c r="C821" s="261">
        <v>0</v>
      </c>
      <c r="D821" s="261"/>
      <c r="E821" s="112">
        <f t="shared" si="66"/>
        <v>8703</v>
      </c>
      <c r="F821" s="112">
        <v>5918</v>
      </c>
      <c r="G821" s="112">
        <v>26</v>
      </c>
      <c r="H821" s="112">
        <v>31</v>
      </c>
      <c r="I821" s="113">
        <v>286</v>
      </c>
      <c r="J821" s="112">
        <v>0</v>
      </c>
      <c r="K821" s="113">
        <v>40</v>
      </c>
      <c r="L821" s="112">
        <v>6</v>
      </c>
      <c r="M821" s="112">
        <v>2387</v>
      </c>
      <c r="N821" s="112">
        <v>9</v>
      </c>
      <c r="P821" s="261"/>
      <c r="Q821" s="112"/>
      <c r="S821" s="121"/>
    </row>
    <row r="822" spans="1:19" ht="9" customHeight="1">
      <c r="A822" s="273" t="s">
        <v>89</v>
      </c>
      <c r="B822" s="124">
        <f t="shared" si="65"/>
        <v>3192</v>
      </c>
      <c r="C822" s="124">
        <v>182</v>
      </c>
      <c r="D822" s="124"/>
      <c r="E822" s="124">
        <f t="shared" si="66"/>
        <v>3010</v>
      </c>
      <c r="F822" s="124">
        <v>473</v>
      </c>
      <c r="G822" s="124">
        <v>21</v>
      </c>
      <c r="H822" s="124">
        <v>2</v>
      </c>
      <c r="I822" s="126">
        <v>0</v>
      </c>
      <c r="J822" s="124">
        <v>108</v>
      </c>
      <c r="K822" s="126">
        <v>202</v>
      </c>
      <c r="L822" s="124">
        <v>3</v>
      </c>
      <c r="M822" s="124">
        <v>2201</v>
      </c>
      <c r="N822" s="124">
        <v>0</v>
      </c>
      <c r="P822" s="261"/>
      <c r="Q822" s="112"/>
      <c r="S822" s="121"/>
    </row>
    <row r="823" spans="1:19" ht="9" customHeight="1">
      <c r="A823" s="272" t="s">
        <v>90</v>
      </c>
      <c r="B823" s="261">
        <f t="shared" si="65"/>
        <v>2628</v>
      </c>
      <c r="C823" s="261">
        <v>0</v>
      </c>
      <c r="D823" s="261"/>
      <c r="E823" s="112">
        <f t="shared" si="66"/>
        <v>2628</v>
      </c>
      <c r="F823" s="112">
        <v>809</v>
      </c>
      <c r="G823" s="112">
        <v>0</v>
      </c>
      <c r="H823" s="112">
        <v>0</v>
      </c>
      <c r="I823" s="113">
        <v>1</v>
      </c>
      <c r="J823" s="112">
        <v>0</v>
      </c>
      <c r="K823" s="113">
        <v>0</v>
      </c>
      <c r="L823" s="112">
        <v>0</v>
      </c>
      <c r="M823" s="112">
        <v>1817</v>
      </c>
      <c r="N823" s="112">
        <v>1</v>
      </c>
      <c r="P823" s="261"/>
      <c r="Q823" s="112"/>
      <c r="S823" s="121"/>
    </row>
    <row r="824" spans="1:19" ht="9" customHeight="1">
      <c r="A824" s="272" t="s">
        <v>91</v>
      </c>
      <c r="B824" s="261">
        <f t="shared" si="65"/>
        <v>4721</v>
      </c>
      <c r="C824" s="261">
        <v>845</v>
      </c>
      <c r="D824" s="261"/>
      <c r="E824" s="112">
        <f t="shared" si="66"/>
        <v>3876</v>
      </c>
      <c r="F824" s="112">
        <v>3443</v>
      </c>
      <c r="G824" s="112">
        <v>48</v>
      </c>
      <c r="H824" s="112">
        <v>12</v>
      </c>
      <c r="I824" s="113">
        <v>74</v>
      </c>
      <c r="J824" s="112">
        <v>51</v>
      </c>
      <c r="K824" s="113">
        <v>50</v>
      </c>
      <c r="L824" s="112">
        <v>18</v>
      </c>
      <c r="M824" s="112">
        <v>180</v>
      </c>
      <c r="N824" s="112">
        <v>0</v>
      </c>
      <c r="P824" s="261"/>
      <c r="Q824" s="112"/>
      <c r="S824" s="121"/>
    </row>
    <row r="825" spans="1:19" ht="9" customHeight="1">
      <c r="A825" s="272" t="s">
        <v>92</v>
      </c>
      <c r="B825" s="261">
        <f t="shared" si="65"/>
        <v>20426</v>
      </c>
      <c r="C825" s="261">
        <v>947</v>
      </c>
      <c r="D825" s="261"/>
      <c r="E825" s="112">
        <f t="shared" si="66"/>
        <v>19479</v>
      </c>
      <c r="F825" s="112">
        <v>3308</v>
      </c>
      <c r="G825" s="112">
        <v>9</v>
      </c>
      <c r="H825" s="112">
        <v>0</v>
      </c>
      <c r="I825" s="113">
        <v>2</v>
      </c>
      <c r="J825" s="112">
        <v>0</v>
      </c>
      <c r="K825" s="113">
        <v>2</v>
      </c>
      <c r="L825" s="112">
        <v>0</v>
      </c>
      <c r="M825" s="112">
        <v>16157</v>
      </c>
      <c r="N825" s="112">
        <v>1</v>
      </c>
      <c r="P825" s="261"/>
      <c r="Q825" s="112"/>
      <c r="S825" s="121"/>
    </row>
    <row r="826" spans="1:19" ht="9" customHeight="1">
      <c r="A826" s="273" t="s">
        <v>93</v>
      </c>
      <c r="B826" s="124">
        <f t="shared" si="65"/>
        <v>4908</v>
      </c>
      <c r="C826" s="124">
        <v>1777</v>
      </c>
      <c r="D826" s="124"/>
      <c r="E826" s="124">
        <f t="shared" si="66"/>
        <v>3131</v>
      </c>
      <c r="F826" s="124">
        <v>668</v>
      </c>
      <c r="G826" s="124">
        <v>64</v>
      </c>
      <c r="H826" s="124">
        <v>36</v>
      </c>
      <c r="I826" s="126">
        <v>39</v>
      </c>
      <c r="J826" s="124">
        <v>0</v>
      </c>
      <c r="K826" s="126">
        <v>685</v>
      </c>
      <c r="L826" s="124">
        <v>12</v>
      </c>
      <c r="M826" s="124">
        <v>1627</v>
      </c>
      <c r="N826" s="124">
        <v>0</v>
      </c>
      <c r="P826" s="261"/>
      <c r="Q826" s="112"/>
      <c r="S826" s="121"/>
    </row>
    <row r="827" spans="1:19" ht="9" customHeight="1">
      <c r="A827" s="272" t="s">
        <v>94</v>
      </c>
      <c r="B827" s="261">
        <f t="shared" si="65"/>
        <v>1221</v>
      </c>
      <c r="C827" s="261">
        <v>104</v>
      </c>
      <c r="D827" s="261"/>
      <c r="E827" s="112">
        <f t="shared" si="66"/>
        <v>1117</v>
      </c>
      <c r="F827" s="112">
        <v>461</v>
      </c>
      <c r="G827" s="112">
        <v>23</v>
      </c>
      <c r="H827" s="112">
        <v>11</v>
      </c>
      <c r="I827" s="113">
        <v>41</v>
      </c>
      <c r="J827" s="112">
        <v>0</v>
      </c>
      <c r="K827" s="113">
        <v>92</v>
      </c>
      <c r="L827" s="112">
        <v>4</v>
      </c>
      <c r="M827" s="112">
        <v>485</v>
      </c>
      <c r="N827" s="112">
        <v>0</v>
      </c>
      <c r="P827" s="261"/>
      <c r="Q827" s="112"/>
      <c r="S827" s="121"/>
    </row>
    <row r="828" spans="1:19" ht="9" customHeight="1">
      <c r="A828" s="272" t="s">
        <v>95</v>
      </c>
      <c r="B828" s="261">
        <f t="shared" si="65"/>
        <v>1644</v>
      </c>
      <c r="C828" s="261">
        <v>228</v>
      </c>
      <c r="D828" s="261"/>
      <c r="E828" s="112">
        <f t="shared" si="66"/>
        <v>1416</v>
      </c>
      <c r="F828" s="112">
        <v>590</v>
      </c>
      <c r="G828" s="112">
        <v>5</v>
      </c>
      <c r="H828" s="112">
        <v>0</v>
      </c>
      <c r="I828" s="113">
        <v>63</v>
      </c>
      <c r="J828" s="112">
        <v>0</v>
      </c>
      <c r="K828" s="113">
        <v>12</v>
      </c>
      <c r="L828" s="112">
        <v>0</v>
      </c>
      <c r="M828" s="112">
        <v>746</v>
      </c>
      <c r="N828" s="112">
        <v>0</v>
      </c>
      <c r="P828" s="261"/>
      <c r="Q828" s="112"/>
      <c r="S828" s="121"/>
    </row>
    <row r="829" spans="1:19" ht="9" customHeight="1">
      <c r="A829" s="272" t="s">
        <v>96</v>
      </c>
      <c r="B829" s="261">
        <f t="shared" si="65"/>
        <v>16900</v>
      </c>
      <c r="C829" s="261">
        <v>445</v>
      </c>
      <c r="D829" s="261"/>
      <c r="E829" s="112">
        <f t="shared" si="66"/>
        <v>16455</v>
      </c>
      <c r="F829" s="112">
        <v>1978</v>
      </c>
      <c r="G829" s="112">
        <v>11</v>
      </c>
      <c r="H829" s="112">
        <v>5</v>
      </c>
      <c r="I829" s="113">
        <v>1639</v>
      </c>
      <c r="J829" s="112">
        <v>0</v>
      </c>
      <c r="K829" s="113">
        <v>6</v>
      </c>
      <c r="L829" s="112">
        <v>0</v>
      </c>
      <c r="M829" s="112">
        <v>12812</v>
      </c>
      <c r="N829" s="112">
        <v>4</v>
      </c>
      <c r="P829" s="261"/>
      <c r="Q829" s="112"/>
      <c r="S829" s="121"/>
    </row>
    <row r="830" spans="1:19" ht="9" customHeight="1">
      <c r="A830" s="273" t="s">
        <v>97</v>
      </c>
      <c r="B830" s="124">
        <f t="shared" si="65"/>
        <v>1301</v>
      </c>
      <c r="C830" s="124">
        <v>158</v>
      </c>
      <c r="D830" s="124"/>
      <c r="E830" s="124">
        <f t="shared" si="66"/>
        <v>1143</v>
      </c>
      <c r="F830" s="124">
        <v>683</v>
      </c>
      <c r="G830" s="124">
        <v>24</v>
      </c>
      <c r="H830" s="124">
        <v>13</v>
      </c>
      <c r="I830" s="126">
        <v>300</v>
      </c>
      <c r="J830" s="124">
        <v>0</v>
      </c>
      <c r="K830" s="126">
        <v>58</v>
      </c>
      <c r="L830" s="124">
        <v>0</v>
      </c>
      <c r="M830" s="124">
        <v>65</v>
      </c>
      <c r="N830" s="124">
        <v>0</v>
      </c>
      <c r="P830" s="261"/>
      <c r="Q830" s="112"/>
      <c r="S830" s="121"/>
    </row>
    <row r="831" spans="1:19" ht="9" customHeight="1">
      <c r="A831" s="272" t="s">
        <v>98</v>
      </c>
      <c r="B831" s="261">
        <f t="shared" si="65"/>
        <v>3916</v>
      </c>
      <c r="C831" s="261">
        <v>224</v>
      </c>
      <c r="D831" s="261"/>
      <c r="E831" s="112">
        <f t="shared" si="66"/>
        <v>3692</v>
      </c>
      <c r="F831" s="112">
        <v>46</v>
      </c>
      <c r="G831" s="112">
        <v>6</v>
      </c>
      <c r="H831" s="112">
        <v>1</v>
      </c>
      <c r="I831" s="113">
        <v>22</v>
      </c>
      <c r="J831" s="112">
        <v>0</v>
      </c>
      <c r="K831" s="113">
        <v>0</v>
      </c>
      <c r="L831" s="112">
        <v>0</v>
      </c>
      <c r="M831" s="112">
        <v>3617</v>
      </c>
      <c r="N831" s="112">
        <v>0</v>
      </c>
      <c r="P831" s="261"/>
      <c r="Q831" s="112"/>
      <c r="S831" s="121"/>
    </row>
    <row r="832" spans="1:19" ht="9" customHeight="1">
      <c r="A832" s="272" t="s">
        <v>99</v>
      </c>
      <c r="B832" s="261">
        <f t="shared" si="65"/>
        <v>3240</v>
      </c>
      <c r="C832" s="261">
        <v>131</v>
      </c>
      <c r="D832" s="261"/>
      <c r="E832" s="112">
        <f t="shared" si="66"/>
        <v>3109</v>
      </c>
      <c r="F832" s="112">
        <v>1105</v>
      </c>
      <c r="G832" s="112">
        <v>57</v>
      </c>
      <c r="H832" s="112">
        <v>26</v>
      </c>
      <c r="I832" s="113">
        <v>42</v>
      </c>
      <c r="J832" s="112">
        <v>0</v>
      </c>
      <c r="K832" s="113">
        <v>27</v>
      </c>
      <c r="L832" s="112">
        <v>17</v>
      </c>
      <c r="M832" s="112">
        <v>1834</v>
      </c>
      <c r="N832" s="112">
        <v>1</v>
      </c>
      <c r="P832" s="261"/>
      <c r="Q832" s="112"/>
      <c r="S832" s="121"/>
    </row>
    <row r="833" spans="1:20" ht="9" customHeight="1">
      <c r="A833" s="272" t="s">
        <v>100</v>
      </c>
      <c r="B833" s="261">
        <f t="shared" si="65"/>
        <v>1871</v>
      </c>
      <c r="C833" s="261">
        <v>25</v>
      </c>
      <c r="D833" s="261"/>
      <c r="E833" s="112">
        <f t="shared" si="66"/>
        <v>1846</v>
      </c>
      <c r="F833" s="112">
        <v>17</v>
      </c>
      <c r="G833" s="112">
        <v>4</v>
      </c>
      <c r="H833" s="112">
        <v>7</v>
      </c>
      <c r="I833" s="113">
        <v>24</v>
      </c>
      <c r="J833" s="112">
        <v>10</v>
      </c>
      <c r="K833" s="113">
        <v>7</v>
      </c>
      <c r="L833" s="112">
        <v>0</v>
      </c>
      <c r="M833" s="112">
        <v>34</v>
      </c>
      <c r="N833" s="112">
        <v>1743</v>
      </c>
      <c r="P833" s="261"/>
      <c r="Q833" s="112"/>
      <c r="S833" s="121"/>
    </row>
    <row r="834" spans="1:20" ht="9" customHeight="1">
      <c r="A834" s="273" t="s">
        <v>101</v>
      </c>
      <c r="B834" s="124">
        <f t="shared" si="65"/>
        <v>2345</v>
      </c>
      <c r="C834" s="124">
        <v>0</v>
      </c>
      <c r="D834" s="124"/>
      <c r="E834" s="124">
        <f t="shared" si="66"/>
        <v>2345</v>
      </c>
      <c r="F834" s="124">
        <v>1130</v>
      </c>
      <c r="G834" s="124">
        <v>70</v>
      </c>
      <c r="H834" s="124">
        <v>22</v>
      </c>
      <c r="I834" s="124">
        <v>823</v>
      </c>
      <c r="J834" s="124">
        <v>0</v>
      </c>
      <c r="K834" s="126">
        <v>57</v>
      </c>
      <c r="L834" s="124">
        <v>5</v>
      </c>
      <c r="M834" s="124">
        <v>229</v>
      </c>
      <c r="N834" s="124">
        <v>9</v>
      </c>
      <c r="P834" s="261"/>
      <c r="Q834" s="112"/>
      <c r="S834" s="121"/>
    </row>
    <row r="835" spans="1:20" ht="9" customHeight="1">
      <c r="A835" s="272" t="s">
        <v>102</v>
      </c>
      <c r="B835" s="261">
        <f t="shared" si="65"/>
        <v>6792</v>
      </c>
      <c r="C835" s="261">
        <v>133</v>
      </c>
      <c r="D835" s="261"/>
      <c r="E835" s="112">
        <f t="shared" si="66"/>
        <v>6659</v>
      </c>
      <c r="F835" s="112">
        <v>1</v>
      </c>
      <c r="G835" s="112">
        <v>1</v>
      </c>
      <c r="H835" s="112">
        <v>0</v>
      </c>
      <c r="I835" s="112">
        <v>1</v>
      </c>
      <c r="J835" s="112">
        <v>0</v>
      </c>
      <c r="K835" s="113">
        <v>1</v>
      </c>
      <c r="L835" s="112">
        <v>0</v>
      </c>
      <c r="M835" s="112">
        <v>6655</v>
      </c>
      <c r="N835" s="112">
        <v>0</v>
      </c>
      <c r="P835" s="261"/>
      <c r="Q835" s="112"/>
      <c r="S835" s="121"/>
    </row>
    <row r="836" spans="1:20" ht="9" customHeight="1">
      <c r="A836" s="272" t="s">
        <v>103</v>
      </c>
      <c r="B836" s="261">
        <f t="shared" si="65"/>
        <v>4410</v>
      </c>
      <c r="C836" s="261">
        <v>0</v>
      </c>
      <c r="D836" s="261"/>
      <c r="E836" s="112">
        <f t="shared" si="66"/>
        <v>4410</v>
      </c>
      <c r="F836" s="112">
        <v>2973</v>
      </c>
      <c r="G836" s="112">
        <v>15</v>
      </c>
      <c r="H836" s="112">
        <v>22</v>
      </c>
      <c r="I836" s="112">
        <v>11</v>
      </c>
      <c r="J836" s="112">
        <v>0</v>
      </c>
      <c r="K836" s="113">
        <v>55</v>
      </c>
      <c r="L836" s="112">
        <v>2</v>
      </c>
      <c r="M836" s="112">
        <v>1331</v>
      </c>
      <c r="N836" s="112">
        <v>1</v>
      </c>
      <c r="P836" s="261"/>
      <c r="Q836" s="112"/>
      <c r="S836" s="121"/>
    </row>
    <row r="837" spans="1:20" ht="9" customHeight="1">
      <c r="A837" s="272" t="s">
        <v>104</v>
      </c>
      <c r="B837" s="261">
        <f t="shared" si="65"/>
        <v>1612</v>
      </c>
      <c r="C837" s="261">
        <v>275</v>
      </c>
      <c r="D837" s="261"/>
      <c r="E837" s="112">
        <f t="shared" si="66"/>
        <v>1337</v>
      </c>
      <c r="F837" s="112">
        <v>1016</v>
      </c>
      <c r="G837" s="112">
        <v>10</v>
      </c>
      <c r="H837" s="112">
        <v>9</v>
      </c>
      <c r="I837" s="112">
        <v>23</v>
      </c>
      <c r="J837" s="112">
        <v>0</v>
      </c>
      <c r="K837" s="113">
        <v>141</v>
      </c>
      <c r="L837" s="112">
        <v>0</v>
      </c>
      <c r="M837" s="112">
        <v>137</v>
      </c>
      <c r="N837" s="112">
        <v>1</v>
      </c>
      <c r="P837" s="261"/>
      <c r="Q837" s="112"/>
      <c r="S837" s="121"/>
    </row>
    <row r="838" spans="1:20" ht="9" customHeight="1">
      <c r="A838" s="273" t="s">
        <v>105</v>
      </c>
      <c r="B838" s="124">
        <f t="shared" si="65"/>
        <v>6116</v>
      </c>
      <c r="C838" s="124">
        <v>107</v>
      </c>
      <c r="D838" s="124"/>
      <c r="E838" s="124">
        <f t="shared" si="66"/>
        <v>6009</v>
      </c>
      <c r="F838" s="124">
        <v>1027</v>
      </c>
      <c r="G838" s="124">
        <v>0</v>
      </c>
      <c r="H838" s="124">
        <v>1</v>
      </c>
      <c r="I838" s="124">
        <v>91</v>
      </c>
      <c r="J838" s="124">
        <v>0</v>
      </c>
      <c r="K838" s="126">
        <v>6</v>
      </c>
      <c r="L838" s="124">
        <v>0</v>
      </c>
      <c r="M838" s="124">
        <v>4884</v>
      </c>
      <c r="N838" s="124">
        <v>0</v>
      </c>
      <c r="P838" s="261"/>
      <c r="Q838" s="112"/>
      <c r="S838" s="121"/>
    </row>
    <row r="839" spans="1:20" ht="9" customHeight="1">
      <c r="A839" s="272" t="s">
        <v>106</v>
      </c>
      <c r="B839" s="261">
        <f t="shared" si="65"/>
        <v>630</v>
      </c>
      <c r="C839" s="261">
        <v>104</v>
      </c>
      <c r="D839" s="261"/>
      <c r="E839" s="112">
        <f t="shared" si="66"/>
        <v>526</v>
      </c>
      <c r="F839" s="112">
        <v>142</v>
      </c>
      <c r="G839" s="112">
        <v>8</v>
      </c>
      <c r="H839" s="112">
        <v>2</v>
      </c>
      <c r="I839" s="112">
        <v>21</v>
      </c>
      <c r="J839" s="112">
        <v>0</v>
      </c>
      <c r="K839" s="113">
        <v>0</v>
      </c>
      <c r="L839" s="112">
        <v>0</v>
      </c>
      <c r="M839" s="112">
        <v>353</v>
      </c>
      <c r="N839" s="112">
        <v>0</v>
      </c>
      <c r="P839" s="261"/>
      <c r="Q839" s="112"/>
      <c r="S839" s="121"/>
    </row>
    <row r="840" spans="1:20" ht="9" customHeight="1">
      <c r="A840" s="272" t="s">
        <v>107</v>
      </c>
      <c r="B840" s="261">
        <f t="shared" si="65"/>
        <v>3942</v>
      </c>
      <c r="C840" s="261">
        <v>2056</v>
      </c>
      <c r="D840" s="261"/>
      <c r="E840" s="112">
        <f t="shared" si="66"/>
        <v>1886</v>
      </c>
      <c r="F840" s="112">
        <v>1018</v>
      </c>
      <c r="G840" s="112">
        <v>44</v>
      </c>
      <c r="H840" s="112">
        <v>3</v>
      </c>
      <c r="I840" s="112">
        <v>142</v>
      </c>
      <c r="J840" s="112">
        <v>0</v>
      </c>
      <c r="K840" s="113">
        <v>131</v>
      </c>
      <c r="L840" s="112">
        <v>0</v>
      </c>
      <c r="M840" s="112">
        <v>548</v>
      </c>
      <c r="N840" s="112">
        <v>0</v>
      </c>
      <c r="P840" s="261"/>
      <c r="Q840" s="112"/>
      <c r="S840" s="121"/>
    </row>
    <row r="841" spans="1:20" ht="9" customHeight="1">
      <c r="A841" s="272" t="s">
        <v>108</v>
      </c>
      <c r="B841" s="261">
        <f t="shared" si="65"/>
        <v>2453</v>
      </c>
      <c r="C841" s="261">
        <v>806</v>
      </c>
      <c r="D841" s="261"/>
      <c r="E841" s="112">
        <f t="shared" si="66"/>
        <v>1647</v>
      </c>
      <c r="F841" s="112">
        <v>257</v>
      </c>
      <c r="G841" s="112">
        <v>2</v>
      </c>
      <c r="H841" s="112">
        <v>3</v>
      </c>
      <c r="I841" s="112">
        <v>2</v>
      </c>
      <c r="J841" s="112">
        <v>0</v>
      </c>
      <c r="K841" s="113">
        <v>0</v>
      </c>
      <c r="L841" s="112">
        <v>0</v>
      </c>
      <c r="M841" s="112">
        <v>1383</v>
      </c>
      <c r="N841" s="112">
        <v>0</v>
      </c>
      <c r="P841" s="261"/>
      <c r="Q841" s="112"/>
      <c r="S841" s="121"/>
    </row>
    <row r="842" spans="1:20" ht="9" customHeight="1">
      <c r="A842" s="273" t="s">
        <v>109</v>
      </c>
      <c r="B842" s="124">
        <f t="shared" si="65"/>
        <v>2397</v>
      </c>
      <c r="C842" s="124">
        <v>0</v>
      </c>
      <c r="D842" s="124"/>
      <c r="E842" s="124">
        <f t="shared" si="66"/>
        <v>2397</v>
      </c>
      <c r="F842" s="124">
        <v>1534</v>
      </c>
      <c r="G842" s="124">
        <v>81</v>
      </c>
      <c r="H842" s="124">
        <v>24</v>
      </c>
      <c r="I842" s="124">
        <v>0</v>
      </c>
      <c r="J842" s="124">
        <v>0</v>
      </c>
      <c r="K842" s="126">
        <v>418</v>
      </c>
      <c r="L842" s="124">
        <v>1</v>
      </c>
      <c r="M842" s="124">
        <v>339</v>
      </c>
      <c r="N842" s="124">
        <v>0</v>
      </c>
      <c r="P842" s="261"/>
      <c r="Q842" s="112"/>
      <c r="S842" s="121"/>
    </row>
    <row r="843" spans="1:20" ht="8.4499999999999993" customHeight="1">
      <c r="A843" s="89"/>
      <c r="B843" s="116"/>
      <c r="C843" s="116"/>
      <c r="D843" s="116"/>
      <c r="E843" s="116"/>
      <c r="F843" s="116"/>
      <c r="G843" s="116"/>
      <c r="H843" s="116"/>
      <c r="I843" s="116"/>
      <c r="J843" s="116"/>
      <c r="K843" s="116"/>
      <c r="L843" s="116"/>
      <c r="M843" s="116"/>
      <c r="N843" s="116"/>
      <c r="O843" s="257"/>
      <c r="P843" s="270"/>
      <c r="Q843" s="121"/>
      <c r="S843" s="121"/>
    </row>
    <row r="844" spans="1:20" ht="9" customHeight="1">
      <c r="A844" s="162" t="s">
        <v>124</v>
      </c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P844" s="261"/>
      <c r="Q844" s="121"/>
      <c r="S844" s="121"/>
    </row>
    <row r="845" spans="1:20" s="164" customFormat="1" ht="9" customHeight="1">
      <c r="A845" s="271" t="s">
        <v>181</v>
      </c>
      <c r="B845" s="260">
        <f>SUM(B847:B878)</f>
        <v>156556</v>
      </c>
      <c r="C845" s="260">
        <f>SUM(C847:C878)</f>
        <v>13968</v>
      </c>
      <c r="D845" s="260"/>
      <c r="E845" s="260">
        <f t="shared" ref="E845:N845" si="67">SUM(E847:E878)</f>
        <v>142588</v>
      </c>
      <c r="F845" s="260">
        <f t="shared" si="67"/>
        <v>42458</v>
      </c>
      <c r="G845" s="260">
        <f t="shared" si="67"/>
        <v>533</v>
      </c>
      <c r="H845" s="260">
        <f t="shared" si="67"/>
        <v>293</v>
      </c>
      <c r="I845" s="260">
        <f t="shared" si="67"/>
        <v>2259</v>
      </c>
      <c r="J845" s="260">
        <f t="shared" si="67"/>
        <v>271</v>
      </c>
      <c r="K845" s="260">
        <f t="shared" si="67"/>
        <v>1414</v>
      </c>
      <c r="L845" s="260">
        <f t="shared" si="67"/>
        <v>89</v>
      </c>
      <c r="M845" s="260">
        <f t="shared" si="67"/>
        <v>94835</v>
      </c>
      <c r="N845" s="260">
        <f t="shared" si="67"/>
        <v>436</v>
      </c>
      <c r="O845" s="268"/>
      <c r="P845" s="261"/>
      <c r="Q845" s="112"/>
      <c r="R845" s="260"/>
      <c r="S845" s="121"/>
      <c r="T845" s="167"/>
    </row>
    <row r="846" spans="1:20" s="79" customFormat="1" ht="3.95" customHeight="1">
      <c r="A846" s="89" t="s">
        <v>252</v>
      </c>
      <c r="B846" s="116"/>
      <c r="C846" s="116"/>
      <c r="D846" s="116"/>
      <c r="E846" s="116"/>
      <c r="F846" s="116"/>
      <c r="G846" s="116"/>
      <c r="H846" s="116"/>
      <c r="I846" s="116"/>
      <c r="J846" s="116"/>
      <c r="K846" s="116"/>
      <c r="L846" s="116"/>
      <c r="M846" s="116"/>
      <c r="N846" s="116"/>
      <c r="O846" s="257"/>
      <c r="Q846" s="121"/>
      <c r="S846" s="121"/>
    </row>
    <row r="847" spans="1:20" ht="9" customHeight="1">
      <c r="A847" s="272" t="s">
        <v>79</v>
      </c>
      <c r="B847" s="261">
        <f t="shared" ref="B847:B878" si="68">SUM(C847:E847)</f>
        <v>3542</v>
      </c>
      <c r="C847" s="261">
        <v>2</v>
      </c>
      <c r="D847" s="261"/>
      <c r="E847" s="112">
        <f t="shared" ref="E847:E878" si="69">SUM(F847:N847)</f>
        <v>3540</v>
      </c>
      <c r="F847" s="112">
        <v>53</v>
      </c>
      <c r="G847" s="112">
        <v>0</v>
      </c>
      <c r="H847" s="112">
        <v>0</v>
      </c>
      <c r="I847" s="113">
        <v>0</v>
      </c>
      <c r="J847" s="112">
        <v>0</v>
      </c>
      <c r="K847" s="113">
        <v>0</v>
      </c>
      <c r="L847" s="112">
        <v>0</v>
      </c>
      <c r="M847" s="112">
        <v>3487</v>
      </c>
      <c r="N847" s="112">
        <v>0</v>
      </c>
      <c r="O847" s="269"/>
      <c r="P847" s="79"/>
      <c r="Q847" s="112"/>
      <c r="R847" s="260"/>
      <c r="S847" s="121"/>
      <c r="T847" s="167"/>
    </row>
    <row r="848" spans="1:20" ht="9" customHeight="1">
      <c r="A848" s="272" t="s">
        <v>80</v>
      </c>
      <c r="B848" s="261">
        <f t="shared" si="68"/>
        <v>3889</v>
      </c>
      <c r="C848" s="261">
        <v>242</v>
      </c>
      <c r="D848" s="261"/>
      <c r="E848" s="112">
        <f t="shared" si="69"/>
        <v>3647</v>
      </c>
      <c r="F848" s="112">
        <v>2406</v>
      </c>
      <c r="G848" s="112">
        <v>48</v>
      </c>
      <c r="H848" s="112">
        <v>26</v>
      </c>
      <c r="I848" s="113">
        <v>593</v>
      </c>
      <c r="J848" s="112">
        <v>0</v>
      </c>
      <c r="K848" s="113">
        <v>89</v>
      </c>
      <c r="L848" s="112">
        <v>14</v>
      </c>
      <c r="M848" s="112">
        <v>471</v>
      </c>
      <c r="N848" s="112">
        <v>0</v>
      </c>
      <c r="P848" s="261"/>
      <c r="Q848" s="112"/>
      <c r="R848" s="260"/>
      <c r="S848" s="121"/>
      <c r="T848" s="167"/>
    </row>
    <row r="849" spans="1:20" ht="9" customHeight="1">
      <c r="A849" s="272" t="s">
        <v>81</v>
      </c>
      <c r="B849" s="261">
        <f t="shared" si="68"/>
        <v>1067</v>
      </c>
      <c r="C849" s="261">
        <v>125</v>
      </c>
      <c r="D849" s="261"/>
      <c r="E849" s="112">
        <f t="shared" si="69"/>
        <v>942</v>
      </c>
      <c r="F849" s="112">
        <v>400</v>
      </c>
      <c r="G849" s="112">
        <v>9</v>
      </c>
      <c r="H849" s="112">
        <v>14</v>
      </c>
      <c r="I849" s="113">
        <v>46</v>
      </c>
      <c r="J849" s="112">
        <v>0</v>
      </c>
      <c r="K849" s="113">
        <v>7</v>
      </c>
      <c r="L849" s="112">
        <v>0</v>
      </c>
      <c r="M849" s="112">
        <v>466</v>
      </c>
      <c r="N849" s="112">
        <v>0</v>
      </c>
      <c r="P849" s="261"/>
      <c r="Q849" s="112"/>
      <c r="R849" s="260"/>
      <c r="S849" s="121"/>
      <c r="T849" s="167"/>
    </row>
    <row r="850" spans="1:20" ht="9" customHeight="1">
      <c r="A850" s="273" t="s">
        <v>82</v>
      </c>
      <c r="B850" s="124">
        <f t="shared" si="68"/>
        <v>2011</v>
      </c>
      <c r="C850" s="124">
        <v>39</v>
      </c>
      <c r="D850" s="124"/>
      <c r="E850" s="124">
        <f t="shared" si="69"/>
        <v>1972</v>
      </c>
      <c r="F850" s="124">
        <v>240</v>
      </c>
      <c r="G850" s="124">
        <v>0</v>
      </c>
      <c r="H850" s="124">
        <v>0</v>
      </c>
      <c r="I850" s="126">
        <v>4</v>
      </c>
      <c r="J850" s="124">
        <v>0</v>
      </c>
      <c r="K850" s="126">
        <v>0</v>
      </c>
      <c r="L850" s="124">
        <v>0</v>
      </c>
      <c r="M850" s="124">
        <v>1728</v>
      </c>
      <c r="N850" s="124">
        <v>0</v>
      </c>
      <c r="P850" s="261"/>
      <c r="Q850" s="112"/>
      <c r="R850" s="260"/>
      <c r="S850" s="121"/>
      <c r="T850" s="167"/>
    </row>
    <row r="851" spans="1:20" ht="9" customHeight="1">
      <c r="A851" s="272" t="s">
        <v>83</v>
      </c>
      <c r="B851" s="261">
        <f t="shared" si="68"/>
        <v>6280</v>
      </c>
      <c r="C851" s="261">
        <v>259</v>
      </c>
      <c r="D851" s="261"/>
      <c r="E851" s="112">
        <f t="shared" si="69"/>
        <v>6021</v>
      </c>
      <c r="F851" s="112">
        <v>0</v>
      </c>
      <c r="G851" s="112">
        <v>0</v>
      </c>
      <c r="H851" s="112">
        <v>0</v>
      </c>
      <c r="I851" s="113">
        <v>0</v>
      </c>
      <c r="J851" s="112">
        <v>0</v>
      </c>
      <c r="K851" s="113">
        <v>0</v>
      </c>
      <c r="L851" s="112">
        <v>0</v>
      </c>
      <c r="M851" s="112">
        <v>6020</v>
      </c>
      <c r="N851" s="112">
        <v>1</v>
      </c>
      <c r="P851" s="261"/>
      <c r="Q851" s="112"/>
      <c r="R851" s="260"/>
      <c r="S851" s="121"/>
      <c r="T851" s="167"/>
    </row>
    <row r="852" spans="1:20" ht="9" customHeight="1">
      <c r="A852" s="272" t="s">
        <v>84</v>
      </c>
      <c r="B852" s="261">
        <f t="shared" si="68"/>
        <v>1255</v>
      </c>
      <c r="C852" s="261">
        <v>14</v>
      </c>
      <c r="D852" s="261"/>
      <c r="E852" s="112">
        <f t="shared" si="69"/>
        <v>1241</v>
      </c>
      <c r="F852" s="112">
        <v>302</v>
      </c>
      <c r="G852" s="112">
        <v>14</v>
      </c>
      <c r="H852" s="112">
        <v>0</v>
      </c>
      <c r="I852" s="113">
        <v>26</v>
      </c>
      <c r="J852" s="112">
        <v>0</v>
      </c>
      <c r="K852" s="113">
        <v>29</v>
      </c>
      <c r="L852" s="112">
        <v>0</v>
      </c>
      <c r="M852" s="112">
        <v>870</v>
      </c>
      <c r="N852" s="112">
        <v>0</v>
      </c>
      <c r="P852" s="261"/>
      <c r="Q852" s="112"/>
      <c r="R852" s="260"/>
      <c r="S852" s="121"/>
      <c r="T852" s="167"/>
    </row>
    <row r="853" spans="1:20" ht="9" customHeight="1">
      <c r="A853" s="272" t="s">
        <v>85</v>
      </c>
      <c r="B853" s="261">
        <f t="shared" si="68"/>
        <v>2717</v>
      </c>
      <c r="C853" s="261">
        <v>718</v>
      </c>
      <c r="D853" s="261"/>
      <c r="E853" s="112">
        <f t="shared" si="69"/>
        <v>1999</v>
      </c>
      <c r="F853" s="112">
        <v>893</v>
      </c>
      <c r="G853" s="112">
        <v>81</v>
      </c>
      <c r="H853" s="112">
        <v>7</v>
      </c>
      <c r="I853" s="113">
        <v>173</v>
      </c>
      <c r="J853" s="112">
        <v>0</v>
      </c>
      <c r="K853" s="113">
        <v>69</v>
      </c>
      <c r="L853" s="112">
        <v>2</v>
      </c>
      <c r="M853" s="112">
        <v>765</v>
      </c>
      <c r="N853" s="112">
        <v>9</v>
      </c>
      <c r="P853" s="261"/>
      <c r="Q853" s="112"/>
      <c r="R853" s="260"/>
      <c r="S853" s="121"/>
      <c r="T853" s="167"/>
    </row>
    <row r="854" spans="1:20" ht="9" customHeight="1">
      <c r="A854" s="273" t="s">
        <v>86</v>
      </c>
      <c r="B854" s="124">
        <f t="shared" si="68"/>
        <v>8976</v>
      </c>
      <c r="C854" s="124">
        <v>56</v>
      </c>
      <c r="D854" s="124"/>
      <c r="E854" s="124">
        <f t="shared" si="69"/>
        <v>8920</v>
      </c>
      <c r="F854" s="124">
        <v>8604</v>
      </c>
      <c r="G854" s="124">
        <v>70</v>
      </c>
      <c r="H854" s="124">
        <v>17</v>
      </c>
      <c r="I854" s="126">
        <v>5</v>
      </c>
      <c r="J854" s="124">
        <v>91</v>
      </c>
      <c r="K854" s="126">
        <v>13</v>
      </c>
      <c r="L854" s="124">
        <v>2</v>
      </c>
      <c r="M854" s="124">
        <v>47</v>
      </c>
      <c r="N854" s="124">
        <v>71</v>
      </c>
      <c r="P854" s="261"/>
      <c r="Q854" s="112"/>
      <c r="R854" s="260"/>
      <c r="S854" s="121"/>
      <c r="T854" s="167"/>
    </row>
    <row r="855" spans="1:20" ht="9" customHeight="1">
      <c r="A855" s="243" t="s">
        <v>24</v>
      </c>
      <c r="B855" s="261">
        <f t="shared" si="68"/>
        <v>12720</v>
      </c>
      <c r="C855" s="261">
        <v>3330</v>
      </c>
      <c r="D855" s="261"/>
      <c r="E855" s="112">
        <f t="shared" si="69"/>
        <v>9390</v>
      </c>
      <c r="F855" s="112">
        <v>1</v>
      </c>
      <c r="G855" s="112">
        <v>0</v>
      </c>
      <c r="H855" s="112">
        <v>0</v>
      </c>
      <c r="I855" s="113">
        <v>0</v>
      </c>
      <c r="J855" s="112">
        <v>0</v>
      </c>
      <c r="K855" s="113">
        <v>0</v>
      </c>
      <c r="L855" s="112">
        <v>0</v>
      </c>
      <c r="M855" s="112">
        <v>9386</v>
      </c>
      <c r="N855" s="112">
        <v>3</v>
      </c>
      <c r="P855" s="261"/>
      <c r="Q855" s="112"/>
      <c r="R855" s="260"/>
      <c r="S855" s="121"/>
      <c r="T855" s="167"/>
    </row>
    <row r="856" spans="1:20" ht="9" customHeight="1">
      <c r="A856" s="272" t="s">
        <v>87</v>
      </c>
      <c r="B856" s="261">
        <f t="shared" si="68"/>
        <v>2068</v>
      </c>
      <c r="C856" s="261">
        <v>193</v>
      </c>
      <c r="D856" s="261"/>
      <c r="E856" s="112">
        <f t="shared" si="69"/>
        <v>1875</v>
      </c>
      <c r="F856" s="112">
        <v>521</v>
      </c>
      <c r="G856" s="112">
        <v>0</v>
      </c>
      <c r="H856" s="112">
        <v>101</v>
      </c>
      <c r="I856" s="113">
        <v>0</v>
      </c>
      <c r="J856" s="112">
        <v>0</v>
      </c>
      <c r="K856" s="113">
        <v>29</v>
      </c>
      <c r="L856" s="112">
        <v>15</v>
      </c>
      <c r="M856" s="112">
        <v>872</v>
      </c>
      <c r="N856" s="112">
        <v>337</v>
      </c>
      <c r="P856" s="261"/>
      <c r="Q856" s="112"/>
      <c r="R856" s="260"/>
      <c r="S856" s="121"/>
      <c r="T856" s="167"/>
    </row>
    <row r="857" spans="1:20" ht="9" customHeight="1">
      <c r="A857" s="272" t="s">
        <v>88</v>
      </c>
      <c r="B857" s="261">
        <f t="shared" si="68"/>
        <v>9545</v>
      </c>
      <c r="C857" s="261">
        <v>0</v>
      </c>
      <c r="D857" s="261"/>
      <c r="E857" s="112">
        <f t="shared" si="69"/>
        <v>9545</v>
      </c>
      <c r="F857" s="112">
        <v>6480</v>
      </c>
      <c r="G857" s="112">
        <v>8</v>
      </c>
      <c r="H857" s="112">
        <v>6</v>
      </c>
      <c r="I857" s="113">
        <v>32</v>
      </c>
      <c r="J857" s="112">
        <v>0</v>
      </c>
      <c r="K857" s="113">
        <v>8</v>
      </c>
      <c r="L857" s="112">
        <v>4</v>
      </c>
      <c r="M857" s="112">
        <v>3007</v>
      </c>
      <c r="N857" s="112">
        <v>0</v>
      </c>
      <c r="P857" s="261"/>
      <c r="Q857" s="112"/>
      <c r="R857" s="260"/>
      <c r="S857" s="121"/>
      <c r="T857" s="167"/>
    </row>
    <row r="858" spans="1:20" ht="9" customHeight="1">
      <c r="A858" s="273" t="s">
        <v>89</v>
      </c>
      <c r="B858" s="124">
        <f t="shared" si="68"/>
        <v>3613</v>
      </c>
      <c r="C858" s="124">
        <v>156</v>
      </c>
      <c r="D858" s="124"/>
      <c r="E858" s="124">
        <f t="shared" si="69"/>
        <v>3457</v>
      </c>
      <c r="F858" s="124">
        <v>496</v>
      </c>
      <c r="G858" s="124">
        <v>27</v>
      </c>
      <c r="H858" s="124">
        <v>5</v>
      </c>
      <c r="I858" s="126">
        <v>7</v>
      </c>
      <c r="J858" s="124">
        <v>139</v>
      </c>
      <c r="K858" s="126">
        <v>216</v>
      </c>
      <c r="L858" s="124">
        <v>0</v>
      </c>
      <c r="M858" s="124">
        <v>2566</v>
      </c>
      <c r="N858" s="124">
        <v>1</v>
      </c>
      <c r="P858" s="261"/>
      <c r="Q858" s="112"/>
      <c r="R858" s="260"/>
      <c r="S858" s="121"/>
      <c r="T858" s="167"/>
    </row>
    <row r="859" spans="1:20" ht="9" customHeight="1">
      <c r="A859" s="272" t="s">
        <v>90</v>
      </c>
      <c r="B859" s="261">
        <f t="shared" si="68"/>
        <v>2785</v>
      </c>
      <c r="C859" s="261">
        <v>0</v>
      </c>
      <c r="D859" s="261"/>
      <c r="E859" s="112">
        <f t="shared" si="69"/>
        <v>2785</v>
      </c>
      <c r="F859" s="112">
        <v>886</v>
      </c>
      <c r="G859" s="112">
        <v>0</v>
      </c>
      <c r="H859" s="112">
        <v>0</v>
      </c>
      <c r="I859" s="113">
        <v>0</v>
      </c>
      <c r="J859" s="112">
        <v>0</v>
      </c>
      <c r="K859" s="113">
        <v>0</v>
      </c>
      <c r="L859" s="112">
        <v>0</v>
      </c>
      <c r="M859" s="112">
        <v>1898</v>
      </c>
      <c r="N859" s="112">
        <v>1</v>
      </c>
      <c r="P859" s="261"/>
      <c r="Q859" s="112"/>
      <c r="R859" s="260"/>
      <c r="S859" s="121"/>
      <c r="T859" s="167"/>
    </row>
    <row r="860" spans="1:20" ht="9" customHeight="1">
      <c r="A860" s="272" t="s">
        <v>91</v>
      </c>
      <c r="B860" s="261">
        <f t="shared" si="68"/>
        <v>4944</v>
      </c>
      <c r="C860" s="261">
        <v>960</v>
      </c>
      <c r="D860" s="261"/>
      <c r="E860" s="112">
        <f t="shared" si="69"/>
        <v>3984</v>
      </c>
      <c r="F860" s="112">
        <v>3372</v>
      </c>
      <c r="G860" s="112">
        <v>27</v>
      </c>
      <c r="H860" s="112">
        <v>6</v>
      </c>
      <c r="I860" s="113">
        <v>63</v>
      </c>
      <c r="J860" s="112">
        <v>39</v>
      </c>
      <c r="K860" s="113">
        <v>30</v>
      </c>
      <c r="L860" s="112">
        <v>23</v>
      </c>
      <c r="M860" s="112">
        <v>424</v>
      </c>
      <c r="N860" s="112">
        <v>0</v>
      </c>
      <c r="P860" s="261"/>
      <c r="Q860" s="112"/>
      <c r="R860" s="260"/>
      <c r="S860" s="121"/>
      <c r="T860" s="167"/>
    </row>
    <row r="861" spans="1:20" ht="9" customHeight="1">
      <c r="A861" s="272" t="s">
        <v>92</v>
      </c>
      <c r="B861" s="261">
        <f t="shared" si="68"/>
        <v>19409</v>
      </c>
      <c r="C861" s="261">
        <v>1075</v>
      </c>
      <c r="D861" s="261"/>
      <c r="E861" s="112">
        <f t="shared" si="69"/>
        <v>18334</v>
      </c>
      <c r="F861" s="112">
        <v>3156</v>
      </c>
      <c r="G861" s="112">
        <v>1</v>
      </c>
      <c r="H861" s="112">
        <v>0</v>
      </c>
      <c r="I861" s="113">
        <v>57</v>
      </c>
      <c r="J861" s="112">
        <v>0</v>
      </c>
      <c r="K861" s="113">
        <v>0</v>
      </c>
      <c r="L861" s="112">
        <v>0</v>
      </c>
      <c r="M861" s="112">
        <v>15119</v>
      </c>
      <c r="N861" s="112">
        <v>1</v>
      </c>
      <c r="P861" s="261"/>
      <c r="Q861" s="112"/>
      <c r="R861" s="260"/>
      <c r="S861" s="121"/>
      <c r="T861" s="167"/>
    </row>
    <row r="862" spans="1:20" ht="9" customHeight="1">
      <c r="A862" s="273" t="s">
        <v>93</v>
      </c>
      <c r="B862" s="124">
        <f t="shared" si="68"/>
        <v>5235</v>
      </c>
      <c r="C862" s="124">
        <v>1765</v>
      </c>
      <c r="D862" s="124"/>
      <c r="E862" s="124">
        <f t="shared" si="69"/>
        <v>3470</v>
      </c>
      <c r="F862" s="124">
        <v>562</v>
      </c>
      <c r="G862" s="124">
        <v>26</v>
      </c>
      <c r="H862" s="124">
        <v>6</v>
      </c>
      <c r="I862" s="126">
        <v>7</v>
      </c>
      <c r="J862" s="124">
        <v>0</v>
      </c>
      <c r="K862" s="126">
        <v>239</v>
      </c>
      <c r="L862" s="124">
        <v>0</v>
      </c>
      <c r="M862" s="124">
        <v>2630</v>
      </c>
      <c r="N862" s="124">
        <v>0</v>
      </c>
      <c r="P862" s="261"/>
      <c r="Q862" s="112"/>
      <c r="R862" s="260"/>
      <c r="S862" s="121"/>
      <c r="T862" s="167"/>
    </row>
    <row r="863" spans="1:20" ht="9" customHeight="1">
      <c r="A863" s="272" t="s">
        <v>94</v>
      </c>
      <c r="B863" s="261">
        <f t="shared" si="68"/>
        <v>1407</v>
      </c>
      <c r="C863" s="261">
        <v>82</v>
      </c>
      <c r="D863" s="261"/>
      <c r="E863" s="112">
        <f t="shared" si="69"/>
        <v>1325</v>
      </c>
      <c r="F863" s="112">
        <v>328</v>
      </c>
      <c r="G863" s="112">
        <v>35</v>
      </c>
      <c r="H863" s="112">
        <v>3</v>
      </c>
      <c r="I863" s="113">
        <v>15</v>
      </c>
      <c r="J863" s="112">
        <v>0</v>
      </c>
      <c r="K863" s="113">
        <v>89</v>
      </c>
      <c r="L863" s="112">
        <v>3</v>
      </c>
      <c r="M863" s="112">
        <v>851</v>
      </c>
      <c r="N863" s="112">
        <v>1</v>
      </c>
      <c r="P863" s="261"/>
      <c r="Q863" s="112"/>
      <c r="R863" s="260"/>
      <c r="S863" s="121"/>
      <c r="T863" s="167"/>
    </row>
    <row r="864" spans="1:20" ht="9" customHeight="1">
      <c r="A864" s="272" t="s">
        <v>95</v>
      </c>
      <c r="B864" s="261">
        <f t="shared" si="68"/>
        <v>1631</v>
      </c>
      <c r="C864" s="261">
        <v>201</v>
      </c>
      <c r="D864" s="261"/>
      <c r="E864" s="112">
        <f t="shared" si="69"/>
        <v>1430</v>
      </c>
      <c r="F864" s="112">
        <v>598</v>
      </c>
      <c r="G864" s="112">
        <v>1</v>
      </c>
      <c r="H864" s="112">
        <v>0</v>
      </c>
      <c r="I864" s="113">
        <v>61</v>
      </c>
      <c r="J864" s="112">
        <v>0</v>
      </c>
      <c r="K864" s="113">
        <v>8</v>
      </c>
      <c r="L864" s="112">
        <v>0</v>
      </c>
      <c r="M864" s="112">
        <v>762</v>
      </c>
      <c r="N864" s="112">
        <v>0</v>
      </c>
      <c r="P864" s="261"/>
      <c r="Q864" s="112"/>
      <c r="R864" s="260"/>
      <c r="S864" s="121"/>
      <c r="T864" s="167"/>
    </row>
    <row r="865" spans="1:20" ht="9" customHeight="1">
      <c r="A865" s="272" t="s">
        <v>96</v>
      </c>
      <c r="B865" s="261">
        <f t="shared" si="68"/>
        <v>16373</v>
      </c>
      <c r="C865" s="261">
        <v>356</v>
      </c>
      <c r="D865" s="261"/>
      <c r="E865" s="112">
        <f t="shared" si="69"/>
        <v>16017</v>
      </c>
      <c r="F865" s="112">
        <v>1851</v>
      </c>
      <c r="G865" s="112">
        <v>6</v>
      </c>
      <c r="H865" s="112">
        <v>3</v>
      </c>
      <c r="I865" s="113">
        <v>333</v>
      </c>
      <c r="J865" s="112">
        <v>0</v>
      </c>
      <c r="K865" s="113">
        <v>0</v>
      </c>
      <c r="L865" s="112">
        <v>0</v>
      </c>
      <c r="M865" s="112">
        <v>13823</v>
      </c>
      <c r="N865" s="112">
        <v>1</v>
      </c>
      <c r="P865" s="261"/>
      <c r="Q865" s="112"/>
      <c r="R865" s="260"/>
      <c r="S865" s="121"/>
      <c r="T865" s="167"/>
    </row>
    <row r="866" spans="1:20" ht="9" customHeight="1">
      <c r="A866" s="273" t="s">
        <v>97</v>
      </c>
      <c r="B866" s="124">
        <f t="shared" si="68"/>
        <v>2184</v>
      </c>
      <c r="C866" s="124">
        <v>194</v>
      </c>
      <c r="D866" s="124"/>
      <c r="E866" s="124">
        <f t="shared" si="69"/>
        <v>1990</v>
      </c>
      <c r="F866" s="124">
        <v>575</v>
      </c>
      <c r="G866" s="124">
        <v>14</v>
      </c>
      <c r="H866" s="124">
        <v>7</v>
      </c>
      <c r="I866" s="126">
        <v>279</v>
      </c>
      <c r="J866" s="124">
        <v>0</v>
      </c>
      <c r="K866" s="126">
        <v>36</v>
      </c>
      <c r="L866" s="124">
        <v>5</v>
      </c>
      <c r="M866" s="124">
        <v>1074</v>
      </c>
      <c r="N866" s="124">
        <v>0</v>
      </c>
      <c r="P866" s="261"/>
      <c r="Q866" s="112"/>
      <c r="R866" s="260"/>
      <c r="S866" s="121"/>
      <c r="T866" s="167"/>
    </row>
    <row r="867" spans="1:20" ht="9" customHeight="1">
      <c r="A867" s="272" t="s">
        <v>98</v>
      </c>
      <c r="B867" s="261">
        <f t="shared" si="68"/>
        <v>4313</v>
      </c>
      <c r="C867" s="261">
        <v>239</v>
      </c>
      <c r="D867" s="261"/>
      <c r="E867" s="112">
        <f t="shared" si="69"/>
        <v>4074</v>
      </c>
      <c r="F867" s="112">
        <v>8</v>
      </c>
      <c r="G867" s="112">
        <v>0</v>
      </c>
      <c r="H867" s="112">
        <v>0</v>
      </c>
      <c r="I867" s="113">
        <v>0</v>
      </c>
      <c r="J867" s="112">
        <v>0</v>
      </c>
      <c r="K867" s="113">
        <v>0</v>
      </c>
      <c r="L867" s="112">
        <v>0</v>
      </c>
      <c r="M867" s="112">
        <v>4065</v>
      </c>
      <c r="N867" s="112">
        <v>1</v>
      </c>
      <c r="P867" s="261"/>
      <c r="Q867" s="112"/>
      <c r="R867" s="260"/>
      <c r="S867" s="121"/>
      <c r="T867" s="167"/>
    </row>
    <row r="868" spans="1:20" ht="9" customHeight="1">
      <c r="A868" s="272" t="s">
        <v>99</v>
      </c>
      <c r="B868" s="261">
        <f t="shared" si="68"/>
        <v>2866</v>
      </c>
      <c r="C868" s="261">
        <v>108</v>
      </c>
      <c r="D868" s="261"/>
      <c r="E868" s="112">
        <f t="shared" si="69"/>
        <v>2758</v>
      </c>
      <c r="F868" s="112">
        <v>844</v>
      </c>
      <c r="G868" s="112">
        <v>23</v>
      </c>
      <c r="H868" s="112">
        <v>22</v>
      </c>
      <c r="I868" s="113">
        <v>38</v>
      </c>
      <c r="J868" s="112">
        <v>0</v>
      </c>
      <c r="K868" s="113">
        <v>13</v>
      </c>
      <c r="L868" s="112">
        <v>8</v>
      </c>
      <c r="M868" s="112">
        <v>1810</v>
      </c>
      <c r="N868" s="112">
        <v>0</v>
      </c>
      <c r="P868" s="261"/>
      <c r="Q868" s="112"/>
      <c r="R868" s="260"/>
      <c r="S868" s="121"/>
      <c r="T868" s="167"/>
    </row>
    <row r="869" spans="1:20" ht="9" customHeight="1">
      <c r="A869" s="272" t="s">
        <v>100</v>
      </c>
      <c r="B869" s="261">
        <f t="shared" si="68"/>
        <v>3052</v>
      </c>
      <c r="C869" s="261">
        <v>335</v>
      </c>
      <c r="D869" s="261"/>
      <c r="E869" s="112">
        <f t="shared" si="69"/>
        <v>2717</v>
      </c>
      <c r="F869" s="112">
        <v>510</v>
      </c>
      <c r="G869" s="112">
        <v>1</v>
      </c>
      <c r="H869" s="112">
        <v>0</v>
      </c>
      <c r="I869" s="113">
        <v>5</v>
      </c>
      <c r="J869" s="112">
        <v>2</v>
      </c>
      <c r="K869" s="113">
        <v>1</v>
      </c>
      <c r="L869" s="112">
        <v>0</v>
      </c>
      <c r="M869" s="112">
        <v>2197</v>
      </c>
      <c r="N869" s="112">
        <v>1</v>
      </c>
      <c r="P869" s="261"/>
      <c r="Q869" s="112"/>
      <c r="R869" s="260"/>
      <c r="S869" s="121"/>
      <c r="T869" s="167"/>
    </row>
    <row r="870" spans="1:20" ht="9" customHeight="1">
      <c r="A870" s="273" t="s">
        <v>101</v>
      </c>
      <c r="B870" s="124">
        <f t="shared" si="68"/>
        <v>4417</v>
      </c>
      <c r="C870" s="124">
        <v>0</v>
      </c>
      <c r="D870" s="124"/>
      <c r="E870" s="124">
        <f t="shared" si="69"/>
        <v>4417</v>
      </c>
      <c r="F870" s="124">
        <v>1629</v>
      </c>
      <c r="G870" s="124">
        <v>30</v>
      </c>
      <c r="H870" s="124">
        <v>9</v>
      </c>
      <c r="I870" s="124">
        <v>353</v>
      </c>
      <c r="J870" s="124">
        <v>0</v>
      </c>
      <c r="K870" s="126">
        <v>39</v>
      </c>
      <c r="L870" s="124">
        <v>2</v>
      </c>
      <c r="M870" s="124">
        <v>2352</v>
      </c>
      <c r="N870" s="124">
        <v>3</v>
      </c>
      <c r="P870" s="261"/>
      <c r="Q870" s="112"/>
      <c r="R870" s="260"/>
      <c r="S870" s="121"/>
      <c r="T870" s="167"/>
    </row>
    <row r="871" spans="1:20" ht="9" customHeight="1">
      <c r="A871" s="272" t="s">
        <v>102</v>
      </c>
      <c r="B871" s="261">
        <f t="shared" si="68"/>
        <v>7161</v>
      </c>
      <c r="C871" s="261">
        <v>118</v>
      </c>
      <c r="D871" s="261"/>
      <c r="E871" s="112">
        <f t="shared" si="69"/>
        <v>7043</v>
      </c>
      <c r="F871" s="112">
        <v>0</v>
      </c>
      <c r="G871" s="112">
        <v>0</v>
      </c>
      <c r="H871" s="112">
        <v>0</v>
      </c>
      <c r="I871" s="112">
        <v>0</v>
      </c>
      <c r="J871" s="112">
        <v>0</v>
      </c>
      <c r="K871" s="113">
        <v>0</v>
      </c>
      <c r="L871" s="112">
        <v>0</v>
      </c>
      <c r="M871" s="112">
        <v>7043</v>
      </c>
      <c r="N871" s="112">
        <v>0</v>
      </c>
      <c r="P871" s="261"/>
      <c r="Q871" s="112"/>
      <c r="R871" s="260"/>
      <c r="S871" s="121"/>
      <c r="T871" s="167"/>
    </row>
    <row r="872" spans="1:20" ht="9" customHeight="1">
      <c r="A872" s="272" t="s">
        <v>103</v>
      </c>
      <c r="B872" s="261">
        <f t="shared" si="68"/>
        <v>5650</v>
      </c>
      <c r="C872" s="261">
        <v>0</v>
      </c>
      <c r="D872" s="261"/>
      <c r="E872" s="112">
        <f t="shared" si="69"/>
        <v>5650</v>
      </c>
      <c r="F872" s="112">
        <v>2936</v>
      </c>
      <c r="G872" s="112">
        <v>4</v>
      </c>
      <c r="H872" s="112">
        <v>25</v>
      </c>
      <c r="I872" s="112">
        <v>0</v>
      </c>
      <c r="J872" s="112">
        <v>0</v>
      </c>
      <c r="K872" s="113">
        <v>93</v>
      </c>
      <c r="L872" s="112">
        <v>4</v>
      </c>
      <c r="M872" s="112">
        <v>2586</v>
      </c>
      <c r="N872" s="112">
        <v>2</v>
      </c>
      <c r="P872" s="261"/>
      <c r="Q872" s="112"/>
      <c r="R872" s="260"/>
      <c r="S872" s="121"/>
      <c r="T872" s="167"/>
    </row>
    <row r="873" spans="1:20" ht="9" customHeight="1">
      <c r="A873" s="272" t="s">
        <v>104</v>
      </c>
      <c r="B873" s="261">
        <f t="shared" si="68"/>
        <v>1720</v>
      </c>
      <c r="C873" s="261">
        <v>287</v>
      </c>
      <c r="D873" s="261"/>
      <c r="E873" s="112">
        <f t="shared" si="69"/>
        <v>1433</v>
      </c>
      <c r="F873" s="112">
        <v>1042</v>
      </c>
      <c r="G873" s="112">
        <v>23</v>
      </c>
      <c r="H873" s="112">
        <v>7</v>
      </c>
      <c r="I873" s="112">
        <v>49</v>
      </c>
      <c r="J873" s="112">
        <v>0</v>
      </c>
      <c r="K873" s="113">
        <v>152</v>
      </c>
      <c r="L873" s="112">
        <v>0</v>
      </c>
      <c r="M873" s="112">
        <v>157</v>
      </c>
      <c r="N873" s="112">
        <v>3</v>
      </c>
      <c r="P873" s="261"/>
      <c r="Q873" s="112"/>
      <c r="R873" s="260"/>
      <c r="S873" s="121"/>
      <c r="T873" s="167"/>
    </row>
    <row r="874" spans="1:20" ht="9" customHeight="1">
      <c r="A874" s="273" t="s">
        <v>105</v>
      </c>
      <c r="B874" s="124">
        <f t="shared" si="68"/>
        <v>6395</v>
      </c>
      <c r="C874" s="124">
        <v>110</v>
      </c>
      <c r="D874" s="124"/>
      <c r="E874" s="124">
        <f t="shared" si="69"/>
        <v>6285</v>
      </c>
      <c r="F874" s="124">
        <v>1045</v>
      </c>
      <c r="G874" s="124">
        <v>0</v>
      </c>
      <c r="H874" s="124">
        <v>1</v>
      </c>
      <c r="I874" s="124">
        <v>28</v>
      </c>
      <c r="J874" s="124">
        <v>0</v>
      </c>
      <c r="K874" s="126">
        <v>4</v>
      </c>
      <c r="L874" s="124">
        <v>0</v>
      </c>
      <c r="M874" s="124">
        <v>5207</v>
      </c>
      <c r="N874" s="124">
        <v>0</v>
      </c>
      <c r="P874" s="261"/>
      <c r="Q874" s="112"/>
      <c r="R874" s="260"/>
      <c r="S874" s="121"/>
      <c r="T874" s="167"/>
    </row>
    <row r="875" spans="1:20" ht="9" customHeight="1">
      <c r="A875" s="272" t="s">
        <v>106</v>
      </c>
      <c r="B875" s="261">
        <f t="shared" si="68"/>
        <v>734</v>
      </c>
      <c r="C875" s="261">
        <v>83</v>
      </c>
      <c r="D875" s="261"/>
      <c r="E875" s="112">
        <f t="shared" si="69"/>
        <v>651</v>
      </c>
      <c r="F875" s="112">
        <v>73</v>
      </c>
      <c r="G875" s="112">
        <v>2</v>
      </c>
      <c r="H875" s="112">
        <v>0</v>
      </c>
      <c r="I875" s="112">
        <v>1</v>
      </c>
      <c r="J875" s="112">
        <v>0</v>
      </c>
      <c r="K875" s="113">
        <v>0</v>
      </c>
      <c r="L875" s="112">
        <v>0</v>
      </c>
      <c r="M875" s="112">
        <v>575</v>
      </c>
      <c r="N875" s="112">
        <v>0</v>
      </c>
      <c r="P875" s="261"/>
      <c r="Q875" s="112"/>
      <c r="R875" s="260"/>
      <c r="S875" s="121"/>
      <c r="T875" s="167"/>
    </row>
    <row r="876" spans="1:20" ht="9" customHeight="1">
      <c r="A876" s="272" t="s">
        <v>107</v>
      </c>
      <c r="B876" s="261">
        <f t="shared" si="68"/>
        <v>3909</v>
      </c>
      <c r="C876" s="261">
        <v>2067</v>
      </c>
      <c r="D876" s="261"/>
      <c r="E876" s="112">
        <f t="shared" si="69"/>
        <v>1842</v>
      </c>
      <c r="F876" s="112">
        <v>1013</v>
      </c>
      <c r="G876" s="112">
        <v>30</v>
      </c>
      <c r="H876" s="112">
        <v>10</v>
      </c>
      <c r="I876" s="112">
        <v>84</v>
      </c>
      <c r="J876" s="112">
        <v>0</v>
      </c>
      <c r="K876" s="113">
        <v>46</v>
      </c>
      <c r="L876" s="112">
        <v>3</v>
      </c>
      <c r="M876" s="112">
        <v>656</v>
      </c>
      <c r="N876" s="112">
        <v>0</v>
      </c>
      <c r="P876" s="261"/>
      <c r="Q876" s="112"/>
      <c r="R876" s="260"/>
      <c r="S876" s="121"/>
      <c r="T876" s="167"/>
    </row>
    <row r="877" spans="1:20" ht="9" customHeight="1">
      <c r="A877" s="272" t="s">
        <v>108</v>
      </c>
      <c r="B877" s="261">
        <f t="shared" si="68"/>
        <v>2433</v>
      </c>
      <c r="C877" s="261">
        <v>854</v>
      </c>
      <c r="D877" s="261"/>
      <c r="E877" s="112">
        <f t="shared" si="69"/>
        <v>1579</v>
      </c>
      <c r="F877" s="112">
        <v>414</v>
      </c>
      <c r="G877" s="112">
        <v>1</v>
      </c>
      <c r="H877" s="112">
        <v>1</v>
      </c>
      <c r="I877" s="112">
        <v>0</v>
      </c>
      <c r="J877" s="112">
        <v>0</v>
      </c>
      <c r="K877" s="113">
        <v>0</v>
      </c>
      <c r="L877" s="112">
        <v>0</v>
      </c>
      <c r="M877" s="112">
        <v>1163</v>
      </c>
      <c r="N877" s="112">
        <v>0</v>
      </c>
      <c r="P877" s="261"/>
      <c r="Q877" s="112"/>
      <c r="R877" s="260"/>
      <c r="S877" s="121"/>
      <c r="T877" s="167"/>
    </row>
    <row r="878" spans="1:20" ht="9" customHeight="1">
      <c r="A878" s="273" t="s">
        <v>109</v>
      </c>
      <c r="B878" s="124">
        <f t="shared" si="68"/>
        <v>2255</v>
      </c>
      <c r="C878" s="124">
        <v>0</v>
      </c>
      <c r="D878" s="124"/>
      <c r="E878" s="124">
        <f t="shared" si="69"/>
        <v>2255</v>
      </c>
      <c r="F878" s="124">
        <v>1220</v>
      </c>
      <c r="G878" s="124">
        <v>52</v>
      </c>
      <c r="H878" s="124">
        <v>17</v>
      </c>
      <c r="I878" s="124">
        <v>0</v>
      </c>
      <c r="J878" s="124">
        <v>0</v>
      </c>
      <c r="K878" s="126">
        <v>204</v>
      </c>
      <c r="L878" s="124">
        <v>4</v>
      </c>
      <c r="M878" s="124">
        <v>758</v>
      </c>
      <c r="N878" s="124">
        <v>0</v>
      </c>
      <c r="P878" s="261"/>
      <c r="Q878" s="112"/>
      <c r="R878" s="260"/>
      <c r="S878" s="121"/>
      <c r="T878" s="167"/>
    </row>
    <row r="879" spans="1:20" ht="3" customHeight="1">
      <c r="A879" s="109"/>
      <c r="B879" s="252"/>
      <c r="C879" s="109"/>
      <c r="D879" s="274"/>
      <c r="E879" s="274"/>
      <c r="F879" s="109"/>
      <c r="G879" s="109"/>
      <c r="H879" s="109"/>
      <c r="I879" s="109"/>
      <c r="J879" s="109"/>
      <c r="K879" s="109"/>
      <c r="L879" s="109"/>
      <c r="M879" s="109"/>
      <c r="N879" s="109"/>
      <c r="P879" s="275"/>
    </row>
    <row r="880" spans="1:20" ht="3" customHeight="1">
      <c r="A880" s="111"/>
      <c r="L880" s="111"/>
    </row>
    <row r="881" spans="1:16" s="79" customFormat="1" ht="9.6" customHeight="1">
      <c r="A881" s="276" t="s">
        <v>254</v>
      </c>
      <c r="B881" s="369"/>
      <c r="L881" s="371"/>
      <c r="O881" s="257"/>
      <c r="P881" s="257"/>
    </row>
    <row r="882" spans="1:16" s="79" customFormat="1" ht="9" customHeight="1">
      <c r="A882" s="277" t="s">
        <v>255</v>
      </c>
      <c r="B882" s="278"/>
      <c r="L882" s="371"/>
      <c r="O882" s="257"/>
      <c r="P882" s="257"/>
    </row>
    <row r="883" spans="1:16" s="79" customFormat="1" ht="9" customHeight="1">
      <c r="A883" s="279" t="s">
        <v>256</v>
      </c>
      <c r="B883" s="278"/>
      <c r="L883" s="371"/>
      <c r="O883" s="257"/>
      <c r="P883" s="257"/>
    </row>
    <row r="884" spans="1:16" s="79" customFormat="1" ht="9" customHeight="1">
      <c r="A884" s="280" t="s">
        <v>257</v>
      </c>
      <c r="B884" s="278"/>
      <c r="L884" s="371"/>
      <c r="O884" s="257"/>
      <c r="P884" s="257"/>
    </row>
    <row r="885" spans="1:16" s="79" customFormat="1" ht="9" customHeight="1">
      <c r="A885" s="279" t="s">
        <v>258</v>
      </c>
      <c r="B885" s="278"/>
      <c r="L885" s="371"/>
      <c r="O885" s="257"/>
      <c r="P885" s="257"/>
    </row>
    <row r="886" spans="1:16" s="79" customFormat="1" ht="9" customHeight="1">
      <c r="A886" s="279" t="s">
        <v>259</v>
      </c>
      <c r="B886" s="278"/>
      <c r="L886" s="371"/>
      <c r="O886" s="257"/>
      <c r="P886" s="257"/>
    </row>
    <row r="887" spans="1:16" s="79" customFormat="1" ht="8.85" customHeight="1">
      <c r="A887" s="371" t="s">
        <v>184</v>
      </c>
      <c r="B887" s="168"/>
      <c r="O887" s="257"/>
      <c r="P887" s="257"/>
    </row>
    <row r="888" spans="1:16" s="253" customFormat="1" ht="12.75" hidden="1" customHeight="1">
      <c r="B888" s="262"/>
      <c r="C888" s="110"/>
      <c r="D888" s="110"/>
      <c r="E888" s="110"/>
      <c r="F888" s="110"/>
      <c r="G888" s="110"/>
      <c r="H888" s="110"/>
      <c r="I888" s="110"/>
      <c r="J888" s="110"/>
      <c r="K888" s="110"/>
      <c r="L888" s="110"/>
      <c r="M888" s="110"/>
      <c r="N888" s="110"/>
    </row>
    <row r="889" spans="1:16" s="253" customFormat="1" ht="12.75" hidden="1" customHeight="1">
      <c r="B889" s="262"/>
      <c r="C889" s="110"/>
      <c r="D889" s="110"/>
      <c r="E889" s="110"/>
      <c r="F889" s="110"/>
      <c r="G889" s="110"/>
      <c r="H889" s="110"/>
      <c r="I889" s="110"/>
      <c r="J889" s="110"/>
      <c r="K889" s="110"/>
      <c r="L889" s="110"/>
      <c r="M889" s="110"/>
      <c r="N889" s="110"/>
    </row>
    <row r="890" spans="1:16" s="253" customFormat="1" ht="12.75" hidden="1" customHeight="1">
      <c r="B890" s="262"/>
      <c r="C890" s="110"/>
      <c r="D890" s="110"/>
      <c r="E890" s="110"/>
      <c r="F890" s="110"/>
      <c r="G890" s="110"/>
      <c r="H890" s="110"/>
      <c r="I890" s="110"/>
      <c r="J890" s="110"/>
      <c r="K890" s="110"/>
      <c r="L890" s="110"/>
      <c r="M890" s="110"/>
      <c r="N890" s="110"/>
    </row>
    <row r="891" spans="1:16" s="253" customFormat="1" ht="12.75" hidden="1" customHeight="1">
      <c r="B891" s="262"/>
      <c r="C891" s="110"/>
      <c r="D891" s="110"/>
      <c r="E891" s="110"/>
      <c r="F891" s="110"/>
      <c r="G891" s="110"/>
      <c r="H891" s="110"/>
      <c r="I891" s="110"/>
      <c r="J891" s="110"/>
      <c r="K891" s="110"/>
      <c r="L891" s="110"/>
      <c r="M891" s="110"/>
      <c r="N891" s="110"/>
    </row>
    <row r="892" spans="1:16" s="253" customFormat="1" ht="12.75" hidden="1" customHeight="1">
      <c r="B892" s="262"/>
      <c r="C892" s="110"/>
      <c r="D892" s="110"/>
      <c r="E892" s="110"/>
      <c r="F892" s="110"/>
      <c r="G892" s="110"/>
      <c r="H892" s="110"/>
      <c r="I892" s="110"/>
      <c r="J892" s="110"/>
      <c r="K892" s="110"/>
      <c r="L892" s="110"/>
      <c r="M892" s="110"/>
      <c r="N892" s="110"/>
    </row>
    <row r="893" spans="1:16" s="253" customFormat="1" ht="12.75" hidden="1" customHeight="1">
      <c r="B893" s="262"/>
      <c r="C893" s="110"/>
      <c r="D893" s="110"/>
      <c r="E893" s="110"/>
      <c r="F893" s="110"/>
      <c r="G893" s="110"/>
      <c r="H893" s="110"/>
      <c r="I893" s="110"/>
      <c r="J893" s="110"/>
      <c r="K893" s="110"/>
      <c r="L893" s="110"/>
      <c r="M893" s="110"/>
      <c r="N893" s="110"/>
    </row>
    <row r="894" spans="1:16" s="253" customFormat="1" ht="12.75" hidden="1" customHeight="1">
      <c r="B894" s="262"/>
      <c r="C894" s="110"/>
      <c r="D894" s="110"/>
      <c r="E894" s="110"/>
      <c r="F894" s="110"/>
      <c r="G894" s="110"/>
      <c r="H894" s="110"/>
      <c r="I894" s="110"/>
      <c r="J894" s="110"/>
      <c r="K894" s="110"/>
      <c r="L894" s="110"/>
      <c r="M894" s="110"/>
      <c r="N894" s="110"/>
    </row>
    <row r="895" spans="1:16" s="253" customFormat="1" ht="12.75" hidden="1" customHeight="1">
      <c r="B895" s="262"/>
      <c r="C895" s="110"/>
      <c r="D895" s="110"/>
      <c r="E895" s="110"/>
      <c r="F895" s="110"/>
      <c r="G895" s="110"/>
      <c r="H895" s="110"/>
      <c r="I895" s="110"/>
      <c r="J895" s="110"/>
      <c r="K895" s="110"/>
      <c r="L895" s="110"/>
      <c r="M895" s="110"/>
      <c r="N895" s="110"/>
    </row>
    <row r="896" spans="1:16" s="253" customFormat="1" ht="12.75" hidden="1" customHeight="1">
      <c r="B896" s="262"/>
      <c r="C896" s="110"/>
      <c r="D896" s="110"/>
      <c r="E896" s="110"/>
      <c r="F896" s="110"/>
      <c r="G896" s="110"/>
      <c r="H896" s="110"/>
      <c r="I896" s="110"/>
      <c r="J896" s="110"/>
      <c r="K896" s="110"/>
      <c r="L896" s="110"/>
      <c r="M896" s="110"/>
      <c r="N896" s="110"/>
    </row>
    <row r="897" spans="2:14" s="253" customFormat="1" ht="12.75" hidden="1" customHeight="1">
      <c r="B897" s="262"/>
      <c r="C897" s="110"/>
      <c r="D897" s="110"/>
      <c r="E897" s="110"/>
      <c r="F897" s="110"/>
      <c r="G897" s="110"/>
      <c r="H897" s="110"/>
      <c r="I897" s="110"/>
      <c r="J897" s="110"/>
      <c r="K897" s="110"/>
      <c r="L897" s="110"/>
      <c r="M897" s="110"/>
      <c r="N897" s="110"/>
    </row>
    <row r="898" spans="2:14" s="253" customFormat="1" ht="12.75" hidden="1" customHeight="1">
      <c r="B898" s="262"/>
      <c r="C898" s="110"/>
      <c r="D898" s="110"/>
      <c r="E898" s="110"/>
      <c r="F898" s="110"/>
      <c r="G898" s="110"/>
      <c r="H898" s="110"/>
      <c r="I898" s="110"/>
      <c r="J898" s="110"/>
      <c r="K898" s="110"/>
      <c r="L898" s="110"/>
      <c r="M898" s="110"/>
      <c r="N898" s="110"/>
    </row>
    <row r="899" spans="2:14" s="253" customFormat="1" ht="12.75" hidden="1" customHeight="1">
      <c r="B899" s="262"/>
      <c r="C899" s="110"/>
      <c r="D899" s="110"/>
      <c r="E899" s="110"/>
      <c r="F899" s="110"/>
      <c r="G899" s="110"/>
      <c r="H899" s="110"/>
      <c r="I899" s="110"/>
      <c r="J899" s="110"/>
      <c r="K899" s="110"/>
      <c r="L899" s="110"/>
      <c r="M899" s="110"/>
      <c r="N899" s="110"/>
    </row>
    <row r="900" spans="2:14" s="253" customFormat="1" ht="12.75" hidden="1" customHeight="1">
      <c r="B900" s="262"/>
      <c r="C900" s="110"/>
      <c r="D900" s="110"/>
      <c r="E900" s="110"/>
      <c r="F900" s="110"/>
      <c r="G900" s="110"/>
      <c r="H900" s="110"/>
      <c r="I900" s="110"/>
      <c r="J900" s="110"/>
      <c r="K900" s="110"/>
      <c r="L900" s="110"/>
      <c r="M900" s="110"/>
      <c r="N900" s="110"/>
    </row>
    <row r="901" spans="2:14" s="253" customFormat="1" ht="12.75" hidden="1" customHeight="1">
      <c r="B901" s="262"/>
      <c r="C901" s="110"/>
      <c r="D901" s="110"/>
      <c r="E901" s="110"/>
      <c r="F901" s="110"/>
      <c r="G901" s="110"/>
      <c r="H901" s="110"/>
      <c r="I901" s="110"/>
      <c r="J901" s="110"/>
      <c r="K901" s="110"/>
      <c r="L901" s="110"/>
      <c r="M901" s="110"/>
      <c r="N901" s="110"/>
    </row>
    <row r="902" spans="2:14" s="253" customFormat="1" ht="12.75" hidden="1" customHeight="1">
      <c r="B902" s="262"/>
      <c r="C902" s="110"/>
      <c r="D902" s="110"/>
      <c r="E902" s="110"/>
      <c r="F902" s="110"/>
      <c r="G902" s="110"/>
      <c r="H902" s="110"/>
      <c r="I902" s="110"/>
      <c r="J902" s="110"/>
      <c r="K902" s="110"/>
      <c r="L902" s="110"/>
      <c r="M902" s="110"/>
      <c r="N902" s="110"/>
    </row>
    <row r="903" spans="2:14" s="253" customFormat="1" ht="12.75" hidden="1" customHeight="1">
      <c r="B903" s="262"/>
      <c r="C903" s="110"/>
      <c r="D903" s="110"/>
      <c r="E903" s="110"/>
      <c r="F903" s="110"/>
      <c r="G903" s="110"/>
      <c r="H903" s="110"/>
      <c r="I903" s="110"/>
      <c r="J903" s="110"/>
      <c r="K903" s="110"/>
      <c r="L903" s="110"/>
      <c r="M903" s="110"/>
      <c r="N903" s="110"/>
    </row>
    <row r="904" spans="2:14" s="253" customFormat="1" ht="12.75" hidden="1" customHeight="1">
      <c r="B904" s="262"/>
      <c r="C904" s="110"/>
      <c r="D904" s="110"/>
      <c r="E904" s="110"/>
      <c r="F904" s="110"/>
      <c r="G904" s="110"/>
      <c r="H904" s="110"/>
      <c r="I904" s="110"/>
      <c r="J904" s="110"/>
      <c r="K904" s="110"/>
      <c r="L904" s="110"/>
      <c r="M904" s="110"/>
      <c r="N904" s="110"/>
    </row>
    <row r="905" spans="2:14" s="253" customFormat="1" ht="12.75" hidden="1" customHeight="1">
      <c r="B905" s="262"/>
      <c r="C905" s="110"/>
      <c r="D905" s="110"/>
      <c r="E905" s="110"/>
      <c r="F905" s="110"/>
      <c r="G905" s="110"/>
      <c r="H905" s="110"/>
      <c r="I905" s="110"/>
      <c r="J905" s="110"/>
      <c r="K905" s="110"/>
      <c r="L905" s="110"/>
      <c r="M905" s="110"/>
      <c r="N905" s="110"/>
    </row>
    <row r="906" spans="2:14" s="253" customFormat="1" ht="12.75" hidden="1" customHeight="1">
      <c r="B906" s="262"/>
      <c r="C906" s="110"/>
      <c r="D906" s="110"/>
      <c r="E906" s="110"/>
      <c r="F906" s="110"/>
      <c r="G906" s="110"/>
      <c r="H906" s="110"/>
      <c r="I906" s="110"/>
      <c r="J906" s="110"/>
      <c r="K906" s="110"/>
      <c r="L906" s="110"/>
      <c r="M906" s="110"/>
      <c r="N906" s="110"/>
    </row>
    <row r="907" spans="2:14" s="253" customFormat="1" ht="12.75" hidden="1" customHeight="1">
      <c r="B907" s="262"/>
      <c r="C907" s="110"/>
      <c r="D907" s="110"/>
      <c r="E907" s="110"/>
      <c r="F907" s="110"/>
      <c r="G907" s="110"/>
      <c r="H907" s="110"/>
      <c r="I907" s="110"/>
      <c r="J907" s="110"/>
      <c r="K907" s="110"/>
      <c r="L907" s="110"/>
      <c r="M907" s="110"/>
      <c r="N907" s="110"/>
    </row>
    <row r="908" spans="2:14" s="253" customFormat="1" ht="12.75" hidden="1" customHeight="1">
      <c r="B908" s="262"/>
      <c r="C908" s="110"/>
      <c r="D908" s="110"/>
      <c r="E908" s="110"/>
      <c r="F908" s="110"/>
      <c r="G908" s="110"/>
      <c r="H908" s="110"/>
      <c r="I908" s="110"/>
      <c r="J908" s="110"/>
      <c r="K908" s="110"/>
      <c r="L908" s="110"/>
      <c r="M908" s="110"/>
      <c r="N908" s="110"/>
    </row>
    <row r="909" spans="2:14" s="253" customFormat="1" ht="12.75" hidden="1" customHeight="1">
      <c r="B909" s="262"/>
      <c r="C909" s="110"/>
      <c r="D909" s="110"/>
      <c r="E909" s="110"/>
      <c r="F909" s="110"/>
      <c r="G909" s="110"/>
      <c r="H909" s="110"/>
      <c r="I909" s="110"/>
      <c r="J909" s="110"/>
      <c r="K909" s="110"/>
      <c r="L909" s="110"/>
      <c r="M909" s="110"/>
      <c r="N909" s="110"/>
    </row>
    <row r="910" spans="2:14" s="253" customFormat="1" ht="12.75" hidden="1" customHeight="1">
      <c r="B910" s="262"/>
      <c r="C910" s="110"/>
      <c r="D910" s="110"/>
      <c r="E910" s="110"/>
      <c r="F910" s="110"/>
      <c r="G910" s="110"/>
      <c r="H910" s="110"/>
      <c r="I910" s="110"/>
      <c r="J910" s="110"/>
      <c r="K910" s="110"/>
      <c r="L910" s="110"/>
      <c r="M910" s="110"/>
      <c r="N910" s="110"/>
    </row>
    <row r="911" spans="2:14" s="253" customFormat="1" ht="12.75" hidden="1" customHeight="1">
      <c r="B911" s="262"/>
      <c r="C911" s="110"/>
      <c r="D911" s="110"/>
      <c r="E911" s="110"/>
      <c r="F911" s="110"/>
      <c r="G911" s="110"/>
      <c r="H911" s="110"/>
      <c r="I911" s="110"/>
      <c r="J911" s="110"/>
      <c r="K911" s="110"/>
      <c r="L911" s="110"/>
      <c r="M911" s="110"/>
      <c r="N911" s="110"/>
    </row>
    <row r="912" spans="2:14" s="253" customFormat="1" ht="12.75" hidden="1" customHeight="1">
      <c r="B912" s="262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</row>
    <row r="913" spans="1:257" s="253" customFormat="1" ht="12.75" hidden="1" customHeight="1">
      <c r="B913" s="262"/>
      <c r="C913" s="110"/>
      <c r="D913" s="110"/>
      <c r="E913" s="110"/>
      <c r="F913" s="110"/>
      <c r="G913" s="110"/>
      <c r="H913" s="110"/>
      <c r="I913" s="110"/>
      <c r="J913" s="110"/>
      <c r="K913" s="110"/>
      <c r="L913" s="110"/>
      <c r="M913" s="110"/>
      <c r="N913" s="110"/>
    </row>
    <row r="914" spans="1:257" s="253" customFormat="1" ht="12.75" hidden="1" customHeight="1">
      <c r="B914" s="262"/>
      <c r="C914" s="110"/>
      <c r="D914" s="110"/>
      <c r="E914" s="110"/>
      <c r="F914" s="110"/>
      <c r="G914" s="110"/>
      <c r="H914" s="110"/>
      <c r="I914" s="110"/>
      <c r="J914" s="110"/>
      <c r="K914" s="110"/>
      <c r="L914" s="110"/>
      <c r="M914" s="110"/>
      <c r="N914" s="110"/>
    </row>
    <row r="915" spans="1:257" s="253" customFormat="1" ht="12.75" hidden="1" customHeight="1">
      <c r="B915" s="262"/>
      <c r="C915" s="110"/>
      <c r="D915" s="110"/>
      <c r="E915" s="110"/>
      <c r="F915" s="110"/>
      <c r="G915" s="110"/>
      <c r="H915" s="110"/>
      <c r="I915" s="110"/>
      <c r="J915" s="110"/>
      <c r="K915" s="110"/>
      <c r="L915" s="110"/>
      <c r="M915" s="110"/>
      <c r="N915" s="110"/>
    </row>
    <row r="916" spans="1:257" s="253" customFormat="1" ht="12.75" hidden="1" customHeight="1">
      <c r="B916" s="262"/>
      <c r="C916" s="110"/>
      <c r="D916" s="110"/>
      <c r="E916" s="110"/>
      <c r="F916" s="110"/>
      <c r="G916" s="110"/>
      <c r="H916" s="110"/>
      <c r="I916" s="110"/>
      <c r="J916" s="110"/>
      <c r="K916" s="110"/>
      <c r="L916" s="110"/>
      <c r="M916" s="110"/>
      <c r="N916" s="110"/>
    </row>
    <row r="917" spans="1:257" s="253" customFormat="1" ht="12.75" hidden="1" customHeight="1">
      <c r="B917" s="262"/>
      <c r="C917" s="110"/>
      <c r="D917" s="110"/>
      <c r="E917" s="110"/>
      <c r="F917" s="110"/>
      <c r="G917" s="110"/>
      <c r="H917" s="110"/>
      <c r="I917" s="110"/>
      <c r="J917" s="110"/>
      <c r="K917" s="110"/>
      <c r="L917" s="110"/>
      <c r="M917" s="110"/>
      <c r="N917" s="110"/>
    </row>
    <row r="918" spans="1:257" s="253" customFormat="1" ht="12.75" hidden="1" customHeight="1">
      <c r="B918" s="262"/>
      <c r="C918" s="110"/>
      <c r="D918" s="110"/>
      <c r="E918" s="110"/>
      <c r="F918" s="110"/>
      <c r="G918" s="110"/>
      <c r="H918" s="110"/>
      <c r="I918" s="110"/>
      <c r="J918" s="110"/>
      <c r="K918" s="110"/>
      <c r="L918" s="110"/>
      <c r="M918" s="110"/>
      <c r="N918" s="110"/>
    </row>
    <row r="919" spans="1:257" s="253" customFormat="1" ht="12.75" hidden="1" customHeight="1">
      <c r="B919" s="262"/>
      <c r="C919" s="110"/>
      <c r="D919" s="110"/>
      <c r="E919" s="110"/>
      <c r="F919" s="110"/>
      <c r="G919" s="110"/>
      <c r="H919" s="110"/>
      <c r="I919" s="110"/>
      <c r="J919" s="110"/>
      <c r="K919" s="110"/>
      <c r="L919" s="110"/>
      <c r="M919" s="110"/>
      <c r="N919" s="110"/>
    </row>
    <row r="920" spans="1:257" s="253" customFormat="1" ht="12.75" hidden="1" customHeight="1">
      <c r="B920" s="262"/>
      <c r="C920" s="110"/>
      <c r="D920" s="110"/>
      <c r="E920" s="110"/>
      <c r="F920" s="110"/>
      <c r="G920" s="110"/>
      <c r="H920" s="110"/>
      <c r="I920" s="110"/>
      <c r="J920" s="110"/>
      <c r="K920" s="110"/>
      <c r="L920" s="110"/>
      <c r="M920" s="110"/>
      <c r="N920" s="110"/>
    </row>
    <row r="921" spans="1:257" s="253" customFormat="1" ht="12.75" hidden="1" customHeight="1">
      <c r="B921" s="262"/>
      <c r="C921" s="110"/>
      <c r="D921" s="110"/>
      <c r="E921" s="110"/>
      <c r="F921" s="110"/>
      <c r="G921" s="110"/>
      <c r="H921" s="110"/>
      <c r="I921" s="110"/>
      <c r="J921" s="110"/>
      <c r="K921" s="110"/>
      <c r="L921" s="110"/>
      <c r="M921" s="110"/>
      <c r="N921" s="110"/>
    </row>
    <row r="922" spans="1:257" s="253" customFormat="1" ht="12.75" hidden="1" customHeight="1">
      <c r="B922" s="262"/>
      <c r="C922" s="110"/>
      <c r="D922" s="110"/>
      <c r="E922" s="110"/>
      <c r="F922" s="110"/>
      <c r="G922" s="110"/>
      <c r="H922" s="110"/>
      <c r="I922" s="110"/>
      <c r="J922" s="110"/>
      <c r="K922" s="110"/>
      <c r="L922" s="110"/>
      <c r="M922" s="110"/>
      <c r="N922" s="110"/>
    </row>
    <row r="923" spans="1:257" s="253" customFormat="1" ht="12.75" hidden="1" customHeight="1">
      <c r="B923" s="262"/>
      <c r="C923" s="110"/>
      <c r="D923" s="110"/>
      <c r="E923" s="110"/>
      <c r="F923" s="110"/>
      <c r="G923" s="110"/>
      <c r="H923" s="110"/>
      <c r="I923" s="110"/>
      <c r="J923" s="110"/>
      <c r="K923" s="110"/>
      <c r="L923" s="110"/>
      <c r="M923" s="110"/>
      <c r="N923" s="110"/>
    </row>
    <row r="924" spans="1:257" s="253" customFormat="1" ht="12.75" hidden="1" customHeight="1">
      <c r="B924" s="262"/>
      <c r="C924" s="110"/>
      <c r="D924" s="110"/>
      <c r="E924" s="110"/>
      <c r="F924" s="110"/>
      <c r="G924" s="110"/>
      <c r="H924" s="110"/>
      <c r="I924" s="110"/>
      <c r="J924" s="110"/>
      <c r="K924" s="110"/>
      <c r="L924" s="110"/>
      <c r="M924" s="110"/>
      <c r="N924" s="110"/>
    </row>
    <row r="925" spans="1:257" s="253" customFormat="1" ht="12.75" hidden="1" customHeight="1">
      <c r="B925" s="262"/>
      <c r="C925" s="110"/>
      <c r="D925" s="110"/>
      <c r="E925" s="110"/>
      <c r="F925" s="110"/>
      <c r="G925" s="110"/>
      <c r="H925" s="110"/>
      <c r="I925" s="110"/>
      <c r="J925" s="110"/>
      <c r="K925" s="110"/>
      <c r="L925" s="110"/>
      <c r="M925" s="110"/>
      <c r="N925" s="110"/>
    </row>
    <row r="926" spans="1:257" s="253" customFormat="1" ht="12.75" hidden="1" customHeight="1">
      <c r="B926" s="262"/>
      <c r="C926" s="110"/>
      <c r="D926" s="110"/>
      <c r="E926" s="110"/>
      <c r="F926" s="110"/>
      <c r="G926" s="110"/>
      <c r="H926" s="110"/>
      <c r="I926" s="110"/>
      <c r="J926" s="110"/>
      <c r="K926" s="110"/>
      <c r="L926" s="110"/>
      <c r="M926" s="110"/>
      <c r="N926" s="110"/>
    </row>
    <row r="927" spans="1:257" s="253" customFormat="1" ht="12.75" hidden="1" customHeight="1">
      <c r="B927" s="262"/>
      <c r="C927" s="110"/>
      <c r="D927" s="110"/>
      <c r="E927" s="110"/>
      <c r="F927" s="110"/>
      <c r="G927" s="110"/>
      <c r="H927" s="110"/>
      <c r="I927" s="110"/>
      <c r="J927" s="110"/>
      <c r="K927" s="110"/>
      <c r="L927" s="110"/>
      <c r="M927" s="110"/>
      <c r="N927" s="110"/>
    </row>
    <row r="928" spans="1:257" s="253" customFormat="1" ht="12.75" hidden="1" customHeight="1">
      <c r="A928" s="110"/>
      <c r="B928" s="262"/>
      <c r="C928" s="110"/>
      <c r="D928" s="110"/>
      <c r="E928" s="110"/>
      <c r="F928" s="110"/>
      <c r="G928" s="110"/>
      <c r="H928" s="110"/>
      <c r="I928" s="110"/>
      <c r="J928" s="110"/>
      <c r="K928" s="110"/>
      <c r="L928" s="110"/>
      <c r="M928" s="110"/>
      <c r="N928" s="110"/>
      <c r="Q928" s="110"/>
      <c r="R928" s="110"/>
      <c r="S928" s="110"/>
      <c r="T928" s="110"/>
      <c r="U928" s="110"/>
      <c r="V928" s="110"/>
      <c r="W928" s="110"/>
      <c r="X928" s="110"/>
      <c r="Y928" s="110"/>
      <c r="Z928" s="110"/>
      <c r="AA928" s="110"/>
      <c r="AB928" s="110"/>
      <c r="AC928" s="110"/>
      <c r="AD928" s="110"/>
      <c r="AE928" s="110"/>
      <c r="AF928" s="110"/>
      <c r="AG928" s="110"/>
      <c r="AH928" s="110"/>
      <c r="AI928" s="110"/>
      <c r="AJ928" s="110"/>
      <c r="AK928" s="110"/>
      <c r="AL928" s="110"/>
      <c r="AM928" s="110"/>
      <c r="AN928" s="110"/>
      <c r="AO928" s="110"/>
      <c r="AP928" s="110"/>
      <c r="AQ928" s="110"/>
      <c r="AR928" s="110"/>
      <c r="AS928" s="110"/>
      <c r="AT928" s="110"/>
      <c r="AU928" s="110"/>
      <c r="AV928" s="110"/>
      <c r="AW928" s="110"/>
      <c r="AX928" s="110"/>
      <c r="AY928" s="110"/>
      <c r="AZ928" s="110"/>
      <c r="BA928" s="110"/>
      <c r="BB928" s="110"/>
      <c r="BC928" s="110"/>
      <c r="BD928" s="110"/>
      <c r="BE928" s="110"/>
      <c r="BF928" s="110"/>
      <c r="BG928" s="110"/>
      <c r="BH928" s="110"/>
      <c r="BI928" s="110"/>
      <c r="BJ928" s="110"/>
      <c r="BK928" s="110"/>
      <c r="BL928" s="110"/>
      <c r="BM928" s="110"/>
      <c r="BN928" s="110"/>
      <c r="BO928" s="110"/>
      <c r="BP928" s="110"/>
      <c r="BQ928" s="110"/>
      <c r="BR928" s="110"/>
      <c r="BS928" s="110"/>
      <c r="BT928" s="110"/>
      <c r="BU928" s="110"/>
      <c r="BV928" s="110"/>
      <c r="BW928" s="110"/>
      <c r="BX928" s="110"/>
      <c r="BY928" s="110"/>
      <c r="BZ928" s="110"/>
      <c r="CA928" s="110"/>
      <c r="CB928" s="110"/>
      <c r="CC928" s="110"/>
      <c r="CD928" s="110"/>
      <c r="CE928" s="110"/>
      <c r="CF928" s="110"/>
      <c r="CG928" s="110"/>
      <c r="CH928" s="110"/>
      <c r="CI928" s="110"/>
      <c r="CJ928" s="110"/>
      <c r="CK928" s="110"/>
      <c r="CL928" s="110"/>
      <c r="CM928" s="110"/>
      <c r="CN928" s="110"/>
      <c r="CO928" s="110"/>
      <c r="CP928" s="110"/>
      <c r="CQ928" s="110"/>
      <c r="CR928" s="110"/>
      <c r="CS928" s="110"/>
      <c r="CT928" s="110"/>
      <c r="CU928" s="110"/>
      <c r="CV928" s="110"/>
      <c r="CW928" s="110"/>
      <c r="CX928" s="110"/>
      <c r="CY928" s="110"/>
      <c r="CZ928" s="110"/>
      <c r="DA928" s="110"/>
      <c r="DB928" s="110"/>
      <c r="DC928" s="110"/>
      <c r="DD928" s="110"/>
      <c r="DE928" s="110"/>
      <c r="DF928" s="110"/>
      <c r="DG928" s="110"/>
      <c r="DH928" s="110"/>
      <c r="DI928" s="110"/>
      <c r="DJ928" s="110"/>
      <c r="DK928" s="110"/>
      <c r="DL928" s="110"/>
      <c r="DM928" s="110"/>
      <c r="DN928" s="110"/>
      <c r="DO928" s="110"/>
      <c r="DP928" s="110"/>
      <c r="DQ928" s="110"/>
      <c r="DR928" s="110"/>
      <c r="DS928" s="110"/>
      <c r="DT928" s="110"/>
      <c r="DU928" s="110"/>
      <c r="DV928" s="110"/>
      <c r="DW928" s="110"/>
      <c r="DX928" s="110"/>
      <c r="DY928" s="110"/>
      <c r="DZ928" s="110"/>
      <c r="EA928" s="110"/>
      <c r="EB928" s="110"/>
      <c r="EC928" s="110"/>
      <c r="ED928" s="110"/>
      <c r="EE928" s="110"/>
      <c r="EF928" s="110"/>
      <c r="EG928" s="110"/>
      <c r="EH928" s="110"/>
      <c r="EI928" s="110"/>
      <c r="EJ928" s="110"/>
      <c r="EK928" s="110"/>
      <c r="EL928" s="110"/>
      <c r="EM928" s="110"/>
      <c r="EN928" s="110"/>
      <c r="EO928" s="110"/>
      <c r="EP928" s="110"/>
      <c r="EQ928" s="110"/>
      <c r="ER928" s="110"/>
      <c r="ES928" s="110"/>
      <c r="ET928" s="110"/>
      <c r="EU928" s="110"/>
      <c r="EV928" s="110"/>
      <c r="EW928" s="110"/>
      <c r="EX928" s="110"/>
      <c r="EY928" s="110"/>
      <c r="EZ928" s="110"/>
      <c r="FA928" s="110"/>
      <c r="FB928" s="110"/>
      <c r="FC928" s="110"/>
      <c r="FD928" s="110"/>
      <c r="FE928" s="110"/>
      <c r="FF928" s="110"/>
      <c r="FG928" s="110"/>
      <c r="FH928" s="110"/>
      <c r="FI928" s="110"/>
      <c r="FJ928" s="110"/>
      <c r="FK928" s="110"/>
      <c r="FL928" s="110"/>
      <c r="FM928" s="110"/>
      <c r="FN928" s="110"/>
      <c r="FO928" s="110"/>
      <c r="FP928" s="110"/>
      <c r="FQ928" s="110"/>
      <c r="FR928" s="110"/>
      <c r="FS928" s="110"/>
      <c r="FT928" s="110"/>
      <c r="FU928" s="110"/>
      <c r="FV928" s="110"/>
      <c r="FW928" s="110"/>
      <c r="FX928" s="110"/>
      <c r="FY928" s="110"/>
      <c r="FZ928" s="110"/>
      <c r="GA928" s="110"/>
      <c r="GB928" s="110"/>
      <c r="GC928" s="110"/>
      <c r="GD928" s="110"/>
      <c r="GE928" s="110"/>
      <c r="GF928" s="110"/>
      <c r="GG928" s="110"/>
      <c r="GH928" s="110"/>
      <c r="GI928" s="110"/>
      <c r="GJ928" s="110"/>
      <c r="GK928" s="110"/>
      <c r="GL928" s="110"/>
      <c r="GM928" s="110"/>
      <c r="GN928" s="110"/>
      <c r="GO928" s="110"/>
      <c r="GP928" s="110"/>
      <c r="GQ928" s="110"/>
      <c r="GR928" s="110"/>
      <c r="GS928" s="110"/>
      <c r="GT928" s="110"/>
      <c r="GU928" s="110"/>
      <c r="GV928" s="110"/>
      <c r="GW928" s="110"/>
      <c r="GX928" s="110"/>
      <c r="GY928" s="110"/>
      <c r="GZ928" s="110"/>
      <c r="HA928" s="110"/>
      <c r="HB928" s="110"/>
      <c r="HC928" s="110"/>
      <c r="HD928" s="110"/>
      <c r="HE928" s="110"/>
      <c r="HF928" s="110"/>
      <c r="HG928" s="110"/>
      <c r="HH928" s="110"/>
      <c r="HI928" s="110"/>
      <c r="HJ928" s="110"/>
      <c r="HK928" s="110"/>
      <c r="HL928" s="110"/>
      <c r="HM928" s="110"/>
      <c r="HN928" s="110"/>
      <c r="HO928" s="110"/>
      <c r="HP928" s="110"/>
      <c r="HQ928" s="110"/>
      <c r="HR928" s="110"/>
      <c r="HS928" s="110"/>
      <c r="HT928" s="110"/>
      <c r="HU928" s="110"/>
      <c r="HV928" s="110"/>
      <c r="HW928" s="110"/>
      <c r="HX928" s="110"/>
      <c r="HY928" s="110"/>
      <c r="HZ928" s="110"/>
      <c r="IA928" s="110"/>
      <c r="IB928" s="110"/>
      <c r="IC928" s="110"/>
      <c r="ID928" s="110"/>
      <c r="IE928" s="110"/>
      <c r="IF928" s="110"/>
      <c r="IG928" s="110"/>
      <c r="IH928" s="110"/>
      <c r="II928" s="110"/>
      <c r="IJ928" s="110"/>
      <c r="IK928" s="110"/>
      <c r="IL928" s="110"/>
      <c r="IM928" s="110"/>
      <c r="IN928" s="110"/>
      <c r="IO928" s="110"/>
      <c r="IP928" s="110"/>
      <c r="IQ928" s="110"/>
      <c r="IR928" s="110"/>
      <c r="IS928" s="110"/>
      <c r="IT928" s="110"/>
      <c r="IU928" s="110"/>
      <c r="IV928" s="110"/>
      <c r="IW928" s="110"/>
    </row>
    <row r="929" spans="1:257" s="253" customFormat="1" ht="12.75" hidden="1" customHeight="1">
      <c r="A929" s="110"/>
      <c r="B929" s="262"/>
      <c r="C929" s="110"/>
      <c r="D929" s="110"/>
      <c r="E929" s="110"/>
      <c r="F929" s="110"/>
      <c r="G929" s="110"/>
      <c r="H929" s="110"/>
      <c r="I929" s="110"/>
      <c r="J929" s="110"/>
      <c r="K929" s="110"/>
      <c r="L929" s="110"/>
      <c r="M929" s="110"/>
      <c r="N929" s="110"/>
      <c r="Q929" s="110"/>
      <c r="R929" s="110"/>
      <c r="S929" s="110"/>
      <c r="T929" s="110"/>
      <c r="U929" s="110"/>
      <c r="V929" s="110"/>
      <c r="W929" s="110"/>
      <c r="X929" s="110"/>
      <c r="Y929" s="110"/>
      <c r="Z929" s="110"/>
      <c r="AA929" s="110"/>
      <c r="AB929" s="110"/>
      <c r="AC929" s="110"/>
      <c r="AD929" s="110"/>
      <c r="AE929" s="110"/>
      <c r="AF929" s="110"/>
      <c r="AG929" s="110"/>
      <c r="AH929" s="110"/>
      <c r="AI929" s="110"/>
      <c r="AJ929" s="110"/>
      <c r="AK929" s="110"/>
      <c r="AL929" s="110"/>
      <c r="AM929" s="110"/>
      <c r="AN929" s="110"/>
      <c r="AO929" s="110"/>
      <c r="AP929" s="110"/>
      <c r="AQ929" s="110"/>
      <c r="AR929" s="110"/>
      <c r="AS929" s="110"/>
      <c r="AT929" s="110"/>
      <c r="AU929" s="110"/>
      <c r="AV929" s="110"/>
      <c r="AW929" s="110"/>
      <c r="AX929" s="110"/>
      <c r="AY929" s="110"/>
      <c r="AZ929" s="110"/>
      <c r="BA929" s="110"/>
      <c r="BB929" s="110"/>
      <c r="BC929" s="110"/>
      <c r="BD929" s="110"/>
      <c r="BE929" s="110"/>
      <c r="BF929" s="110"/>
      <c r="BG929" s="110"/>
      <c r="BH929" s="110"/>
      <c r="BI929" s="110"/>
      <c r="BJ929" s="110"/>
      <c r="BK929" s="110"/>
      <c r="BL929" s="110"/>
      <c r="BM929" s="110"/>
      <c r="BN929" s="110"/>
      <c r="BO929" s="110"/>
      <c r="BP929" s="110"/>
      <c r="BQ929" s="110"/>
      <c r="BR929" s="110"/>
      <c r="BS929" s="110"/>
      <c r="BT929" s="110"/>
      <c r="BU929" s="110"/>
      <c r="BV929" s="110"/>
      <c r="BW929" s="110"/>
      <c r="BX929" s="110"/>
      <c r="BY929" s="110"/>
      <c r="BZ929" s="110"/>
      <c r="CA929" s="110"/>
      <c r="CB929" s="110"/>
      <c r="CC929" s="110"/>
      <c r="CD929" s="110"/>
      <c r="CE929" s="110"/>
      <c r="CF929" s="110"/>
      <c r="CG929" s="110"/>
      <c r="CH929" s="110"/>
      <c r="CI929" s="110"/>
      <c r="CJ929" s="110"/>
      <c r="CK929" s="110"/>
      <c r="CL929" s="110"/>
      <c r="CM929" s="110"/>
      <c r="CN929" s="110"/>
      <c r="CO929" s="110"/>
      <c r="CP929" s="110"/>
      <c r="CQ929" s="110"/>
      <c r="CR929" s="110"/>
      <c r="CS929" s="110"/>
      <c r="CT929" s="110"/>
      <c r="CU929" s="110"/>
      <c r="CV929" s="110"/>
      <c r="CW929" s="110"/>
      <c r="CX929" s="110"/>
      <c r="CY929" s="110"/>
      <c r="CZ929" s="110"/>
      <c r="DA929" s="110"/>
      <c r="DB929" s="110"/>
      <c r="DC929" s="110"/>
      <c r="DD929" s="110"/>
      <c r="DE929" s="110"/>
      <c r="DF929" s="110"/>
      <c r="DG929" s="110"/>
      <c r="DH929" s="110"/>
      <c r="DI929" s="110"/>
      <c r="DJ929" s="110"/>
      <c r="DK929" s="110"/>
      <c r="DL929" s="110"/>
      <c r="DM929" s="110"/>
      <c r="DN929" s="110"/>
      <c r="DO929" s="110"/>
      <c r="DP929" s="110"/>
      <c r="DQ929" s="110"/>
      <c r="DR929" s="110"/>
      <c r="DS929" s="110"/>
      <c r="DT929" s="110"/>
      <c r="DU929" s="110"/>
      <c r="DV929" s="110"/>
      <c r="DW929" s="110"/>
      <c r="DX929" s="110"/>
      <c r="DY929" s="110"/>
      <c r="DZ929" s="110"/>
      <c r="EA929" s="110"/>
      <c r="EB929" s="110"/>
      <c r="EC929" s="110"/>
      <c r="ED929" s="110"/>
      <c r="EE929" s="110"/>
      <c r="EF929" s="110"/>
      <c r="EG929" s="110"/>
      <c r="EH929" s="110"/>
      <c r="EI929" s="110"/>
      <c r="EJ929" s="110"/>
      <c r="EK929" s="110"/>
      <c r="EL929" s="110"/>
      <c r="EM929" s="110"/>
      <c r="EN929" s="110"/>
      <c r="EO929" s="110"/>
      <c r="EP929" s="110"/>
      <c r="EQ929" s="110"/>
      <c r="ER929" s="110"/>
      <c r="ES929" s="110"/>
      <c r="ET929" s="110"/>
      <c r="EU929" s="110"/>
      <c r="EV929" s="110"/>
      <c r="EW929" s="110"/>
      <c r="EX929" s="110"/>
      <c r="EY929" s="110"/>
      <c r="EZ929" s="110"/>
      <c r="FA929" s="110"/>
      <c r="FB929" s="110"/>
      <c r="FC929" s="110"/>
      <c r="FD929" s="110"/>
      <c r="FE929" s="110"/>
      <c r="FF929" s="110"/>
      <c r="FG929" s="110"/>
      <c r="FH929" s="110"/>
      <c r="FI929" s="110"/>
      <c r="FJ929" s="110"/>
      <c r="FK929" s="110"/>
      <c r="FL929" s="110"/>
      <c r="FM929" s="110"/>
      <c r="FN929" s="110"/>
      <c r="FO929" s="110"/>
      <c r="FP929" s="110"/>
      <c r="FQ929" s="110"/>
      <c r="FR929" s="110"/>
      <c r="FS929" s="110"/>
      <c r="FT929" s="110"/>
      <c r="FU929" s="110"/>
      <c r="FV929" s="110"/>
      <c r="FW929" s="110"/>
      <c r="FX929" s="110"/>
      <c r="FY929" s="110"/>
      <c r="FZ929" s="110"/>
      <c r="GA929" s="110"/>
      <c r="GB929" s="110"/>
      <c r="GC929" s="110"/>
      <c r="GD929" s="110"/>
      <c r="GE929" s="110"/>
      <c r="GF929" s="110"/>
      <c r="GG929" s="110"/>
      <c r="GH929" s="110"/>
      <c r="GI929" s="110"/>
      <c r="GJ929" s="110"/>
      <c r="GK929" s="110"/>
      <c r="GL929" s="110"/>
      <c r="GM929" s="110"/>
      <c r="GN929" s="110"/>
      <c r="GO929" s="110"/>
      <c r="GP929" s="110"/>
      <c r="GQ929" s="110"/>
      <c r="GR929" s="110"/>
      <c r="GS929" s="110"/>
      <c r="GT929" s="110"/>
      <c r="GU929" s="110"/>
      <c r="GV929" s="110"/>
      <c r="GW929" s="110"/>
      <c r="GX929" s="110"/>
      <c r="GY929" s="110"/>
      <c r="GZ929" s="110"/>
      <c r="HA929" s="110"/>
      <c r="HB929" s="110"/>
      <c r="HC929" s="110"/>
      <c r="HD929" s="110"/>
      <c r="HE929" s="110"/>
      <c r="HF929" s="110"/>
      <c r="HG929" s="110"/>
      <c r="HH929" s="110"/>
      <c r="HI929" s="110"/>
      <c r="HJ929" s="110"/>
      <c r="HK929" s="110"/>
      <c r="HL929" s="110"/>
      <c r="HM929" s="110"/>
      <c r="HN929" s="110"/>
      <c r="HO929" s="110"/>
      <c r="HP929" s="110"/>
      <c r="HQ929" s="110"/>
      <c r="HR929" s="110"/>
      <c r="HS929" s="110"/>
      <c r="HT929" s="110"/>
      <c r="HU929" s="110"/>
      <c r="HV929" s="110"/>
      <c r="HW929" s="110"/>
      <c r="HX929" s="110"/>
      <c r="HY929" s="110"/>
      <c r="HZ929" s="110"/>
      <c r="IA929" s="110"/>
      <c r="IB929" s="110"/>
      <c r="IC929" s="110"/>
      <c r="ID929" s="110"/>
      <c r="IE929" s="110"/>
      <c r="IF929" s="110"/>
      <c r="IG929" s="110"/>
      <c r="IH929" s="110"/>
      <c r="II929" s="110"/>
      <c r="IJ929" s="110"/>
      <c r="IK929" s="110"/>
      <c r="IL929" s="110"/>
      <c r="IM929" s="110"/>
      <c r="IN929" s="110"/>
      <c r="IO929" s="110"/>
      <c r="IP929" s="110"/>
      <c r="IQ929" s="110"/>
      <c r="IR929" s="110"/>
      <c r="IS929" s="110"/>
      <c r="IT929" s="110"/>
      <c r="IU929" s="110"/>
      <c r="IV929" s="110"/>
      <c r="IW929" s="110"/>
    </row>
    <row r="930" spans="1:257" s="253" customFormat="1" ht="12.75" hidden="1" customHeight="1">
      <c r="A930" s="110"/>
      <c r="B930" s="262"/>
      <c r="C930" s="110"/>
      <c r="D930" s="110"/>
      <c r="E930" s="110"/>
      <c r="F930" s="110"/>
      <c r="G930" s="110"/>
      <c r="H930" s="110"/>
      <c r="I930" s="110"/>
      <c r="J930" s="110"/>
      <c r="K930" s="110"/>
      <c r="L930" s="110"/>
      <c r="M930" s="110"/>
      <c r="N930" s="110"/>
      <c r="Q930" s="110"/>
      <c r="R930" s="110"/>
      <c r="S930" s="110"/>
      <c r="T930" s="110"/>
      <c r="U930" s="110"/>
      <c r="V930" s="110"/>
      <c r="W930" s="110"/>
      <c r="X930" s="110"/>
      <c r="Y930" s="110"/>
      <c r="Z930" s="110"/>
      <c r="AA930" s="110"/>
      <c r="AB930" s="110"/>
      <c r="AC930" s="110"/>
      <c r="AD930" s="110"/>
      <c r="AE930" s="110"/>
      <c r="AF930" s="110"/>
      <c r="AG930" s="110"/>
      <c r="AH930" s="110"/>
      <c r="AI930" s="110"/>
      <c r="AJ930" s="110"/>
      <c r="AK930" s="110"/>
      <c r="AL930" s="110"/>
      <c r="AM930" s="110"/>
      <c r="AN930" s="110"/>
      <c r="AO930" s="110"/>
      <c r="AP930" s="110"/>
      <c r="AQ930" s="110"/>
      <c r="AR930" s="110"/>
      <c r="AS930" s="110"/>
      <c r="AT930" s="110"/>
      <c r="AU930" s="110"/>
      <c r="AV930" s="110"/>
      <c r="AW930" s="110"/>
      <c r="AX930" s="110"/>
      <c r="AY930" s="110"/>
      <c r="AZ930" s="110"/>
      <c r="BA930" s="110"/>
      <c r="BB930" s="110"/>
      <c r="BC930" s="110"/>
      <c r="BD930" s="110"/>
      <c r="BE930" s="110"/>
      <c r="BF930" s="110"/>
      <c r="BG930" s="110"/>
      <c r="BH930" s="110"/>
      <c r="BI930" s="110"/>
      <c r="BJ930" s="110"/>
      <c r="BK930" s="110"/>
      <c r="BL930" s="110"/>
      <c r="BM930" s="110"/>
      <c r="BN930" s="110"/>
      <c r="BO930" s="110"/>
      <c r="BP930" s="110"/>
      <c r="BQ930" s="110"/>
      <c r="BR930" s="110"/>
      <c r="BS930" s="110"/>
      <c r="BT930" s="110"/>
      <c r="BU930" s="110"/>
      <c r="BV930" s="110"/>
      <c r="BW930" s="110"/>
      <c r="BX930" s="110"/>
      <c r="BY930" s="110"/>
      <c r="BZ930" s="110"/>
      <c r="CA930" s="110"/>
      <c r="CB930" s="110"/>
      <c r="CC930" s="110"/>
      <c r="CD930" s="110"/>
      <c r="CE930" s="110"/>
      <c r="CF930" s="110"/>
      <c r="CG930" s="110"/>
      <c r="CH930" s="110"/>
      <c r="CI930" s="110"/>
      <c r="CJ930" s="110"/>
      <c r="CK930" s="110"/>
      <c r="CL930" s="110"/>
      <c r="CM930" s="110"/>
      <c r="CN930" s="110"/>
      <c r="CO930" s="110"/>
      <c r="CP930" s="110"/>
      <c r="CQ930" s="110"/>
      <c r="CR930" s="110"/>
      <c r="CS930" s="110"/>
      <c r="CT930" s="110"/>
      <c r="CU930" s="110"/>
      <c r="CV930" s="110"/>
      <c r="CW930" s="110"/>
      <c r="CX930" s="110"/>
      <c r="CY930" s="110"/>
      <c r="CZ930" s="110"/>
      <c r="DA930" s="110"/>
      <c r="DB930" s="110"/>
      <c r="DC930" s="110"/>
      <c r="DD930" s="110"/>
      <c r="DE930" s="110"/>
      <c r="DF930" s="110"/>
      <c r="DG930" s="110"/>
      <c r="DH930" s="110"/>
      <c r="DI930" s="110"/>
      <c r="DJ930" s="110"/>
      <c r="DK930" s="110"/>
      <c r="DL930" s="110"/>
      <c r="DM930" s="110"/>
      <c r="DN930" s="110"/>
      <c r="DO930" s="110"/>
      <c r="DP930" s="110"/>
      <c r="DQ930" s="110"/>
      <c r="DR930" s="110"/>
      <c r="DS930" s="110"/>
      <c r="DT930" s="110"/>
      <c r="DU930" s="110"/>
      <c r="DV930" s="110"/>
      <c r="DW930" s="110"/>
      <c r="DX930" s="110"/>
      <c r="DY930" s="110"/>
      <c r="DZ930" s="110"/>
      <c r="EA930" s="110"/>
      <c r="EB930" s="110"/>
      <c r="EC930" s="110"/>
      <c r="ED930" s="110"/>
      <c r="EE930" s="110"/>
      <c r="EF930" s="110"/>
      <c r="EG930" s="110"/>
      <c r="EH930" s="110"/>
      <c r="EI930" s="110"/>
      <c r="EJ930" s="110"/>
      <c r="EK930" s="110"/>
      <c r="EL930" s="110"/>
      <c r="EM930" s="110"/>
      <c r="EN930" s="110"/>
      <c r="EO930" s="110"/>
      <c r="EP930" s="110"/>
      <c r="EQ930" s="110"/>
      <c r="ER930" s="110"/>
      <c r="ES930" s="110"/>
      <c r="ET930" s="110"/>
      <c r="EU930" s="110"/>
      <c r="EV930" s="110"/>
      <c r="EW930" s="110"/>
      <c r="EX930" s="110"/>
      <c r="EY930" s="110"/>
      <c r="EZ930" s="110"/>
      <c r="FA930" s="110"/>
      <c r="FB930" s="110"/>
      <c r="FC930" s="110"/>
      <c r="FD930" s="110"/>
      <c r="FE930" s="110"/>
      <c r="FF930" s="110"/>
      <c r="FG930" s="110"/>
      <c r="FH930" s="110"/>
      <c r="FI930" s="110"/>
      <c r="FJ930" s="110"/>
      <c r="FK930" s="110"/>
      <c r="FL930" s="110"/>
      <c r="FM930" s="110"/>
      <c r="FN930" s="110"/>
      <c r="FO930" s="110"/>
      <c r="FP930" s="110"/>
      <c r="FQ930" s="110"/>
      <c r="FR930" s="110"/>
      <c r="FS930" s="110"/>
      <c r="FT930" s="110"/>
      <c r="FU930" s="110"/>
      <c r="FV930" s="110"/>
      <c r="FW930" s="110"/>
      <c r="FX930" s="110"/>
      <c r="FY930" s="110"/>
      <c r="FZ930" s="110"/>
      <c r="GA930" s="110"/>
      <c r="GB930" s="110"/>
      <c r="GC930" s="110"/>
      <c r="GD930" s="110"/>
      <c r="GE930" s="110"/>
      <c r="GF930" s="110"/>
      <c r="GG930" s="110"/>
      <c r="GH930" s="110"/>
      <c r="GI930" s="110"/>
      <c r="GJ930" s="110"/>
      <c r="GK930" s="110"/>
      <c r="GL930" s="110"/>
      <c r="GM930" s="110"/>
      <c r="GN930" s="110"/>
      <c r="GO930" s="110"/>
      <c r="GP930" s="110"/>
      <c r="GQ930" s="110"/>
      <c r="GR930" s="110"/>
      <c r="GS930" s="110"/>
      <c r="GT930" s="110"/>
      <c r="GU930" s="110"/>
      <c r="GV930" s="110"/>
      <c r="GW930" s="110"/>
      <c r="GX930" s="110"/>
      <c r="GY930" s="110"/>
      <c r="GZ930" s="110"/>
      <c r="HA930" s="110"/>
      <c r="HB930" s="110"/>
      <c r="HC930" s="110"/>
      <c r="HD930" s="110"/>
      <c r="HE930" s="110"/>
      <c r="HF930" s="110"/>
      <c r="HG930" s="110"/>
      <c r="HH930" s="110"/>
      <c r="HI930" s="110"/>
      <c r="HJ930" s="110"/>
      <c r="HK930" s="110"/>
      <c r="HL930" s="110"/>
      <c r="HM930" s="110"/>
      <c r="HN930" s="110"/>
      <c r="HO930" s="110"/>
      <c r="HP930" s="110"/>
      <c r="HQ930" s="110"/>
      <c r="HR930" s="110"/>
      <c r="HS930" s="110"/>
      <c r="HT930" s="110"/>
      <c r="HU930" s="110"/>
      <c r="HV930" s="110"/>
      <c r="HW930" s="110"/>
      <c r="HX930" s="110"/>
      <c r="HY930" s="110"/>
      <c r="HZ930" s="110"/>
      <c r="IA930" s="110"/>
      <c r="IB930" s="110"/>
      <c r="IC930" s="110"/>
      <c r="ID930" s="110"/>
      <c r="IE930" s="110"/>
      <c r="IF930" s="110"/>
      <c r="IG930" s="110"/>
      <c r="IH930" s="110"/>
      <c r="II930" s="110"/>
      <c r="IJ930" s="110"/>
      <c r="IK930" s="110"/>
      <c r="IL930" s="110"/>
      <c r="IM930" s="110"/>
      <c r="IN930" s="110"/>
      <c r="IO930" s="110"/>
      <c r="IP930" s="110"/>
      <c r="IQ930" s="110"/>
      <c r="IR930" s="110"/>
      <c r="IS930" s="110"/>
      <c r="IT930" s="110"/>
      <c r="IU930" s="110"/>
      <c r="IV930" s="110"/>
      <c r="IW930" s="110"/>
    </row>
    <row r="931" spans="1:257" s="253" customFormat="1" ht="12.75" hidden="1" customHeight="1">
      <c r="A931" s="110"/>
      <c r="B931" s="262"/>
      <c r="C931" s="110"/>
      <c r="D931" s="110"/>
      <c r="E931" s="110"/>
      <c r="F931" s="110"/>
      <c r="G931" s="110"/>
      <c r="H931" s="110"/>
      <c r="I931" s="110"/>
      <c r="J931" s="110"/>
      <c r="K931" s="110"/>
      <c r="L931" s="110"/>
      <c r="M931" s="110"/>
      <c r="N931" s="110"/>
      <c r="Q931" s="110"/>
      <c r="R931" s="110"/>
      <c r="S931" s="110"/>
      <c r="T931" s="110"/>
      <c r="U931" s="110"/>
      <c r="V931" s="110"/>
      <c r="W931" s="110"/>
      <c r="X931" s="110"/>
      <c r="Y931" s="110"/>
      <c r="Z931" s="110"/>
      <c r="AA931" s="110"/>
      <c r="AB931" s="110"/>
      <c r="AC931" s="110"/>
      <c r="AD931" s="110"/>
      <c r="AE931" s="110"/>
      <c r="AF931" s="110"/>
      <c r="AG931" s="110"/>
      <c r="AH931" s="110"/>
      <c r="AI931" s="110"/>
      <c r="AJ931" s="110"/>
      <c r="AK931" s="110"/>
      <c r="AL931" s="110"/>
      <c r="AM931" s="110"/>
      <c r="AN931" s="110"/>
      <c r="AO931" s="110"/>
      <c r="AP931" s="110"/>
      <c r="AQ931" s="110"/>
      <c r="AR931" s="110"/>
      <c r="AS931" s="110"/>
      <c r="AT931" s="110"/>
      <c r="AU931" s="110"/>
      <c r="AV931" s="110"/>
      <c r="AW931" s="110"/>
      <c r="AX931" s="110"/>
      <c r="AY931" s="110"/>
      <c r="AZ931" s="110"/>
      <c r="BA931" s="110"/>
      <c r="BB931" s="110"/>
      <c r="BC931" s="110"/>
      <c r="BD931" s="110"/>
      <c r="BE931" s="110"/>
      <c r="BF931" s="110"/>
      <c r="BG931" s="110"/>
      <c r="BH931" s="110"/>
      <c r="BI931" s="110"/>
      <c r="BJ931" s="110"/>
      <c r="BK931" s="110"/>
      <c r="BL931" s="110"/>
      <c r="BM931" s="110"/>
      <c r="BN931" s="110"/>
      <c r="BO931" s="110"/>
      <c r="BP931" s="110"/>
      <c r="BQ931" s="110"/>
      <c r="BR931" s="110"/>
      <c r="BS931" s="110"/>
      <c r="BT931" s="110"/>
      <c r="BU931" s="110"/>
      <c r="BV931" s="110"/>
      <c r="BW931" s="110"/>
      <c r="BX931" s="110"/>
      <c r="BY931" s="110"/>
      <c r="BZ931" s="110"/>
      <c r="CA931" s="110"/>
      <c r="CB931" s="110"/>
      <c r="CC931" s="110"/>
      <c r="CD931" s="110"/>
      <c r="CE931" s="110"/>
      <c r="CF931" s="110"/>
      <c r="CG931" s="110"/>
      <c r="CH931" s="110"/>
      <c r="CI931" s="110"/>
      <c r="CJ931" s="110"/>
      <c r="CK931" s="110"/>
      <c r="CL931" s="110"/>
      <c r="CM931" s="110"/>
      <c r="CN931" s="110"/>
      <c r="CO931" s="110"/>
      <c r="CP931" s="110"/>
      <c r="CQ931" s="110"/>
      <c r="CR931" s="110"/>
      <c r="CS931" s="110"/>
      <c r="CT931" s="110"/>
      <c r="CU931" s="110"/>
      <c r="CV931" s="110"/>
      <c r="CW931" s="110"/>
      <c r="CX931" s="110"/>
      <c r="CY931" s="110"/>
      <c r="CZ931" s="110"/>
      <c r="DA931" s="110"/>
      <c r="DB931" s="110"/>
      <c r="DC931" s="110"/>
      <c r="DD931" s="110"/>
      <c r="DE931" s="110"/>
      <c r="DF931" s="110"/>
      <c r="DG931" s="110"/>
      <c r="DH931" s="110"/>
      <c r="DI931" s="110"/>
      <c r="DJ931" s="110"/>
      <c r="DK931" s="110"/>
      <c r="DL931" s="110"/>
      <c r="DM931" s="110"/>
      <c r="DN931" s="110"/>
      <c r="DO931" s="110"/>
      <c r="DP931" s="110"/>
      <c r="DQ931" s="110"/>
      <c r="DR931" s="110"/>
      <c r="DS931" s="110"/>
      <c r="DT931" s="110"/>
      <c r="DU931" s="110"/>
      <c r="DV931" s="110"/>
      <c r="DW931" s="110"/>
      <c r="DX931" s="110"/>
      <c r="DY931" s="110"/>
      <c r="DZ931" s="110"/>
      <c r="EA931" s="110"/>
      <c r="EB931" s="110"/>
      <c r="EC931" s="110"/>
      <c r="ED931" s="110"/>
      <c r="EE931" s="110"/>
      <c r="EF931" s="110"/>
      <c r="EG931" s="110"/>
      <c r="EH931" s="110"/>
      <c r="EI931" s="110"/>
      <c r="EJ931" s="110"/>
      <c r="EK931" s="110"/>
      <c r="EL931" s="110"/>
      <c r="EM931" s="110"/>
      <c r="EN931" s="110"/>
      <c r="EO931" s="110"/>
      <c r="EP931" s="110"/>
      <c r="EQ931" s="110"/>
      <c r="ER931" s="110"/>
      <c r="ES931" s="110"/>
      <c r="ET931" s="110"/>
      <c r="EU931" s="110"/>
      <c r="EV931" s="110"/>
      <c r="EW931" s="110"/>
      <c r="EX931" s="110"/>
      <c r="EY931" s="110"/>
      <c r="EZ931" s="110"/>
      <c r="FA931" s="110"/>
      <c r="FB931" s="110"/>
      <c r="FC931" s="110"/>
      <c r="FD931" s="110"/>
      <c r="FE931" s="110"/>
      <c r="FF931" s="110"/>
      <c r="FG931" s="110"/>
      <c r="FH931" s="110"/>
      <c r="FI931" s="110"/>
      <c r="FJ931" s="110"/>
      <c r="FK931" s="110"/>
      <c r="FL931" s="110"/>
      <c r="FM931" s="110"/>
      <c r="FN931" s="110"/>
      <c r="FO931" s="110"/>
      <c r="FP931" s="110"/>
      <c r="FQ931" s="110"/>
      <c r="FR931" s="110"/>
      <c r="FS931" s="110"/>
      <c r="FT931" s="110"/>
      <c r="FU931" s="110"/>
      <c r="FV931" s="110"/>
      <c r="FW931" s="110"/>
      <c r="FX931" s="110"/>
      <c r="FY931" s="110"/>
      <c r="FZ931" s="110"/>
      <c r="GA931" s="110"/>
      <c r="GB931" s="110"/>
      <c r="GC931" s="110"/>
      <c r="GD931" s="110"/>
      <c r="GE931" s="110"/>
      <c r="GF931" s="110"/>
      <c r="GG931" s="110"/>
      <c r="GH931" s="110"/>
      <c r="GI931" s="110"/>
      <c r="GJ931" s="110"/>
      <c r="GK931" s="110"/>
      <c r="GL931" s="110"/>
      <c r="GM931" s="110"/>
      <c r="GN931" s="110"/>
      <c r="GO931" s="110"/>
      <c r="GP931" s="110"/>
      <c r="GQ931" s="110"/>
      <c r="GR931" s="110"/>
      <c r="GS931" s="110"/>
      <c r="GT931" s="110"/>
      <c r="GU931" s="110"/>
      <c r="GV931" s="110"/>
      <c r="GW931" s="110"/>
      <c r="GX931" s="110"/>
      <c r="GY931" s="110"/>
      <c r="GZ931" s="110"/>
      <c r="HA931" s="110"/>
      <c r="HB931" s="110"/>
      <c r="HC931" s="110"/>
      <c r="HD931" s="110"/>
      <c r="HE931" s="110"/>
      <c r="HF931" s="110"/>
      <c r="HG931" s="110"/>
      <c r="HH931" s="110"/>
      <c r="HI931" s="110"/>
      <c r="HJ931" s="110"/>
      <c r="HK931" s="110"/>
      <c r="HL931" s="110"/>
      <c r="HM931" s="110"/>
      <c r="HN931" s="110"/>
      <c r="HO931" s="110"/>
      <c r="HP931" s="110"/>
      <c r="HQ931" s="110"/>
      <c r="HR931" s="110"/>
      <c r="HS931" s="110"/>
      <c r="HT931" s="110"/>
      <c r="HU931" s="110"/>
      <c r="HV931" s="110"/>
      <c r="HW931" s="110"/>
      <c r="HX931" s="110"/>
      <c r="HY931" s="110"/>
      <c r="HZ931" s="110"/>
      <c r="IA931" s="110"/>
      <c r="IB931" s="110"/>
      <c r="IC931" s="110"/>
      <c r="ID931" s="110"/>
      <c r="IE931" s="110"/>
      <c r="IF931" s="110"/>
      <c r="IG931" s="110"/>
      <c r="IH931" s="110"/>
      <c r="II931" s="110"/>
      <c r="IJ931" s="110"/>
      <c r="IK931" s="110"/>
      <c r="IL931" s="110"/>
      <c r="IM931" s="110"/>
      <c r="IN931" s="110"/>
      <c r="IO931" s="110"/>
      <c r="IP931" s="110"/>
      <c r="IQ931" s="110"/>
      <c r="IR931" s="110"/>
      <c r="IS931" s="110"/>
      <c r="IT931" s="110"/>
      <c r="IU931" s="110"/>
      <c r="IV931" s="110"/>
      <c r="IW931" s="110"/>
    </row>
    <row r="932" spans="1:257" s="253" customFormat="1" ht="12.75" hidden="1" customHeight="1">
      <c r="A932" s="110"/>
      <c r="B932" s="262"/>
      <c r="C932" s="110"/>
      <c r="D932" s="110"/>
      <c r="E932" s="110"/>
      <c r="F932" s="110"/>
      <c r="G932" s="110"/>
      <c r="H932" s="110"/>
      <c r="I932" s="110"/>
      <c r="J932" s="110"/>
      <c r="K932" s="110"/>
      <c r="L932" s="110"/>
      <c r="M932" s="110"/>
      <c r="N932" s="110"/>
      <c r="Q932" s="110"/>
      <c r="R932" s="110"/>
      <c r="S932" s="110"/>
      <c r="T932" s="110"/>
      <c r="U932" s="110"/>
      <c r="V932" s="110"/>
      <c r="W932" s="110"/>
      <c r="X932" s="110"/>
      <c r="Y932" s="110"/>
      <c r="Z932" s="110"/>
      <c r="AA932" s="110"/>
      <c r="AB932" s="110"/>
      <c r="AC932" s="110"/>
      <c r="AD932" s="110"/>
      <c r="AE932" s="110"/>
      <c r="AF932" s="110"/>
      <c r="AG932" s="110"/>
      <c r="AH932" s="110"/>
      <c r="AI932" s="110"/>
      <c r="AJ932" s="110"/>
      <c r="AK932" s="110"/>
      <c r="AL932" s="110"/>
      <c r="AM932" s="110"/>
      <c r="AN932" s="110"/>
      <c r="AO932" s="110"/>
      <c r="AP932" s="110"/>
      <c r="AQ932" s="110"/>
      <c r="AR932" s="110"/>
      <c r="AS932" s="110"/>
      <c r="AT932" s="110"/>
      <c r="AU932" s="110"/>
      <c r="AV932" s="110"/>
      <c r="AW932" s="110"/>
      <c r="AX932" s="110"/>
      <c r="AY932" s="110"/>
      <c r="AZ932" s="110"/>
      <c r="BA932" s="110"/>
      <c r="BB932" s="110"/>
      <c r="BC932" s="110"/>
      <c r="BD932" s="110"/>
      <c r="BE932" s="110"/>
      <c r="BF932" s="110"/>
      <c r="BG932" s="110"/>
      <c r="BH932" s="110"/>
      <c r="BI932" s="110"/>
      <c r="BJ932" s="110"/>
      <c r="BK932" s="110"/>
      <c r="BL932" s="110"/>
      <c r="BM932" s="110"/>
      <c r="BN932" s="110"/>
      <c r="BO932" s="110"/>
      <c r="BP932" s="110"/>
      <c r="BQ932" s="110"/>
      <c r="BR932" s="110"/>
      <c r="BS932" s="110"/>
      <c r="BT932" s="110"/>
      <c r="BU932" s="110"/>
      <c r="BV932" s="110"/>
      <c r="BW932" s="110"/>
      <c r="BX932" s="110"/>
      <c r="BY932" s="110"/>
      <c r="BZ932" s="110"/>
      <c r="CA932" s="110"/>
      <c r="CB932" s="110"/>
      <c r="CC932" s="110"/>
      <c r="CD932" s="110"/>
      <c r="CE932" s="110"/>
      <c r="CF932" s="110"/>
      <c r="CG932" s="110"/>
      <c r="CH932" s="110"/>
      <c r="CI932" s="110"/>
      <c r="CJ932" s="110"/>
      <c r="CK932" s="110"/>
      <c r="CL932" s="110"/>
      <c r="CM932" s="110"/>
      <c r="CN932" s="110"/>
      <c r="CO932" s="110"/>
      <c r="CP932" s="110"/>
      <c r="CQ932" s="110"/>
      <c r="CR932" s="110"/>
      <c r="CS932" s="110"/>
      <c r="CT932" s="110"/>
      <c r="CU932" s="110"/>
      <c r="CV932" s="110"/>
      <c r="CW932" s="110"/>
      <c r="CX932" s="110"/>
      <c r="CY932" s="110"/>
      <c r="CZ932" s="110"/>
      <c r="DA932" s="110"/>
      <c r="DB932" s="110"/>
      <c r="DC932" s="110"/>
      <c r="DD932" s="110"/>
      <c r="DE932" s="110"/>
      <c r="DF932" s="110"/>
      <c r="DG932" s="110"/>
      <c r="DH932" s="110"/>
      <c r="DI932" s="110"/>
      <c r="DJ932" s="110"/>
      <c r="DK932" s="110"/>
      <c r="DL932" s="110"/>
      <c r="DM932" s="110"/>
      <c r="DN932" s="110"/>
      <c r="DO932" s="110"/>
      <c r="DP932" s="110"/>
      <c r="DQ932" s="110"/>
      <c r="DR932" s="110"/>
      <c r="DS932" s="110"/>
      <c r="DT932" s="110"/>
      <c r="DU932" s="110"/>
      <c r="DV932" s="110"/>
      <c r="DW932" s="110"/>
      <c r="DX932" s="110"/>
      <c r="DY932" s="110"/>
      <c r="DZ932" s="110"/>
      <c r="EA932" s="110"/>
      <c r="EB932" s="110"/>
      <c r="EC932" s="110"/>
      <c r="ED932" s="110"/>
      <c r="EE932" s="110"/>
      <c r="EF932" s="110"/>
      <c r="EG932" s="110"/>
      <c r="EH932" s="110"/>
      <c r="EI932" s="110"/>
      <c r="EJ932" s="110"/>
      <c r="EK932" s="110"/>
      <c r="EL932" s="110"/>
      <c r="EM932" s="110"/>
      <c r="EN932" s="110"/>
      <c r="EO932" s="110"/>
      <c r="EP932" s="110"/>
      <c r="EQ932" s="110"/>
      <c r="ER932" s="110"/>
      <c r="ES932" s="110"/>
      <c r="ET932" s="110"/>
      <c r="EU932" s="110"/>
      <c r="EV932" s="110"/>
      <c r="EW932" s="110"/>
      <c r="EX932" s="110"/>
      <c r="EY932" s="110"/>
      <c r="EZ932" s="110"/>
      <c r="FA932" s="110"/>
      <c r="FB932" s="110"/>
      <c r="FC932" s="110"/>
      <c r="FD932" s="110"/>
      <c r="FE932" s="110"/>
      <c r="FF932" s="110"/>
      <c r="FG932" s="110"/>
      <c r="FH932" s="110"/>
      <c r="FI932" s="110"/>
      <c r="FJ932" s="110"/>
      <c r="FK932" s="110"/>
      <c r="FL932" s="110"/>
      <c r="FM932" s="110"/>
      <c r="FN932" s="110"/>
      <c r="FO932" s="110"/>
      <c r="FP932" s="110"/>
      <c r="FQ932" s="110"/>
      <c r="FR932" s="110"/>
      <c r="FS932" s="110"/>
      <c r="FT932" s="110"/>
      <c r="FU932" s="110"/>
      <c r="FV932" s="110"/>
      <c r="FW932" s="110"/>
      <c r="FX932" s="110"/>
      <c r="FY932" s="110"/>
      <c r="FZ932" s="110"/>
      <c r="GA932" s="110"/>
      <c r="GB932" s="110"/>
      <c r="GC932" s="110"/>
      <c r="GD932" s="110"/>
      <c r="GE932" s="110"/>
      <c r="GF932" s="110"/>
      <c r="GG932" s="110"/>
      <c r="GH932" s="110"/>
      <c r="GI932" s="110"/>
      <c r="GJ932" s="110"/>
      <c r="GK932" s="110"/>
      <c r="GL932" s="110"/>
      <c r="GM932" s="110"/>
      <c r="GN932" s="110"/>
      <c r="GO932" s="110"/>
      <c r="GP932" s="110"/>
      <c r="GQ932" s="110"/>
      <c r="GR932" s="110"/>
      <c r="GS932" s="110"/>
      <c r="GT932" s="110"/>
      <c r="GU932" s="110"/>
      <c r="GV932" s="110"/>
      <c r="GW932" s="110"/>
      <c r="GX932" s="110"/>
      <c r="GY932" s="110"/>
      <c r="GZ932" s="110"/>
      <c r="HA932" s="110"/>
      <c r="HB932" s="110"/>
      <c r="HC932" s="110"/>
      <c r="HD932" s="110"/>
      <c r="HE932" s="110"/>
      <c r="HF932" s="110"/>
      <c r="HG932" s="110"/>
      <c r="HH932" s="110"/>
      <c r="HI932" s="110"/>
      <c r="HJ932" s="110"/>
      <c r="HK932" s="110"/>
      <c r="HL932" s="110"/>
      <c r="HM932" s="110"/>
      <c r="HN932" s="110"/>
      <c r="HO932" s="110"/>
      <c r="HP932" s="110"/>
      <c r="HQ932" s="110"/>
      <c r="HR932" s="110"/>
      <c r="HS932" s="110"/>
      <c r="HT932" s="110"/>
      <c r="HU932" s="110"/>
      <c r="HV932" s="110"/>
      <c r="HW932" s="110"/>
      <c r="HX932" s="110"/>
      <c r="HY932" s="110"/>
      <c r="HZ932" s="110"/>
      <c r="IA932" s="110"/>
      <c r="IB932" s="110"/>
      <c r="IC932" s="110"/>
      <c r="ID932" s="110"/>
      <c r="IE932" s="110"/>
      <c r="IF932" s="110"/>
      <c r="IG932" s="110"/>
      <c r="IH932" s="110"/>
      <c r="II932" s="110"/>
      <c r="IJ932" s="110"/>
      <c r="IK932" s="110"/>
      <c r="IL932" s="110"/>
      <c r="IM932" s="110"/>
      <c r="IN932" s="110"/>
      <c r="IO932" s="110"/>
      <c r="IP932" s="110"/>
      <c r="IQ932" s="110"/>
      <c r="IR932" s="110"/>
      <c r="IS932" s="110"/>
      <c r="IT932" s="110"/>
      <c r="IU932" s="110"/>
      <c r="IV932" s="110"/>
      <c r="IW932" s="110"/>
    </row>
    <row r="933" spans="1:257" s="253" customFormat="1" ht="12.75" hidden="1" customHeight="1">
      <c r="A933" s="110"/>
      <c r="B933" s="262"/>
      <c r="C933" s="110"/>
      <c r="D933" s="110"/>
      <c r="E933" s="110"/>
      <c r="F933" s="110"/>
      <c r="G933" s="110"/>
      <c r="H933" s="110"/>
      <c r="I933" s="110"/>
      <c r="J933" s="110"/>
      <c r="K933" s="110"/>
      <c r="L933" s="110"/>
      <c r="M933" s="110"/>
      <c r="N933" s="110"/>
      <c r="Q933" s="110"/>
      <c r="R933" s="110"/>
      <c r="S933" s="110"/>
      <c r="T933" s="110"/>
      <c r="U933" s="110"/>
      <c r="V933" s="110"/>
      <c r="W933" s="110"/>
      <c r="X933" s="110"/>
      <c r="Y933" s="110"/>
      <c r="Z933" s="110"/>
      <c r="AA933" s="110"/>
      <c r="AB933" s="110"/>
      <c r="AC933" s="110"/>
      <c r="AD933" s="110"/>
      <c r="AE933" s="110"/>
      <c r="AF933" s="110"/>
      <c r="AG933" s="110"/>
      <c r="AH933" s="110"/>
      <c r="AI933" s="110"/>
      <c r="AJ933" s="110"/>
      <c r="AK933" s="110"/>
      <c r="AL933" s="110"/>
      <c r="AM933" s="110"/>
      <c r="AN933" s="110"/>
      <c r="AO933" s="110"/>
      <c r="AP933" s="110"/>
      <c r="AQ933" s="110"/>
      <c r="AR933" s="110"/>
      <c r="AS933" s="110"/>
      <c r="AT933" s="110"/>
      <c r="AU933" s="110"/>
      <c r="AV933" s="110"/>
      <c r="AW933" s="110"/>
      <c r="AX933" s="110"/>
      <c r="AY933" s="110"/>
      <c r="AZ933" s="110"/>
      <c r="BA933" s="110"/>
      <c r="BB933" s="110"/>
      <c r="BC933" s="110"/>
      <c r="BD933" s="110"/>
      <c r="BE933" s="110"/>
      <c r="BF933" s="110"/>
      <c r="BG933" s="110"/>
      <c r="BH933" s="110"/>
      <c r="BI933" s="110"/>
      <c r="BJ933" s="110"/>
      <c r="BK933" s="110"/>
      <c r="BL933" s="110"/>
      <c r="BM933" s="110"/>
      <c r="BN933" s="110"/>
      <c r="BO933" s="110"/>
      <c r="BP933" s="110"/>
      <c r="BQ933" s="110"/>
      <c r="BR933" s="110"/>
      <c r="BS933" s="110"/>
      <c r="BT933" s="110"/>
      <c r="BU933" s="110"/>
      <c r="BV933" s="110"/>
      <c r="BW933" s="110"/>
      <c r="BX933" s="110"/>
      <c r="BY933" s="110"/>
      <c r="BZ933" s="110"/>
      <c r="CA933" s="110"/>
      <c r="CB933" s="110"/>
      <c r="CC933" s="110"/>
      <c r="CD933" s="110"/>
      <c r="CE933" s="110"/>
      <c r="CF933" s="110"/>
      <c r="CG933" s="110"/>
      <c r="CH933" s="110"/>
      <c r="CI933" s="110"/>
      <c r="CJ933" s="110"/>
      <c r="CK933" s="110"/>
      <c r="CL933" s="110"/>
      <c r="CM933" s="110"/>
      <c r="CN933" s="110"/>
      <c r="CO933" s="110"/>
      <c r="CP933" s="110"/>
      <c r="CQ933" s="110"/>
      <c r="CR933" s="110"/>
      <c r="CS933" s="110"/>
      <c r="CT933" s="110"/>
      <c r="CU933" s="110"/>
      <c r="CV933" s="110"/>
      <c r="CW933" s="110"/>
      <c r="CX933" s="110"/>
      <c r="CY933" s="110"/>
      <c r="CZ933" s="110"/>
      <c r="DA933" s="110"/>
      <c r="DB933" s="110"/>
      <c r="DC933" s="110"/>
      <c r="DD933" s="110"/>
      <c r="DE933" s="110"/>
      <c r="DF933" s="110"/>
      <c r="DG933" s="110"/>
      <c r="DH933" s="110"/>
      <c r="DI933" s="110"/>
      <c r="DJ933" s="110"/>
      <c r="DK933" s="110"/>
      <c r="DL933" s="110"/>
      <c r="DM933" s="110"/>
      <c r="DN933" s="110"/>
      <c r="DO933" s="110"/>
      <c r="DP933" s="110"/>
      <c r="DQ933" s="110"/>
      <c r="DR933" s="110"/>
      <c r="DS933" s="110"/>
      <c r="DT933" s="110"/>
      <c r="DU933" s="110"/>
      <c r="DV933" s="110"/>
      <c r="DW933" s="110"/>
      <c r="DX933" s="110"/>
      <c r="DY933" s="110"/>
      <c r="DZ933" s="110"/>
      <c r="EA933" s="110"/>
      <c r="EB933" s="110"/>
      <c r="EC933" s="110"/>
      <c r="ED933" s="110"/>
      <c r="EE933" s="110"/>
      <c r="EF933" s="110"/>
      <c r="EG933" s="110"/>
      <c r="EH933" s="110"/>
      <c r="EI933" s="110"/>
      <c r="EJ933" s="110"/>
      <c r="EK933" s="110"/>
      <c r="EL933" s="110"/>
      <c r="EM933" s="110"/>
      <c r="EN933" s="110"/>
      <c r="EO933" s="110"/>
      <c r="EP933" s="110"/>
      <c r="EQ933" s="110"/>
      <c r="ER933" s="110"/>
      <c r="ES933" s="110"/>
      <c r="ET933" s="110"/>
      <c r="EU933" s="110"/>
      <c r="EV933" s="110"/>
      <c r="EW933" s="110"/>
      <c r="EX933" s="110"/>
      <c r="EY933" s="110"/>
      <c r="EZ933" s="110"/>
      <c r="FA933" s="110"/>
      <c r="FB933" s="110"/>
      <c r="FC933" s="110"/>
      <c r="FD933" s="110"/>
      <c r="FE933" s="110"/>
      <c r="FF933" s="110"/>
      <c r="FG933" s="110"/>
      <c r="FH933" s="110"/>
      <c r="FI933" s="110"/>
      <c r="FJ933" s="110"/>
      <c r="FK933" s="110"/>
      <c r="FL933" s="110"/>
      <c r="FM933" s="110"/>
      <c r="FN933" s="110"/>
      <c r="FO933" s="110"/>
      <c r="FP933" s="110"/>
      <c r="FQ933" s="110"/>
      <c r="FR933" s="110"/>
      <c r="FS933" s="110"/>
      <c r="FT933" s="110"/>
      <c r="FU933" s="110"/>
      <c r="FV933" s="110"/>
      <c r="FW933" s="110"/>
      <c r="FX933" s="110"/>
      <c r="FY933" s="110"/>
      <c r="FZ933" s="110"/>
      <c r="GA933" s="110"/>
      <c r="GB933" s="110"/>
      <c r="GC933" s="110"/>
      <c r="GD933" s="110"/>
      <c r="GE933" s="110"/>
      <c r="GF933" s="110"/>
      <c r="GG933" s="110"/>
      <c r="GH933" s="110"/>
      <c r="GI933" s="110"/>
      <c r="GJ933" s="110"/>
      <c r="GK933" s="110"/>
      <c r="GL933" s="110"/>
      <c r="GM933" s="110"/>
      <c r="GN933" s="110"/>
      <c r="GO933" s="110"/>
      <c r="GP933" s="110"/>
      <c r="GQ933" s="110"/>
      <c r="GR933" s="110"/>
      <c r="GS933" s="110"/>
      <c r="GT933" s="110"/>
      <c r="GU933" s="110"/>
      <c r="GV933" s="110"/>
      <c r="GW933" s="110"/>
      <c r="GX933" s="110"/>
      <c r="GY933" s="110"/>
      <c r="GZ933" s="110"/>
      <c r="HA933" s="110"/>
      <c r="HB933" s="110"/>
      <c r="HC933" s="110"/>
      <c r="HD933" s="110"/>
      <c r="HE933" s="110"/>
      <c r="HF933" s="110"/>
      <c r="HG933" s="110"/>
      <c r="HH933" s="110"/>
      <c r="HI933" s="110"/>
      <c r="HJ933" s="110"/>
      <c r="HK933" s="110"/>
      <c r="HL933" s="110"/>
      <c r="HM933" s="110"/>
      <c r="HN933" s="110"/>
      <c r="HO933" s="110"/>
      <c r="HP933" s="110"/>
      <c r="HQ933" s="110"/>
      <c r="HR933" s="110"/>
      <c r="HS933" s="110"/>
      <c r="HT933" s="110"/>
      <c r="HU933" s="110"/>
      <c r="HV933" s="110"/>
      <c r="HW933" s="110"/>
      <c r="HX933" s="110"/>
      <c r="HY933" s="110"/>
      <c r="HZ933" s="110"/>
      <c r="IA933" s="110"/>
      <c r="IB933" s="110"/>
      <c r="IC933" s="110"/>
      <c r="ID933" s="110"/>
      <c r="IE933" s="110"/>
      <c r="IF933" s="110"/>
      <c r="IG933" s="110"/>
      <c r="IH933" s="110"/>
      <c r="II933" s="110"/>
      <c r="IJ933" s="110"/>
      <c r="IK933" s="110"/>
      <c r="IL933" s="110"/>
      <c r="IM933" s="110"/>
      <c r="IN933" s="110"/>
      <c r="IO933" s="110"/>
      <c r="IP933" s="110"/>
      <c r="IQ933" s="110"/>
      <c r="IR933" s="110"/>
      <c r="IS933" s="110"/>
      <c r="IT933" s="110"/>
      <c r="IU933" s="110"/>
      <c r="IV933" s="110"/>
      <c r="IW933" s="110"/>
    </row>
    <row r="934" spans="1:257" s="253" customFormat="1" ht="12.75" hidden="1" customHeight="1">
      <c r="A934" s="110"/>
      <c r="B934" s="262"/>
      <c r="C934" s="110"/>
      <c r="D934" s="110"/>
      <c r="E934" s="110"/>
      <c r="F934" s="110"/>
      <c r="G934" s="110"/>
      <c r="H934" s="110"/>
      <c r="I934" s="110"/>
      <c r="J934" s="110"/>
      <c r="K934" s="110"/>
      <c r="L934" s="110"/>
      <c r="M934" s="110"/>
      <c r="N934" s="110"/>
      <c r="Q934" s="110"/>
      <c r="R934" s="110"/>
      <c r="S934" s="110"/>
      <c r="T934" s="110"/>
      <c r="U934" s="110"/>
      <c r="V934" s="110"/>
      <c r="W934" s="110"/>
      <c r="X934" s="110"/>
      <c r="Y934" s="110"/>
      <c r="Z934" s="110"/>
      <c r="AA934" s="110"/>
      <c r="AB934" s="110"/>
      <c r="AC934" s="110"/>
      <c r="AD934" s="110"/>
      <c r="AE934" s="110"/>
      <c r="AF934" s="110"/>
      <c r="AG934" s="110"/>
      <c r="AH934" s="110"/>
      <c r="AI934" s="110"/>
      <c r="AJ934" s="110"/>
      <c r="AK934" s="110"/>
      <c r="AL934" s="110"/>
      <c r="AM934" s="110"/>
      <c r="AN934" s="110"/>
      <c r="AO934" s="110"/>
      <c r="AP934" s="110"/>
      <c r="AQ934" s="110"/>
      <c r="AR934" s="110"/>
      <c r="AS934" s="110"/>
      <c r="AT934" s="110"/>
      <c r="AU934" s="110"/>
      <c r="AV934" s="110"/>
      <c r="AW934" s="110"/>
      <c r="AX934" s="110"/>
      <c r="AY934" s="110"/>
      <c r="AZ934" s="110"/>
      <c r="BA934" s="110"/>
      <c r="BB934" s="110"/>
      <c r="BC934" s="110"/>
      <c r="BD934" s="110"/>
      <c r="BE934" s="110"/>
      <c r="BF934" s="110"/>
      <c r="BG934" s="110"/>
      <c r="BH934" s="110"/>
      <c r="BI934" s="110"/>
      <c r="BJ934" s="110"/>
      <c r="BK934" s="110"/>
      <c r="BL934" s="110"/>
      <c r="BM934" s="110"/>
      <c r="BN934" s="110"/>
      <c r="BO934" s="110"/>
      <c r="BP934" s="110"/>
      <c r="BQ934" s="110"/>
      <c r="BR934" s="110"/>
      <c r="BS934" s="110"/>
      <c r="BT934" s="110"/>
      <c r="BU934" s="110"/>
      <c r="BV934" s="110"/>
      <c r="BW934" s="110"/>
      <c r="BX934" s="110"/>
      <c r="BY934" s="110"/>
      <c r="BZ934" s="110"/>
      <c r="CA934" s="110"/>
      <c r="CB934" s="110"/>
      <c r="CC934" s="110"/>
      <c r="CD934" s="110"/>
      <c r="CE934" s="110"/>
      <c r="CF934" s="110"/>
      <c r="CG934" s="110"/>
      <c r="CH934" s="110"/>
      <c r="CI934" s="110"/>
      <c r="CJ934" s="110"/>
      <c r="CK934" s="110"/>
      <c r="CL934" s="110"/>
      <c r="CM934" s="110"/>
      <c r="CN934" s="110"/>
      <c r="CO934" s="110"/>
      <c r="CP934" s="110"/>
      <c r="CQ934" s="110"/>
      <c r="CR934" s="110"/>
      <c r="CS934" s="110"/>
      <c r="CT934" s="110"/>
      <c r="CU934" s="110"/>
      <c r="CV934" s="110"/>
      <c r="CW934" s="110"/>
      <c r="CX934" s="110"/>
      <c r="CY934" s="110"/>
      <c r="CZ934" s="110"/>
      <c r="DA934" s="110"/>
      <c r="DB934" s="110"/>
      <c r="DC934" s="110"/>
      <c r="DD934" s="110"/>
      <c r="DE934" s="110"/>
      <c r="DF934" s="110"/>
      <c r="DG934" s="110"/>
      <c r="DH934" s="110"/>
      <c r="DI934" s="110"/>
      <c r="DJ934" s="110"/>
      <c r="DK934" s="110"/>
      <c r="DL934" s="110"/>
      <c r="DM934" s="110"/>
      <c r="DN934" s="110"/>
      <c r="DO934" s="110"/>
      <c r="DP934" s="110"/>
      <c r="DQ934" s="110"/>
      <c r="DR934" s="110"/>
      <c r="DS934" s="110"/>
      <c r="DT934" s="110"/>
      <c r="DU934" s="110"/>
      <c r="DV934" s="110"/>
      <c r="DW934" s="110"/>
      <c r="DX934" s="110"/>
      <c r="DY934" s="110"/>
      <c r="DZ934" s="110"/>
      <c r="EA934" s="110"/>
      <c r="EB934" s="110"/>
      <c r="EC934" s="110"/>
      <c r="ED934" s="110"/>
      <c r="EE934" s="110"/>
      <c r="EF934" s="110"/>
      <c r="EG934" s="110"/>
      <c r="EH934" s="110"/>
      <c r="EI934" s="110"/>
      <c r="EJ934" s="110"/>
      <c r="EK934" s="110"/>
      <c r="EL934" s="110"/>
      <c r="EM934" s="110"/>
      <c r="EN934" s="110"/>
      <c r="EO934" s="110"/>
      <c r="EP934" s="110"/>
      <c r="EQ934" s="110"/>
      <c r="ER934" s="110"/>
      <c r="ES934" s="110"/>
      <c r="ET934" s="110"/>
      <c r="EU934" s="110"/>
      <c r="EV934" s="110"/>
      <c r="EW934" s="110"/>
      <c r="EX934" s="110"/>
      <c r="EY934" s="110"/>
      <c r="EZ934" s="110"/>
      <c r="FA934" s="110"/>
      <c r="FB934" s="110"/>
      <c r="FC934" s="110"/>
      <c r="FD934" s="110"/>
      <c r="FE934" s="110"/>
      <c r="FF934" s="110"/>
      <c r="FG934" s="110"/>
      <c r="FH934" s="110"/>
      <c r="FI934" s="110"/>
      <c r="FJ934" s="110"/>
      <c r="FK934" s="110"/>
      <c r="FL934" s="110"/>
      <c r="FM934" s="110"/>
      <c r="FN934" s="110"/>
      <c r="FO934" s="110"/>
      <c r="FP934" s="110"/>
      <c r="FQ934" s="110"/>
      <c r="FR934" s="110"/>
      <c r="FS934" s="110"/>
      <c r="FT934" s="110"/>
      <c r="FU934" s="110"/>
      <c r="FV934" s="110"/>
      <c r="FW934" s="110"/>
      <c r="FX934" s="110"/>
      <c r="FY934" s="110"/>
      <c r="FZ934" s="110"/>
      <c r="GA934" s="110"/>
      <c r="GB934" s="110"/>
      <c r="GC934" s="110"/>
      <c r="GD934" s="110"/>
      <c r="GE934" s="110"/>
      <c r="GF934" s="110"/>
      <c r="GG934" s="110"/>
      <c r="GH934" s="110"/>
      <c r="GI934" s="110"/>
      <c r="GJ934" s="110"/>
      <c r="GK934" s="110"/>
      <c r="GL934" s="110"/>
      <c r="GM934" s="110"/>
      <c r="GN934" s="110"/>
      <c r="GO934" s="110"/>
      <c r="GP934" s="110"/>
      <c r="GQ934" s="110"/>
      <c r="GR934" s="110"/>
      <c r="GS934" s="110"/>
      <c r="GT934" s="110"/>
      <c r="GU934" s="110"/>
      <c r="GV934" s="110"/>
      <c r="GW934" s="110"/>
      <c r="GX934" s="110"/>
      <c r="GY934" s="110"/>
      <c r="GZ934" s="110"/>
      <c r="HA934" s="110"/>
      <c r="HB934" s="110"/>
      <c r="HC934" s="110"/>
      <c r="HD934" s="110"/>
      <c r="HE934" s="110"/>
      <c r="HF934" s="110"/>
      <c r="HG934" s="110"/>
      <c r="HH934" s="110"/>
      <c r="HI934" s="110"/>
      <c r="HJ934" s="110"/>
      <c r="HK934" s="110"/>
      <c r="HL934" s="110"/>
      <c r="HM934" s="110"/>
      <c r="HN934" s="110"/>
      <c r="HO934" s="110"/>
      <c r="HP934" s="110"/>
      <c r="HQ934" s="110"/>
      <c r="HR934" s="110"/>
      <c r="HS934" s="110"/>
      <c r="HT934" s="110"/>
      <c r="HU934" s="110"/>
      <c r="HV934" s="110"/>
      <c r="HW934" s="110"/>
      <c r="HX934" s="110"/>
      <c r="HY934" s="110"/>
      <c r="HZ934" s="110"/>
      <c r="IA934" s="110"/>
      <c r="IB934" s="110"/>
      <c r="IC934" s="110"/>
      <c r="ID934" s="110"/>
      <c r="IE934" s="110"/>
      <c r="IF934" s="110"/>
      <c r="IG934" s="110"/>
      <c r="IH934" s="110"/>
      <c r="II934" s="110"/>
      <c r="IJ934" s="110"/>
      <c r="IK934" s="110"/>
      <c r="IL934" s="110"/>
      <c r="IM934" s="110"/>
      <c r="IN934" s="110"/>
      <c r="IO934" s="110"/>
      <c r="IP934" s="110"/>
      <c r="IQ934" s="110"/>
      <c r="IR934" s="110"/>
      <c r="IS934" s="110"/>
      <c r="IT934" s="110"/>
      <c r="IU934" s="110"/>
      <c r="IV934" s="110"/>
      <c r="IW934" s="110"/>
    </row>
    <row r="935" spans="1:257" s="253" customFormat="1" ht="12.75" hidden="1" customHeight="1">
      <c r="A935" s="110"/>
      <c r="B935" s="262"/>
      <c r="C935" s="110"/>
      <c r="D935" s="110"/>
      <c r="E935" s="110"/>
      <c r="F935" s="110"/>
      <c r="G935" s="110"/>
      <c r="H935" s="110"/>
      <c r="I935" s="110"/>
      <c r="J935" s="110"/>
      <c r="K935" s="110"/>
      <c r="L935" s="110"/>
      <c r="M935" s="110"/>
      <c r="N935" s="110"/>
      <c r="Q935" s="110"/>
      <c r="R935" s="110"/>
      <c r="S935" s="110"/>
      <c r="T935" s="110"/>
      <c r="U935" s="110"/>
      <c r="V935" s="110"/>
      <c r="W935" s="110"/>
      <c r="X935" s="110"/>
      <c r="Y935" s="110"/>
      <c r="Z935" s="110"/>
      <c r="AA935" s="110"/>
      <c r="AB935" s="110"/>
      <c r="AC935" s="110"/>
      <c r="AD935" s="110"/>
      <c r="AE935" s="110"/>
      <c r="AF935" s="110"/>
      <c r="AG935" s="110"/>
      <c r="AH935" s="110"/>
      <c r="AI935" s="110"/>
      <c r="AJ935" s="110"/>
      <c r="AK935" s="110"/>
      <c r="AL935" s="110"/>
      <c r="AM935" s="110"/>
      <c r="AN935" s="110"/>
      <c r="AO935" s="110"/>
      <c r="AP935" s="110"/>
      <c r="AQ935" s="110"/>
      <c r="AR935" s="110"/>
      <c r="AS935" s="110"/>
      <c r="AT935" s="110"/>
      <c r="AU935" s="110"/>
      <c r="AV935" s="110"/>
      <c r="AW935" s="110"/>
      <c r="AX935" s="110"/>
      <c r="AY935" s="110"/>
      <c r="AZ935" s="110"/>
      <c r="BA935" s="110"/>
      <c r="BB935" s="110"/>
      <c r="BC935" s="110"/>
      <c r="BD935" s="110"/>
      <c r="BE935" s="110"/>
      <c r="BF935" s="110"/>
      <c r="BG935" s="110"/>
      <c r="BH935" s="110"/>
      <c r="BI935" s="110"/>
      <c r="BJ935" s="110"/>
      <c r="BK935" s="110"/>
      <c r="BL935" s="110"/>
      <c r="BM935" s="110"/>
      <c r="BN935" s="110"/>
      <c r="BO935" s="110"/>
      <c r="BP935" s="110"/>
      <c r="BQ935" s="110"/>
      <c r="BR935" s="110"/>
      <c r="BS935" s="110"/>
      <c r="BT935" s="110"/>
      <c r="BU935" s="110"/>
      <c r="BV935" s="110"/>
      <c r="BW935" s="110"/>
      <c r="BX935" s="110"/>
      <c r="BY935" s="110"/>
      <c r="BZ935" s="110"/>
      <c r="CA935" s="110"/>
      <c r="CB935" s="110"/>
      <c r="CC935" s="110"/>
      <c r="CD935" s="110"/>
      <c r="CE935" s="110"/>
      <c r="CF935" s="110"/>
      <c r="CG935" s="110"/>
      <c r="CH935" s="110"/>
      <c r="CI935" s="110"/>
      <c r="CJ935" s="110"/>
      <c r="CK935" s="110"/>
      <c r="CL935" s="110"/>
      <c r="CM935" s="110"/>
      <c r="CN935" s="110"/>
      <c r="CO935" s="110"/>
      <c r="CP935" s="110"/>
      <c r="CQ935" s="110"/>
      <c r="CR935" s="110"/>
      <c r="CS935" s="110"/>
      <c r="CT935" s="110"/>
      <c r="CU935" s="110"/>
      <c r="CV935" s="110"/>
      <c r="CW935" s="110"/>
      <c r="CX935" s="110"/>
      <c r="CY935" s="110"/>
      <c r="CZ935" s="110"/>
      <c r="DA935" s="110"/>
      <c r="DB935" s="110"/>
      <c r="DC935" s="110"/>
      <c r="DD935" s="110"/>
      <c r="DE935" s="110"/>
      <c r="DF935" s="110"/>
      <c r="DG935" s="110"/>
      <c r="DH935" s="110"/>
      <c r="DI935" s="110"/>
      <c r="DJ935" s="110"/>
      <c r="DK935" s="110"/>
      <c r="DL935" s="110"/>
      <c r="DM935" s="110"/>
      <c r="DN935" s="110"/>
      <c r="DO935" s="110"/>
      <c r="DP935" s="110"/>
      <c r="DQ935" s="110"/>
      <c r="DR935" s="110"/>
      <c r="DS935" s="110"/>
      <c r="DT935" s="110"/>
      <c r="DU935" s="110"/>
      <c r="DV935" s="110"/>
      <c r="DW935" s="110"/>
      <c r="DX935" s="110"/>
      <c r="DY935" s="110"/>
      <c r="DZ935" s="110"/>
      <c r="EA935" s="110"/>
      <c r="EB935" s="110"/>
      <c r="EC935" s="110"/>
      <c r="ED935" s="110"/>
      <c r="EE935" s="110"/>
      <c r="EF935" s="110"/>
      <c r="EG935" s="110"/>
      <c r="EH935" s="110"/>
      <c r="EI935" s="110"/>
      <c r="EJ935" s="110"/>
      <c r="EK935" s="110"/>
      <c r="EL935" s="110"/>
      <c r="EM935" s="110"/>
      <c r="EN935" s="110"/>
      <c r="EO935" s="110"/>
      <c r="EP935" s="110"/>
      <c r="EQ935" s="110"/>
      <c r="ER935" s="110"/>
      <c r="ES935" s="110"/>
      <c r="ET935" s="110"/>
      <c r="EU935" s="110"/>
      <c r="EV935" s="110"/>
      <c r="EW935" s="110"/>
      <c r="EX935" s="110"/>
      <c r="EY935" s="110"/>
      <c r="EZ935" s="110"/>
      <c r="FA935" s="110"/>
      <c r="FB935" s="110"/>
      <c r="FC935" s="110"/>
      <c r="FD935" s="110"/>
      <c r="FE935" s="110"/>
      <c r="FF935" s="110"/>
      <c r="FG935" s="110"/>
      <c r="FH935" s="110"/>
      <c r="FI935" s="110"/>
      <c r="FJ935" s="110"/>
      <c r="FK935" s="110"/>
      <c r="FL935" s="110"/>
      <c r="FM935" s="110"/>
      <c r="FN935" s="110"/>
      <c r="FO935" s="110"/>
      <c r="FP935" s="110"/>
      <c r="FQ935" s="110"/>
      <c r="FR935" s="110"/>
      <c r="FS935" s="110"/>
      <c r="FT935" s="110"/>
      <c r="FU935" s="110"/>
      <c r="FV935" s="110"/>
      <c r="FW935" s="110"/>
      <c r="FX935" s="110"/>
      <c r="FY935" s="110"/>
      <c r="FZ935" s="110"/>
      <c r="GA935" s="110"/>
      <c r="GB935" s="110"/>
      <c r="GC935" s="110"/>
      <c r="GD935" s="110"/>
      <c r="GE935" s="110"/>
      <c r="GF935" s="110"/>
      <c r="GG935" s="110"/>
      <c r="GH935" s="110"/>
      <c r="GI935" s="110"/>
      <c r="GJ935" s="110"/>
      <c r="GK935" s="110"/>
      <c r="GL935" s="110"/>
      <c r="GM935" s="110"/>
      <c r="GN935" s="110"/>
      <c r="GO935" s="110"/>
      <c r="GP935" s="110"/>
      <c r="GQ935" s="110"/>
      <c r="GR935" s="110"/>
      <c r="GS935" s="110"/>
      <c r="GT935" s="110"/>
      <c r="GU935" s="110"/>
      <c r="GV935" s="110"/>
      <c r="GW935" s="110"/>
      <c r="GX935" s="110"/>
      <c r="GY935" s="110"/>
      <c r="GZ935" s="110"/>
      <c r="HA935" s="110"/>
      <c r="HB935" s="110"/>
      <c r="HC935" s="110"/>
      <c r="HD935" s="110"/>
      <c r="HE935" s="110"/>
      <c r="HF935" s="110"/>
      <c r="HG935" s="110"/>
      <c r="HH935" s="110"/>
      <c r="HI935" s="110"/>
      <c r="HJ935" s="110"/>
      <c r="HK935" s="110"/>
      <c r="HL935" s="110"/>
      <c r="HM935" s="110"/>
      <c r="HN935" s="110"/>
      <c r="HO935" s="110"/>
      <c r="HP935" s="110"/>
      <c r="HQ935" s="110"/>
      <c r="HR935" s="110"/>
      <c r="HS935" s="110"/>
      <c r="HT935" s="110"/>
      <c r="HU935" s="110"/>
      <c r="HV935" s="110"/>
      <c r="HW935" s="110"/>
      <c r="HX935" s="110"/>
      <c r="HY935" s="110"/>
      <c r="HZ935" s="110"/>
      <c r="IA935" s="110"/>
      <c r="IB935" s="110"/>
      <c r="IC935" s="110"/>
      <c r="ID935" s="110"/>
      <c r="IE935" s="110"/>
      <c r="IF935" s="110"/>
      <c r="IG935" s="110"/>
      <c r="IH935" s="110"/>
      <c r="II935" s="110"/>
      <c r="IJ935" s="110"/>
      <c r="IK935" s="110"/>
      <c r="IL935" s="110"/>
      <c r="IM935" s="110"/>
      <c r="IN935" s="110"/>
      <c r="IO935" s="110"/>
      <c r="IP935" s="110"/>
      <c r="IQ935" s="110"/>
      <c r="IR935" s="110"/>
      <c r="IS935" s="110"/>
      <c r="IT935" s="110"/>
      <c r="IU935" s="110"/>
      <c r="IV935" s="110"/>
      <c r="IW935" s="110"/>
    </row>
    <row r="936" spans="1:257" ht="12.75" hidden="1" customHeight="1"/>
    <row r="937" spans="1:257" ht="12.75" hidden="1" customHeight="1"/>
    <row r="938" spans="1:257" ht="12.75" hidden="1" customHeight="1"/>
    <row r="939" spans="1:257" ht="12.75" hidden="1" customHeight="1"/>
    <row r="940" spans="1:257" ht="12.75" hidden="1" customHeight="1"/>
    <row r="941" spans="1:257" ht="12.75" hidden="1" customHeight="1"/>
    <row r="942" spans="1:257" ht="12.75" hidden="1" customHeight="1"/>
    <row r="943" spans="1:257" ht="12.75" hidden="1" customHeight="1"/>
    <row r="944" spans="1:257" ht="12.75" hidden="1" customHeight="1"/>
    <row r="945" ht="12.75" hidden="1" customHeight="1"/>
    <row r="946" ht="12.75" hidden="1" customHeight="1"/>
    <row r="947" ht="12.75" hidden="1" customHeight="1"/>
    <row r="948" ht="12.75" hidden="1" customHeight="1"/>
    <row r="949" ht="12.75" hidden="1" customHeight="1"/>
    <row r="950" ht="12.75" hidden="1" customHeight="1"/>
    <row r="951" ht="12.75" hidden="1" customHeight="1"/>
    <row r="952" ht="12.75" hidden="1" customHeight="1"/>
    <row r="953" ht="12.75" hidden="1" customHeight="1"/>
    <row r="954" ht="12.75" hidden="1" customHeight="1"/>
    <row r="955" ht="12.75" hidden="1" customHeight="1"/>
    <row r="956" ht="12.75" hidden="1" customHeight="1"/>
    <row r="957" ht="12.75" hidden="1" customHeight="1"/>
    <row r="958" ht="12.75" hidden="1" customHeight="1"/>
    <row r="959" ht="12.75" hidden="1" customHeight="1"/>
    <row r="960" ht="12.75" hidden="1" customHeight="1"/>
    <row r="961" ht="12.75" hidden="1" customHeight="1"/>
    <row r="962" ht="12.75" hidden="1" customHeight="1"/>
    <row r="963" ht="12.75" hidden="1" customHeight="1"/>
    <row r="964" ht="12.75" hidden="1" customHeight="1"/>
    <row r="965" ht="12.75" hidden="1" customHeight="1"/>
    <row r="966" ht="12.75" hidden="1" customHeight="1"/>
    <row r="967" ht="12.75" hidden="1" customHeight="1"/>
    <row r="968" ht="12.75" hidden="1" customHeight="1"/>
    <row r="969" ht="12.75" hidden="1" customHeight="1"/>
    <row r="970" ht="12.75" hidden="1" customHeight="1"/>
    <row r="971" ht="12.75" hidden="1" customHeight="1"/>
    <row r="972" ht="12.75" hidden="1" customHeight="1"/>
    <row r="973" ht="12.75" hidden="1" customHeight="1"/>
    <row r="974" ht="12.75" hidden="1" customHeight="1"/>
    <row r="975" ht="12.75" hidden="1" customHeight="1"/>
    <row r="976" ht="12.75" hidden="1" customHeight="1"/>
    <row r="977" ht="12.75" hidden="1" customHeight="1"/>
    <row r="978" ht="12.75" hidden="1" customHeight="1"/>
    <row r="979" ht="12.75" hidden="1" customHeight="1"/>
    <row r="980" ht="12.75" hidden="1" customHeight="1"/>
    <row r="981" ht="12.75" hidden="1" customHeight="1"/>
    <row r="982" ht="12.75" hidden="1" customHeight="1"/>
    <row r="983" ht="12.75" hidden="1" customHeight="1"/>
    <row r="984" ht="12.75" hidden="1" customHeight="1"/>
    <row r="985" ht="12.75" hidden="1" customHeight="1"/>
    <row r="986" ht="12.75" hidden="1" customHeight="1"/>
    <row r="987" ht="12.75" hidden="1" customHeight="1"/>
    <row r="988" ht="12.75" hidden="1" customHeight="1"/>
    <row r="989" ht="12.75" hidden="1" customHeight="1"/>
    <row r="990" ht="12.75" hidden="1" customHeight="1"/>
    <row r="991" ht="12.75" hidden="1" customHeight="1"/>
    <row r="992" ht="12.75" hidden="1" customHeight="1"/>
    <row r="993" ht="12.75" hidden="1" customHeight="1"/>
    <row r="994" ht="12.75" hidden="1" customHeight="1"/>
    <row r="995" ht="12.75" hidden="1" customHeight="1"/>
    <row r="996" ht="12.75" hidden="1" customHeight="1"/>
    <row r="997" ht="12.75" hidden="1" customHeight="1"/>
    <row r="998" ht="12.75" hidden="1" customHeight="1"/>
    <row r="999" ht="12.75" hidden="1" customHeight="1"/>
    <row r="1000" ht="12.75" hidden="1" customHeight="1"/>
    <row r="1001" ht="12.75" hidden="1" customHeight="1"/>
    <row r="1002" ht="12.75" hidden="1" customHeight="1"/>
    <row r="1003" ht="12.75" hidden="1" customHeight="1"/>
    <row r="1004" ht="12.75" hidden="1" customHeight="1"/>
    <row r="1005" ht="12.75" hidden="1" customHeight="1"/>
    <row r="1006" ht="12.75" hidden="1" customHeight="1"/>
    <row r="1007" ht="12.75" hidden="1" customHeight="1"/>
    <row r="1008" ht="12.75" hidden="1" customHeight="1"/>
    <row r="1009" ht="12.75" hidden="1" customHeight="1"/>
    <row r="1010" ht="12.75" hidden="1" customHeight="1"/>
    <row r="1011" ht="12.75" hidden="1" customHeight="1"/>
    <row r="1012" ht="12.75" hidden="1" customHeight="1"/>
    <row r="1013" ht="12.75" hidden="1" customHeight="1"/>
    <row r="1014" ht="12.75" hidden="1" customHeight="1"/>
    <row r="1015" ht="12.75" hidden="1" customHeight="1"/>
    <row r="1016" ht="12.75" hidden="1" customHeight="1"/>
    <row r="1017" ht="12.75" hidden="1" customHeight="1"/>
    <row r="1018" ht="12.75" hidden="1" customHeight="1"/>
    <row r="1019" ht="12.75" hidden="1" customHeight="1"/>
    <row r="1020" ht="12.75" hidden="1" customHeight="1"/>
    <row r="1021" ht="12.75" hidden="1" customHeight="1"/>
    <row r="1022" ht="12.75" hidden="1" customHeight="1"/>
    <row r="1023" ht="12.75" hidden="1" customHeight="1"/>
    <row r="1024" ht="12.75" hidden="1" customHeight="1"/>
    <row r="1025" ht="12.75" hidden="1" customHeight="1"/>
    <row r="1026" ht="12.75" hidden="1" customHeight="1"/>
    <row r="1027" ht="12.75" hidden="1" customHeight="1"/>
    <row r="1028" ht="12.75" hidden="1" customHeight="1"/>
    <row r="1029" ht="12.75" hidden="1" customHeight="1"/>
    <row r="1030" ht="12.75" hidden="1" customHeight="1"/>
    <row r="1031" ht="12.75" hidden="1" customHeight="1"/>
    <row r="1032" ht="12.75" hidden="1" customHeight="1"/>
    <row r="1033" ht="12.75" hidden="1" customHeight="1"/>
    <row r="1034" ht="12.75" hidden="1" customHeight="1"/>
    <row r="1035" ht="12.75" hidden="1" customHeight="1"/>
    <row r="1036" ht="12.75" hidden="1" customHeight="1"/>
    <row r="1037" ht="12.75" hidden="1" customHeight="1"/>
    <row r="1038" ht="12.75" hidden="1" customHeight="1"/>
    <row r="1039" ht="12.75" hidden="1" customHeight="1"/>
    <row r="1040" ht="12.75" hidden="1" customHeight="1"/>
    <row r="1041" ht="12.75" hidden="1" customHeight="1"/>
    <row r="1042" ht="12.75" hidden="1" customHeight="1"/>
    <row r="1043" ht="12.75" hidden="1" customHeight="1"/>
    <row r="1044" ht="12.75" hidden="1" customHeight="1"/>
    <row r="1045" ht="12.75" hidden="1" customHeight="1"/>
    <row r="1046" ht="12.75" hidden="1" customHeight="1"/>
    <row r="1047" ht="12.75" hidden="1" customHeight="1"/>
    <row r="1048" ht="12.75" hidden="1" customHeight="1"/>
    <row r="1049" ht="12.75" hidden="1" customHeight="1"/>
    <row r="1050" ht="12.75" hidden="1" customHeight="1"/>
    <row r="1051" ht="12.75" hidden="1" customHeight="1"/>
    <row r="1052" ht="12.75" hidden="1" customHeight="1"/>
    <row r="1053" ht="12.75" hidden="1" customHeight="1"/>
    <row r="1054" ht="12.75" hidden="1" customHeight="1"/>
    <row r="1055" ht="12.75" hidden="1" customHeight="1"/>
    <row r="1056" ht="12.75" hidden="1" customHeight="1"/>
    <row r="1057" ht="12.75" hidden="1" customHeight="1"/>
  </sheetData>
  <sheetProtection sheet="1" objects="1" scenarios="1"/>
  <mergeCells count="12">
    <mergeCell ref="M6:M9"/>
    <mergeCell ref="N6:N9"/>
    <mergeCell ref="L1:N1"/>
    <mergeCell ref="A5:A12"/>
    <mergeCell ref="C5:C6"/>
    <mergeCell ref="F6:F9"/>
    <mergeCell ref="G6:G12"/>
    <mergeCell ref="H6:H12"/>
    <mergeCell ref="I6:I13"/>
    <mergeCell ref="J6:J12"/>
    <mergeCell ref="K6:K13"/>
    <mergeCell ref="L6:L13"/>
  </mergeCells>
  <hyperlinks>
    <hyperlink ref="L1" location="Índice!A1" display="Índice!A1"/>
    <hyperlink ref="A887:B887" r:id="rId1" display="Fuente: INEGI. Estadísticas de Nupcialidad."/>
    <hyperlink ref="L1:N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2" manualBreakCount="12">
    <brk id="87" max="13" man="1"/>
    <brk id="159" max="13" man="1"/>
    <brk id="231" max="13" man="1"/>
    <brk id="303" max="13" man="1"/>
    <brk id="375" max="13" man="1"/>
    <brk id="447" max="13" man="1"/>
    <brk id="519" max="13" man="1"/>
    <brk id="591" max="13" man="1"/>
    <brk id="663" max="13" man="1"/>
    <brk id="735" max="13" man="1"/>
    <brk id="807" max="13" man="1"/>
    <brk id="843" max="1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4"/>
  <sheetViews>
    <sheetView showGridLines="0" showRowColHeaders="0" zoomScale="130" zoomScaleNormal="130" workbookViewId="0">
      <pane xSplit="1" ySplit="9" topLeftCell="B10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4.1640625" style="282" customWidth="1"/>
    <col min="2" max="2" width="21.83203125" style="282" customWidth="1"/>
    <col min="3" max="4" width="27.6640625" style="282" customWidth="1"/>
    <col min="5" max="5" width="1" style="282" customWidth="1"/>
    <col min="6" max="11" width="0" style="282" hidden="1" customWidth="1"/>
    <col min="12" max="16384" width="13.33203125" style="282" hidden="1"/>
  </cols>
  <sheetData>
    <row r="1" spans="1:5" ht="12" customHeight="1">
      <c r="A1" s="281" t="s">
        <v>260</v>
      </c>
      <c r="D1" s="368" t="s">
        <v>261</v>
      </c>
      <c r="E1" s="155"/>
    </row>
    <row r="2" spans="1:5" ht="12" customHeight="1">
      <c r="A2" s="281" t="s">
        <v>262</v>
      </c>
      <c r="D2" s="283"/>
      <c r="E2" s="155"/>
    </row>
    <row r="3" spans="1:5" ht="12" customHeight="1">
      <c r="A3" s="284" t="s">
        <v>71</v>
      </c>
    </row>
    <row r="4" spans="1:5" ht="3" customHeight="1">
      <c r="A4" s="285"/>
      <c r="B4" s="285"/>
      <c r="C4" s="285"/>
      <c r="D4" s="285"/>
    </row>
    <row r="5" spans="1:5" ht="3" customHeight="1">
      <c r="A5" s="286"/>
    </row>
    <row r="6" spans="1:5" s="287" customFormat="1" ht="8.85" customHeight="1">
      <c r="A6" s="457" t="s">
        <v>72</v>
      </c>
      <c r="B6" s="375" t="s">
        <v>263</v>
      </c>
      <c r="C6" s="375" t="s">
        <v>264</v>
      </c>
      <c r="D6" s="459" t="s">
        <v>265</v>
      </c>
    </row>
    <row r="7" spans="1:5" s="287" customFormat="1" ht="8.85" customHeight="1">
      <c r="A7" s="458"/>
      <c r="B7" s="375"/>
      <c r="C7" s="375"/>
      <c r="D7" s="460"/>
    </row>
    <row r="8" spans="1:5" s="287" customFormat="1" ht="8.85" customHeight="1">
      <c r="A8" s="458"/>
      <c r="B8" s="375"/>
      <c r="C8" s="375"/>
      <c r="D8" s="460"/>
    </row>
    <row r="9" spans="1:5" ht="3" customHeight="1">
      <c r="A9" s="285"/>
      <c r="B9" s="285"/>
      <c r="C9" s="285"/>
      <c r="D9" s="285"/>
    </row>
    <row r="10" spans="1:5" ht="3" customHeight="1">
      <c r="A10" s="286"/>
    </row>
    <row r="11" spans="1:5" s="290" customFormat="1" ht="9" customHeight="1">
      <c r="A11" s="288">
        <v>1995</v>
      </c>
      <c r="B11" s="289"/>
      <c r="C11" s="289"/>
      <c r="D11" s="289"/>
    </row>
    <row r="12" spans="1:5" s="290" customFormat="1" ht="9" customHeight="1">
      <c r="A12" s="291" t="s">
        <v>7</v>
      </c>
      <c r="B12" s="289">
        <f>SUM(B14:B46)</f>
        <v>430278</v>
      </c>
      <c r="C12" s="289">
        <f>SUM(C14:C46)</f>
        <v>430278</v>
      </c>
      <c r="D12" s="289">
        <f>SUM(D14:D46)</f>
        <v>430278</v>
      </c>
    </row>
    <row r="13" spans="1:5" s="290" customFormat="1" ht="3.95" customHeight="1">
      <c r="A13" s="291"/>
      <c r="B13" s="289"/>
      <c r="C13" s="289"/>
      <c r="D13" s="289"/>
    </row>
    <row r="14" spans="1:5" s="294" customFormat="1" ht="9" customHeight="1">
      <c r="A14" s="292" t="s">
        <v>16</v>
      </c>
      <c r="B14" s="293">
        <v>3472</v>
      </c>
      <c r="C14" s="293">
        <v>3553</v>
      </c>
      <c r="D14" s="293">
        <v>3491</v>
      </c>
    </row>
    <row r="15" spans="1:5" s="294" customFormat="1" ht="9" customHeight="1">
      <c r="A15" s="292" t="s">
        <v>17</v>
      </c>
      <c r="B15" s="293">
        <v>10222</v>
      </c>
      <c r="C15" s="293">
        <v>10183</v>
      </c>
      <c r="D15" s="293">
        <v>9822</v>
      </c>
    </row>
    <row r="16" spans="1:5" s="294" customFormat="1" ht="9" customHeight="1">
      <c r="A16" s="292" t="s">
        <v>18</v>
      </c>
      <c r="B16" s="293">
        <v>1455</v>
      </c>
      <c r="C16" s="293">
        <v>1457</v>
      </c>
      <c r="D16" s="293">
        <v>1463</v>
      </c>
    </row>
    <row r="17" spans="1:4" s="294" customFormat="1" ht="9" customHeight="1">
      <c r="A17" s="295" t="s">
        <v>19</v>
      </c>
      <c r="B17" s="296">
        <v>2409</v>
      </c>
      <c r="C17" s="296">
        <v>2399</v>
      </c>
      <c r="D17" s="296">
        <v>2529</v>
      </c>
    </row>
    <row r="18" spans="1:4" s="294" customFormat="1" ht="9" customHeight="1">
      <c r="A18" s="292" t="s">
        <v>20</v>
      </c>
      <c r="B18" s="293">
        <v>9795</v>
      </c>
      <c r="C18" s="293">
        <v>9859</v>
      </c>
      <c r="D18" s="293">
        <v>9594</v>
      </c>
    </row>
    <row r="19" spans="1:4" s="294" customFormat="1" ht="9" customHeight="1">
      <c r="A19" s="292" t="s">
        <v>21</v>
      </c>
      <c r="B19" s="293">
        <v>2356</v>
      </c>
      <c r="C19" s="293">
        <v>2367</v>
      </c>
      <c r="D19" s="293">
        <v>2338</v>
      </c>
    </row>
    <row r="20" spans="1:4" s="294" customFormat="1" ht="9" customHeight="1">
      <c r="A20" s="292" t="s">
        <v>22</v>
      </c>
      <c r="B20" s="293">
        <v>14957</v>
      </c>
      <c r="C20" s="293">
        <v>14980</v>
      </c>
      <c r="D20" s="293">
        <v>15281</v>
      </c>
    </row>
    <row r="21" spans="1:4" s="294" customFormat="1" ht="9" customHeight="1">
      <c r="A21" s="295" t="s">
        <v>23</v>
      </c>
      <c r="B21" s="296">
        <v>14668</v>
      </c>
      <c r="C21" s="296">
        <v>14301</v>
      </c>
      <c r="D21" s="296">
        <v>14422</v>
      </c>
    </row>
    <row r="22" spans="1:4" s="294" customFormat="1" ht="9" customHeight="1">
      <c r="A22" s="243" t="s">
        <v>24</v>
      </c>
      <c r="B22" s="293">
        <v>57444</v>
      </c>
      <c r="C22" s="293">
        <v>57544</v>
      </c>
      <c r="D22" s="293">
        <v>46609</v>
      </c>
    </row>
    <row r="23" spans="1:4" s="294" customFormat="1" ht="9" customHeight="1">
      <c r="A23" s="292" t="s">
        <v>25</v>
      </c>
      <c r="B23" s="293">
        <v>5441</v>
      </c>
      <c r="C23" s="293">
        <v>5248</v>
      </c>
      <c r="D23" s="293">
        <v>5740</v>
      </c>
    </row>
    <row r="24" spans="1:4" s="294" customFormat="1" ht="9" customHeight="1">
      <c r="A24" s="292" t="s">
        <v>26</v>
      </c>
      <c r="B24" s="293">
        <v>21354</v>
      </c>
      <c r="C24" s="293">
        <v>21172</v>
      </c>
      <c r="D24" s="293">
        <v>21482</v>
      </c>
    </row>
    <row r="25" spans="1:4" s="294" customFormat="1" ht="9" customHeight="1">
      <c r="A25" s="295" t="s">
        <v>27</v>
      </c>
      <c r="B25" s="296">
        <v>10396</v>
      </c>
      <c r="C25" s="296">
        <v>10345</v>
      </c>
      <c r="D25" s="296">
        <v>10710</v>
      </c>
    </row>
    <row r="26" spans="1:4" s="294" customFormat="1" ht="9" customHeight="1">
      <c r="A26" s="292" t="s">
        <v>28</v>
      </c>
      <c r="B26" s="293">
        <v>9478</v>
      </c>
      <c r="C26" s="293">
        <v>9380</v>
      </c>
      <c r="D26" s="293">
        <v>9907</v>
      </c>
    </row>
    <row r="27" spans="1:4" s="294" customFormat="1" ht="9" customHeight="1">
      <c r="A27" s="292" t="s">
        <v>29</v>
      </c>
      <c r="B27" s="293">
        <v>30834</v>
      </c>
      <c r="C27" s="293">
        <v>30782</v>
      </c>
      <c r="D27" s="293">
        <v>30189</v>
      </c>
    </row>
    <row r="28" spans="1:4" s="294" customFormat="1" ht="9" customHeight="1">
      <c r="A28" s="292" t="s">
        <v>30</v>
      </c>
      <c r="B28" s="293">
        <v>41642</v>
      </c>
      <c r="C28" s="293">
        <v>41518</v>
      </c>
      <c r="D28" s="293">
        <v>50167</v>
      </c>
    </row>
    <row r="29" spans="1:4" s="294" customFormat="1" ht="9" customHeight="1">
      <c r="A29" s="295" t="s">
        <v>31</v>
      </c>
      <c r="B29" s="296">
        <v>18081</v>
      </c>
      <c r="C29" s="296">
        <v>17842</v>
      </c>
      <c r="D29" s="296">
        <v>18515</v>
      </c>
    </row>
    <row r="30" spans="1:4" s="294" customFormat="1" ht="9" customHeight="1">
      <c r="A30" s="292" t="s">
        <v>32</v>
      </c>
      <c r="B30" s="293">
        <v>6530</v>
      </c>
      <c r="C30" s="293">
        <v>6518</v>
      </c>
      <c r="D30" s="293">
        <v>6654</v>
      </c>
    </row>
    <row r="31" spans="1:4" s="294" customFormat="1" ht="9" customHeight="1">
      <c r="A31" s="292" t="s">
        <v>33</v>
      </c>
      <c r="B31" s="293">
        <v>3909</v>
      </c>
      <c r="C31" s="293">
        <v>3901</v>
      </c>
      <c r="D31" s="293">
        <v>4083</v>
      </c>
    </row>
    <row r="32" spans="1:4" s="294" customFormat="1" ht="9" customHeight="1">
      <c r="A32" s="292" t="s">
        <v>34</v>
      </c>
      <c r="B32" s="293">
        <v>15393</v>
      </c>
      <c r="C32" s="293">
        <v>15254</v>
      </c>
      <c r="D32" s="293">
        <v>14554</v>
      </c>
    </row>
    <row r="33" spans="1:4" s="294" customFormat="1" ht="9" customHeight="1">
      <c r="A33" s="295" t="s">
        <v>35</v>
      </c>
      <c r="B33" s="296">
        <v>17946</v>
      </c>
      <c r="C33" s="296">
        <v>17896</v>
      </c>
      <c r="D33" s="296">
        <v>18253</v>
      </c>
    </row>
    <row r="34" spans="1:4" s="294" customFormat="1" ht="9" customHeight="1">
      <c r="A34" s="292" t="s">
        <v>36</v>
      </c>
      <c r="B34" s="293">
        <v>26714</v>
      </c>
      <c r="C34" s="293">
        <v>26767</v>
      </c>
      <c r="D34" s="293">
        <v>26713</v>
      </c>
    </row>
    <row r="35" spans="1:4" s="294" customFormat="1" ht="9" customHeight="1">
      <c r="A35" s="292" t="s">
        <v>37</v>
      </c>
      <c r="B35" s="293">
        <v>6026</v>
      </c>
      <c r="C35" s="293">
        <v>6053</v>
      </c>
      <c r="D35" s="293">
        <v>5716</v>
      </c>
    </row>
    <row r="36" spans="1:4" s="294" customFormat="1" ht="9" customHeight="1">
      <c r="A36" s="292" t="s">
        <v>38</v>
      </c>
      <c r="B36" s="293">
        <v>1830</v>
      </c>
      <c r="C36" s="293">
        <v>1826</v>
      </c>
      <c r="D36" s="293">
        <v>1875</v>
      </c>
    </row>
    <row r="37" spans="1:4" s="294" customFormat="1" ht="9" customHeight="1">
      <c r="A37" s="295" t="s">
        <v>39</v>
      </c>
      <c r="B37" s="296">
        <v>10185</v>
      </c>
      <c r="C37" s="296">
        <v>10071</v>
      </c>
      <c r="D37" s="296">
        <v>10184</v>
      </c>
    </row>
    <row r="38" spans="1:4" s="294" customFormat="1" ht="9" customHeight="1">
      <c r="A38" s="292" t="s">
        <v>40</v>
      </c>
      <c r="B38" s="293">
        <v>9798</v>
      </c>
      <c r="C38" s="293">
        <v>9774</v>
      </c>
      <c r="D38" s="293">
        <v>9876</v>
      </c>
    </row>
    <row r="39" spans="1:4" s="294" customFormat="1" ht="9" customHeight="1">
      <c r="A39" s="292" t="s">
        <v>41</v>
      </c>
      <c r="B39" s="293">
        <v>10164</v>
      </c>
      <c r="C39" s="293">
        <v>10169</v>
      </c>
      <c r="D39" s="293">
        <v>10130</v>
      </c>
    </row>
    <row r="40" spans="1:4" s="294" customFormat="1" ht="9" customHeight="1">
      <c r="A40" s="292" t="s">
        <v>42</v>
      </c>
      <c r="B40" s="293">
        <v>7417</v>
      </c>
      <c r="C40" s="293">
        <v>7391</v>
      </c>
      <c r="D40" s="293">
        <v>7183</v>
      </c>
    </row>
    <row r="41" spans="1:4" s="294" customFormat="1" ht="9" customHeight="1">
      <c r="A41" s="295" t="s">
        <v>43</v>
      </c>
      <c r="B41" s="296">
        <v>11356</v>
      </c>
      <c r="C41" s="296">
        <v>11266</v>
      </c>
      <c r="D41" s="296">
        <v>10798</v>
      </c>
    </row>
    <row r="42" spans="1:4" s="294" customFormat="1" ht="9" customHeight="1">
      <c r="A42" s="292" t="s">
        <v>44</v>
      </c>
      <c r="B42" s="293">
        <v>4270</v>
      </c>
      <c r="C42" s="293">
        <v>4206</v>
      </c>
      <c r="D42" s="293">
        <v>4464</v>
      </c>
    </row>
    <row r="43" spans="1:4" s="294" customFormat="1" ht="9" customHeight="1">
      <c r="A43" s="292" t="s">
        <v>45</v>
      </c>
      <c r="B43" s="293">
        <v>29956</v>
      </c>
      <c r="C43" s="293">
        <v>29966</v>
      </c>
      <c r="D43" s="293">
        <v>30556</v>
      </c>
    </row>
    <row r="44" spans="1:4" s="294" customFormat="1" ht="9" customHeight="1">
      <c r="A44" s="292" t="s">
        <v>46</v>
      </c>
      <c r="B44" s="293">
        <v>8410</v>
      </c>
      <c r="C44" s="293">
        <v>8434</v>
      </c>
      <c r="D44" s="293">
        <v>8139</v>
      </c>
    </row>
    <row r="45" spans="1:4" s="294" customFormat="1" ht="9" customHeight="1">
      <c r="A45" s="295" t="s">
        <v>47</v>
      </c>
      <c r="B45" s="296">
        <v>6370</v>
      </c>
      <c r="C45" s="296">
        <v>6180</v>
      </c>
      <c r="D45" s="296">
        <v>6438</v>
      </c>
    </row>
    <row r="46" spans="1:4" s="294" customFormat="1" ht="9" customHeight="1">
      <c r="A46" s="292" t="s">
        <v>76</v>
      </c>
      <c r="B46" s="297" t="s">
        <v>77</v>
      </c>
      <c r="C46" s="297">
        <v>1676</v>
      </c>
      <c r="D46" s="293">
        <v>2403</v>
      </c>
    </row>
    <row r="47" spans="1:4" s="294" customFormat="1" ht="9" customHeight="1">
      <c r="A47" s="292"/>
      <c r="B47" s="297"/>
      <c r="C47" s="297"/>
      <c r="D47" s="293"/>
    </row>
    <row r="48" spans="1:4" s="290" customFormat="1" ht="9" customHeight="1">
      <c r="A48" s="288">
        <v>1996</v>
      </c>
      <c r="B48" s="289"/>
      <c r="C48" s="289"/>
      <c r="D48" s="289"/>
    </row>
    <row r="49" spans="1:4" s="290" customFormat="1" ht="9" customHeight="1">
      <c r="A49" s="291" t="s">
        <v>7</v>
      </c>
      <c r="B49" s="289">
        <f>SUM(B51:B83)</f>
        <v>436321</v>
      </c>
      <c r="C49" s="289">
        <f>SUM(C51:C83)</f>
        <v>436321</v>
      </c>
      <c r="D49" s="289">
        <f>SUM(D51:D83)</f>
        <v>436321</v>
      </c>
    </row>
    <row r="50" spans="1:4" s="290" customFormat="1" ht="3.95" customHeight="1">
      <c r="A50" s="291"/>
      <c r="B50" s="289"/>
      <c r="C50" s="289"/>
      <c r="D50" s="289"/>
    </row>
    <row r="51" spans="1:4" s="294" customFormat="1" ht="9" customHeight="1">
      <c r="A51" s="292" t="s">
        <v>16</v>
      </c>
      <c r="B51" s="293">
        <v>3536</v>
      </c>
      <c r="C51" s="293">
        <v>3623</v>
      </c>
      <c r="D51" s="293">
        <v>3498</v>
      </c>
    </row>
    <row r="52" spans="1:4" s="294" customFormat="1" ht="9" customHeight="1">
      <c r="A52" s="292" t="s">
        <v>17</v>
      </c>
      <c r="B52" s="293">
        <v>10422</v>
      </c>
      <c r="C52" s="293">
        <v>10389</v>
      </c>
      <c r="D52" s="293">
        <v>10042</v>
      </c>
    </row>
    <row r="53" spans="1:4" s="294" customFormat="1" ht="9" customHeight="1">
      <c r="A53" s="292" t="s">
        <v>18</v>
      </c>
      <c r="B53" s="293">
        <v>1515</v>
      </c>
      <c r="C53" s="293">
        <v>1511</v>
      </c>
      <c r="D53" s="293">
        <v>1499</v>
      </c>
    </row>
    <row r="54" spans="1:4" s="294" customFormat="1" ht="9" customHeight="1">
      <c r="A54" s="295" t="s">
        <v>19</v>
      </c>
      <c r="B54" s="296">
        <v>2355</v>
      </c>
      <c r="C54" s="296">
        <v>2360</v>
      </c>
      <c r="D54" s="296">
        <v>2497</v>
      </c>
    </row>
    <row r="55" spans="1:4" s="294" customFormat="1" ht="9" customHeight="1">
      <c r="A55" s="292" t="s">
        <v>20</v>
      </c>
      <c r="B55" s="293">
        <v>10164</v>
      </c>
      <c r="C55" s="293">
        <v>10233</v>
      </c>
      <c r="D55" s="293">
        <v>10062</v>
      </c>
    </row>
    <row r="56" spans="1:4" s="294" customFormat="1" ht="9" customHeight="1">
      <c r="A56" s="292" t="s">
        <v>21</v>
      </c>
      <c r="B56" s="293">
        <v>2225</v>
      </c>
      <c r="C56" s="293">
        <v>2222</v>
      </c>
      <c r="D56" s="293">
        <v>2295</v>
      </c>
    </row>
    <row r="57" spans="1:4" s="294" customFormat="1" ht="9" customHeight="1">
      <c r="A57" s="292" t="s">
        <v>22</v>
      </c>
      <c r="B57" s="293">
        <v>14961</v>
      </c>
      <c r="C57" s="293">
        <v>14966</v>
      </c>
      <c r="D57" s="293">
        <v>15243</v>
      </c>
    </row>
    <row r="58" spans="1:4" s="294" customFormat="1" ht="9" customHeight="1">
      <c r="A58" s="295" t="s">
        <v>23</v>
      </c>
      <c r="B58" s="296">
        <v>14947</v>
      </c>
      <c r="C58" s="296">
        <v>14504</v>
      </c>
      <c r="D58" s="296">
        <v>14635</v>
      </c>
    </row>
    <row r="59" spans="1:4" s="294" customFormat="1" ht="9" customHeight="1">
      <c r="A59" s="243" t="s">
        <v>24</v>
      </c>
      <c r="B59" s="293">
        <v>58199</v>
      </c>
      <c r="C59" s="293">
        <v>58149</v>
      </c>
      <c r="D59" s="293">
        <v>46474</v>
      </c>
    </row>
    <row r="60" spans="1:4" s="294" customFormat="1" ht="9" customHeight="1">
      <c r="A60" s="292" t="s">
        <v>25</v>
      </c>
      <c r="B60" s="293">
        <v>5824</v>
      </c>
      <c r="C60" s="293">
        <v>5700</v>
      </c>
      <c r="D60" s="293">
        <v>6094</v>
      </c>
    </row>
    <row r="61" spans="1:4" s="294" customFormat="1" ht="9" customHeight="1">
      <c r="A61" s="292" t="s">
        <v>26</v>
      </c>
      <c r="B61" s="293">
        <v>21143</v>
      </c>
      <c r="C61" s="293">
        <v>21131</v>
      </c>
      <c r="D61" s="293">
        <v>21469</v>
      </c>
    </row>
    <row r="62" spans="1:4" s="294" customFormat="1" ht="9" customHeight="1">
      <c r="A62" s="295" t="s">
        <v>27</v>
      </c>
      <c r="B62" s="296">
        <v>10263</v>
      </c>
      <c r="C62" s="296">
        <v>10207</v>
      </c>
      <c r="D62" s="296">
        <v>10587</v>
      </c>
    </row>
    <row r="63" spans="1:4" s="294" customFormat="1" ht="9" customHeight="1">
      <c r="A63" s="292" t="s">
        <v>28</v>
      </c>
      <c r="B63" s="293">
        <v>9447</v>
      </c>
      <c r="C63" s="293">
        <v>9352</v>
      </c>
      <c r="D63" s="293">
        <v>9943</v>
      </c>
    </row>
    <row r="64" spans="1:4" s="294" customFormat="1" ht="9" customHeight="1">
      <c r="A64" s="292" t="s">
        <v>29</v>
      </c>
      <c r="B64" s="293">
        <v>31513</v>
      </c>
      <c r="C64" s="293">
        <v>31505</v>
      </c>
      <c r="D64" s="293">
        <v>30809</v>
      </c>
    </row>
    <row r="65" spans="1:4" s="294" customFormat="1" ht="9" customHeight="1">
      <c r="A65" s="292" t="s">
        <v>30</v>
      </c>
      <c r="B65" s="293">
        <v>41945</v>
      </c>
      <c r="C65" s="293">
        <v>41868</v>
      </c>
      <c r="D65" s="293">
        <v>51161</v>
      </c>
    </row>
    <row r="66" spans="1:4" s="294" customFormat="1" ht="9" customHeight="1">
      <c r="A66" s="295" t="s">
        <v>31</v>
      </c>
      <c r="B66" s="296">
        <v>18674</v>
      </c>
      <c r="C66" s="296">
        <v>18437</v>
      </c>
      <c r="D66" s="296">
        <v>18953</v>
      </c>
    </row>
    <row r="67" spans="1:4" s="294" customFormat="1" ht="9" customHeight="1">
      <c r="A67" s="292" t="s">
        <v>32</v>
      </c>
      <c r="B67" s="293">
        <v>6446</v>
      </c>
      <c r="C67" s="293">
        <v>6422</v>
      </c>
      <c r="D67" s="293">
        <v>6603</v>
      </c>
    </row>
    <row r="68" spans="1:4" s="294" customFormat="1" ht="9" customHeight="1">
      <c r="A68" s="292" t="s">
        <v>33</v>
      </c>
      <c r="B68" s="293">
        <v>3798</v>
      </c>
      <c r="C68" s="293">
        <v>3775</v>
      </c>
      <c r="D68" s="293">
        <v>3963</v>
      </c>
    </row>
    <row r="69" spans="1:4" s="294" customFormat="1" ht="9" customHeight="1">
      <c r="A69" s="292" t="s">
        <v>34</v>
      </c>
      <c r="B69" s="293">
        <v>15646</v>
      </c>
      <c r="C69" s="293">
        <v>15603</v>
      </c>
      <c r="D69" s="293">
        <v>14976</v>
      </c>
    </row>
    <row r="70" spans="1:4" s="294" customFormat="1" ht="9" customHeight="1">
      <c r="A70" s="295" t="s">
        <v>35</v>
      </c>
      <c r="B70" s="296">
        <v>18148</v>
      </c>
      <c r="C70" s="296">
        <v>18148</v>
      </c>
      <c r="D70" s="296">
        <v>18520</v>
      </c>
    </row>
    <row r="71" spans="1:4" s="294" customFormat="1" ht="9" customHeight="1">
      <c r="A71" s="292" t="s">
        <v>36</v>
      </c>
      <c r="B71" s="293">
        <v>26862</v>
      </c>
      <c r="C71" s="293">
        <v>26895</v>
      </c>
      <c r="D71" s="293">
        <v>26887</v>
      </c>
    </row>
    <row r="72" spans="1:4" s="294" customFormat="1" ht="9" customHeight="1">
      <c r="A72" s="292" t="s">
        <v>37</v>
      </c>
      <c r="B72" s="293">
        <v>6010</v>
      </c>
      <c r="C72" s="293">
        <v>6011</v>
      </c>
      <c r="D72" s="293">
        <v>5656</v>
      </c>
    </row>
    <row r="73" spans="1:4" s="294" customFormat="1" ht="9" customHeight="1">
      <c r="A73" s="292" t="s">
        <v>38</v>
      </c>
      <c r="B73" s="293">
        <v>1894</v>
      </c>
      <c r="C73" s="293">
        <v>1886</v>
      </c>
      <c r="D73" s="293">
        <v>1960</v>
      </c>
    </row>
    <row r="74" spans="1:4" s="294" customFormat="1" ht="9" customHeight="1">
      <c r="A74" s="295" t="s">
        <v>39</v>
      </c>
      <c r="B74" s="296">
        <v>10211</v>
      </c>
      <c r="C74" s="296">
        <v>10215</v>
      </c>
      <c r="D74" s="296">
        <v>10349</v>
      </c>
    </row>
    <row r="75" spans="1:4" s="294" customFormat="1" ht="9" customHeight="1">
      <c r="A75" s="292" t="s">
        <v>40</v>
      </c>
      <c r="B75" s="293">
        <v>9999</v>
      </c>
      <c r="C75" s="293">
        <v>9956</v>
      </c>
      <c r="D75" s="293">
        <v>10125</v>
      </c>
    </row>
    <row r="76" spans="1:4" s="294" customFormat="1" ht="9" customHeight="1">
      <c r="A76" s="292" t="s">
        <v>41</v>
      </c>
      <c r="B76" s="293">
        <v>10553</v>
      </c>
      <c r="C76" s="293">
        <v>10561</v>
      </c>
      <c r="D76" s="293">
        <v>10454</v>
      </c>
    </row>
    <row r="77" spans="1:4" s="294" customFormat="1" ht="9" customHeight="1">
      <c r="A77" s="292" t="s">
        <v>42</v>
      </c>
      <c r="B77" s="293">
        <v>7438</v>
      </c>
      <c r="C77" s="293">
        <v>7434</v>
      </c>
      <c r="D77" s="293">
        <v>7188</v>
      </c>
    </row>
    <row r="78" spans="1:4" s="294" customFormat="1" ht="9" customHeight="1">
      <c r="A78" s="295" t="s">
        <v>43</v>
      </c>
      <c r="B78" s="296">
        <v>11855</v>
      </c>
      <c r="C78" s="296">
        <v>11844</v>
      </c>
      <c r="D78" s="296">
        <v>11336</v>
      </c>
    </row>
    <row r="79" spans="1:4" s="294" customFormat="1" ht="9" customHeight="1">
      <c r="A79" s="292" t="s">
        <v>44</v>
      </c>
      <c r="B79" s="293">
        <v>4239</v>
      </c>
      <c r="C79" s="293">
        <v>4208</v>
      </c>
      <c r="D79" s="293">
        <v>4420</v>
      </c>
    </row>
    <row r="80" spans="1:4" s="294" customFormat="1" ht="9" customHeight="1">
      <c r="A80" s="292" t="s">
        <v>45</v>
      </c>
      <c r="B80" s="293">
        <v>31455</v>
      </c>
      <c r="C80" s="293">
        <v>31474</v>
      </c>
      <c r="D80" s="293">
        <v>32072</v>
      </c>
    </row>
    <row r="81" spans="1:4" s="294" customFormat="1" ht="9" customHeight="1">
      <c r="A81" s="292" t="s">
        <v>46</v>
      </c>
      <c r="B81" s="293">
        <v>8380</v>
      </c>
      <c r="C81" s="293">
        <v>8381</v>
      </c>
      <c r="D81" s="293">
        <v>8094</v>
      </c>
    </row>
    <row r="82" spans="1:4" s="294" customFormat="1" ht="9" customHeight="1">
      <c r="A82" s="295" t="s">
        <v>47</v>
      </c>
      <c r="B82" s="296">
        <v>6254</v>
      </c>
      <c r="C82" s="296">
        <v>6024</v>
      </c>
      <c r="D82" s="296">
        <v>6321</v>
      </c>
    </row>
    <row r="83" spans="1:4" s="294" customFormat="1" ht="9" customHeight="1">
      <c r="A83" s="292" t="s">
        <v>76</v>
      </c>
      <c r="B83" s="297" t="s">
        <v>77</v>
      </c>
      <c r="C83" s="297">
        <v>1327</v>
      </c>
      <c r="D83" s="293">
        <v>2136</v>
      </c>
    </row>
    <row r="84" spans="1:4" s="294" customFormat="1" ht="9" customHeight="1">
      <c r="A84" s="292"/>
      <c r="B84" s="297"/>
      <c r="C84" s="297"/>
      <c r="D84" s="293"/>
    </row>
    <row r="85" spans="1:4" s="290" customFormat="1" ht="9" customHeight="1">
      <c r="A85" s="288">
        <v>1997</v>
      </c>
      <c r="B85" s="289"/>
      <c r="C85" s="289"/>
      <c r="D85" s="289"/>
    </row>
    <row r="86" spans="1:4" s="290" customFormat="1" ht="9" customHeight="1">
      <c r="A86" s="291" t="s">
        <v>7</v>
      </c>
      <c r="B86" s="289">
        <f>SUM(B88:B120)</f>
        <v>440437</v>
      </c>
      <c r="C86" s="289">
        <f>SUM(C88:C120)</f>
        <v>440437</v>
      </c>
      <c r="D86" s="289">
        <f>SUM(D88:D120)</f>
        <v>440437</v>
      </c>
    </row>
    <row r="87" spans="1:4" s="290" customFormat="1" ht="3.95" customHeight="1">
      <c r="A87" s="291"/>
      <c r="B87" s="289"/>
      <c r="C87" s="289"/>
      <c r="D87" s="289"/>
    </row>
    <row r="88" spans="1:4" s="294" customFormat="1" ht="9" customHeight="1">
      <c r="A88" s="292" t="s">
        <v>16</v>
      </c>
      <c r="B88" s="293">
        <v>3884</v>
      </c>
      <c r="C88" s="293">
        <v>3962</v>
      </c>
      <c r="D88" s="293">
        <v>3782</v>
      </c>
    </row>
    <row r="89" spans="1:4" s="294" customFormat="1" ht="9" customHeight="1">
      <c r="A89" s="292" t="s">
        <v>17</v>
      </c>
      <c r="B89" s="293">
        <v>10829</v>
      </c>
      <c r="C89" s="293">
        <v>10763</v>
      </c>
      <c r="D89" s="293">
        <v>10541</v>
      </c>
    </row>
    <row r="90" spans="1:4" s="294" customFormat="1" ht="9" customHeight="1">
      <c r="A90" s="292" t="s">
        <v>18</v>
      </c>
      <c r="B90" s="293">
        <v>1636</v>
      </c>
      <c r="C90" s="293">
        <v>1628</v>
      </c>
      <c r="D90" s="293">
        <v>1630</v>
      </c>
    </row>
    <row r="91" spans="1:4" s="294" customFormat="1" ht="9" customHeight="1">
      <c r="A91" s="295" t="s">
        <v>19</v>
      </c>
      <c r="B91" s="296">
        <v>2393</v>
      </c>
      <c r="C91" s="296">
        <v>2390</v>
      </c>
      <c r="D91" s="296">
        <v>2563</v>
      </c>
    </row>
    <row r="92" spans="1:4" s="294" customFormat="1" ht="9" customHeight="1">
      <c r="A92" s="292" t="s">
        <v>20</v>
      </c>
      <c r="B92" s="293">
        <v>10477</v>
      </c>
      <c r="C92" s="293">
        <v>10550</v>
      </c>
      <c r="D92" s="293">
        <v>10312</v>
      </c>
    </row>
    <row r="93" spans="1:4" s="294" customFormat="1" ht="9" customHeight="1">
      <c r="A93" s="292" t="s">
        <v>21</v>
      </c>
      <c r="B93" s="293">
        <v>2313</v>
      </c>
      <c r="C93" s="293">
        <v>2313</v>
      </c>
      <c r="D93" s="293">
        <v>2403</v>
      </c>
    </row>
    <row r="94" spans="1:4" s="294" customFormat="1" ht="9" customHeight="1">
      <c r="A94" s="292" t="s">
        <v>22</v>
      </c>
      <c r="B94" s="293">
        <v>15248</v>
      </c>
      <c r="C94" s="293">
        <v>15247</v>
      </c>
      <c r="D94" s="293">
        <v>15512</v>
      </c>
    </row>
    <row r="95" spans="1:4" s="294" customFormat="1" ht="9" customHeight="1">
      <c r="A95" s="295" t="s">
        <v>23</v>
      </c>
      <c r="B95" s="296">
        <v>15928</v>
      </c>
      <c r="C95" s="296">
        <v>15473</v>
      </c>
      <c r="D95" s="296">
        <v>15508</v>
      </c>
    </row>
    <row r="96" spans="1:4" s="294" customFormat="1" ht="9" customHeight="1">
      <c r="A96" s="243" t="s">
        <v>24</v>
      </c>
      <c r="B96" s="293">
        <v>58422</v>
      </c>
      <c r="C96" s="293">
        <v>58468</v>
      </c>
      <c r="D96" s="293">
        <v>46884</v>
      </c>
    </row>
    <row r="97" spans="1:4" s="294" customFormat="1" ht="9" customHeight="1">
      <c r="A97" s="292" t="s">
        <v>25</v>
      </c>
      <c r="B97" s="293">
        <v>5847</v>
      </c>
      <c r="C97" s="293">
        <v>5703</v>
      </c>
      <c r="D97" s="293">
        <v>6121</v>
      </c>
    </row>
    <row r="98" spans="1:4" s="294" customFormat="1" ht="9" customHeight="1">
      <c r="A98" s="292" t="s">
        <v>26</v>
      </c>
      <c r="B98" s="293">
        <v>21231</v>
      </c>
      <c r="C98" s="293">
        <v>21238</v>
      </c>
      <c r="D98" s="293">
        <v>21492</v>
      </c>
    </row>
    <row r="99" spans="1:4" s="294" customFormat="1" ht="9" customHeight="1">
      <c r="A99" s="295" t="s">
        <v>27</v>
      </c>
      <c r="B99" s="296">
        <v>10822</v>
      </c>
      <c r="C99" s="296">
        <v>10758</v>
      </c>
      <c r="D99" s="296">
        <v>11173</v>
      </c>
    </row>
    <row r="100" spans="1:4" s="294" customFormat="1" ht="9" customHeight="1">
      <c r="A100" s="292" t="s">
        <v>28</v>
      </c>
      <c r="B100" s="293">
        <v>9395</v>
      </c>
      <c r="C100" s="293">
        <v>9299</v>
      </c>
      <c r="D100" s="293">
        <v>9781</v>
      </c>
    </row>
    <row r="101" spans="1:4" s="294" customFormat="1" ht="9" customHeight="1">
      <c r="A101" s="292" t="s">
        <v>29</v>
      </c>
      <c r="B101" s="293">
        <v>31376</v>
      </c>
      <c r="C101" s="293">
        <v>31385</v>
      </c>
      <c r="D101" s="293">
        <v>30722</v>
      </c>
    </row>
    <row r="102" spans="1:4" s="294" customFormat="1" ht="9" customHeight="1">
      <c r="A102" s="292" t="s">
        <v>30</v>
      </c>
      <c r="B102" s="293">
        <v>42463</v>
      </c>
      <c r="C102" s="293">
        <v>42347</v>
      </c>
      <c r="D102" s="293">
        <v>51525</v>
      </c>
    </row>
    <row r="103" spans="1:4" s="294" customFormat="1" ht="9" customHeight="1">
      <c r="A103" s="295" t="s">
        <v>31</v>
      </c>
      <c r="B103" s="296">
        <v>18262</v>
      </c>
      <c r="C103" s="296">
        <v>18033</v>
      </c>
      <c r="D103" s="296">
        <v>18656</v>
      </c>
    </row>
    <row r="104" spans="1:4" s="294" customFormat="1" ht="9" customHeight="1">
      <c r="A104" s="292" t="s">
        <v>32</v>
      </c>
      <c r="B104" s="293">
        <v>6579</v>
      </c>
      <c r="C104" s="293">
        <v>6563</v>
      </c>
      <c r="D104" s="293">
        <v>6704</v>
      </c>
    </row>
    <row r="105" spans="1:4" s="294" customFormat="1" ht="9" customHeight="1">
      <c r="A105" s="292" t="s">
        <v>33</v>
      </c>
      <c r="B105" s="293">
        <v>3901</v>
      </c>
      <c r="C105" s="293">
        <v>3875</v>
      </c>
      <c r="D105" s="293">
        <v>4103</v>
      </c>
    </row>
    <row r="106" spans="1:4" s="294" customFormat="1" ht="9" customHeight="1">
      <c r="A106" s="292" t="s">
        <v>34</v>
      </c>
      <c r="B106" s="293">
        <v>16374</v>
      </c>
      <c r="C106" s="293">
        <v>16240</v>
      </c>
      <c r="D106" s="293">
        <v>15603</v>
      </c>
    </row>
    <row r="107" spans="1:4" s="294" customFormat="1" ht="9" customHeight="1">
      <c r="A107" s="295" t="s">
        <v>35</v>
      </c>
      <c r="B107" s="296">
        <v>18075</v>
      </c>
      <c r="C107" s="296">
        <v>18085</v>
      </c>
      <c r="D107" s="296">
        <v>18425</v>
      </c>
    </row>
    <row r="108" spans="1:4" s="294" customFormat="1" ht="9" customHeight="1">
      <c r="A108" s="292" t="s">
        <v>36</v>
      </c>
      <c r="B108" s="293">
        <v>26432</v>
      </c>
      <c r="C108" s="293">
        <v>26448</v>
      </c>
      <c r="D108" s="293">
        <v>26458</v>
      </c>
    </row>
    <row r="109" spans="1:4" s="294" customFormat="1" ht="9" customHeight="1">
      <c r="A109" s="292" t="s">
        <v>37</v>
      </c>
      <c r="B109" s="293">
        <v>5986</v>
      </c>
      <c r="C109" s="293">
        <v>5990</v>
      </c>
      <c r="D109" s="293">
        <v>5698</v>
      </c>
    </row>
    <row r="110" spans="1:4" s="294" customFormat="1" ht="9" customHeight="1">
      <c r="A110" s="292" t="s">
        <v>38</v>
      </c>
      <c r="B110" s="293">
        <v>2009</v>
      </c>
      <c r="C110" s="293">
        <v>1993</v>
      </c>
      <c r="D110" s="293">
        <v>2053</v>
      </c>
    </row>
    <row r="111" spans="1:4" s="294" customFormat="1" ht="9" customHeight="1">
      <c r="A111" s="295" t="s">
        <v>39</v>
      </c>
      <c r="B111" s="296">
        <v>10170</v>
      </c>
      <c r="C111" s="296">
        <v>10161</v>
      </c>
      <c r="D111" s="296">
        <v>10289</v>
      </c>
    </row>
    <row r="112" spans="1:4" s="294" customFormat="1" ht="9" customHeight="1">
      <c r="A112" s="292" t="s">
        <v>40</v>
      </c>
      <c r="B112" s="293">
        <v>9930</v>
      </c>
      <c r="C112" s="293">
        <v>9883</v>
      </c>
      <c r="D112" s="293">
        <v>9969</v>
      </c>
    </row>
    <row r="113" spans="1:4" s="294" customFormat="1" ht="9" customHeight="1">
      <c r="A113" s="292" t="s">
        <v>41</v>
      </c>
      <c r="B113" s="293">
        <v>10945</v>
      </c>
      <c r="C113" s="293">
        <v>10964</v>
      </c>
      <c r="D113" s="293">
        <v>10797</v>
      </c>
    </row>
    <row r="114" spans="1:4" s="294" customFormat="1" ht="9" customHeight="1">
      <c r="A114" s="292" t="s">
        <v>42</v>
      </c>
      <c r="B114" s="293">
        <v>7418</v>
      </c>
      <c r="C114" s="293">
        <v>7415</v>
      </c>
      <c r="D114" s="293">
        <v>7196</v>
      </c>
    </row>
    <row r="115" spans="1:4" s="294" customFormat="1" ht="9" customHeight="1">
      <c r="A115" s="295" t="s">
        <v>43</v>
      </c>
      <c r="B115" s="296">
        <v>11939</v>
      </c>
      <c r="C115" s="296">
        <v>11965</v>
      </c>
      <c r="D115" s="296">
        <v>11450</v>
      </c>
    </row>
    <row r="116" spans="1:4" s="294" customFormat="1" ht="9" customHeight="1">
      <c r="A116" s="292" t="s">
        <v>44</v>
      </c>
      <c r="B116" s="293">
        <v>4400</v>
      </c>
      <c r="C116" s="293">
        <v>4362</v>
      </c>
      <c r="D116" s="293">
        <v>4651</v>
      </c>
    </row>
    <row r="117" spans="1:4" s="294" customFormat="1" ht="9" customHeight="1">
      <c r="A117" s="292" t="s">
        <v>45</v>
      </c>
      <c r="B117" s="293">
        <v>31050</v>
      </c>
      <c r="C117" s="293">
        <v>31056</v>
      </c>
      <c r="D117" s="293">
        <v>31705</v>
      </c>
    </row>
    <row r="118" spans="1:4" s="294" customFormat="1" ht="9" customHeight="1">
      <c r="A118" s="292" t="s">
        <v>46</v>
      </c>
      <c r="B118" s="293">
        <v>8294</v>
      </c>
      <c r="C118" s="293">
        <v>8316</v>
      </c>
      <c r="D118" s="293">
        <v>7988</v>
      </c>
    </row>
    <row r="119" spans="1:4" s="294" customFormat="1" ht="9" customHeight="1">
      <c r="A119" s="295" t="s">
        <v>47</v>
      </c>
      <c r="B119" s="296">
        <v>6409</v>
      </c>
      <c r="C119" s="296">
        <v>6202</v>
      </c>
      <c r="D119" s="296">
        <v>6511</v>
      </c>
    </row>
    <row r="120" spans="1:4" s="294" customFormat="1" ht="9" customHeight="1">
      <c r="A120" s="292" t="s">
        <v>76</v>
      </c>
      <c r="B120" s="297" t="s">
        <v>77</v>
      </c>
      <c r="C120" s="297">
        <v>1362</v>
      </c>
      <c r="D120" s="293">
        <v>2232</v>
      </c>
    </row>
    <row r="121" spans="1:4" s="294" customFormat="1" ht="9" customHeight="1">
      <c r="A121" s="292"/>
      <c r="B121" s="297"/>
      <c r="C121" s="297"/>
      <c r="D121" s="293"/>
    </row>
    <row r="122" spans="1:4" s="290" customFormat="1" ht="9" customHeight="1">
      <c r="A122" s="288">
        <v>1998</v>
      </c>
      <c r="B122" s="289"/>
      <c r="C122" s="289"/>
      <c r="D122" s="289"/>
    </row>
    <row r="123" spans="1:4" s="290" customFormat="1" ht="9" customHeight="1">
      <c r="A123" s="291" t="s">
        <v>7</v>
      </c>
      <c r="B123" s="289">
        <f>SUM(B125:B157)</f>
        <v>444665</v>
      </c>
      <c r="C123" s="289">
        <f>SUM(C125:C157)</f>
        <v>444665</v>
      </c>
      <c r="D123" s="289">
        <f>SUM(D125:D157)</f>
        <v>444665</v>
      </c>
    </row>
    <row r="124" spans="1:4" s="290" customFormat="1" ht="3.95" customHeight="1">
      <c r="A124" s="291"/>
      <c r="B124" s="289"/>
      <c r="C124" s="289"/>
      <c r="D124" s="289"/>
    </row>
    <row r="125" spans="1:4" s="294" customFormat="1" ht="9" customHeight="1">
      <c r="A125" s="292" t="s">
        <v>16</v>
      </c>
      <c r="B125" s="293">
        <v>3928</v>
      </c>
      <c r="C125" s="293">
        <v>4002</v>
      </c>
      <c r="D125" s="293">
        <v>3783</v>
      </c>
    </row>
    <row r="126" spans="1:4" s="294" customFormat="1" ht="9" customHeight="1">
      <c r="A126" s="292" t="s">
        <v>17</v>
      </c>
      <c r="B126" s="293">
        <v>11305</v>
      </c>
      <c r="C126" s="293">
        <v>11218</v>
      </c>
      <c r="D126" s="293">
        <v>10910</v>
      </c>
    </row>
    <row r="127" spans="1:4" s="294" customFormat="1" ht="9" customHeight="1">
      <c r="A127" s="292" t="s">
        <v>18</v>
      </c>
      <c r="B127" s="293">
        <v>1564</v>
      </c>
      <c r="C127" s="293">
        <v>1568</v>
      </c>
      <c r="D127" s="293">
        <v>1553</v>
      </c>
    </row>
    <row r="128" spans="1:4" s="294" customFormat="1" ht="9" customHeight="1">
      <c r="A128" s="295" t="s">
        <v>19</v>
      </c>
      <c r="B128" s="296">
        <v>2564</v>
      </c>
      <c r="C128" s="296">
        <v>2564</v>
      </c>
      <c r="D128" s="296">
        <v>2709</v>
      </c>
    </row>
    <row r="129" spans="1:4" s="294" customFormat="1" ht="9" customHeight="1">
      <c r="A129" s="292" t="s">
        <v>20</v>
      </c>
      <c r="B129" s="293">
        <v>10276</v>
      </c>
      <c r="C129" s="293">
        <v>10384</v>
      </c>
      <c r="D129" s="293">
        <v>10202</v>
      </c>
    </row>
    <row r="130" spans="1:4" s="294" customFormat="1" ht="9" customHeight="1">
      <c r="A130" s="292" t="s">
        <v>21</v>
      </c>
      <c r="B130" s="293">
        <v>2341</v>
      </c>
      <c r="C130" s="293">
        <v>2347</v>
      </c>
      <c r="D130" s="293">
        <v>2370</v>
      </c>
    </row>
    <row r="131" spans="1:4" s="294" customFormat="1" ht="9" customHeight="1">
      <c r="A131" s="292" t="s">
        <v>22</v>
      </c>
      <c r="B131" s="293">
        <v>16074</v>
      </c>
      <c r="C131" s="293">
        <v>16076</v>
      </c>
      <c r="D131" s="293">
        <v>16413</v>
      </c>
    </row>
    <row r="132" spans="1:4" s="294" customFormat="1" ht="9" customHeight="1">
      <c r="A132" s="295" t="s">
        <v>23</v>
      </c>
      <c r="B132" s="296">
        <v>15753</v>
      </c>
      <c r="C132" s="296">
        <v>15326</v>
      </c>
      <c r="D132" s="296">
        <v>15386</v>
      </c>
    </row>
    <row r="133" spans="1:4" s="294" customFormat="1" ht="9" customHeight="1">
      <c r="A133" s="243" t="s">
        <v>24</v>
      </c>
      <c r="B133" s="293">
        <v>58241</v>
      </c>
      <c r="C133" s="293">
        <v>58289</v>
      </c>
      <c r="D133" s="293">
        <v>46773</v>
      </c>
    </row>
    <row r="134" spans="1:4" s="294" customFormat="1" ht="9" customHeight="1">
      <c r="A134" s="292" t="s">
        <v>25</v>
      </c>
      <c r="B134" s="293">
        <v>5894</v>
      </c>
      <c r="C134" s="293">
        <v>5740</v>
      </c>
      <c r="D134" s="293">
        <v>6106</v>
      </c>
    </row>
    <row r="135" spans="1:4" s="294" customFormat="1" ht="9" customHeight="1">
      <c r="A135" s="292" t="s">
        <v>26</v>
      </c>
      <c r="B135" s="293">
        <v>21480</v>
      </c>
      <c r="C135" s="293">
        <v>21471</v>
      </c>
      <c r="D135" s="293">
        <v>21759</v>
      </c>
    </row>
    <row r="136" spans="1:4" s="294" customFormat="1" ht="9" customHeight="1">
      <c r="A136" s="295" t="s">
        <v>27</v>
      </c>
      <c r="B136" s="296">
        <v>10607</v>
      </c>
      <c r="C136" s="296">
        <v>10532</v>
      </c>
      <c r="D136" s="296">
        <v>10972</v>
      </c>
    </row>
    <row r="137" spans="1:4" s="294" customFormat="1" ht="9" customHeight="1">
      <c r="A137" s="292" t="s">
        <v>28</v>
      </c>
      <c r="B137" s="293">
        <v>9669</v>
      </c>
      <c r="C137" s="293">
        <v>9592</v>
      </c>
      <c r="D137" s="293">
        <v>10136</v>
      </c>
    </row>
    <row r="138" spans="1:4" s="294" customFormat="1" ht="9" customHeight="1">
      <c r="A138" s="292" t="s">
        <v>29</v>
      </c>
      <c r="B138" s="293">
        <v>31204</v>
      </c>
      <c r="C138" s="293">
        <v>31229</v>
      </c>
      <c r="D138" s="293">
        <v>30682</v>
      </c>
    </row>
    <row r="139" spans="1:4" s="294" customFormat="1" ht="9" customHeight="1">
      <c r="A139" s="292" t="s">
        <v>30</v>
      </c>
      <c r="B139" s="293">
        <v>43085</v>
      </c>
      <c r="C139" s="293">
        <v>42960</v>
      </c>
      <c r="D139" s="293">
        <v>52095</v>
      </c>
    </row>
    <row r="140" spans="1:4" s="294" customFormat="1" ht="9" customHeight="1">
      <c r="A140" s="295" t="s">
        <v>31</v>
      </c>
      <c r="B140" s="296">
        <v>18121</v>
      </c>
      <c r="C140" s="296">
        <v>17874</v>
      </c>
      <c r="D140" s="296">
        <v>18466</v>
      </c>
    </row>
    <row r="141" spans="1:4" s="294" customFormat="1" ht="9" customHeight="1">
      <c r="A141" s="292" t="s">
        <v>32</v>
      </c>
      <c r="B141" s="293">
        <v>6771</v>
      </c>
      <c r="C141" s="293">
        <v>6767</v>
      </c>
      <c r="D141" s="293">
        <v>6848</v>
      </c>
    </row>
    <row r="142" spans="1:4" s="294" customFormat="1" ht="9" customHeight="1">
      <c r="A142" s="292" t="s">
        <v>33</v>
      </c>
      <c r="B142" s="293">
        <v>3970</v>
      </c>
      <c r="C142" s="293">
        <v>3957</v>
      </c>
      <c r="D142" s="293">
        <v>4119</v>
      </c>
    </row>
    <row r="143" spans="1:4" s="294" customFormat="1" ht="9" customHeight="1">
      <c r="A143" s="292" t="s">
        <v>34</v>
      </c>
      <c r="B143" s="293">
        <v>16760</v>
      </c>
      <c r="C143" s="293">
        <v>16607</v>
      </c>
      <c r="D143" s="293">
        <v>15936</v>
      </c>
    </row>
    <row r="144" spans="1:4" s="294" customFormat="1" ht="9" customHeight="1">
      <c r="A144" s="295" t="s">
        <v>35</v>
      </c>
      <c r="B144" s="296">
        <v>18137</v>
      </c>
      <c r="C144" s="296">
        <v>18145</v>
      </c>
      <c r="D144" s="296">
        <v>18565</v>
      </c>
    </row>
    <row r="145" spans="1:4" s="294" customFormat="1" ht="9" customHeight="1">
      <c r="A145" s="292" t="s">
        <v>36</v>
      </c>
      <c r="B145" s="293">
        <v>26391</v>
      </c>
      <c r="C145" s="293">
        <v>26425</v>
      </c>
      <c r="D145" s="293">
        <v>26413</v>
      </c>
    </row>
    <row r="146" spans="1:4" s="294" customFormat="1" ht="9" customHeight="1">
      <c r="A146" s="292" t="s">
        <v>37</v>
      </c>
      <c r="B146" s="293">
        <v>6282</v>
      </c>
      <c r="C146" s="293">
        <v>6281</v>
      </c>
      <c r="D146" s="293">
        <v>5950</v>
      </c>
    </row>
    <row r="147" spans="1:4" s="294" customFormat="1" ht="9" customHeight="1">
      <c r="A147" s="292" t="s">
        <v>38</v>
      </c>
      <c r="B147" s="293">
        <v>2051</v>
      </c>
      <c r="C147" s="293">
        <v>2043</v>
      </c>
      <c r="D147" s="293">
        <v>2083</v>
      </c>
    </row>
    <row r="148" spans="1:4" s="294" customFormat="1" ht="9" customHeight="1">
      <c r="A148" s="295" t="s">
        <v>39</v>
      </c>
      <c r="B148" s="296">
        <v>10333</v>
      </c>
      <c r="C148" s="296">
        <v>10317</v>
      </c>
      <c r="D148" s="296">
        <v>10501</v>
      </c>
    </row>
    <row r="149" spans="1:4" s="294" customFormat="1" ht="9" customHeight="1">
      <c r="A149" s="292" t="s">
        <v>40</v>
      </c>
      <c r="B149" s="293">
        <v>10175</v>
      </c>
      <c r="C149" s="293">
        <v>10138</v>
      </c>
      <c r="D149" s="293">
        <v>10230</v>
      </c>
    </row>
    <row r="150" spans="1:4" s="294" customFormat="1" ht="9" customHeight="1">
      <c r="A150" s="292" t="s">
        <v>41</v>
      </c>
      <c r="B150" s="293">
        <v>10669</v>
      </c>
      <c r="C150" s="293">
        <v>10679</v>
      </c>
      <c r="D150" s="293">
        <v>10491</v>
      </c>
    </row>
    <row r="151" spans="1:4" s="294" customFormat="1" ht="9" customHeight="1">
      <c r="A151" s="292" t="s">
        <v>42</v>
      </c>
      <c r="B151" s="293">
        <v>8058</v>
      </c>
      <c r="C151" s="293">
        <v>8061</v>
      </c>
      <c r="D151" s="293">
        <v>7789</v>
      </c>
    </row>
    <row r="152" spans="1:4" s="294" customFormat="1" ht="9" customHeight="1">
      <c r="A152" s="295" t="s">
        <v>43</v>
      </c>
      <c r="B152" s="296">
        <v>12103</v>
      </c>
      <c r="C152" s="296">
        <v>12107</v>
      </c>
      <c r="D152" s="296">
        <v>11548</v>
      </c>
    </row>
    <row r="153" spans="1:4" s="294" customFormat="1" ht="9" customHeight="1">
      <c r="A153" s="292" t="s">
        <v>44</v>
      </c>
      <c r="B153" s="293">
        <v>4030</v>
      </c>
      <c r="C153" s="293">
        <v>3995</v>
      </c>
      <c r="D153" s="293">
        <v>4356</v>
      </c>
    </row>
    <row r="154" spans="1:4" s="294" customFormat="1" ht="9" customHeight="1">
      <c r="A154" s="292" t="s">
        <v>45</v>
      </c>
      <c r="B154" s="293">
        <v>31789</v>
      </c>
      <c r="C154" s="293">
        <v>31791</v>
      </c>
      <c r="D154" s="293">
        <v>32424</v>
      </c>
    </row>
    <row r="155" spans="1:4" s="294" customFormat="1" ht="9" customHeight="1">
      <c r="A155" s="292" t="s">
        <v>46</v>
      </c>
      <c r="B155" s="293">
        <v>8618</v>
      </c>
      <c r="C155" s="293">
        <v>8634</v>
      </c>
      <c r="D155" s="293">
        <v>8318</v>
      </c>
    </row>
    <row r="156" spans="1:4" s="294" customFormat="1" ht="9" customHeight="1">
      <c r="A156" s="295" t="s">
        <v>47</v>
      </c>
      <c r="B156" s="296">
        <v>6422</v>
      </c>
      <c r="C156" s="296">
        <v>6229</v>
      </c>
      <c r="D156" s="296">
        <v>6580</v>
      </c>
    </row>
    <row r="157" spans="1:4" s="294" customFormat="1" ht="9" customHeight="1">
      <c r="A157" s="292" t="s">
        <v>76</v>
      </c>
      <c r="B157" s="297" t="s">
        <v>77</v>
      </c>
      <c r="C157" s="297">
        <v>1317</v>
      </c>
      <c r="D157" s="293">
        <v>2199</v>
      </c>
    </row>
    <row r="158" spans="1:4" s="294" customFormat="1" ht="9" customHeight="1">
      <c r="A158" s="292"/>
      <c r="B158" s="297"/>
      <c r="C158" s="297"/>
      <c r="D158" s="293"/>
    </row>
    <row r="159" spans="1:4" s="290" customFormat="1" ht="9" customHeight="1">
      <c r="A159" s="288">
        <v>1999</v>
      </c>
      <c r="B159" s="289"/>
      <c r="C159" s="289"/>
      <c r="D159" s="289"/>
    </row>
    <row r="160" spans="1:4" s="290" customFormat="1" ht="9" customHeight="1">
      <c r="A160" s="291" t="s">
        <v>7</v>
      </c>
      <c r="B160" s="289">
        <f>SUM(B162:B194)</f>
        <v>443950</v>
      </c>
      <c r="C160" s="289">
        <f>SUM(C162:C194)</f>
        <v>443950</v>
      </c>
      <c r="D160" s="289">
        <f>SUM(D162:D194)</f>
        <v>443950</v>
      </c>
    </row>
    <row r="161" spans="1:4" s="290" customFormat="1" ht="3.95" customHeight="1">
      <c r="A161" s="291"/>
      <c r="B161" s="289"/>
      <c r="C161" s="289"/>
      <c r="D161" s="289"/>
    </row>
    <row r="162" spans="1:4" s="294" customFormat="1" ht="9" customHeight="1">
      <c r="A162" s="292" t="s">
        <v>16</v>
      </c>
      <c r="B162" s="293">
        <v>4121</v>
      </c>
      <c r="C162" s="293">
        <v>4196</v>
      </c>
      <c r="D162" s="293">
        <v>3917</v>
      </c>
    </row>
    <row r="163" spans="1:4" s="294" customFormat="1" ht="9" customHeight="1">
      <c r="A163" s="292" t="s">
        <v>17</v>
      </c>
      <c r="B163" s="293">
        <v>11694</v>
      </c>
      <c r="C163" s="293">
        <v>11623</v>
      </c>
      <c r="D163" s="293">
        <v>11301</v>
      </c>
    </row>
    <row r="164" spans="1:4" s="294" customFormat="1" ht="9" customHeight="1">
      <c r="A164" s="292" t="s">
        <v>18</v>
      </c>
      <c r="B164" s="293">
        <v>1664</v>
      </c>
      <c r="C164" s="293">
        <v>1657</v>
      </c>
      <c r="D164" s="293">
        <v>1665</v>
      </c>
    </row>
    <row r="165" spans="1:4" s="294" customFormat="1" ht="9" customHeight="1">
      <c r="A165" s="295" t="s">
        <v>19</v>
      </c>
      <c r="B165" s="296">
        <v>2359</v>
      </c>
      <c r="C165" s="296">
        <v>2346</v>
      </c>
      <c r="D165" s="296">
        <v>2544</v>
      </c>
    </row>
    <row r="166" spans="1:4" s="294" customFormat="1" ht="9" customHeight="1">
      <c r="A166" s="292" t="s">
        <v>20</v>
      </c>
      <c r="B166" s="293">
        <v>9784</v>
      </c>
      <c r="C166" s="293">
        <v>9899</v>
      </c>
      <c r="D166" s="293">
        <v>9706</v>
      </c>
    </row>
    <row r="167" spans="1:4" s="294" customFormat="1" ht="9" customHeight="1">
      <c r="A167" s="292" t="s">
        <v>21</v>
      </c>
      <c r="B167" s="293">
        <v>2340</v>
      </c>
      <c r="C167" s="293">
        <v>2365</v>
      </c>
      <c r="D167" s="293">
        <v>2351</v>
      </c>
    </row>
    <row r="168" spans="1:4" s="294" customFormat="1" ht="9" customHeight="1">
      <c r="A168" s="292" t="s">
        <v>22</v>
      </c>
      <c r="B168" s="293">
        <v>14875</v>
      </c>
      <c r="C168" s="293">
        <v>14883</v>
      </c>
      <c r="D168" s="293">
        <v>15204</v>
      </c>
    </row>
    <row r="169" spans="1:4" s="294" customFormat="1" ht="9" customHeight="1">
      <c r="A169" s="295" t="s">
        <v>23</v>
      </c>
      <c r="B169" s="296">
        <v>15876</v>
      </c>
      <c r="C169" s="296">
        <v>15436</v>
      </c>
      <c r="D169" s="296">
        <v>15517</v>
      </c>
    </row>
    <row r="170" spans="1:4" s="294" customFormat="1" ht="9" customHeight="1">
      <c r="A170" s="243" t="s">
        <v>24</v>
      </c>
      <c r="B170" s="293">
        <v>58038</v>
      </c>
      <c r="C170" s="293">
        <v>58039</v>
      </c>
      <c r="D170" s="293">
        <v>46601</v>
      </c>
    </row>
    <row r="171" spans="1:4" s="294" customFormat="1" ht="9" customHeight="1">
      <c r="A171" s="292" t="s">
        <v>25</v>
      </c>
      <c r="B171" s="293">
        <v>5849</v>
      </c>
      <c r="C171" s="293">
        <v>5625</v>
      </c>
      <c r="D171" s="293">
        <v>6004</v>
      </c>
    </row>
    <row r="172" spans="1:4" s="294" customFormat="1" ht="9" customHeight="1">
      <c r="A172" s="292" t="s">
        <v>26</v>
      </c>
      <c r="B172" s="293">
        <v>21473</v>
      </c>
      <c r="C172" s="293">
        <v>21480</v>
      </c>
      <c r="D172" s="293">
        <v>21753</v>
      </c>
    </row>
    <row r="173" spans="1:4" s="294" customFormat="1" ht="9" customHeight="1">
      <c r="A173" s="295" t="s">
        <v>27</v>
      </c>
      <c r="B173" s="296">
        <v>10350</v>
      </c>
      <c r="C173" s="296">
        <v>10309</v>
      </c>
      <c r="D173" s="296">
        <v>10693</v>
      </c>
    </row>
    <row r="174" spans="1:4" s="294" customFormat="1" ht="9" customHeight="1">
      <c r="A174" s="292" t="s">
        <v>28</v>
      </c>
      <c r="B174" s="293">
        <v>9658</v>
      </c>
      <c r="C174" s="293">
        <v>9539</v>
      </c>
      <c r="D174" s="293">
        <v>10038</v>
      </c>
    </row>
    <row r="175" spans="1:4" s="294" customFormat="1" ht="9" customHeight="1">
      <c r="A175" s="292" t="s">
        <v>29</v>
      </c>
      <c r="B175" s="293">
        <v>31893</v>
      </c>
      <c r="C175" s="293">
        <v>31904</v>
      </c>
      <c r="D175" s="293">
        <v>31300</v>
      </c>
    </row>
    <row r="176" spans="1:4" s="294" customFormat="1" ht="9" customHeight="1">
      <c r="A176" s="292" t="s">
        <v>30</v>
      </c>
      <c r="B176" s="293">
        <v>43597</v>
      </c>
      <c r="C176" s="293">
        <v>43419</v>
      </c>
      <c r="D176" s="293">
        <v>52594</v>
      </c>
    </row>
    <row r="177" spans="1:4" s="294" customFormat="1" ht="9" customHeight="1">
      <c r="A177" s="295" t="s">
        <v>31</v>
      </c>
      <c r="B177" s="296">
        <v>18041</v>
      </c>
      <c r="C177" s="296">
        <v>17825</v>
      </c>
      <c r="D177" s="296">
        <v>18477</v>
      </c>
    </row>
    <row r="178" spans="1:4" s="294" customFormat="1" ht="9" customHeight="1">
      <c r="A178" s="292" t="s">
        <v>32</v>
      </c>
      <c r="B178" s="293">
        <v>6717</v>
      </c>
      <c r="C178" s="293">
        <v>6712</v>
      </c>
      <c r="D178" s="293">
        <v>6828</v>
      </c>
    </row>
    <row r="179" spans="1:4" s="294" customFormat="1" ht="9" customHeight="1">
      <c r="A179" s="292" t="s">
        <v>33</v>
      </c>
      <c r="B179" s="293">
        <v>3901</v>
      </c>
      <c r="C179" s="293">
        <v>3874</v>
      </c>
      <c r="D179" s="293">
        <v>4098</v>
      </c>
    </row>
    <row r="180" spans="1:4" s="294" customFormat="1" ht="9" customHeight="1">
      <c r="A180" s="292" t="s">
        <v>34</v>
      </c>
      <c r="B180" s="293">
        <v>16784</v>
      </c>
      <c r="C180" s="293">
        <v>16612</v>
      </c>
      <c r="D180" s="293">
        <v>15836</v>
      </c>
    </row>
    <row r="181" spans="1:4" s="294" customFormat="1" ht="9" customHeight="1">
      <c r="A181" s="295" t="s">
        <v>35</v>
      </c>
      <c r="B181" s="296">
        <v>17690</v>
      </c>
      <c r="C181" s="296">
        <v>17699</v>
      </c>
      <c r="D181" s="296">
        <v>18074</v>
      </c>
    </row>
    <row r="182" spans="1:4" s="294" customFormat="1" ht="9" customHeight="1">
      <c r="A182" s="292" t="s">
        <v>36</v>
      </c>
      <c r="B182" s="293">
        <v>27190</v>
      </c>
      <c r="C182" s="293">
        <v>27225</v>
      </c>
      <c r="D182" s="293">
        <v>27169</v>
      </c>
    </row>
    <row r="183" spans="1:4" s="294" customFormat="1" ht="9" customHeight="1">
      <c r="A183" s="292" t="s">
        <v>37</v>
      </c>
      <c r="B183" s="293">
        <v>6120</v>
      </c>
      <c r="C183" s="293">
        <v>6112</v>
      </c>
      <c r="D183" s="293">
        <v>5867</v>
      </c>
    </row>
    <row r="184" spans="1:4" s="294" customFormat="1" ht="9" customHeight="1">
      <c r="A184" s="292" t="s">
        <v>38</v>
      </c>
      <c r="B184" s="293">
        <v>2284</v>
      </c>
      <c r="C184" s="293">
        <v>2281</v>
      </c>
      <c r="D184" s="293">
        <v>2351</v>
      </c>
    </row>
    <row r="185" spans="1:4" s="294" customFormat="1" ht="9" customHeight="1">
      <c r="A185" s="295" t="s">
        <v>39</v>
      </c>
      <c r="B185" s="296">
        <v>10279</v>
      </c>
      <c r="C185" s="296">
        <v>10275</v>
      </c>
      <c r="D185" s="296">
        <v>10324</v>
      </c>
    </row>
    <row r="186" spans="1:4" s="294" customFormat="1" ht="9" customHeight="1">
      <c r="A186" s="292" t="s">
        <v>40</v>
      </c>
      <c r="B186" s="293">
        <v>10189</v>
      </c>
      <c r="C186" s="293">
        <v>10166</v>
      </c>
      <c r="D186" s="293">
        <v>10270</v>
      </c>
    </row>
    <row r="187" spans="1:4" s="294" customFormat="1" ht="9" customHeight="1">
      <c r="A187" s="292" t="s">
        <v>41</v>
      </c>
      <c r="B187" s="293">
        <v>10901</v>
      </c>
      <c r="C187" s="293">
        <v>10899</v>
      </c>
      <c r="D187" s="293">
        <v>10730</v>
      </c>
    </row>
    <row r="188" spans="1:4" s="294" customFormat="1" ht="9" customHeight="1">
      <c r="A188" s="292" t="s">
        <v>42</v>
      </c>
      <c r="B188" s="293">
        <v>7502</v>
      </c>
      <c r="C188" s="293">
        <v>7501</v>
      </c>
      <c r="D188" s="293">
        <v>7270</v>
      </c>
    </row>
    <row r="189" spans="1:4" s="294" customFormat="1" ht="9" customHeight="1">
      <c r="A189" s="295" t="s">
        <v>43</v>
      </c>
      <c r="B189" s="296">
        <v>11965</v>
      </c>
      <c r="C189" s="296">
        <v>12001</v>
      </c>
      <c r="D189" s="296">
        <v>11563</v>
      </c>
    </row>
    <row r="190" spans="1:4" s="294" customFormat="1" ht="9" customHeight="1">
      <c r="A190" s="292" t="s">
        <v>44</v>
      </c>
      <c r="B190" s="293">
        <v>4322</v>
      </c>
      <c r="C190" s="293">
        <v>4300</v>
      </c>
      <c r="D190" s="293">
        <v>4550</v>
      </c>
    </row>
    <row r="191" spans="1:4" s="294" customFormat="1" ht="9" customHeight="1">
      <c r="A191" s="292" t="s">
        <v>45</v>
      </c>
      <c r="B191" s="293">
        <v>31990</v>
      </c>
      <c r="C191" s="293">
        <v>32007</v>
      </c>
      <c r="D191" s="293">
        <v>32722</v>
      </c>
    </row>
    <row r="192" spans="1:4" s="294" customFormat="1" ht="9" customHeight="1">
      <c r="A192" s="292" t="s">
        <v>46</v>
      </c>
      <c r="B192" s="293">
        <v>8322</v>
      </c>
      <c r="C192" s="293">
        <v>8332</v>
      </c>
      <c r="D192" s="293">
        <v>8007</v>
      </c>
    </row>
    <row r="193" spans="1:4" s="294" customFormat="1" ht="9" customHeight="1">
      <c r="A193" s="295" t="s">
        <v>47</v>
      </c>
      <c r="B193" s="296">
        <v>6182</v>
      </c>
      <c r="C193" s="296">
        <v>5991</v>
      </c>
      <c r="D193" s="296">
        <v>6323</v>
      </c>
    </row>
    <row r="194" spans="1:4" s="294" customFormat="1" ht="9" customHeight="1">
      <c r="A194" s="292" t="s">
        <v>76</v>
      </c>
      <c r="B194" s="297" t="s">
        <v>77</v>
      </c>
      <c r="C194" s="297">
        <v>1418</v>
      </c>
      <c r="D194" s="293">
        <v>2303</v>
      </c>
    </row>
    <row r="195" spans="1:4" s="294" customFormat="1" ht="9" customHeight="1">
      <c r="A195" s="292"/>
      <c r="B195" s="297"/>
      <c r="C195" s="297"/>
      <c r="D195" s="293"/>
    </row>
    <row r="196" spans="1:4" s="290" customFormat="1" ht="9" customHeight="1">
      <c r="A196" s="288">
        <v>2000</v>
      </c>
      <c r="B196" s="289"/>
      <c r="C196" s="289"/>
      <c r="D196" s="289"/>
    </row>
    <row r="197" spans="1:4" s="290" customFormat="1" ht="9" customHeight="1">
      <c r="A197" s="291" t="s">
        <v>7</v>
      </c>
      <c r="B197" s="289">
        <f>SUM(B199:B231)</f>
        <v>437667</v>
      </c>
      <c r="C197" s="289">
        <f>SUM(C199:C231)</f>
        <v>437667</v>
      </c>
      <c r="D197" s="289">
        <f>SUM(D199:D231)</f>
        <v>437667</v>
      </c>
    </row>
    <row r="198" spans="1:4" s="290" customFormat="1" ht="3.95" customHeight="1">
      <c r="A198" s="291"/>
      <c r="B198" s="289"/>
      <c r="C198" s="289"/>
      <c r="D198" s="289"/>
    </row>
    <row r="199" spans="1:4" s="294" customFormat="1" ht="9" customHeight="1">
      <c r="A199" s="292" t="s">
        <v>16</v>
      </c>
      <c r="B199" s="293">
        <v>3917</v>
      </c>
      <c r="C199" s="293">
        <v>3966</v>
      </c>
      <c r="D199" s="293">
        <v>3728</v>
      </c>
    </row>
    <row r="200" spans="1:4" s="294" customFormat="1" ht="9" customHeight="1">
      <c r="A200" s="292" t="s">
        <v>17</v>
      </c>
      <c r="B200" s="293">
        <v>11736</v>
      </c>
      <c r="C200" s="293">
        <v>11667</v>
      </c>
      <c r="D200" s="293">
        <v>11364</v>
      </c>
    </row>
    <row r="201" spans="1:4" s="294" customFormat="1" ht="9" customHeight="1">
      <c r="A201" s="292" t="s">
        <v>18</v>
      </c>
      <c r="B201" s="293">
        <v>1694</v>
      </c>
      <c r="C201" s="293">
        <v>1686</v>
      </c>
      <c r="D201" s="293">
        <v>1697</v>
      </c>
    </row>
    <row r="202" spans="1:4" s="294" customFormat="1" ht="9" customHeight="1">
      <c r="A202" s="295" t="s">
        <v>19</v>
      </c>
      <c r="B202" s="296">
        <v>2361</v>
      </c>
      <c r="C202" s="296">
        <v>2355</v>
      </c>
      <c r="D202" s="296">
        <v>2526</v>
      </c>
    </row>
    <row r="203" spans="1:4" s="294" customFormat="1" ht="9" customHeight="1">
      <c r="A203" s="292" t="s">
        <v>20</v>
      </c>
      <c r="B203" s="293">
        <v>10314</v>
      </c>
      <c r="C203" s="293">
        <v>10262</v>
      </c>
      <c r="D203" s="293">
        <v>10229</v>
      </c>
    </row>
    <row r="204" spans="1:4" s="294" customFormat="1" ht="9" customHeight="1">
      <c r="A204" s="292" t="s">
        <v>21</v>
      </c>
      <c r="B204" s="293">
        <v>2366</v>
      </c>
      <c r="C204" s="293">
        <v>2371</v>
      </c>
      <c r="D204" s="293">
        <v>2412</v>
      </c>
    </row>
    <row r="205" spans="1:4" s="294" customFormat="1" ht="9" customHeight="1">
      <c r="A205" s="292" t="s">
        <v>22</v>
      </c>
      <c r="B205" s="293">
        <v>14936</v>
      </c>
      <c r="C205" s="293">
        <v>14921</v>
      </c>
      <c r="D205" s="293">
        <v>15253</v>
      </c>
    </row>
    <row r="206" spans="1:4" s="294" customFormat="1" ht="9" customHeight="1">
      <c r="A206" s="295" t="s">
        <v>23</v>
      </c>
      <c r="B206" s="296">
        <v>15717</v>
      </c>
      <c r="C206" s="296">
        <v>15175</v>
      </c>
      <c r="D206" s="296">
        <v>15358</v>
      </c>
    </row>
    <row r="207" spans="1:4" s="294" customFormat="1" ht="9" customHeight="1">
      <c r="A207" s="243" t="s">
        <v>24</v>
      </c>
      <c r="B207" s="293">
        <v>57513</v>
      </c>
      <c r="C207" s="293">
        <v>57603</v>
      </c>
      <c r="D207" s="293">
        <v>46029</v>
      </c>
    </row>
    <row r="208" spans="1:4" s="294" customFormat="1" ht="9" customHeight="1">
      <c r="A208" s="292" t="s">
        <v>25</v>
      </c>
      <c r="B208" s="293">
        <v>5489</v>
      </c>
      <c r="C208" s="293">
        <v>5433</v>
      </c>
      <c r="D208" s="293">
        <v>5699</v>
      </c>
    </row>
    <row r="209" spans="1:4" s="294" customFormat="1" ht="9" customHeight="1">
      <c r="A209" s="292" t="s">
        <v>26</v>
      </c>
      <c r="B209" s="293">
        <v>21107</v>
      </c>
      <c r="C209" s="293">
        <v>21128</v>
      </c>
      <c r="D209" s="293">
        <v>21401</v>
      </c>
    </row>
    <row r="210" spans="1:4" s="294" customFormat="1" ht="9" customHeight="1">
      <c r="A210" s="295" t="s">
        <v>27</v>
      </c>
      <c r="B210" s="296">
        <v>10055</v>
      </c>
      <c r="C210" s="296">
        <v>10001</v>
      </c>
      <c r="D210" s="296">
        <v>10432</v>
      </c>
    </row>
    <row r="211" spans="1:4" s="294" customFormat="1" ht="9" customHeight="1">
      <c r="A211" s="292" t="s">
        <v>28</v>
      </c>
      <c r="B211" s="293">
        <v>8669</v>
      </c>
      <c r="C211" s="293">
        <v>8538</v>
      </c>
      <c r="D211" s="293">
        <v>9113</v>
      </c>
    </row>
    <row r="212" spans="1:4" s="294" customFormat="1" ht="9" customHeight="1">
      <c r="A212" s="292" t="s">
        <v>29</v>
      </c>
      <c r="B212" s="293">
        <v>31560</v>
      </c>
      <c r="C212" s="293">
        <v>31571</v>
      </c>
      <c r="D212" s="293">
        <v>30936</v>
      </c>
    </row>
    <row r="213" spans="1:4" s="294" customFormat="1" ht="9" customHeight="1">
      <c r="A213" s="292" t="s">
        <v>30</v>
      </c>
      <c r="B213" s="293">
        <v>43407</v>
      </c>
      <c r="C213" s="293">
        <v>43209</v>
      </c>
      <c r="D213" s="293">
        <v>52564</v>
      </c>
    </row>
    <row r="214" spans="1:4" s="294" customFormat="1" ht="9" customHeight="1">
      <c r="A214" s="295" t="s">
        <v>31</v>
      </c>
      <c r="B214" s="296">
        <v>17836</v>
      </c>
      <c r="C214" s="296">
        <v>17617</v>
      </c>
      <c r="D214" s="296">
        <v>18304</v>
      </c>
    </row>
    <row r="215" spans="1:4" s="294" customFormat="1" ht="9" customHeight="1">
      <c r="A215" s="292" t="s">
        <v>32</v>
      </c>
      <c r="B215" s="293">
        <v>6642</v>
      </c>
      <c r="C215" s="293">
        <v>6632</v>
      </c>
      <c r="D215" s="293">
        <v>6703</v>
      </c>
    </row>
    <row r="216" spans="1:4" s="294" customFormat="1" ht="9" customHeight="1">
      <c r="A216" s="292" t="s">
        <v>33</v>
      </c>
      <c r="B216" s="293">
        <v>3931</v>
      </c>
      <c r="C216" s="293">
        <v>3919</v>
      </c>
      <c r="D216" s="293">
        <v>4087</v>
      </c>
    </row>
    <row r="217" spans="1:4" s="294" customFormat="1" ht="9" customHeight="1">
      <c r="A217" s="292" t="s">
        <v>34</v>
      </c>
      <c r="B217" s="293">
        <v>17031</v>
      </c>
      <c r="C217" s="293">
        <v>16868</v>
      </c>
      <c r="D217" s="293">
        <v>16122</v>
      </c>
    </row>
    <row r="218" spans="1:4" s="294" customFormat="1" ht="9" customHeight="1">
      <c r="A218" s="295" t="s">
        <v>35</v>
      </c>
      <c r="B218" s="296">
        <v>16724</v>
      </c>
      <c r="C218" s="296">
        <v>16721</v>
      </c>
      <c r="D218" s="296">
        <v>17092</v>
      </c>
    </row>
    <row r="219" spans="1:4" s="294" customFormat="1" ht="9" customHeight="1">
      <c r="A219" s="292" t="s">
        <v>36</v>
      </c>
      <c r="B219" s="293">
        <v>26031</v>
      </c>
      <c r="C219" s="293">
        <v>26114</v>
      </c>
      <c r="D219" s="293">
        <v>26034</v>
      </c>
    </row>
    <row r="220" spans="1:4" s="294" customFormat="1" ht="9" customHeight="1">
      <c r="A220" s="292" t="s">
        <v>37</v>
      </c>
      <c r="B220" s="293">
        <v>6278</v>
      </c>
      <c r="C220" s="293">
        <v>6273</v>
      </c>
      <c r="D220" s="293">
        <v>6028</v>
      </c>
    </row>
    <row r="221" spans="1:4" s="294" customFormat="1" ht="9" customHeight="1">
      <c r="A221" s="292" t="s">
        <v>38</v>
      </c>
      <c r="B221" s="293">
        <v>2244</v>
      </c>
      <c r="C221" s="293">
        <v>2233</v>
      </c>
      <c r="D221" s="293">
        <v>2335</v>
      </c>
    </row>
    <row r="222" spans="1:4" s="294" customFormat="1" ht="9" customHeight="1">
      <c r="A222" s="295" t="s">
        <v>39</v>
      </c>
      <c r="B222" s="296">
        <v>9992</v>
      </c>
      <c r="C222" s="296">
        <v>9992</v>
      </c>
      <c r="D222" s="296">
        <v>10032</v>
      </c>
    </row>
    <row r="223" spans="1:4" s="294" customFormat="1" ht="9" customHeight="1">
      <c r="A223" s="292" t="s">
        <v>40</v>
      </c>
      <c r="B223" s="293">
        <v>10015</v>
      </c>
      <c r="C223" s="293">
        <v>9982</v>
      </c>
      <c r="D223" s="293">
        <v>10053</v>
      </c>
    </row>
    <row r="224" spans="1:4" s="294" customFormat="1" ht="9" customHeight="1">
      <c r="A224" s="292" t="s">
        <v>41</v>
      </c>
      <c r="B224" s="293">
        <v>10627</v>
      </c>
      <c r="C224" s="293">
        <v>10635</v>
      </c>
      <c r="D224" s="293">
        <v>10468</v>
      </c>
    </row>
    <row r="225" spans="1:4" s="294" customFormat="1" ht="9" customHeight="1">
      <c r="A225" s="292" t="s">
        <v>42</v>
      </c>
      <c r="B225" s="293">
        <v>7428</v>
      </c>
      <c r="C225" s="293">
        <v>7428</v>
      </c>
      <c r="D225" s="293">
        <v>7188</v>
      </c>
    </row>
    <row r="226" spans="1:4" s="294" customFormat="1" ht="9" customHeight="1">
      <c r="A226" s="295" t="s">
        <v>43</v>
      </c>
      <c r="B226" s="296">
        <v>12203</v>
      </c>
      <c r="C226" s="296">
        <v>12226</v>
      </c>
      <c r="D226" s="296">
        <v>11719</v>
      </c>
    </row>
    <row r="227" spans="1:4" s="294" customFormat="1" ht="9" customHeight="1">
      <c r="A227" s="292" t="s">
        <v>44</v>
      </c>
      <c r="B227" s="293">
        <v>4035</v>
      </c>
      <c r="C227" s="293">
        <v>4013</v>
      </c>
      <c r="D227" s="293">
        <v>4253</v>
      </c>
    </row>
    <row r="228" spans="1:4" s="294" customFormat="1" ht="9" customHeight="1">
      <c r="A228" s="292" t="s">
        <v>45</v>
      </c>
      <c r="B228" s="293">
        <v>31234</v>
      </c>
      <c r="C228" s="293">
        <v>31239</v>
      </c>
      <c r="D228" s="293">
        <v>31927</v>
      </c>
    </row>
    <row r="229" spans="1:4" s="294" customFormat="1" ht="9" customHeight="1">
      <c r="A229" s="292" t="s">
        <v>46</v>
      </c>
      <c r="B229" s="293">
        <v>8405</v>
      </c>
      <c r="C229" s="293">
        <v>8429</v>
      </c>
      <c r="D229" s="293">
        <v>8060</v>
      </c>
    </row>
    <row r="230" spans="1:4" s="294" customFormat="1" ht="9" customHeight="1">
      <c r="A230" s="295" t="s">
        <v>47</v>
      </c>
      <c r="B230" s="296">
        <v>6170</v>
      </c>
      <c r="C230" s="296">
        <v>5998</v>
      </c>
      <c r="D230" s="296">
        <v>6340</v>
      </c>
    </row>
    <row r="231" spans="1:4" s="294" customFormat="1" ht="9" customHeight="1">
      <c r="A231" s="292" t="s">
        <v>76</v>
      </c>
      <c r="B231" s="297" t="s">
        <v>77</v>
      </c>
      <c r="C231" s="297">
        <v>1462</v>
      </c>
      <c r="D231" s="293">
        <v>2181</v>
      </c>
    </row>
    <row r="232" spans="1:4" s="294" customFormat="1" ht="9" customHeight="1">
      <c r="A232" s="292"/>
      <c r="B232" s="297"/>
      <c r="C232" s="297"/>
      <c r="D232" s="293"/>
    </row>
    <row r="233" spans="1:4" s="290" customFormat="1" ht="9" customHeight="1">
      <c r="A233" s="288">
        <v>2001</v>
      </c>
      <c r="B233" s="289"/>
      <c r="C233" s="289"/>
      <c r="D233" s="289"/>
    </row>
    <row r="234" spans="1:4" s="290" customFormat="1" ht="9" customHeight="1">
      <c r="A234" s="291" t="s">
        <v>7</v>
      </c>
      <c r="B234" s="289">
        <f>SUM(B236:B268)</f>
        <v>443127</v>
      </c>
      <c r="C234" s="289">
        <f>SUM(C236:C268)</f>
        <v>443127</v>
      </c>
      <c r="D234" s="289">
        <f>SUM(D236:D268)</f>
        <v>443127</v>
      </c>
    </row>
    <row r="235" spans="1:4" s="290" customFormat="1" ht="3.95" customHeight="1">
      <c r="A235" s="291"/>
      <c r="B235" s="289"/>
      <c r="C235" s="289"/>
      <c r="D235" s="289"/>
    </row>
    <row r="236" spans="1:4" s="294" customFormat="1" ht="9" customHeight="1">
      <c r="A236" s="292" t="s">
        <v>16</v>
      </c>
      <c r="B236" s="293">
        <v>3950</v>
      </c>
      <c r="C236" s="293">
        <v>4037</v>
      </c>
      <c r="D236" s="293">
        <v>3826</v>
      </c>
    </row>
    <row r="237" spans="1:4" s="294" customFormat="1" ht="9" customHeight="1">
      <c r="A237" s="292" t="s">
        <v>17</v>
      </c>
      <c r="B237" s="293">
        <v>11320</v>
      </c>
      <c r="C237" s="293">
        <v>11309</v>
      </c>
      <c r="D237" s="293">
        <v>11090</v>
      </c>
    </row>
    <row r="238" spans="1:4" s="294" customFormat="1" ht="9" customHeight="1">
      <c r="A238" s="292" t="s">
        <v>18</v>
      </c>
      <c r="B238" s="293">
        <v>1800</v>
      </c>
      <c r="C238" s="293">
        <v>1799</v>
      </c>
      <c r="D238" s="293">
        <v>1782</v>
      </c>
    </row>
    <row r="239" spans="1:4" s="294" customFormat="1" ht="9" customHeight="1">
      <c r="A239" s="295" t="s">
        <v>19</v>
      </c>
      <c r="B239" s="296">
        <v>2334</v>
      </c>
      <c r="C239" s="296">
        <v>2324</v>
      </c>
      <c r="D239" s="296">
        <v>2493</v>
      </c>
    </row>
    <row r="240" spans="1:4" s="294" customFormat="1" ht="9" customHeight="1">
      <c r="A240" s="292" t="s">
        <v>20</v>
      </c>
      <c r="B240" s="293">
        <v>10813</v>
      </c>
      <c r="C240" s="293">
        <v>10893</v>
      </c>
      <c r="D240" s="293">
        <v>10748</v>
      </c>
    </row>
    <row r="241" spans="1:4" s="294" customFormat="1" ht="9" customHeight="1">
      <c r="A241" s="292" t="s">
        <v>21</v>
      </c>
      <c r="B241" s="293">
        <v>2431</v>
      </c>
      <c r="C241" s="293">
        <v>2441</v>
      </c>
      <c r="D241" s="293">
        <v>2449</v>
      </c>
    </row>
    <row r="242" spans="1:4" s="294" customFormat="1" ht="9" customHeight="1">
      <c r="A242" s="292" t="s">
        <v>22</v>
      </c>
      <c r="B242" s="293">
        <v>15419</v>
      </c>
      <c r="C242" s="293">
        <v>15420</v>
      </c>
      <c r="D242" s="293">
        <v>15815</v>
      </c>
    </row>
    <row r="243" spans="1:4" s="294" customFormat="1" ht="9" customHeight="1">
      <c r="A243" s="295" t="s">
        <v>23</v>
      </c>
      <c r="B243" s="296">
        <v>16252</v>
      </c>
      <c r="C243" s="296">
        <v>15765</v>
      </c>
      <c r="D243" s="296">
        <v>15905</v>
      </c>
    </row>
    <row r="244" spans="1:4" s="294" customFormat="1" ht="9" customHeight="1">
      <c r="A244" s="243" t="s">
        <v>24</v>
      </c>
      <c r="B244" s="293">
        <v>58234</v>
      </c>
      <c r="C244" s="293">
        <v>58278</v>
      </c>
      <c r="D244" s="293">
        <v>46627</v>
      </c>
    </row>
    <row r="245" spans="1:4" s="294" customFormat="1" ht="9" customHeight="1">
      <c r="A245" s="292" t="s">
        <v>25</v>
      </c>
      <c r="B245" s="293">
        <v>5745</v>
      </c>
      <c r="C245" s="293">
        <v>5568</v>
      </c>
      <c r="D245" s="293">
        <v>5902</v>
      </c>
    </row>
    <row r="246" spans="1:4" s="294" customFormat="1" ht="9" customHeight="1">
      <c r="A246" s="292" t="s">
        <v>26</v>
      </c>
      <c r="B246" s="293">
        <v>20055</v>
      </c>
      <c r="C246" s="293">
        <v>20065</v>
      </c>
      <c r="D246" s="293">
        <v>20375</v>
      </c>
    </row>
    <row r="247" spans="1:4" s="294" customFormat="1" ht="9" customHeight="1">
      <c r="A247" s="295" t="s">
        <v>27</v>
      </c>
      <c r="B247" s="296">
        <v>10428</v>
      </c>
      <c r="C247" s="296">
        <v>10368</v>
      </c>
      <c r="D247" s="296">
        <v>10715</v>
      </c>
    </row>
    <row r="248" spans="1:4" s="294" customFormat="1" ht="9" customHeight="1">
      <c r="A248" s="292" t="s">
        <v>28</v>
      </c>
      <c r="B248" s="293">
        <v>9318</v>
      </c>
      <c r="C248" s="293">
        <v>9260</v>
      </c>
      <c r="D248" s="293">
        <v>9693</v>
      </c>
    </row>
    <row r="249" spans="1:4" s="294" customFormat="1" ht="9" customHeight="1">
      <c r="A249" s="292" t="s">
        <v>29</v>
      </c>
      <c r="B249" s="293">
        <v>31387</v>
      </c>
      <c r="C249" s="293">
        <v>31360</v>
      </c>
      <c r="D249" s="293">
        <v>30741</v>
      </c>
    </row>
    <row r="250" spans="1:4" s="294" customFormat="1" ht="9" customHeight="1">
      <c r="A250" s="292" t="s">
        <v>30</v>
      </c>
      <c r="B250" s="293">
        <v>43985</v>
      </c>
      <c r="C250" s="293">
        <v>43821</v>
      </c>
      <c r="D250" s="293">
        <v>53315</v>
      </c>
    </row>
    <row r="251" spans="1:4" s="294" customFormat="1" ht="9" customHeight="1">
      <c r="A251" s="295" t="s">
        <v>31</v>
      </c>
      <c r="B251" s="296">
        <v>17845</v>
      </c>
      <c r="C251" s="296">
        <v>17656</v>
      </c>
      <c r="D251" s="296">
        <v>18277</v>
      </c>
    </row>
    <row r="252" spans="1:4" s="294" customFormat="1" ht="9" customHeight="1">
      <c r="A252" s="292" t="s">
        <v>32</v>
      </c>
      <c r="B252" s="293">
        <v>6724</v>
      </c>
      <c r="C252" s="293">
        <v>6704</v>
      </c>
      <c r="D252" s="293">
        <v>6795</v>
      </c>
    </row>
    <row r="253" spans="1:4" s="294" customFormat="1" ht="9" customHeight="1">
      <c r="A253" s="292" t="s">
        <v>33</v>
      </c>
      <c r="B253" s="293">
        <v>3991</v>
      </c>
      <c r="C253" s="293">
        <v>3978</v>
      </c>
      <c r="D253" s="293">
        <v>4136</v>
      </c>
    </row>
    <row r="254" spans="1:4" s="294" customFormat="1" ht="9" customHeight="1">
      <c r="A254" s="292" t="s">
        <v>34</v>
      </c>
      <c r="B254" s="293">
        <v>17231</v>
      </c>
      <c r="C254" s="293">
        <v>17111</v>
      </c>
      <c r="D254" s="293">
        <v>16286</v>
      </c>
    </row>
    <row r="255" spans="1:4" s="294" customFormat="1" ht="9" customHeight="1">
      <c r="A255" s="295" t="s">
        <v>35</v>
      </c>
      <c r="B255" s="296">
        <v>16740</v>
      </c>
      <c r="C255" s="296">
        <v>16738</v>
      </c>
      <c r="D255" s="296">
        <v>17103</v>
      </c>
    </row>
    <row r="256" spans="1:4" s="294" customFormat="1" ht="9" customHeight="1">
      <c r="A256" s="292" t="s">
        <v>36</v>
      </c>
      <c r="B256" s="293">
        <v>25797</v>
      </c>
      <c r="C256" s="293">
        <v>25831</v>
      </c>
      <c r="D256" s="293">
        <v>25766</v>
      </c>
    </row>
    <row r="257" spans="1:4" s="294" customFormat="1" ht="9" customHeight="1">
      <c r="A257" s="292" t="s">
        <v>37</v>
      </c>
      <c r="B257" s="293">
        <v>6263</v>
      </c>
      <c r="C257" s="293">
        <v>6247</v>
      </c>
      <c r="D257" s="293">
        <v>6022</v>
      </c>
    </row>
    <row r="258" spans="1:4" s="294" customFormat="1" ht="9" customHeight="1">
      <c r="A258" s="292" t="s">
        <v>38</v>
      </c>
      <c r="B258" s="293">
        <v>2368</v>
      </c>
      <c r="C258" s="293">
        <v>2361</v>
      </c>
      <c r="D258" s="293">
        <v>2493</v>
      </c>
    </row>
    <row r="259" spans="1:4" s="294" customFormat="1" ht="9" customHeight="1">
      <c r="A259" s="295" t="s">
        <v>39</v>
      </c>
      <c r="B259" s="296">
        <v>9878</v>
      </c>
      <c r="C259" s="296">
        <v>9874</v>
      </c>
      <c r="D259" s="296">
        <v>9965</v>
      </c>
    </row>
    <row r="260" spans="1:4" s="294" customFormat="1" ht="9" customHeight="1">
      <c r="A260" s="292" t="s">
        <v>40</v>
      </c>
      <c r="B260" s="293">
        <v>9936</v>
      </c>
      <c r="C260" s="293">
        <v>9908</v>
      </c>
      <c r="D260" s="293">
        <v>10034</v>
      </c>
    </row>
    <row r="261" spans="1:4" s="294" customFormat="1" ht="9" customHeight="1">
      <c r="A261" s="292" t="s">
        <v>41</v>
      </c>
      <c r="B261" s="293">
        <v>11027</v>
      </c>
      <c r="C261" s="293">
        <v>11033</v>
      </c>
      <c r="D261" s="293">
        <v>10812</v>
      </c>
    </row>
    <row r="262" spans="1:4" s="294" customFormat="1" ht="9" customHeight="1">
      <c r="A262" s="292" t="s">
        <v>42</v>
      </c>
      <c r="B262" s="293">
        <v>7955</v>
      </c>
      <c r="C262" s="293">
        <v>7952</v>
      </c>
      <c r="D262" s="293">
        <v>7636</v>
      </c>
    </row>
    <row r="263" spans="1:4" s="294" customFormat="1" ht="9" customHeight="1">
      <c r="A263" s="295" t="s">
        <v>43</v>
      </c>
      <c r="B263" s="296">
        <v>12209</v>
      </c>
      <c r="C263" s="296">
        <v>12207</v>
      </c>
      <c r="D263" s="296">
        <v>11796</v>
      </c>
    </row>
    <row r="264" spans="1:4" s="294" customFormat="1" ht="9" customHeight="1">
      <c r="A264" s="292" t="s">
        <v>44</v>
      </c>
      <c r="B264" s="293">
        <v>4237</v>
      </c>
      <c r="C264" s="293">
        <v>4218</v>
      </c>
      <c r="D264" s="293">
        <v>4487</v>
      </c>
    </row>
    <row r="265" spans="1:4" s="294" customFormat="1" ht="9" customHeight="1">
      <c r="A265" s="292" t="s">
        <v>45</v>
      </c>
      <c r="B265" s="293">
        <v>32467</v>
      </c>
      <c r="C265" s="293">
        <v>32472</v>
      </c>
      <c r="D265" s="293">
        <v>33203</v>
      </c>
    </row>
    <row r="266" spans="1:4" s="294" customFormat="1" ht="9" customHeight="1">
      <c r="A266" s="292" t="s">
        <v>46</v>
      </c>
      <c r="B266" s="293">
        <v>8772</v>
      </c>
      <c r="C266" s="293">
        <v>8789</v>
      </c>
      <c r="D266" s="293">
        <v>8357</v>
      </c>
    </row>
    <row r="267" spans="1:4" s="294" customFormat="1" ht="9" customHeight="1">
      <c r="A267" s="295" t="s">
        <v>47</v>
      </c>
      <c r="B267" s="296">
        <v>6216</v>
      </c>
      <c r="C267" s="296">
        <v>6032</v>
      </c>
      <c r="D267" s="296">
        <v>6360</v>
      </c>
    </row>
    <row r="268" spans="1:4" s="294" customFormat="1" ht="9" customHeight="1">
      <c r="A268" s="292" t="s">
        <v>76</v>
      </c>
      <c r="B268" s="297" t="s">
        <v>77</v>
      </c>
      <c r="C268" s="297">
        <v>1308</v>
      </c>
      <c r="D268" s="293">
        <v>2123</v>
      </c>
    </row>
    <row r="269" spans="1:4" s="294" customFormat="1" ht="9" customHeight="1">
      <c r="A269" s="292"/>
      <c r="B269" s="297"/>
      <c r="C269" s="297"/>
      <c r="D269" s="293"/>
    </row>
    <row r="270" spans="1:4" s="290" customFormat="1" ht="9" customHeight="1">
      <c r="A270" s="288">
        <v>2002</v>
      </c>
      <c r="B270" s="289"/>
      <c r="C270" s="289"/>
      <c r="D270" s="289"/>
    </row>
    <row r="271" spans="1:4" s="290" customFormat="1" ht="9" customHeight="1">
      <c r="A271" s="291" t="s">
        <v>7</v>
      </c>
      <c r="B271" s="289">
        <f>SUM(B273:B305)</f>
        <v>459687</v>
      </c>
      <c r="C271" s="289">
        <f>SUM(C273:C305)</f>
        <v>459687</v>
      </c>
      <c r="D271" s="289">
        <f>SUM(D273:D305)</f>
        <v>459687</v>
      </c>
    </row>
    <row r="272" spans="1:4" s="290" customFormat="1" ht="3.95" customHeight="1">
      <c r="A272" s="291"/>
      <c r="B272" s="289"/>
      <c r="C272" s="289"/>
      <c r="D272" s="289"/>
    </row>
    <row r="273" spans="1:4" s="294" customFormat="1" ht="9" customHeight="1">
      <c r="A273" s="292" t="s">
        <v>16</v>
      </c>
      <c r="B273" s="293">
        <v>4478</v>
      </c>
      <c r="C273" s="293">
        <v>4539</v>
      </c>
      <c r="D273" s="293">
        <v>4301</v>
      </c>
    </row>
    <row r="274" spans="1:4" s="294" customFormat="1" ht="9" customHeight="1">
      <c r="A274" s="292" t="s">
        <v>17</v>
      </c>
      <c r="B274" s="293">
        <v>11576</v>
      </c>
      <c r="C274" s="293">
        <v>11569</v>
      </c>
      <c r="D274" s="293">
        <v>11365</v>
      </c>
    </row>
    <row r="275" spans="1:4" s="294" customFormat="1" ht="9" customHeight="1">
      <c r="A275" s="292" t="s">
        <v>18</v>
      </c>
      <c r="B275" s="293">
        <v>1778</v>
      </c>
      <c r="C275" s="293">
        <v>1777</v>
      </c>
      <c r="D275" s="293">
        <v>1785</v>
      </c>
    </row>
    <row r="276" spans="1:4" s="294" customFormat="1" ht="9" customHeight="1">
      <c r="A276" s="295" t="s">
        <v>19</v>
      </c>
      <c r="B276" s="296">
        <v>2605</v>
      </c>
      <c r="C276" s="296">
        <v>2597</v>
      </c>
      <c r="D276" s="296">
        <v>2750</v>
      </c>
    </row>
    <row r="277" spans="1:4" s="294" customFormat="1" ht="9" customHeight="1">
      <c r="A277" s="292" t="s">
        <v>20</v>
      </c>
      <c r="B277" s="293">
        <v>11157</v>
      </c>
      <c r="C277" s="293">
        <v>11174</v>
      </c>
      <c r="D277" s="293">
        <v>11030</v>
      </c>
    </row>
    <row r="278" spans="1:4" s="294" customFormat="1" ht="9" customHeight="1">
      <c r="A278" s="292" t="s">
        <v>21</v>
      </c>
      <c r="B278" s="293">
        <v>2538</v>
      </c>
      <c r="C278" s="293">
        <v>2532</v>
      </c>
      <c r="D278" s="293">
        <v>2512</v>
      </c>
    </row>
    <row r="279" spans="1:4" s="294" customFormat="1" ht="9" customHeight="1">
      <c r="A279" s="292" t="s">
        <v>22</v>
      </c>
      <c r="B279" s="293">
        <v>16092</v>
      </c>
      <c r="C279" s="293">
        <v>16098</v>
      </c>
      <c r="D279" s="293">
        <v>16424</v>
      </c>
    </row>
    <row r="280" spans="1:4" s="294" customFormat="1" ht="9" customHeight="1">
      <c r="A280" s="295" t="s">
        <v>23</v>
      </c>
      <c r="B280" s="296">
        <v>16798</v>
      </c>
      <c r="C280" s="296">
        <v>16360</v>
      </c>
      <c r="D280" s="296">
        <v>16494</v>
      </c>
    </row>
    <row r="281" spans="1:4" s="294" customFormat="1" ht="9" customHeight="1">
      <c r="A281" s="243" t="s">
        <v>24</v>
      </c>
      <c r="B281" s="293">
        <v>58707</v>
      </c>
      <c r="C281" s="293">
        <v>58713</v>
      </c>
      <c r="D281" s="293">
        <v>46984</v>
      </c>
    </row>
    <row r="282" spans="1:4" s="294" customFormat="1" ht="9" customHeight="1">
      <c r="A282" s="292" t="s">
        <v>25</v>
      </c>
      <c r="B282" s="293">
        <v>6091</v>
      </c>
      <c r="C282" s="293">
        <v>5989</v>
      </c>
      <c r="D282" s="293">
        <v>6308</v>
      </c>
    </row>
    <row r="283" spans="1:4" s="294" customFormat="1" ht="9" customHeight="1">
      <c r="A283" s="292" t="s">
        <v>26</v>
      </c>
      <c r="B283" s="293">
        <v>21996</v>
      </c>
      <c r="C283" s="293">
        <v>22009</v>
      </c>
      <c r="D283" s="293">
        <v>22285</v>
      </c>
    </row>
    <row r="284" spans="1:4" s="294" customFormat="1" ht="9" customHeight="1">
      <c r="A284" s="295" t="s">
        <v>27</v>
      </c>
      <c r="B284" s="296">
        <v>10487</v>
      </c>
      <c r="C284" s="296">
        <v>10405</v>
      </c>
      <c r="D284" s="296">
        <v>10882</v>
      </c>
    </row>
    <row r="285" spans="1:4" s="294" customFormat="1" ht="9" customHeight="1">
      <c r="A285" s="292" t="s">
        <v>28</v>
      </c>
      <c r="B285" s="293">
        <v>9759</v>
      </c>
      <c r="C285" s="293">
        <v>9733</v>
      </c>
      <c r="D285" s="293">
        <v>10151</v>
      </c>
    </row>
    <row r="286" spans="1:4" s="294" customFormat="1" ht="9" customHeight="1">
      <c r="A286" s="292" t="s">
        <v>29</v>
      </c>
      <c r="B286" s="293">
        <v>32984</v>
      </c>
      <c r="C286" s="293">
        <v>32975</v>
      </c>
      <c r="D286" s="293">
        <v>32339</v>
      </c>
    </row>
    <row r="287" spans="1:4" s="294" customFormat="1" ht="9" customHeight="1">
      <c r="A287" s="292" t="s">
        <v>30</v>
      </c>
      <c r="B287" s="293">
        <v>45111</v>
      </c>
      <c r="C287" s="293">
        <v>44922</v>
      </c>
      <c r="D287" s="293">
        <v>54643</v>
      </c>
    </row>
    <row r="288" spans="1:4" s="294" customFormat="1" ht="9" customHeight="1">
      <c r="A288" s="295" t="s">
        <v>31</v>
      </c>
      <c r="B288" s="296">
        <v>18642</v>
      </c>
      <c r="C288" s="296">
        <v>18474</v>
      </c>
      <c r="D288" s="296">
        <v>19084</v>
      </c>
    </row>
    <row r="289" spans="1:4" s="294" customFormat="1" ht="9" customHeight="1">
      <c r="A289" s="292" t="s">
        <v>32</v>
      </c>
      <c r="B289" s="293">
        <v>7220</v>
      </c>
      <c r="C289" s="293">
        <v>7208</v>
      </c>
      <c r="D289" s="293">
        <v>7213</v>
      </c>
    </row>
    <row r="290" spans="1:4" s="294" customFormat="1" ht="9" customHeight="1">
      <c r="A290" s="292" t="s">
        <v>33</v>
      </c>
      <c r="B290" s="293">
        <v>4372</v>
      </c>
      <c r="C290" s="293">
        <v>4357</v>
      </c>
      <c r="D290" s="293">
        <v>4508</v>
      </c>
    </row>
    <row r="291" spans="1:4" s="294" customFormat="1" ht="9" customHeight="1">
      <c r="A291" s="292" t="s">
        <v>34</v>
      </c>
      <c r="B291" s="293">
        <v>17642</v>
      </c>
      <c r="C291" s="293">
        <v>17554</v>
      </c>
      <c r="D291" s="293">
        <v>16849</v>
      </c>
    </row>
    <row r="292" spans="1:4" s="294" customFormat="1" ht="9" customHeight="1">
      <c r="A292" s="295" t="s">
        <v>35</v>
      </c>
      <c r="B292" s="296">
        <v>17625</v>
      </c>
      <c r="C292" s="296">
        <v>17632</v>
      </c>
      <c r="D292" s="296">
        <v>17957</v>
      </c>
    </row>
    <row r="293" spans="1:4" s="294" customFormat="1" ht="9" customHeight="1">
      <c r="A293" s="292" t="s">
        <v>36</v>
      </c>
      <c r="B293" s="293">
        <v>26770</v>
      </c>
      <c r="C293" s="293">
        <v>26746</v>
      </c>
      <c r="D293" s="293">
        <v>26760</v>
      </c>
    </row>
    <row r="294" spans="1:4" s="294" customFormat="1" ht="9" customHeight="1">
      <c r="A294" s="292" t="s">
        <v>37</v>
      </c>
      <c r="B294" s="293">
        <v>6422</v>
      </c>
      <c r="C294" s="293">
        <v>6414</v>
      </c>
      <c r="D294" s="293">
        <v>6188</v>
      </c>
    </row>
    <row r="295" spans="1:4" s="294" customFormat="1" ht="9" customHeight="1">
      <c r="A295" s="292" t="s">
        <v>38</v>
      </c>
      <c r="B295" s="293">
        <v>2444</v>
      </c>
      <c r="C295" s="293">
        <v>2439</v>
      </c>
      <c r="D295" s="293">
        <v>2552</v>
      </c>
    </row>
    <row r="296" spans="1:4" s="294" customFormat="1" ht="9" customHeight="1">
      <c r="A296" s="295" t="s">
        <v>39</v>
      </c>
      <c r="B296" s="296">
        <v>10477</v>
      </c>
      <c r="C296" s="296">
        <v>10477</v>
      </c>
      <c r="D296" s="296">
        <v>10535</v>
      </c>
    </row>
    <row r="297" spans="1:4" s="294" customFormat="1" ht="9" customHeight="1">
      <c r="A297" s="292" t="s">
        <v>40</v>
      </c>
      <c r="B297" s="293">
        <v>10712</v>
      </c>
      <c r="C297" s="293">
        <v>10695</v>
      </c>
      <c r="D297" s="293">
        <v>10798</v>
      </c>
    </row>
    <row r="298" spans="1:4" s="294" customFormat="1" ht="9" customHeight="1">
      <c r="A298" s="292" t="s">
        <v>41</v>
      </c>
      <c r="B298" s="293">
        <v>11236</v>
      </c>
      <c r="C298" s="293">
        <v>11246</v>
      </c>
      <c r="D298" s="293">
        <v>10995</v>
      </c>
    </row>
    <row r="299" spans="1:4" s="294" customFormat="1" ht="9" customHeight="1">
      <c r="A299" s="292" t="s">
        <v>42</v>
      </c>
      <c r="B299" s="293">
        <v>7901</v>
      </c>
      <c r="C299" s="293">
        <v>7891</v>
      </c>
      <c r="D299" s="293">
        <v>7662</v>
      </c>
    </row>
    <row r="300" spans="1:4" s="294" customFormat="1" ht="9" customHeight="1">
      <c r="A300" s="295" t="s">
        <v>43</v>
      </c>
      <c r="B300" s="296">
        <v>12408</v>
      </c>
      <c r="C300" s="296">
        <v>12455</v>
      </c>
      <c r="D300" s="296">
        <v>11970</v>
      </c>
    </row>
    <row r="301" spans="1:4" s="294" customFormat="1" ht="9" customHeight="1">
      <c r="A301" s="292" t="s">
        <v>44</v>
      </c>
      <c r="B301" s="293">
        <v>4402</v>
      </c>
      <c r="C301" s="293">
        <v>4380</v>
      </c>
      <c r="D301" s="293">
        <v>4633</v>
      </c>
    </row>
    <row r="302" spans="1:4" s="294" customFormat="1" ht="9" customHeight="1">
      <c r="A302" s="292" t="s">
        <v>45</v>
      </c>
      <c r="B302" s="293">
        <v>33488</v>
      </c>
      <c r="C302" s="293">
        <v>33506</v>
      </c>
      <c r="D302" s="293">
        <v>34216</v>
      </c>
    </row>
    <row r="303" spans="1:4" s="294" customFormat="1" ht="9" customHeight="1">
      <c r="A303" s="292" t="s">
        <v>46</v>
      </c>
      <c r="B303" s="293">
        <v>9083</v>
      </c>
      <c r="C303" s="293">
        <v>9098</v>
      </c>
      <c r="D303" s="293">
        <v>8681</v>
      </c>
    </row>
    <row r="304" spans="1:4" s="294" customFormat="1" ht="9" customHeight="1">
      <c r="A304" s="295" t="s">
        <v>47</v>
      </c>
      <c r="B304" s="296">
        <v>6686</v>
      </c>
      <c r="C304" s="296">
        <v>6477</v>
      </c>
      <c r="D304" s="296">
        <v>6826</v>
      </c>
    </row>
    <row r="305" spans="1:4" s="294" customFormat="1" ht="9" customHeight="1">
      <c r="A305" s="292" t="s">
        <v>76</v>
      </c>
      <c r="B305" s="297" t="s">
        <v>77</v>
      </c>
      <c r="C305" s="297">
        <v>1246</v>
      </c>
      <c r="D305" s="293">
        <v>2007</v>
      </c>
    </row>
    <row r="306" spans="1:4" s="294" customFormat="1" ht="9" customHeight="1">
      <c r="A306" s="292"/>
      <c r="B306" s="297"/>
      <c r="C306" s="297"/>
      <c r="D306" s="293"/>
    </row>
    <row r="307" spans="1:4" s="290" customFormat="1" ht="9" customHeight="1">
      <c r="A307" s="288">
        <v>2003</v>
      </c>
      <c r="B307" s="289"/>
      <c r="C307" s="289"/>
      <c r="D307" s="289"/>
    </row>
    <row r="308" spans="1:4" s="290" customFormat="1" ht="9" customHeight="1">
      <c r="A308" s="291" t="s">
        <v>7</v>
      </c>
      <c r="B308" s="289">
        <f>SUM(B310:B342)</f>
        <v>472140</v>
      </c>
      <c r="C308" s="289">
        <f>SUM(C310:C342)</f>
        <v>472140</v>
      </c>
      <c r="D308" s="289">
        <f>SUM(D310:D342)</f>
        <v>472140</v>
      </c>
    </row>
    <row r="309" spans="1:4" s="290" customFormat="1" ht="3.95" customHeight="1">
      <c r="A309" s="291"/>
      <c r="B309" s="289"/>
      <c r="C309" s="289"/>
      <c r="D309" s="289"/>
    </row>
    <row r="310" spans="1:4" s="294" customFormat="1" ht="9" customHeight="1">
      <c r="A310" s="292" t="s">
        <v>16</v>
      </c>
      <c r="B310" s="293">
        <v>4491</v>
      </c>
      <c r="C310" s="293">
        <v>4547</v>
      </c>
      <c r="D310" s="293">
        <v>4293</v>
      </c>
    </row>
    <row r="311" spans="1:4" s="294" customFormat="1" ht="9" customHeight="1">
      <c r="A311" s="292" t="s">
        <v>17</v>
      </c>
      <c r="B311" s="293">
        <v>12152</v>
      </c>
      <c r="C311" s="293">
        <v>12160</v>
      </c>
      <c r="D311" s="293">
        <v>11918</v>
      </c>
    </row>
    <row r="312" spans="1:4" s="294" customFormat="1" ht="9" customHeight="1">
      <c r="A312" s="292" t="s">
        <v>18</v>
      </c>
      <c r="B312" s="293">
        <v>1912</v>
      </c>
      <c r="C312" s="293">
        <v>1909</v>
      </c>
      <c r="D312" s="293">
        <v>1925</v>
      </c>
    </row>
    <row r="313" spans="1:4" s="294" customFormat="1" ht="9" customHeight="1">
      <c r="A313" s="295" t="s">
        <v>19</v>
      </c>
      <c r="B313" s="296">
        <v>2644</v>
      </c>
      <c r="C313" s="296">
        <v>2630</v>
      </c>
      <c r="D313" s="296">
        <v>2827</v>
      </c>
    </row>
    <row r="314" spans="1:4" s="294" customFormat="1" ht="9" customHeight="1">
      <c r="A314" s="292" t="s">
        <v>20</v>
      </c>
      <c r="B314" s="293">
        <v>11482</v>
      </c>
      <c r="C314" s="293">
        <v>11563</v>
      </c>
      <c r="D314" s="293">
        <v>11458</v>
      </c>
    </row>
    <row r="315" spans="1:4" s="294" customFormat="1" ht="9" customHeight="1">
      <c r="A315" s="292" t="s">
        <v>21</v>
      </c>
      <c r="B315" s="293">
        <v>2428</v>
      </c>
      <c r="C315" s="293">
        <v>2420</v>
      </c>
      <c r="D315" s="293">
        <v>2442</v>
      </c>
    </row>
    <row r="316" spans="1:4" s="294" customFormat="1" ht="9" customHeight="1">
      <c r="A316" s="292" t="s">
        <v>22</v>
      </c>
      <c r="B316" s="293">
        <v>16544</v>
      </c>
      <c r="C316" s="293">
        <v>16543</v>
      </c>
      <c r="D316" s="293">
        <v>16889</v>
      </c>
    </row>
    <row r="317" spans="1:4" s="294" customFormat="1" ht="9" customHeight="1">
      <c r="A317" s="295" t="s">
        <v>23</v>
      </c>
      <c r="B317" s="296">
        <v>17120</v>
      </c>
      <c r="C317" s="296">
        <v>17079</v>
      </c>
      <c r="D317" s="296">
        <v>17033</v>
      </c>
    </row>
    <row r="318" spans="1:4" s="294" customFormat="1" ht="9" customHeight="1">
      <c r="A318" s="243" t="s">
        <v>24</v>
      </c>
      <c r="B318" s="293">
        <v>60275</v>
      </c>
      <c r="C318" s="293">
        <v>60278</v>
      </c>
      <c r="D318" s="293">
        <v>48586</v>
      </c>
    </row>
    <row r="319" spans="1:4" s="294" customFormat="1" ht="9" customHeight="1">
      <c r="A319" s="292" t="s">
        <v>25</v>
      </c>
      <c r="B319" s="293">
        <v>6346</v>
      </c>
      <c r="C319" s="293">
        <v>6302</v>
      </c>
      <c r="D319" s="293">
        <v>6564</v>
      </c>
    </row>
    <row r="320" spans="1:4" s="294" customFormat="1" ht="9" customHeight="1">
      <c r="A320" s="292" t="s">
        <v>26</v>
      </c>
      <c r="B320" s="293">
        <v>22209</v>
      </c>
      <c r="C320" s="293">
        <v>22207</v>
      </c>
      <c r="D320" s="293">
        <v>22493</v>
      </c>
    </row>
    <row r="321" spans="1:4" s="294" customFormat="1" ht="9" customHeight="1">
      <c r="A321" s="295" t="s">
        <v>27</v>
      </c>
      <c r="B321" s="296">
        <v>11020</v>
      </c>
      <c r="C321" s="296">
        <v>10974</v>
      </c>
      <c r="D321" s="296">
        <v>11381</v>
      </c>
    </row>
    <row r="322" spans="1:4" s="294" customFormat="1" ht="9" customHeight="1">
      <c r="A322" s="292" t="s">
        <v>28</v>
      </c>
      <c r="B322" s="293">
        <v>9740</v>
      </c>
      <c r="C322" s="293">
        <v>9729</v>
      </c>
      <c r="D322" s="293">
        <v>10089</v>
      </c>
    </row>
    <row r="323" spans="1:4" s="294" customFormat="1" ht="9" customHeight="1">
      <c r="A323" s="292" t="s">
        <v>29</v>
      </c>
      <c r="B323" s="293">
        <v>33449</v>
      </c>
      <c r="C323" s="293">
        <v>33471</v>
      </c>
      <c r="D323" s="293">
        <v>32895</v>
      </c>
    </row>
    <row r="324" spans="1:4" s="294" customFormat="1" ht="9" customHeight="1">
      <c r="A324" s="292" t="s">
        <v>30</v>
      </c>
      <c r="B324" s="293">
        <v>46519</v>
      </c>
      <c r="C324" s="293">
        <v>46398</v>
      </c>
      <c r="D324" s="293">
        <v>56207</v>
      </c>
    </row>
    <row r="325" spans="1:4" s="294" customFormat="1" ht="9" customHeight="1">
      <c r="A325" s="295" t="s">
        <v>31</v>
      </c>
      <c r="B325" s="296">
        <v>18521</v>
      </c>
      <c r="C325" s="296">
        <v>18502</v>
      </c>
      <c r="D325" s="296">
        <v>19123</v>
      </c>
    </row>
    <row r="326" spans="1:4" s="294" customFormat="1" ht="9" customHeight="1">
      <c r="A326" s="292" t="s">
        <v>32</v>
      </c>
      <c r="B326" s="293">
        <v>7236</v>
      </c>
      <c r="C326" s="293">
        <v>7231</v>
      </c>
      <c r="D326" s="293">
        <v>7207</v>
      </c>
    </row>
    <row r="327" spans="1:4" s="294" customFormat="1" ht="9" customHeight="1">
      <c r="A327" s="292" t="s">
        <v>33</v>
      </c>
      <c r="B327" s="293">
        <v>4258</v>
      </c>
      <c r="C327" s="293">
        <v>4242</v>
      </c>
      <c r="D327" s="293">
        <v>4457</v>
      </c>
    </row>
    <row r="328" spans="1:4" s="294" customFormat="1" ht="9" customHeight="1">
      <c r="A328" s="292" t="s">
        <v>34</v>
      </c>
      <c r="B328" s="293">
        <v>18086</v>
      </c>
      <c r="C328" s="293">
        <v>18073</v>
      </c>
      <c r="D328" s="293">
        <v>17391</v>
      </c>
    </row>
    <row r="329" spans="1:4" s="294" customFormat="1" ht="9" customHeight="1">
      <c r="A329" s="295" t="s">
        <v>35</v>
      </c>
      <c r="B329" s="296">
        <v>17613</v>
      </c>
      <c r="C329" s="296">
        <v>17620</v>
      </c>
      <c r="D329" s="296">
        <v>18071</v>
      </c>
    </row>
    <row r="330" spans="1:4" s="294" customFormat="1" ht="9" customHeight="1">
      <c r="A330" s="292" t="s">
        <v>36</v>
      </c>
      <c r="B330" s="293">
        <v>26999</v>
      </c>
      <c r="C330" s="293">
        <v>27002</v>
      </c>
      <c r="D330" s="293">
        <v>27028</v>
      </c>
    </row>
    <row r="331" spans="1:4" s="294" customFormat="1" ht="9" customHeight="1">
      <c r="A331" s="292" t="s">
        <v>37</v>
      </c>
      <c r="B331" s="293">
        <v>6727</v>
      </c>
      <c r="C331" s="293">
        <v>6722</v>
      </c>
      <c r="D331" s="293">
        <v>6445</v>
      </c>
    </row>
    <row r="332" spans="1:4" s="294" customFormat="1" ht="9" customHeight="1">
      <c r="A332" s="292" t="s">
        <v>38</v>
      </c>
      <c r="B332" s="293">
        <v>2664</v>
      </c>
      <c r="C332" s="293">
        <v>2651</v>
      </c>
      <c r="D332" s="293">
        <v>2753</v>
      </c>
    </row>
    <row r="333" spans="1:4" s="294" customFormat="1" ht="9" customHeight="1">
      <c r="A333" s="295" t="s">
        <v>39</v>
      </c>
      <c r="B333" s="296">
        <v>11005</v>
      </c>
      <c r="C333" s="296">
        <v>10986</v>
      </c>
      <c r="D333" s="296">
        <v>11052</v>
      </c>
    </row>
    <row r="334" spans="1:4" s="294" customFormat="1" ht="9" customHeight="1">
      <c r="A334" s="292" t="s">
        <v>40</v>
      </c>
      <c r="B334" s="293">
        <v>10970</v>
      </c>
      <c r="C334" s="293">
        <v>10936</v>
      </c>
      <c r="D334" s="293">
        <v>11040</v>
      </c>
    </row>
    <row r="335" spans="1:4" s="294" customFormat="1" ht="9" customHeight="1">
      <c r="A335" s="292" t="s">
        <v>41</v>
      </c>
      <c r="B335" s="293">
        <v>11972</v>
      </c>
      <c r="C335" s="293">
        <v>11968</v>
      </c>
      <c r="D335" s="293">
        <v>11697</v>
      </c>
    </row>
    <row r="336" spans="1:4" s="294" customFormat="1" ht="9" customHeight="1">
      <c r="A336" s="292" t="s">
        <v>42</v>
      </c>
      <c r="B336" s="293">
        <v>8599</v>
      </c>
      <c r="C336" s="293">
        <v>8593</v>
      </c>
      <c r="D336" s="293">
        <v>8309</v>
      </c>
    </row>
    <row r="337" spans="1:4" s="294" customFormat="1" ht="9" customHeight="1">
      <c r="A337" s="295" t="s">
        <v>43</v>
      </c>
      <c r="B337" s="296">
        <v>13003</v>
      </c>
      <c r="C337" s="296">
        <v>13032</v>
      </c>
      <c r="D337" s="296">
        <v>12462</v>
      </c>
    </row>
    <row r="338" spans="1:4" s="294" customFormat="1" ht="9" customHeight="1">
      <c r="A338" s="292" t="s">
        <v>44</v>
      </c>
      <c r="B338" s="293">
        <v>4202</v>
      </c>
      <c r="C338" s="293">
        <v>4174</v>
      </c>
      <c r="D338" s="293">
        <v>4476</v>
      </c>
    </row>
    <row r="339" spans="1:4" s="294" customFormat="1" ht="9" customHeight="1">
      <c r="A339" s="292" t="s">
        <v>45</v>
      </c>
      <c r="B339" s="293">
        <v>35563</v>
      </c>
      <c r="C339" s="293">
        <v>35567</v>
      </c>
      <c r="D339" s="293">
        <v>36118</v>
      </c>
    </row>
    <row r="340" spans="1:4" s="294" customFormat="1" ht="9" customHeight="1">
      <c r="A340" s="292" t="s">
        <v>46</v>
      </c>
      <c r="B340" s="293">
        <v>9505</v>
      </c>
      <c r="C340" s="293">
        <v>9533</v>
      </c>
      <c r="D340" s="293">
        <v>9110</v>
      </c>
    </row>
    <row r="341" spans="1:4" s="294" customFormat="1" ht="9" customHeight="1">
      <c r="A341" s="295" t="s">
        <v>47</v>
      </c>
      <c r="B341" s="296">
        <v>6886</v>
      </c>
      <c r="C341" s="296">
        <v>6718</v>
      </c>
      <c r="D341" s="296">
        <v>6953</v>
      </c>
    </row>
    <row r="342" spans="1:4" s="294" customFormat="1" ht="9" customHeight="1">
      <c r="A342" s="292" t="s">
        <v>76</v>
      </c>
      <c r="B342" s="297" t="s">
        <v>77</v>
      </c>
      <c r="C342" s="297">
        <v>380</v>
      </c>
      <c r="D342" s="293">
        <v>1448</v>
      </c>
    </row>
    <row r="343" spans="1:4" s="294" customFormat="1" ht="9" customHeight="1">
      <c r="A343" s="292"/>
      <c r="B343" s="297"/>
      <c r="C343" s="297"/>
      <c r="D343" s="293"/>
    </row>
    <row r="344" spans="1:4" s="290" customFormat="1" ht="9" customHeight="1">
      <c r="A344" s="288">
        <v>2004</v>
      </c>
      <c r="B344" s="289"/>
      <c r="C344" s="289"/>
      <c r="D344" s="289"/>
    </row>
    <row r="345" spans="1:4" s="290" customFormat="1" ht="9" customHeight="1">
      <c r="A345" s="291" t="s">
        <v>7</v>
      </c>
      <c r="B345" s="289">
        <f>SUM(B347:B379)</f>
        <v>473417</v>
      </c>
      <c r="C345" s="289">
        <f>SUM(C347:C379)</f>
        <v>473417</v>
      </c>
      <c r="D345" s="289">
        <f>SUM(D347:D379)</f>
        <v>473417</v>
      </c>
    </row>
    <row r="346" spans="1:4" s="290" customFormat="1" ht="3.95" customHeight="1">
      <c r="A346" s="291"/>
      <c r="B346" s="289"/>
      <c r="C346" s="289"/>
      <c r="D346" s="289"/>
    </row>
    <row r="347" spans="1:4" s="294" customFormat="1" ht="9" customHeight="1">
      <c r="A347" s="292" t="s">
        <v>16</v>
      </c>
      <c r="B347" s="293">
        <v>4409</v>
      </c>
      <c r="C347" s="293">
        <v>4461</v>
      </c>
      <c r="D347" s="293">
        <v>4242</v>
      </c>
    </row>
    <row r="348" spans="1:4" s="294" customFormat="1" ht="9" customHeight="1">
      <c r="A348" s="292" t="s">
        <v>17</v>
      </c>
      <c r="B348" s="293">
        <v>12693</v>
      </c>
      <c r="C348" s="293">
        <v>12703</v>
      </c>
      <c r="D348" s="293">
        <v>12422</v>
      </c>
    </row>
    <row r="349" spans="1:4" s="294" customFormat="1" ht="9" customHeight="1">
      <c r="A349" s="292" t="s">
        <v>18</v>
      </c>
      <c r="B349" s="293">
        <v>1900</v>
      </c>
      <c r="C349" s="293">
        <v>1898</v>
      </c>
      <c r="D349" s="293">
        <v>1911</v>
      </c>
    </row>
    <row r="350" spans="1:4" s="294" customFormat="1" ht="9" customHeight="1">
      <c r="A350" s="295" t="s">
        <v>19</v>
      </c>
      <c r="B350" s="296">
        <v>2766</v>
      </c>
      <c r="C350" s="296">
        <v>2765</v>
      </c>
      <c r="D350" s="296">
        <v>2946</v>
      </c>
    </row>
    <row r="351" spans="1:4" s="294" customFormat="1" ht="9" customHeight="1">
      <c r="A351" s="292" t="s">
        <v>20</v>
      </c>
      <c r="B351" s="293">
        <v>11158</v>
      </c>
      <c r="C351" s="293">
        <v>11194</v>
      </c>
      <c r="D351" s="293">
        <v>11044</v>
      </c>
    </row>
    <row r="352" spans="1:4" s="294" customFormat="1" ht="9" customHeight="1">
      <c r="A352" s="292" t="s">
        <v>21</v>
      </c>
      <c r="B352" s="293">
        <v>2650</v>
      </c>
      <c r="C352" s="293">
        <v>2657</v>
      </c>
      <c r="D352" s="293">
        <v>2594</v>
      </c>
    </row>
    <row r="353" spans="1:4" s="294" customFormat="1" ht="9" customHeight="1">
      <c r="A353" s="292" t="s">
        <v>22</v>
      </c>
      <c r="B353" s="293">
        <v>16230</v>
      </c>
      <c r="C353" s="293">
        <v>16235</v>
      </c>
      <c r="D353" s="293">
        <v>16692</v>
      </c>
    </row>
    <row r="354" spans="1:4" s="294" customFormat="1" ht="9" customHeight="1">
      <c r="A354" s="295" t="s">
        <v>23</v>
      </c>
      <c r="B354" s="296">
        <v>16330</v>
      </c>
      <c r="C354" s="296">
        <v>16342</v>
      </c>
      <c r="D354" s="296">
        <v>16277</v>
      </c>
    </row>
    <row r="355" spans="1:4" s="294" customFormat="1" ht="9" customHeight="1">
      <c r="A355" s="243" t="s">
        <v>24</v>
      </c>
      <c r="B355" s="293">
        <v>60800</v>
      </c>
      <c r="C355" s="293">
        <v>60792</v>
      </c>
      <c r="D355" s="293">
        <v>48950</v>
      </c>
    </row>
    <row r="356" spans="1:4" s="294" customFormat="1" ht="9" customHeight="1">
      <c r="A356" s="292" t="s">
        <v>25</v>
      </c>
      <c r="B356" s="293">
        <v>6164</v>
      </c>
      <c r="C356" s="293">
        <v>6188</v>
      </c>
      <c r="D356" s="293">
        <v>6463</v>
      </c>
    </row>
    <row r="357" spans="1:4" s="294" customFormat="1" ht="9" customHeight="1">
      <c r="A357" s="292" t="s">
        <v>26</v>
      </c>
      <c r="B357" s="293">
        <v>21963</v>
      </c>
      <c r="C357" s="293">
        <v>21975</v>
      </c>
      <c r="D357" s="293">
        <v>22237</v>
      </c>
    </row>
    <row r="358" spans="1:4" s="294" customFormat="1" ht="9" customHeight="1">
      <c r="A358" s="295" t="s">
        <v>27</v>
      </c>
      <c r="B358" s="296">
        <v>11178</v>
      </c>
      <c r="C358" s="296">
        <v>11144</v>
      </c>
      <c r="D358" s="296">
        <v>11561</v>
      </c>
    </row>
    <row r="359" spans="1:4" s="294" customFormat="1" ht="9" customHeight="1">
      <c r="A359" s="292" t="s">
        <v>28</v>
      </c>
      <c r="B359" s="293">
        <v>10151</v>
      </c>
      <c r="C359" s="293">
        <v>10154</v>
      </c>
      <c r="D359" s="293">
        <v>10561</v>
      </c>
    </row>
    <row r="360" spans="1:4" s="294" customFormat="1" ht="9" customHeight="1">
      <c r="A360" s="292" t="s">
        <v>29</v>
      </c>
      <c r="B360" s="293">
        <v>32965</v>
      </c>
      <c r="C360" s="293">
        <v>32958</v>
      </c>
      <c r="D360" s="293">
        <v>32380</v>
      </c>
    </row>
    <row r="361" spans="1:4" s="294" customFormat="1" ht="9" customHeight="1">
      <c r="A361" s="292" t="s">
        <v>30</v>
      </c>
      <c r="B361" s="293">
        <v>46811</v>
      </c>
      <c r="C361" s="293">
        <v>46846</v>
      </c>
      <c r="D361" s="293">
        <v>56747</v>
      </c>
    </row>
    <row r="362" spans="1:4" s="294" customFormat="1" ht="9" customHeight="1">
      <c r="A362" s="295" t="s">
        <v>31</v>
      </c>
      <c r="B362" s="296">
        <v>19043</v>
      </c>
      <c r="C362" s="296">
        <v>19039</v>
      </c>
      <c r="D362" s="296">
        <v>19631</v>
      </c>
    </row>
    <row r="363" spans="1:4" s="294" customFormat="1" ht="9" customHeight="1">
      <c r="A363" s="292" t="s">
        <v>32</v>
      </c>
      <c r="B363" s="293">
        <v>7379</v>
      </c>
      <c r="C363" s="293">
        <v>7385</v>
      </c>
      <c r="D363" s="293">
        <v>7423</v>
      </c>
    </row>
    <row r="364" spans="1:4" s="294" customFormat="1" ht="9" customHeight="1">
      <c r="A364" s="292" t="s">
        <v>33</v>
      </c>
      <c r="B364" s="293">
        <v>4426</v>
      </c>
      <c r="C364" s="293">
        <v>4417</v>
      </c>
      <c r="D364" s="293">
        <v>4542</v>
      </c>
    </row>
    <row r="365" spans="1:4" s="294" customFormat="1" ht="9" customHeight="1">
      <c r="A365" s="292" t="s">
        <v>34</v>
      </c>
      <c r="B365" s="293">
        <v>18078</v>
      </c>
      <c r="C365" s="293">
        <v>18093</v>
      </c>
      <c r="D365" s="293">
        <v>17426</v>
      </c>
    </row>
    <row r="366" spans="1:4" s="294" customFormat="1" ht="9" customHeight="1">
      <c r="A366" s="295" t="s">
        <v>35</v>
      </c>
      <c r="B366" s="296">
        <v>17589</v>
      </c>
      <c r="C366" s="296">
        <v>17591</v>
      </c>
      <c r="D366" s="296">
        <v>17993</v>
      </c>
    </row>
    <row r="367" spans="1:4" s="294" customFormat="1" ht="9" customHeight="1">
      <c r="A367" s="292" t="s">
        <v>36</v>
      </c>
      <c r="B367" s="293">
        <v>27232</v>
      </c>
      <c r="C367" s="293">
        <v>27220</v>
      </c>
      <c r="D367" s="293">
        <v>27240</v>
      </c>
    </row>
    <row r="368" spans="1:4" s="294" customFormat="1" ht="9" customHeight="1">
      <c r="A368" s="292" t="s">
        <v>37</v>
      </c>
      <c r="B368" s="293">
        <v>6709</v>
      </c>
      <c r="C368" s="293">
        <v>6698</v>
      </c>
      <c r="D368" s="293">
        <v>6418</v>
      </c>
    </row>
    <row r="369" spans="1:4" s="294" customFormat="1" ht="9" customHeight="1">
      <c r="A369" s="292" t="s">
        <v>38</v>
      </c>
      <c r="B369" s="293">
        <v>2880</v>
      </c>
      <c r="C369" s="293">
        <v>2877</v>
      </c>
      <c r="D369" s="293">
        <v>2950</v>
      </c>
    </row>
    <row r="370" spans="1:4" s="294" customFormat="1" ht="9" customHeight="1">
      <c r="A370" s="295" t="s">
        <v>39</v>
      </c>
      <c r="B370" s="296">
        <v>10893</v>
      </c>
      <c r="C370" s="296">
        <v>10872</v>
      </c>
      <c r="D370" s="296">
        <v>10910</v>
      </c>
    </row>
    <row r="371" spans="1:4" s="294" customFormat="1" ht="9" customHeight="1">
      <c r="A371" s="292" t="s">
        <v>40</v>
      </c>
      <c r="B371" s="293">
        <v>10965</v>
      </c>
      <c r="C371" s="293">
        <v>10926</v>
      </c>
      <c r="D371" s="293">
        <v>11093</v>
      </c>
    </row>
    <row r="372" spans="1:4" s="294" customFormat="1" ht="9" customHeight="1">
      <c r="A372" s="292" t="s">
        <v>41</v>
      </c>
      <c r="B372" s="293">
        <v>11922</v>
      </c>
      <c r="C372" s="293">
        <v>11926</v>
      </c>
      <c r="D372" s="293">
        <v>11723</v>
      </c>
    </row>
    <row r="373" spans="1:4" s="294" customFormat="1" ht="9" customHeight="1">
      <c r="A373" s="292" t="s">
        <v>42</v>
      </c>
      <c r="B373" s="293">
        <v>8572</v>
      </c>
      <c r="C373" s="293">
        <v>8547</v>
      </c>
      <c r="D373" s="293">
        <v>8202</v>
      </c>
    </row>
    <row r="374" spans="1:4" s="294" customFormat="1" ht="9" customHeight="1">
      <c r="A374" s="295" t="s">
        <v>43</v>
      </c>
      <c r="B374" s="296">
        <v>13438</v>
      </c>
      <c r="C374" s="296">
        <v>13442</v>
      </c>
      <c r="D374" s="296">
        <v>12969</v>
      </c>
    </row>
    <row r="375" spans="1:4" s="294" customFormat="1" ht="9" customHeight="1">
      <c r="A375" s="292" t="s">
        <v>44</v>
      </c>
      <c r="B375" s="293">
        <v>4573</v>
      </c>
      <c r="C375" s="293">
        <v>4556</v>
      </c>
      <c r="D375" s="293">
        <v>4785</v>
      </c>
    </row>
    <row r="376" spans="1:4" s="294" customFormat="1" ht="9" customHeight="1">
      <c r="A376" s="292" t="s">
        <v>45</v>
      </c>
      <c r="B376" s="293">
        <v>35751</v>
      </c>
      <c r="C376" s="293">
        <v>35760</v>
      </c>
      <c r="D376" s="293">
        <v>36413</v>
      </c>
    </row>
    <row r="377" spans="1:4" s="294" customFormat="1" ht="9" customHeight="1">
      <c r="A377" s="292" t="s">
        <v>46</v>
      </c>
      <c r="B377" s="293">
        <v>9024</v>
      </c>
      <c r="C377" s="293">
        <v>9031</v>
      </c>
      <c r="D377" s="293">
        <v>8625</v>
      </c>
    </row>
    <row r="378" spans="1:4" s="294" customFormat="1" ht="9" customHeight="1">
      <c r="A378" s="295" t="s">
        <v>47</v>
      </c>
      <c r="B378" s="296">
        <v>6775</v>
      </c>
      <c r="C378" s="296">
        <v>6680</v>
      </c>
      <c r="D378" s="296">
        <v>6903</v>
      </c>
    </row>
    <row r="379" spans="1:4" s="294" customFormat="1" ht="9" customHeight="1">
      <c r="A379" s="292" t="s">
        <v>76</v>
      </c>
      <c r="B379" s="297" t="s">
        <v>77</v>
      </c>
      <c r="C379" s="297">
        <v>45</v>
      </c>
      <c r="D379" s="293">
        <v>1144</v>
      </c>
    </row>
    <row r="380" spans="1:4" s="294" customFormat="1" ht="9" customHeight="1">
      <c r="A380" s="292"/>
      <c r="B380" s="297"/>
      <c r="C380" s="297"/>
      <c r="D380" s="293"/>
    </row>
    <row r="381" spans="1:4" s="290" customFormat="1" ht="9" customHeight="1">
      <c r="A381" s="288">
        <v>2005</v>
      </c>
      <c r="B381" s="289"/>
      <c r="C381" s="289"/>
      <c r="D381" s="289"/>
    </row>
    <row r="382" spans="1:4" s="290" customFormat="1" ht="9" customHeight="1">
      <c r="A382" s="291" t="s">
        <v>7</v>
      </c>
      <c r="B382" s="289">
        <f>SUM(B384:B416)</f>
        <v>495240</v>
      </c>
      <c r="C382" s="289">
        <f>SUM(C384:C416)</f>
        <v>495240</v>
      </c>
      <c r="D382" s="289">
        <f>SUM(D384:D416)</f>
        <v>495240</v>
      </c>
    </row>
    <row r="383" spans="1:4" s="290" customFormat="1" ht="3.95" customHeight="1">
      <c r="A383" s="291"/>
      <c r="B383" s="289"/>
      <c r="C383" s="289"/>
      <c r="D383" s="289"/>
    </row>
    <row r="384" spans="1:4" s="294" customFormat="1" ht="9" customHeight="1">
      <c r="A384" s="292" t="s">
        <v>16</v>
      </c>
      <c r="B384" s="293">
        <v>4542</v>
      </c>
      <c r="C384" s="293">
        <v>4594</v>
      </c>
      <c r="D384" s="293">
        <v>4431</v>
      </c>
    </row>
    <row r="385" spans="1:4" s="294" customFormat="1" ht="9" customHeight="1">
      <c r="A385" s="292" t="s">
        <v>17</v>
      </c>
      <c r="B385" s="293">
        <v>13049</v>
      </c>
      <c r="C385" s="293">
        <v>13047</v>
      </c>
      <c r="D385" s="293">
        <v>12695</v>
      </c>
    </row>
    <row r="386" spans="1:4" s="294" customFormat="1" ht="9" customHeight="1">
      <c r="A386" s="292" t="s">
        <v>18</v>
      </c>
      <c r="B386" s="293">
        <v>2103</v>
      </c>
      <c r="C386" s="293">
        <v>2093</v>
      </c>
      <c r="D386" s="293">
        <v>2092</v>
      </c>
    </row>
    <row r="387" spans="1:4" s="294" customFormat="1" ht="9" customHeight="1">
      <c r="A387" s="295" t="s">
        <v>19</v>
      </c>
      <c r="B387" s="296">
        <v>2861</v>
      </c>
      <c r="C387" s="296">
        <v>2863</v>
      </c>
      <c r="D387" s="296">
        <v>3019</v>
      </c>
    </row>
    <row r="388" spans="1:4" s="294" customFormat="1" ht="9" customHeight="1">
      <c r="A388" s="292" t="s">
        <v>20</v>
      </c>
      <c r="B388" s="293">
        <v>12422</v>
      </c>
      <c r="C388" s="293">
        <v>12453</v>
      </c>
      <c r="D388" s="293">
        <v>12377</v>
      </c>
    </row>
    <row r="389" spans="1:4" s="294" customFormat="1" ht="9" customHeight="1">
      <c r="A389" s="292" t="s">
        <v>21</v>
      </c>
      <c r="B389" s="293">
        <v>2805</v>
      </c>
      <c r="C389" s="293">
        <v>2805</v>
      </c>
      <c r="D389" s="293">
        <v>2759</v>
      </c>
    </row>
    <row r="390" spans="1:4" s="294" customFormat="1" ht="9" customHeight="1">
      <c r="A390" s="292" t="s">
        <v>22</v>
      </c>
      <c r="B390" s="293">
        <v>17012</v>
      </c>
      <c r="C390" s="293">
        <v>17027</v>
      </c>
      <c r="D390" s="293">
        <v>17411</v>
      </c>
    </row>
    <row r="391" spans="1:4" s="294" customFormat="1" ht="9" customHeight="1">
      <c r="A391" s="295" t="s">
        <v>23</v>
      </c>
      <c r="B391" s="296">
        <v>17287</v>
      </c>
      <c r="C391" s="296">
        <v>17315</v>
      </c>
      <c r="D391" s="296">
        <v>17239</v>
      </c>
    </row>
    <row r="392" spans="1:4" s="294" customFormat="1" ht="9" customHeight="1">
      <c r="A392" s="243" t="s">
        <v>24</v>
      </c>
      <c r="B392" s="293">
        <v>62155</v>
      </c>
      <c r="C392" s="293">
        <v>62126</v>
      </c>
      <c r="D392" s="293">
        <v>49882</v>
      </c>
    </row>
    <row r="393" spans="1:4" s="294" customFormat="1" ht="9" customHeight="1">
      <c r="A393" s="292" t="s">
        <v>25</v>
      </c>
      <c r="B393" s="293">
        <v>7178</v>
      </c>
      <c r="C393" s="293">
        <v>7191</v>
      </c>
      <c r="D393" s="293">
        <v>7440</v>
      </c>
    </row>
    <row r="394" spans="1:4" s="294" customFormat="1" ht="9" customHeight="1">
      <c r="A394" s="292" t="s">
        <v>26</v>
      </c>
      <c r="B394" s="293">
        <v>23190</v>
      </c>
      <c r="C394" s="293">
        <v>23194</v>
      </c>
      <c r="D394" s="293">
        <v>23402</v>
      </c>
    </row>
    <row r="395" spans="1:4" s="294" customFormat="1" ht="9" customHeight="1">
      <c r="A395" s="295" t="s">
        <v>27</v>
      </c>
      <c r="B395" s="296">
        <v>11292</v>
      </c>
      <c r="C395" s="296">
        <v>11260</v>
      </c>
      <c r="D395" s="296">
        <v>11651</v>
      </c>
    </row>
    <row r="396" spans="1:4" s="294" customFormat="1" ht="9" customHeight="1">
      <c r="A396" s="292" t="s">
        <v>28</v>
      </c>
      <c r="B396" s="293">
        <v>10557</v>
      </c>
      <c r="C396" s="293">
        <v>10553</v>
      </c>
      <c r="D396" s="293">
        <v>10955</v>
      </c>
    </row>
    <row r="397" spans="1:4" s="294" customFormat="1" ht="9" customHeight="1">
      <c r="A397" s="292" t="s">
        <v>29</v>
      </c>
      <c r="B397" s="293">
        <v>34704</v>
      </c>
      <c r="C397" s="293">
        <v>34746</v>
      </c>
      <c r="D397" s="293">
        <v>34117</v>
      </c>
    </row>
    <row r="398" spans="1:4" s="294" customFormat="1" ht="9" customHeight="1">
      <c r="A398" s="292" t="s">
        <v>30</v>
      </c>
      <c r="B398" s="293">
        <v>48662</v>
      </c>
      <c r="C398" s="293">
        <v>48706</v>
      </c>
      <c r="D398" s="293">
        <v>58896</v>
      </c>
    </row>
    <row r="399" spans="1:4" s="294" customFormat="1" ht="9" customHeight="1">
      <c r="A399" s="295" t="s">
        <v>31</v>
      </c>
      <c r="B399" s="296">
        <v>19898</v>
      </c>
      <c r="C399" s="296">
        <v>19871</v>
      </c>
      <c r="D399" s="296">
        <v>20514</v>
      </c>
    </row>
    <row r="400" spans="1:4" s="294" customFormat="1" ht="9" customHeight="1">
      <c r="A400" s="292" t="s">
        <v>32</v>
      </c>
      <c r="B400" s="293">
        <v>7840</v>
      </c>
      <c r="C400" s="293">
        <v>7839</v>
      </c>
      <c r="D400" s="293">
        <v>7823</v>
      </c>
    </row>
    <row r="401" spans="1:4" s="294" customFormat="1" ht="9" customHeight="1">
      <c r="A401" s="292" t="s">
        <v>33</v>
      </c>
      <c r="B401" s="293">
        <v>4679</v>
      </c>
      <c r="C401" s="293">
        <v>4642</v>
      </c>
      <c r="D401" s="293">
        <v>4808</v>
      </c>
    </row>
    <row r="402" spans="1:4" s="294" customFormat="1" ht="9" customHeight="1">
      <c r="A402" s="292" t="s">
        <v>34</v>
      </c>
      <c r="B402" s="293">
        <v>19928</v>
      </c>
      <c r="C402" s="293">
        <v>19937</v>
      </c>
      <c r="D402" s="293">
        <v>19259</v>
      </c>
    </row>
    <row r="403" spans="1:4" s="294" customFormat="1" ht="9" customHeight="1">
      <c r="A403" s="295" t="s">
        <v>35</v>
      </c>
      <c r="B403" s="296">
        <v>18423</v>
      </c>
      <c r="C403" s="296">
        <v>18435</v>
      </c>
      <c r="D403" s="296">
        <v>18908</v>
      </c>
    </row>
    <row r="404" spans="1:4" s="294" customFormat="1" ht="9" customHeight="1">
      <c r="A404" s="292" t="s">
        <v>36</v>
      </c>
      <c r="B404" s="293">
        <v>28144</v>
      </c>
      <c r="C404" s="293">
        <v>28135</v>
      </c>
      <c r="D404" s="293">
        <v>28165</v>
      </c>
    </row>
    <row r="405" spans="1:4" s="294" customFormat="1" ht="9" customHeight="1">
      <c r="A405" s="292" t="s">
        <v>37</v>
      </c>
      <c r="B405" s="293">
        <v>6882</v>
      </c>
      <c r="C405" s="293">
        <v>6865</v>
      </c>
      <c r="D405" s="293">
        <v>6678</v>
      </c>
    </row>
    <row r="406" spans="1:4" s="294" customFormat="1" ht="9" customHeight="1">
      <c r="A406" s="292" t="s">
        <v>38</v>
      </c>
      <c r="B406" s="293">
        <v>3051</v>
      </c>
      <c r="C406" s="293">
        <v>3051</v>
      </c>
      <c r="D406" s="293">
        <v>3206</v>
      </c>
    </row>
    <row r="407" spans="1:4" s="294" customFormat="1" ht="9" customHeight="1">
      <c r="A407" s="295" t="s">
        <v>39</v>
      </c>
      <c r="B407" s="296">
        <v>11300</v>
      </c>
      <c r="C407" s="296">
        <v>11269</v>
      </c>
      <c r="D407" s="296">
        <v>11253</v>
      </c>
    </row>
    <row r="408" spans="1:4" s="294" customFormat="1" ht="9" customHeight="1">
      <c r="A408" s="292" t="s">
        <v>40</v>
      </c>
      <c r="B408" s="293">
        <v>11442</v>
      </c>
      <c r="C408" s="293">
        <v>11447</v>
      </c>
      <c r="D408" s="293">
        <v>11584</v>
      </c>
    </row>
    <row r="409" spans="1:4" s="294" customFormat="1" ht="9" customHeight="1">
      <c r="A409" s="292" t="s">
        <v>41</v>
      </c>
      <c r="B409" s="293">
        <v>12639</v>
      </c>
      <c r="C409" s="293">
        <v>12635</v>
      </c>
      <c r="D409" s="293">
        <v>12401</v>
      </c>
    </row>
    <row r="410" spans="1:4" s="294" customFormat="1" ht="9" customHeight="1">
      <c r="A410" s="292" t="s">
        <v>42</v>
      </c>
      <c r="B410" s="293">
        <v>9069</v>
      </c>
      <c r="C410" s="293">
        <v>9050</v>
      </c>
      <c r="D410" s="293">
        <v>8724</v>
      </c>
    </row>
    <row r="411" spans="1:4" s="294" customFormat="1" ht="9" customHeight="1">
      <c r="A411" s="295" t="s">
        <v>43</v>
      </c>
      <c r="B411" s="296">
        <v>13935</v>
      </c>
      <c r="C411" s="296">
        <v>13961</v>
      </c>
      <c r="D411" s="296">
        <v>13487</v>
      </c>
    </row>
    <row r="412" spans="1:4" s="294" customFormat="1" ht="9" customHeight="1">
      <c r="A412" s="292" t="s">
        <v>44</v>
      </c>
      <c r="B412" s="293">
        <v>4530</v>
      </c>
      <c r="C412" s="293">
        <v>4509</v>
      </c>
      <c r="D412" s="293">
        <v>4714</v>
      </c>
    </row>
    <row r="413" spans="1:4" s="294" customFormat="1" ht="9" customHeight="1">
      <c r="A413" s="292" t="s">
        <v>45</v>
      </c>
      <c r="B413" s="293">
        <v>37156</v>
      </c>
      <c r="C413" s="293">
        <v>37162</v>
      </c>
      <c r="D413" s="293">
        <v>37877</v>
      </c>
    </row>
    <row r="414" spans="1:4" s="294" customFormat="1" ht="9" customHeight="1">
      <c r="A414" s="292" t="s">
        <v>46</v>
      </c>
      <c r="B414" s="293">
        <v>9604</v>
      </c>
      <c r="C414" s="293">
        <v>9610</v>
      </c>
      <c r="D414" s="293">
        <v>9169</v>
      </c>
    </row>
    <row r="415" spans="1:4" s="294" customFormat="1" ht="9" customHeight="1">
      <c r="A415" s="295" t="s">
        <v>47</v>
      </c>
      <c r="B415" s="296">
        <v>6901</v>
      </c>
      <c r="C415" s="296">
        <v>6749</v>
      </c>
      <c r="D415" s="296">
        <v>7021</v>
      </c>
    </row>
    <row r="416" spans="1:4" s="294" customFormat="1" ht="9" customHeight="1">
      <c r="A416" s="292" t="s">
        <v>76</v>
      </c>
      <c r="B416" s="297" t="s">
        <v>77</v>
      </c>
      <c r="C416" s="293">
        <v>100</v>
      </c>
      <c r="D416" s="293">
        <v>1283</v>
      </c>
    </row>
    <row r="417" spans="1:4" s="294" customFormat="1" ht="9" customHeight="1">
      <c r="A417" s="292"/>
      <c r="B417" s="297"/>
      <c r="C417" s="297"/>
      <c r="D417" s="293"/>
    </row>
    <row r="418" spans="1:4" s="290" customFormat="1" ht="9" customHeight="1">
      <c r="A418" s="288">
        <v>2006</v>
      </c>
      <c r="B418" s="289"/>
      <c r="C418" s="289"/>
      <c r="D418" s="289"/>
    </row>
    <row r="419" spans="1:4" s="290" customFormat="1" ht="9" customHeight="1">
      <c r="A419" s="291" t="s">
        <v>7</v>
      </c>
      <c r="B419" s="289">
        <f>SUM(B421:B453)</f>
        <v>494471</v>
      </c>
      <c r="C419" s="289">
        <f>SUM(C421:C453)</f>
        <v>494471</v>
      </c>
      <c r="D419" s="289">
        <f>SUM(D421:D453)</f>
        <v>494471</v>
      </c>
    </row>
    <row r="420" spans="1:4" s="290" customFormat="1" ht="3.95" customHeight="1">
      <c r="A420" s="291"/>
      <c r="B420" s="289"/>
      <c r="C420" s="289"/>
      <c r="D420" s="289"/>
    </row>
    <row r="421" spans="1:4" s="294" customFormat="1" ht="9" customHeight="1">
      <c r="A421" s="292" t="s">
        <v>16</v>
      </c>
      <c r="B421" s="293">
        <v>4693</v>
      </c>
      <c r="C421" s="293">
        <v>4756</v>
      </c>
      <c r="D421" s="293">
        <v>4488</v>
      </c>
    </row>
    <row r="422" spans="1:4" s="294" customFormat="1" ht="9" customHeight="1">
      <c r="A422" s="292" t="s">
        <v>17</v>
      </c>
      <c r="B422" s="293">
        <v>12969</v>
      </c>
      <c r="C422" s="293">
        <v>12972</v>
      </c>
      <c r="D422" s="293">
        <v>12696</v>
      </c>
    </row>
    <row r="423" spans="1:4" s="294" customFormat="1" ht="9" customHeight="1">
      <c r="A423" s="292" t="s">
        <v>18</v>
      </c>
      <c r="B423" s="293">
        <v>2197</v>
      </c>
      <c r="C423" s="293">
        <v>2194</v>
      </c>
      <c r="D423" s="293">
        <v>2171</v>
      </c>
    </row>
    <row r="424" spans="1:4" s="294" customFormat="1" ht="9" customHeight="1">
      <c r="A424" s="295" t="s">
        <v>19</v>
      </c>
      <c r="B424" s="296">
        <v>2912</v>
      </c>
      <c r="C424" s="296">
        <v>2904</v>
      </c>
      <c r="D424" s="296">
        <v>3084</v>
      </c>
    </row>
    <row r="425" spans="1:4" s="294" customFormat="1" ht="9" customHeight="1">
      <c r="A425" s="292" t="s">
        <v>20</v>
      </c>
      <c r="B425" s="293">
        <v>11927</v>
      </c>
      <c r="C425" s="293">
        <v>11942</v>
      </c>
      <c r="D425" s="293">
        <v>11955</v>
      </c>
    </row>
    <row r="426" spans="1:4" s="294" customFormat="1" ht="9" customHeight="1">
      <c r="A426" s="292" t="s">
        <v>21</v>
      </c>
      <c r="B426" s="293">
        <v>2868</v>
      </c>
      <c r="C426" s="293">
        <v>2870</v>
      </c>
      <c r="D426" s="293">
        <v>2831</v>
      </c>
    </row>
    <row r="427" spans="1:4" s="294" customFormat="1" ht="9" customHeight="1">
      <c r="A427" s="292" t="s">
        <v>22</v>
      </c>
      <c r="B427" s="293">
        <v>17840</v>
      </c>
      <c r="C427" s="293">
        <v>17839</v>
      </c>
      <c r="D427" s="293">
        <v>18287</v>
      </c>
    </row>
    <row r="428" spans="1:4" s="294" customFormat="1" ht="9" customHeight="1">
      <c r="A428" s="295" t="s">
        <v>23</v>
      </c>
      <c r="B428" s="296">
        <v>18035</v>
      </c>
      <c r="C428" s="296">
        <v>18051</v>
      </c>
      <c r="D428" s="296">
        <v>17963</v>
      </c>
    </row>
    <row r="429" spans="1:4" s="294" customFormat="1" ht="9" customHeight="1">
      <c r="A429" s="243" t="s">
        <v>24</v>
      </c>
      <c r="B429" s="293">
        <v>61593</v>
      </c>
      <c r="C429" s="293">
        <v>61631</v>
      </c>
      <c r="D429" s="293">
        <v>49894</v>
      </c>
    </row>
    <row r="430" spans="1:4" s="294" customFormat="1" ht="9" customHeight="1">
      <c r="A430" s="292" t="s">
        <v>25</v>
      </c>
      <c r="B430" s="293">
        <v>7148</v>
      </c>
      <c r="C430" s="293">
        <v>7134</v>
      </c>
      <c r="D430" s="293">
        <v>7388</v>
      </c>
    </row>
    <row r="431" spans="1:4" s="294" customFormat="1" ht="9" customHeight="1">
      <c r="A431" s="292" t="s">
        <v>26</v>
      </c>
      <c r="B431" s="293">
        <v>22759</v>
      </c>
      <c r="C431" s="293">
        <v>22776</v>
      </c>
      <c r="D431" s="293">
        <v>22973</v>
      </c>
    </row>
    <row r="432" spans="1:4" s="294" customFormat="1" ht="9" customHeight="1">
      <c r="A432" s="295" t="s">
        <v>27</v>
      </c>
      <c r="B432" s="296">
        <v>11271</v>
      </c>
      <c r="C432" s="296">
        <v>11212</v>
      </c>
      <c r="D432" s="296">
        <v>11656</v>
      </c>
    </row>
    <row r="433" spans="1:4" s="294" customFormat="1" ht="9" customHeight="1">
      <c r="A433" s="292" t="s">
        <v>28</v>
      </c>
      <c r="B433" s="293">
        <v>10500</v>
      </c>
      <c r="C433" s="293">
        <v>10496</v>
      </c>
      <c r="D433" s="293">
        <v>10926</v>
      </c>
    </row>
    <row r="434" spans="1:4" s="294" customFormat="1" ht="9" customHeight="1">
      <c r="A434" s="292" t="s">
        <v>29</v>
      </c>
      <c r="B434" s="293">
        <v>34235</v>
      </c>
      <c r="C434" s="293">
        <v>34256</v>
      </c>
      <c r="D434" s="293">
        <v>33638</v>
      </c>
    </row>
    <row r="435" spans="1:4" s="294" customFormat="1" ht="9" customHeight="1">
      <c r="A435" s="292" t="s">
        <v>30</v>
      </c>
      <c r="B435" s="293">
        <v>49202</v>
      </c>
      <c r="C435" s="293">
        <v>49232</v>
      </c>
      <c r="D435" s="293">
        <v>58999</v>
      </c>
    </row>
    <row r="436" spans="1:4" s="294" customFormat="1" ht="9" customHeight="1">
      <c r="A436" s="295" t="s">
        <v>31</v>
      </c>
      <c r="B436" s="296">
        <v>20045</v>
      </c>
      <c r="C436" s="296">
        <v>20011</v>
      </c>
      <c r="D436" s="296">
        <v>20656</v>
      </c>
    </row>
    <row r="437" spans="1:4" s="294" customFormat="1" ht="9" customHeight="1">
      <c r="A437" s="292" t="s">
        <v>32</v>
      </c>
      <c r="B437" s="293">
        <v>7962</v>
      </c>
      <c r="C437" s="293">
        <v>7976</v>
      </c>
      <c r="D437" s="293">
        <v>7960</v>
      </c>
    </row>
    <row r="438" spans="1:4" s="294" customFormat="1" ht="9" customHeight="1">
      <c r="A438" s="292" t="s">
        <v>33</v>
      </c>
      <c r="B438" s="293">
        <v>4648</v>
      </c>
      <c r="C438" s="293">
        <v>4631</v>
      </c>
      <c r="D438" s="293">
        <v>4748</v>
      </c>
    </row>
    <row r="439" spans="1:4" s="294" customFormat="1" ht="9" customHeight="1">
      <c r="A439" s="292" t="s">
        <v>34</v>
      </c>
      <c r="B439" s="293">
        <v>19371</v>
      </c>
      <c r="C439" s="293">
        <v>19413</v>
      </c>
      <c r="D439" s="293">
        <v>18655</v>
      </c>
    </row>
    <row r="440" spans="1:4" s="294" customFormat="1" ht="9" customHeight="1">
      <c r="A440" s="295" t="s">
        <v>35</v>
      </c>
      <c r="B440" s="296">
        <v>17556</v>
      </c>
      <c r="C440" s="296">
        <v>17572</v>
      </c>
      <c r="D440" s="296">
        <v>18026</v>
      </c>
    </row>
    <row r="441" spans="1:4" s="294" customFormat="1" ht="9" customHeight="1">
      <c r="A441" s="292" t="s">
        <v>36</v>
      </c>
      <c r="B441" s="293">
        <v>27671</v>
      </c>
      <c r="C441" s="293">
        <v>27630</v>
      </c>
      <c r="D441" s="293">
        <v>27599</v>
      </c>
    </row>
    <row r="442" spans="1:4" s="294" customFormat="1" ht="9" customHeight="1">
      <c r="A442" s="292" t="s">
        <v>37</v>
      </c>
      <c r="B442" s="293">
        <v>6965</v>
      </c>
      <c r="C442" s="293">
        <v>6955</v>
      </c>
      <c r="D442" s="293">
        <v>6716</v>
      </c>
    </row>
    <row r="443" spans="1:4" s="294" customFormat="1" ht="9" customHeight="1">
      <c r="A443" s="292" t="s">
        <v>38</v>
      </c>
      <c r="B443" s="293">
        <v>2941</v>
      </c>
      <c r="C443" s="293">
        <v>2942</v>
      </c>
      <c r="D443" s="293">
        <v>3104</v>
      </c>
    </row>
    <row r="444" spans="1:4" s="294" customFormat="1" ht="9" customHeight="1">
      <c r="A444" s="295" t="s">
        <v>39</v>
      </c>
      <c r="B444" s="296">
        <v>11338</v>
      </c>
      <c r="C444" s="296">
        <v>11305</v>
      </c>
      <c r="D444" s="296">
        <v>11354</v>
      </c>
    </row>
    <row r="445" spans="1:4" s="294" customFormat="1" ht="9" customHeight="1">
      <c r="A445" s="292" t="s">
        <v>40</v>
      </c>
      <c r="B445" s="293">
        <v>11654</v>
      </c>
      <c r="C445" s="293">
        <v>11642</v>
      </c>
      <c r="D445" s="293">
        <v>11790</v>
      </c>
    </row>
    <row r="446" spans="1:4" s="294" customFormat="1" ht="9" customHeight="1">
      <c r="A446" s="292" t="s">
        <v>41</v>
      </c>
      <c r="B446" s="293">
        <v>12484</v>
      </c>
      <c r="C446" s="293">
        <v>12481</v>
      </c>
      <c r="D446" s="293">
        <v>12241</v>
      </c>
    </row>
    <row r="447" spans="1:4" s="294" customFormat="1" ht="9" customHeight="1">
      <c r="A447" s="292" t="s">
        <v>42</v>
      </c>
      <c r="B447" s="293">
        <v>9245</v>
      </c>
      <c r="C447" s="293">
        <v>9244</v>
      </c>
      <c r="D447" s="293">
        <v>8878</v>
      </c>
    </row>
    <row r="448" spans="1:4" s="294" customFormat="1" ht="9" customHeight="1">
      <c r="A448" s="295" t="s">
        <v>43</v>
      </c>
      <c r="B448" s="296">
        <v>14232</v>
      </c>
      <c r="C448" s="296">
        <v>14237</v>
      </c>
      <c r="D448" s="296">
        <v>13852</v>
      </c>
    </row>
    <row r="449" spans="1:4" s="294" customFormat="1" ht="9" customHeight="1">
      <c r="A449" s="292" t="s">
        <v>44</v>
      </c>
      <c r="B449" s="293">
        <v>4608</v>
      </c>
      <c r="C449" s="293">
        <v>4609</v>
      </c>
      <c r="D449" s="293">
        <v>4931</v>
      </c>
    </row>
    <row r="450" spans="1:4" s="294" customFormat="1" ht="9" customHeight="1">
      <c r="A450" s="292" t="s">
        <v>45</v>
      </c>
      <c r="B450" s="293">
        <v>36882</v>
      </c>
      <c r="C450" s="293">
        <v>36900</v>
      </c>
      <c r="D450" s="293">
        <v>37404</v>
      </c>
    </row>
    <row r="451" spans="1:4" s="294" customFormat="1" ht="9" customHeight="1">
      <c r="A451" s="292" t="s">
        <v>46</v>
      </c>
      <c r="B451" s="293">
        <v>9930</v>
      </c>
      <c r="C451" s="293">
        <v>9940</v>
      </c>
      <c r="D451" s="293">
        <v>9501</v>
      </c>
    </row>
    <row r="452" spans="1:4" s="294" customFormat="1" ht="9" customHeight="1">
      <c r="A452" s="295" t="s">
        <v>47</v>
      </c>
      <c r="B452" s="296">
        <v>6790</v>
      </c>
      <c r="C452" s="296">
        <v>6684</v>
      </c>
      <c r="D452" s="296">
        <v>6932</v>
      </c>
    </row>
    <row r="453" spans="1:4" s="294" customFormat="1" ht="9" customHeight="1">
      <c r="A453" s="292" t="s">
        <v>76</v>
      </c>
      <c r="B453" s="297" t="s">
        <v>77</v>
      </c>
      <c r="C453" s="293">
        <v>34</v>
      </c>
      <c r="D453" s="293">
        <v>1175</v>
      </c>
    </row>
    <row r="454" spans="1:4" s="86" customFormat="1" ht="9" customHeight="1">
      <c r="A454" s="84"/>
      <c r="B454" s="90"/>
      <c r="C454" s="90"/>
      <c r="D454" s="85"/>
    </row>
    <row r="455" spans="1:4" s="82" customFormat="1" ht="9" customHeight="1">
      <c r="A455" s="80">
        <v>2007</v>
      </c>
      <c r="B455" s="81"/>
      <c r="C455" s="81"/>
      <c r="D455" s="81"/>
    </row>
    <row r="456" spans="1:4" s="82" customFormat="1" ht="9" customHeight="1">
      <c r="A456" s="83" t="s">
        <v>7</v>
      </c>
      <c r="B456" s="81">
        <f>SUM(B458:B490)</f>
        <v>514420</v>
      </c>
      <c r="C456" s="81">
        <f>SUM(C458:C490)</f>
        <v>514420</v>
      </c>
      <c r="D456" s="81">
        <f>SUM(D458:D490)</f>
        <v>514420</v>
      </c>
    </row>
    <row r="457" spans="1:4" s="82" customFormat="1" ht="5.25" customHeight="1">
      <c r="A457" s="83"/>
      <c r="B457" s="81"/>
      <c r="C457" s="81"/>
      <c r="D457" s="81"/>
    </row>
    <row r="458" spans="1:4" s="86" customFormat="1" ht="9" customHeight="1">
      <c r="A458" s="84" t="s">
        <v>16</v>
      </c>
      <c r="B458" s="85">
        <v>4845</v>
      </c>
      <c r="C458" s="85">
        <v>4903</v>
      </c>
      <c r="D458" s="85">
        <v>4694</v>
      </c>
    </row>
    <row r="459" spans="1:4" s="86" customFormat="1" ht="9" customHeight="1">
      <c r="A459" s="84" t="s">
        <v>17</v>
      </c>
      <c r="B459" s="85">
        <v>13406</v>
      </c>
      <c r="C459" s="85">
        <v>13407</v>
      </c>
      <c r="D459" s="85">
        <v>13069</v>
      </c>
    </row>
    <row r="460" spans="1:4" s="86" customFormat="1" ht="9" customHeight="1">
      <c r="A460" s="84" t="s">
        <v>18</v>
      </c>
      <c r="B460" s="85">
        <v>2343</v>
      </c>
      <c r="C460" s="85">
        <v>2338</v>
      </c>
      <c r="D460" s="85">
        <v>2353</v>
      </c>
    </row>
    <row r="461" spans="1:4" s="86" customFormat="1" ht="9" customHeight="1">
      <c r="A461" s="87" t="s">
        <v>19</v>
      </c>
      <c r="B461" s="88">
        <v>3101</v>
      </c>
      <c r="C461" s="88">
        <v>3090</v>
      </c>
      <c r="D461" s="88">
        <v>3186</v>
      </c>
    </row>
    <row r="462" spans="1:4" s="86" customFormat="1" ht="9" customHeight="1">
      <c r="A462" s="84" t="s">
        <v>20</v>
      </c>
      <c r="B462" s="85">
        <v>12696</v>
      </c>
      <c r="C462" s="85">
        <v>12691</v>
      </c>
      <c r="D462" s="85">
        <v>12626</v>
      </c>
    </row>
    <row r="463" spans="1:4" s="86" customFormat="1" ht="9" customHeight="1">
      <c r="A463" s="84" t="s">
        <v>21</v>
      </c>
      <c r="B463" s="85">
        <v>2950</v>
      </c>
      <c r="C463" s="85">
        <v>2953</v>
      </c>
      <c r="D463" s="85">
        <v>2866</v>
      </c>
    </row>
    <row r="464" spans="1:4" s="86" customFormat="1" ht="9" customHeight="1">
      <c r="A464" s="84" t="s">
        <v>22</v>
      </c>
      <c r="B464" s="85">
        <v>18345</v>
      </c>
      <c r="C464" s="85">
        <v>18341</v>
      </c>
      <c r="D464" s="85">
        <v>18767</v>
      </c>
    </row>
    <row r="465" spans="1:4" s="86" customFormat="1" ht="9" customHeight="1">
      <c r="A465" s="87" t="s">
        <v>23</v>
      </c>
      <c r="B465" s="88">
        <v>18039</v>
      </c>
      <c r="C465" s="88">
        <v>18052</v>
      </c>
      <c r="D465" s="88">
        <v>18064</v>
      </c>
    </row>
    <row r="466" spans="1:4" s="86" customFormat="1" ht="9" customHeight="1">
      <c r="A466" s="243" t="s">
        <v>24</v>
      </c>
      <c r="B466" s="85">
        <v>63004</v>
      </c>
      <c r="C466" s="85">
        <v>63059</v>
      </c>
      <c r="D466" s="85">
        <v>51465</v>
      </c>
    </row>
    <row r="467" spans="1:4" s="86" customFormat="1" ht="9" customHeight="1">
      <c r="A467" s="84" t="s">
        <v>25</v>
      </c>
      <c r="B467" s="85">
        <v>7507</v>
      </c>
      <c r="C467" s="85">
        <v>7510</v>
      </c>
      <c r="D467" s="85">
        <v>7686</v>
      </c>
    </row>
    <row r="468" spans="1:4" s="86" customFormat="1" ht="9" customHeight="1">
      <c r="A468" s="84" t="s">
        <v>26</v>
      </c>
      <c r="B468" s="85">
        <v>23472</v>
      </c>
      <c r="C468" s="85">
        <v>23480</v>
      </c>
      <c r="D468" s="85">
        <v>23664</v>
      </c>
    </row>
    <row r="469" spans="1:4" s="86" customFormat="1" ht="9" customHeight="1">
      <c r="A469" s="87" t="s">
        <v>27</v>
      </c>
      <c r="B469" s="88">
        <v>13285</v>
      </c>
      <c r="C469" s="88">
        <v>13229</v>
      </c>
      <c r="D469" s="88">
        <v>13555</v>
      </c>
    </row>
    <row r="470" spans="1:4" s="86" customFormat="1" ht="9" customHeight="1">
      <c r="A470" s="84" t="s">
        <v>28</v>
      </c>
      <c r="B470" s="85">
        <v>11258</v>
      </c>
      <c r="C470" s="85">
        <v>11255</v>
      </c>
      <c r="D470" s="85">
        <v>11628</v>
      </c>
    </row>
    <row r="471" spans="1:4" s="86" customFormat="1" ht="9" customHeight="1">
      <c r="A471" s="84" t="s">
        <v>29</v>
      </c>
      <c r="B471" s="85">
        <v>35251</v>
      </c>
      <c r="C471" s="85">
        <v>35272</v>
      </c>
      <c r="D471" s="85">
        <v>34670</v>
      </c>
    </row>
    <row r="472" spans="1:4" s="86" customFormat="1" ht="9" customHeight="1">
      <c r="A472" s="84" t="s">
        <v>30</v>
      </c>
      <c r="B472" s="85">
        <v>51426</v>
      </c>
      <c r="C472" s="85">
        <v>51436</v>
      </c>
      <c r="D472" s="85">
        <v>61096</v>
      </c>
    </row>
    <row r="473" spans="1:4" s="86" customFormat="1" ht="9" customHeight="1">
      <c r="A473" s="87" t="s">
        <v>31</v>
      </c>
      <c r="B473" s="88">
        <v>20535</v>
      </c>
      <c r="C473" s="88">
        <v>20497</v>
      </c>
      <c r="D473" s="88">
        <v>21242</v>
      </c>
    </row>
    <row r="474" spans="1:4" s="86" customFormat="1" ht="9" customHeight="1">
      <c r="A474" s="84" t="s">
        <v>32</v>
      </c>
      <c r="B474" s="85">
        <v>8221</v>
      </c>
      <c r="C474" s="85">
        <v>8237</v>
      </c>
      <c r="D474" s="85">
        <v>8283</v>
      </c>
    </row>
    <row r="475" spans="1:4" s="86" customFormat="1" ht="9" customHeight="1">
      <c r="A475" s="84" t="s">
        <v>33</v>
      </c>
      <c r="B475" s="85">
        <v>4813</v>
      </c>
      <c r="C475" s="85">
        <v>4805</v>
      </c>
      <c r="D475" s="85">
        <v>4982</v>
      </c>
    </row>
    <row r="476" spans="1:4" s="86" customFormat="1" ht="9" customHeight="1">
      <c r="A476" s="84" t="s">
        <v>34</v>
      </c>
      <c r="B476" s="85">
        <v>20742</v>
      </c>
      <c r="C476" s="85">
        <v>20790</v>
      </c>
      <c r="D476" s="85">
        <v>19943</v>
      </c>
    </row>
    <row r="477" spans="1:4" s="86" customFormat="1" ht="9" customHeight="1">
      <c r="A477" s="87" t="s">
        <v>35</v>
      </c>
      <c r="B477" s="88">
        <v>18998</v>
      </c>
      <c r="C477" s="88">
        <v>18999</v>
      </c>
      <c r="D477" s="88">
        <v>19500</v>
      </c>
    </row>
    <row r="478" spans="1:4" s="86" customFormat="1" ht="9" customHeight="1">
      <c r="A478" s="84" t="s">
        <v>36</v>
      </c>
      <c r="B478" s="85">
        <v>28487</v>
      </c>
      <c r="C478" s="85">
        <v>28440</v>
      </c>
      <c r="D478" s="85">
        <v>28420</v>
      </c>
    </row>
    <row r="479" spans="1:4" s="86" customFormat="1" ht="9" customHeight="1">
      <c r="A479" s="84" t="s">
        <v>37</v>
      </c>
      <c r="B479" s="85">
        <v>7079</v>
      </c>
      <c r="C479" s="85">
        <v>7083</v>
      </c>
      <c r="D479" s="85">
        <v>6878</v>
      </c>
    </row>
    <row r="480" spans="1:4" s="86" customFormat="1" ht="9" customHeight="1">
      <c r="A480" s="84" t="s">
        <v>38</v>
      </c>
      <c r="B480" s="85">
        <v>3663</v>
      </c>
      <c r="C480" s="85">
        <v>3661</v>
      </c>
      <c r="D480" s="85">
        <v>3727</v>
      </c>
    </row>
    <row r="481" spans="1:4" s="86" customFormat="1" ht="9" customHeight="1">
      <c r="A481" s="87" t="s">
        <v>39</v>
      </c>
      <c r="B481" s="88">
        <v>11792</v>
      </c>
      <c r="C481" s="88">
        <v>11751</v>
      </c>
      <c r="D481" s="88">
        <v>11745</v>
      </c>
    </row>
    <row r="482" spans="1:4" s="86" customFormat="1" ht="9" customHeight="1">
      <c r="A482" s="84" t="s">
        <v>40</v>
      </c>
      <c r="B482" s="85">
        <v>11495</v>
      </c>
      <c r="C482" s="85">
        <v>11478</v>
      </c>
      <c r="D482" s="85">
        <v>11572</v>
      </c>
    </row>
    <row r="483" spans="1:4" s="86" customFormat="1" ht="9" customHeight="1">
      <c r="A483" s="84" t="s">
        <v>41</v>
      </c>
      <c r="B483" s="85">
        <v>12728</v>
      </c>
      <c r="C483" s="85">
        <v>12715</v>
      </c>
      <c r="D483" s="85">
        <v>12449</v>
      </c>
    </row>
    <row r="484" spans="1:4" s="86" customFormat="1" ht="9" customHeight="1">
      <c r="A484" s="84" t="s">
        <v>42</v>
      </c>
      <c r="B484" s="85">
        <v>9397</v>
      </c>
      <c r="C484" s="85">
        <v>9403</v>
      </c>
      <c r="D484" s="85">
        <v>9073</v>
      </c>
    </row>
    <row r="485" spans="1:4" s="86" customFormat="1" ht="9" customHeight="1">
      <c r="A485" s="87" t="s">
        <v>43</v>
      </c>
      <c r="B485" s="88">
        <v>14600</v>
      </c>
      <c r="C485" s="88">
        <v>14603</v>
      </c>
      <c r="D485" s="88">
        <v>14301</v>
      </c>
    </row>
    <row r="486" spans="1:4" s="86" customFormat="1" ht="9" customHeight="1">
      <c r="A486" s="84" t="s">
        <v>44</v>
      </c>
      <c r="B486" s="85">
        <v>4750</v>
      </c>
      <c r="C486" s="85">
        <v>4757</v>
      </c>
      <c r="D486" s="85">
        <v>5036</v>
      </c>
    </row>
    <row r="487" spans="1:4" s="86" customFormat="1" ht="9" customHeight="1">
      <c r="A487" s="84" t="s">
        <v>45</v>
      </c>
      <c r="B487" s="85">
        <v>38922</v>
      </c>
      <c r="C487" s="85">
        <v>38932</v>
      </c>
      <c r="D487" s="85">
        <v>39489</v>
      </c>
    </row>
    <row r="488" spans="1:4" s="86" customFormat="1" ht="9" customHeight="1">
      <c r="A488" s="84" t="s">
        <v>46</v>
      </c>
      <c r="B488" s="85">
        <v>10179</v>
      </c>
      <c r="C488" s="85">
        <v>10188</v>
      </c>
      <c r="D488" s="85">
        <v>9812</v>
      </c>
    </row>
    <row r="489" spans="1:4" s="86" customFormat="1" ht="9" customHeight="1">
      <c r="A489" s="87" t="s">
        <v>47</v>
      </c>
      <c r="B489" s="88">
        <v>7091</v>
      </c>
      <c r="C489" s="88">
        <v>7014</v>
      </c>
      <c r="D489" s="88">
        <v>7281</v>
      </c>
    </row>
    <row r="490" spans="1:4" s="86" customFormat="1" ht="9" customHeight="1">
      <c r="A490" s="84" t="s">
        <v>76</v>
      </c>
      <c r="B490" s="90" t="s">
        <v>77</v>
      </c>
      <c r="C490" s="85">
        <v>51</v>
      </c>
      <c r="D490" s="85">
        <v>1298</v>
      </c>
    </row>
    <row r="491" spans="1:4" s="86" customFormat="1" ht="9" customHeight="1">
      <c r="A491" s="84"/>
      <c r="B491" s="90"/>
      <c r="C491" s="90"/>
      <c r="D491" s="85"/>
    </row>
    <row r="492" spans="1:4" s="82" customFormat="1" ht="9" customHeight="1">
      <c r="A492" s="80">
        <v>2008</v>
      </c>
      <c r="B492" s="81"/>
      <c r="C492" s="81"/>
      <c r="D492" s="81"/>
    </row>
    <row r="493" spans="1:4" s="82" customFormat="1" ht="9" customHeight="1">
      <c r="A493" s="83" t="s">
        <v>7</v>
      </c>
      <c r="B493" s="81">
        <f>SUM(B495:B527)</f>
        <v>539530</v>
      </c>
      <c r="C493" s="81">
        <f>SUM(C495:C527)</f>
        <v>539530</v>
      </c>
      <c r="D493" s="81">
        <f>SUM(D495:D527)</f>
        <v>539530</v>
      </c>
    </row>
    <row r="494" spans="1:4" s="82" customFormat="1" ht="5.25" customHeight="1">
      <c r="A494" s="83"/>
      <c r="B494" s="81"/>
      <c r="C494" s="81"/>
      <c r="D494" s="81"/>
    </row>
    <row r="495" spans="1:4" s="86" customFormat="1" ht="9" customHeight="1">
      <c r="A495" s="84" t="s">
        <v>16</v>
      </c>
      <c r="B495" s="85">
        <v>5120</v>
      </c>
      <c r="C495" s="85">
        <v>5176</v>
      </c>
      <c r="D495" s="85">
        <v>4955</v>
      </c>
    </row>
    <row r="496" spans="1:4" s="86" customFormat="1" ht="9" customHeight="1">
      <c r="A496" s="84" t="s">
        <v>17</v>
      </c>
      <c r="B496" s="85">
        <v>14308</v>
      </c>
      <c r="C496" s="85">
        <v>14308</v>
      </c>
      <c r="D496" s="85">
        <v>14052</v>
      </c>
    </row>
    <row r="497" spans="1:4" s="86" customFormat="1" ht="9" customHeight="1">
      <c r="A497" s="84" t="s">
        <v>18</v>
      </c>
      <c r="B497" s="85">
        <v>2401</v>
      </c>
      <c r="C497" s="85">
        <v>2400</v>
      </c>
      <c r="D497" s="85">
        <v>2385</v>
      </c>
    </row>
    <row r="498" spans="1:4" s="86" customFormat="1" ht="9" customHeight="1">
      <c r="A498" s="87" t="s">
        <v>19</v>
      </c>
      <c r="B498" s="88">
        <v>3374</v>
      </c>
      <c r="C498" s="88">
        <v>3369</v>
      </c>
      <c r="D498" s="88">
        <v>3516</v>
      </c>
    </row>
    <row r="499" spans="1:4" s="86" customFormat="1" ht="9" customHeight="1">
      <c r="A499" s="84" t="s">
        <v>20</v>
      </c>
      <c r="B499" s="85">
        <v>13072</v>
      </c>
      <c r="C499" s="85">
        <v>13070</v>
      </c>
      <c r="D499" s="85">
        <v>12981</v>
      </c>
    </row>
    <row r="500" spans="1:4" s="86" customFormat="1" ht="9" customHeight="1">
      <c r="A500" s="84" t="s">
        <v>21</v>
      </c>
      <c r="B500" s="85">
        <v>3051</v>
      </c>
      <c r="C500" s="85">
        <v>3049</v>
      </c>
      <c r="D500" s="85">
        <v>3052</v>
      </c>
    </row>
    <row r="501" spans="1:4" s="86" customFormat="1" ht="9" customHeight="1">
      <c r="A501" s="84" t="s">
        <v>22</v>
      </c>
      <c r="B501" s="85">
        <v>19160</v>
      </c>
      <c r="C501" s="85">
        <v>19152</v>
      </c>
      <c r="D501" s="85">
        <v>19570</v>
      </c>
    </row>
    <row r="502" spans="1:4" s="86" customFormat="1" ht="9" customHeight="1">
      <c r="A502" s="87" t="s">
        <v>23</v>
      </c>
      <c r="B502" s="88">
        <v>21170</v>
      </c>
      <c r="C502" s="88">
        <v>21180</v>
      </c>
      <c r="D502" s="88">
        <v>21066</v>
      </c>
    </row>
    <row r="503" spans="1:4" s="86" customFormat="1" ht="9" customHeight="1">
      <c r="A503" s="243" t="s">
        <v>24</v>
      </c>
      <c r="B503" s="85">
        <v>64471</v>
      </c>
      <c r="C503" s="85">
        <v>64506</v>
      </c>
      <c r="D503" s="85">
        <v>52404</v>
      </c>
    </row>
    <row r="504" spans="1:4" s="86" customFormat="1" ht="9" customHeight="1">
      <c r="A504" s="84" t="s">
        <v>25</v>
      </c>
      <c r="B504" s="85">
        <v>8397</v>
      </c>
      <c r="C504" s="85">
        <v>8383</v>
      </c>
      <c r="D504" s="85">
        <v>8628</v>
      </c>
    </row>
    <row r="505" spans="1:4" s="86" customFormat="1" ht="9" customHeight="1">
      <c r="A505" s="84" t="s">
        <v>26</v>
      </c>
      <c r="B505" s="85">
        <v>24999</v>
      </c>
      <c r="C505" s="85">
        <v>25008</v>
      </c>
      <c r="D505" s="85">
        <v>25104</v>
      </c>
    </row>
    <row r="506" spans="1:4" s="86" customFormat="1" ht="9" customHeight="1">
      <c r="A506" s="87" t="s">
        <v>27</v>
      </c>
      <c r="B506" s="88">
        <v>13944</v>
      </c>
      <c r="C506" s="88">
        <v>13895</v>
      </c>
      <c r="D506" s="88">
        <v>14262</v>
      </c>
    </row>
    <row r="507" spans="1:4" s="86" customFormat="1" ht="9" customHeight="1">
      <c r="A507" s="84" t="s">
        <v>28</v>
      </c>
      <c r="B507" s="85">
        <v>11966</v>
      </c>
      <c r="C507" s="85">
        <v>11967</v>
      </c>
      <c r="D507" s="85">
        <v>12363</v>
      </c>
    </row>
    <row r="508" spans="1:4" s="86" customFormat="1" ht="9" customHeight="1">
      <c r="A508" s="84" t="s">
        <v>29</v>
      </c>
      <c r="B508" s="85">
        <v>36543</v>
      </c>
      <c r="C508" s="85">
        <v>36573</v>
      </c>
      <c r="D508" s="85">
        <v>35862</v>
      </c>
    </row>
    <row r="509" spans="1:4" s="86" customFormat="1" ht="9" customHeight="1">
      <c r="A509" s="84" t="s">
        <v>30</v>
      </c>
      <c r="B509" s="85">
        <v>53407</v>
      </c>
      <c r="C509" s="85">
        <v>53427</v>
      </c>
      <c r="D509" s="85">
        <v>63389</v>
      </c>
    </row>
    <row r="510" spans="1:4" s="86" customFormat="1" ht="9" customHeight="1">
      <c r="A510" s="87" t="s">
        <v>31</v>
      </c>
      <c r="B510" s="88">
        <v>21218</v>
      </c>
      <c r="C510" s="88">
        <v>21209</v>
      </c>
      <c r="D510" s="88">
        <v>22035</v>
      </c>
    </row>
    <row r="511" spans="1:4" s="86" customFormat="1" ht="9" customHeight="1">
      <c r="A511" s="84" t="s">
        <v>32</v>
      </c>
      <c r="B511" s="85">
        <v>8855</v>
      </c>
      <c r="C511" s="85">
        <v>8876</v>
      </c>
      <c r="D511" s="85">
        <v>8951</v>
      </c>
    </row>
    <row r="512" spans="1:4" s="86" customFormat="1" ht="9" customHeight="1">
      <c r="A512" s="84" t="s">
        <v>33</v>
      </c>
      <c r="B512" s="85">
        <v>5074</v>
      </c>
      <c r="C512" s="85">
        <v>5061</v>
      </c>
      <c r="D512" s="85">
        <v>5298</v>
      </c>
    </row>
    <row r="513" spans="1:4" s="86" customFormat="1" ht="9" customHeight="1">
      <c r="A513" s="84" t="s">
        <v>34</v>
      </c>
      <c r="B513" s="85">
        <v>21109</v>
      </c>
      <c r="C513" s="85">
        <v>21162</v>
      </c>
      <c r="D513" s="85">
        <v>20418</v>
      </c>
    </row>
    <row r="514" spans="1:4" s="86" customFormat="1" ht="9" customHeight="1">
      <c r="A514" s="87" t="s">
        <v>35</v>
      </c>
      <c r="B514" s="88">
        <v>19556</v>
      </c>
      <c r="C514" s="88">
        <v>19567</v>
      </c>
      <c r="D514" s="88">
        <v>19990</v>
      </c>
    </row>
    <row r="515" spans="1:4" s="86" customFormat="1" ht="9" customHeight="1">
      <c r="A515" s="84" t="s">
        <v>36</v>
      </c>
      <c r="B515" s="85">
        <v>29316</v>
      </c>
      <c r="C515" s="85">
        <v>29264</v>
      </c>
      <c r="D515" s="85">
        <v>29320</v>
      </c>
    </row>
    <row r="516" spans="1:4" s="86" customFormat="1" ht="9" customHeight="1">
      <c r="A516" s="84" t="s">
        <v>37</v>
      </c>
      <c r="B516" s="85">
        <v>7683</v>
      </c>
      <c r="C516" s="85">
        <v>7678</v>
      </c>
      <c r="D516" s="85">
        <v>7452</v>
      </c>
    </row>
    <row r="517" spans="1:4" s="86" customFormat="1" ht="9" customHeight="1">
      <c r="A517" s="84" t="s">
        <v>38</v>
      </c>
      <c r="B517" s="85">
        <v>3716</v>
      </c>
      <c r="C517" s="85">
        <v>3717</v>
      </c>
      <c r="D517" s="85">
        <v>3849</v>
      </c>
    </row>
    <row r="518" spans="1:4" s="86" customFormat="1" ht="9" customHeight="1">
      <c r="A518" s="87" t="s">
        <v>39</v>
      </c>
      <c r="B518" s="88">
        <v>12278</v>
      </c>
      <c r="C518" s="88">
        <v>12245</v>
      </c>
      <c r="D518" s="88">
        <v>12263</v>
      </c>
    </row>
    <row r="519" spans="1:4" s="86" customFormat="1" ht="9" customHeight="1">
      <c r="A519" s="84" t="s">
        <v>40</v>
      </c>
      <c r="B519" s="85">
        <v>13215</v>
      </c>
      <c r="C519" s="85">
        <v>13233</v>
      </c>
      <c r="D519" s="85">
        <v>13299</v>
      </c>
    </row>
    <row r="520" spans="1:4" s="86" customFormat="1" ht="9" customHeight="1">
      <c r="A520" s="84" t="s">
        <v>41</v>
      </c>
      <c r="B520" s="85">
        <v>13439</v>
      </c>
      <c r="C520" s="85">
        <v>13437</v>
      </c>
      <c r="D520" s="85">
        <v>13210</v>
      </c>
    </row>
    <row r="521" spans="1:4" s="86" customFormat="1" ht="9" customHeight="1">
      <c r="A521" s="84" t="s">
        <v>42</v>
      </c>
      <c r="B521" s="85">
        <v>9807</v>
      </c>
      <c r="C521" s="85">
        <v>9809</v>
      </c>
      <c r="D521" s="85">
        <v>9536</v>
      </c>
    </row>
    <row r="522" spans="1:4" s="86" customFormat="1" ht="9" customHeight="1">
      <c r="A522" s="87" t="s">
        <v>43</v>
      </c>
      <c r="B522" s="88">
        <v>15208</v>
      </c>
      <c r="C522" s="88">
        <v>15199</v>
      </c>
      <c r="D522" s="88">
        <v>14870</v>
      </c>
    </row>
    <row r="523" spans="1:4" s="86" customFormat="1" ht="9" customHeight="1">
      <c r="A523" s="84" t="s">
        <v>44</v>
      </c>
      <c r="B523" s="85">
        <v>4875</v>
      </c>
      <c r="C523" s="85">
        <v>4876</v>
      </c>
      <c r="D523" s="85">
        <v>5130</v>
      </c>
    </row>
    <row r="524" spans="1:4" s="86" customFormat="1" ht="9" customHeight="1">
      <c r="A524" s="84" t="s">
        <v>45</v>
      </c>
      <c r="B524" s="85">
        <v>40714</v>
      </c>
      <c r="C524" s="85">
        <v>40727</v>
      </c>
      <c r="D524" s="85">
        <v>41273</v>
      </c>
    </row>
    <row r="525" spans="1:4" s="86" customFormat="1" ht="9" customHeight="1">
      <c r="A525" s="84" t="s">
        <v>46</v>
      </c>
      <c r="B525" s="85">
        <v>10585</v>
      </c>
      <c r="C525" s="85">
        <v>10591</v>
      </c>
      <c r="D525" s="85">
        <v>10172</v>
      </c>
    </row>
    <row r="526" spans="1:4" s="86" customFormat="1" ht="9" customHeight="1">
      <c r="A526" s="87" t="s">
        <v>47</v>
      </c>
      <c r="B526" s="88">
        <v>7499</v>
      </c>
      <c r="C526" s="88">
        <v>7392</v>
      </c>
      <c r="D526" s="88">
        <v>7633</v>
      </c>
    </row>
    <row r="527" spans="1:4" s="86" customFormat="1" ht="9" customHeight="1">
      <c r="A527" s="84" t="s">
        <v>76</v>
      </c>
      <c r="B527" s="90" t="s">
        <v>77</v>
      </c>
      <c r="C527" s="85">
        <v>24</v>
      </c>
      <c r="D527" s="85">
        <v>1242</v>
      </c>
    </row>
    <row r="528" spans="1:4" s="86" customFormat="1" ht="9" customHeight="1">
      <c r="A528" s="84"/>
      <c r="B528" s="90"/>
      <c r="C528" s="90"/>
      <c r="D528" s="85"/>
    </row>
    <row r="529" spans="1:4" s="82" customFormat="1" ht="9" customHeight="1">
      <c r="A529" s="80">
        <v>2009</v>
      </c>
      <c r="B529" s="81"/>
      <c r="C529" s="81"/>
      <c r="D529" s="81"/>
    </row>
    <row r="530" spans="1:4" s="82" customFormat="1" ht="9" customHeight="1">
      <c r="A530" s="83" t="s">
        <v>7</v>
      </c>
      <c r="B530" s="81">
        <f>SUM(B532:B565)</f>
        <v>564673</v>
      </c>
      <c r="C530" s="81">
        <f>SUM(C532:C565)</f>
        <v>564673</v>
      </c>
      <c r="D530" s="81">
        <f>SUM(D532:D565)</f>
        <v>564673</v>
      </c>
    </row>
    <row r="531" spans="1:4" s="82" customFormat="1" ht="5.25" customHeight="1">
      <c r="A531" s="83"/>
      <c r="B531" s="81"/>
      <c r="C531" s="81"/>
      <c r="D531" s="81"/>
    </row>
    <row r="532" spans="1:4" s="86" customFormat="1" ht="9" customHeight="1">
      <c r="A532" s="84" t="s">
        <v>16</v>
      </c>
      <c r="B532" s="85">
        <v>5186</v>
      </c>
      <c r="C532" s="85">
        <v>5236</v>
      </c>
      <c r="D532" s="85">
        <v>4987</v>
      </c>
    </row>
    <row r="533" spans="1:4" s="86" customFormat="1" ht="9" customHeight="1">
      <c r="A533" s="84" t="s">
        <v>17</v>
      </c>
      <c r="B533" s="85">
        <v>15482</v>
      </c>
      <c r="C533" s="85">
        <v>15482</v>
      </c>
      <c r="D533" s="85">
        <v>15232</v>
      </c>
    </row>
    <row r="534" spans="1:4" s="86" customFormat="1" ht="9" customHeight="1">
      <c r="A534" s="84" t="s">
        <v>18</v>
      </c>
      <c r="B534" s="85">
        <v>2483</v>
      </c>
      <c r="C534" s="85">
        <v>2482</v>
      </c>
      <c r="D534" s="85">
        <v>2476</v>
      </c>
    </row>
    <row r="535" spans="1:4" s="86" customFormat="1" ht="9" customHeight="1">
      <c r="A535" s="87" t="s">
        <v>19</v>
      </c>
      <c r="B535" s="88">
        <v>3504</v>
      </c>
      <c r="C535" s="88">
        <v>3501</v>
      </c>
      <c r="D535" s="88">
        <v>3651</v>
      </c>
    </row>
    <row r="536" spans="1:4" s="86" customFormat="1" ht="9" customHeight="1">
      <c r="A536" s="84" t="s">
        <v>20</v>
      </c>
      <c r="B536" s="85">
        <v>13791</v>
      </c>
      <c r="C536" s="85">
        <v>13798</v>
      </c>
      <c r="D536" s="85">
        <v>13792</v>
      </c>
    </row>
    <row r="537" spans="1:4" s="86" customFormat="1" ht="9" customHeight="1">
      <c r="A537" s="84" t="s">
        <v>21</v>
      </c>
      <c r="B537" s="85">
        <v>3109</v>
      </c>
      <c r="C537" s="85">
        <v>3112</v>
      </c>
      <c r="D537" s="85">
        <v>3107</v>
      </c>
    </row>
    <row r="538" spans="1:4" s="86" customFormat="1" ht="9" customHeight="1">
      <c r="A538" s="84" t="s">
        <v>22</v>
      </c>
      <c r="B538" s="85">
        <v>19958</v>
      </c>
      <c r="C538" s="85">
        <v>19947</v>
      </c>
      <c r="D538" s="85">
        <v>20378</v>
      </c>
    </row>
    <row r="539" spans="1:4" s="86" customFormat="1" ht="9" customHeight="1">
      <c r="A539" s="87" t="s">
        <v>23</v>
      </c>
      <c r="B539" s="88">
        <v>22320</v>
      </c>
      <c r="C539" s="88">
        <v>22341</v>
      </c>
      <c r="D539" s="88">
        <v>22255</v>
      </c>
    </row>
    <row r="540" spans="1:4" s="86" customFormat="1" ht="9" customHeight="1">
      <c r="A540" s="243" t="s">
        <v>24</v>
      </c>
      <c r="B540" s="85">
        <v>65975</v>
      </c>
      <c r="C540" s="85">
        <v>66062</v>
      </c>
      <c r="D540" s="85">
        <v>53801</v>
      </c>
    </row>
    <row r="541" spans="1:4" s="86" customFormat="1" ht="9" customHeight="1">
      <c r="A541" s="84" t="s">
        <v>25</v>
      </c>
      <c r="B541" s="85">
        <v>9511</v>
      </c>
      <c r="C541" s="85">
        <v>9546</v>
      </c>
      <c r="D541" s="85">
        <v>9718</v>
      </c>
    </row>
    <row r="542" spans="1:4" s="86" customFormat="1" ht="9" customHeight="1">
      <c r="A542" s="84" t="s">
        <v>26</v>
      </c>
      <c r="B542" s="85">
        <v>25244</v>
      </c>
      <c r="C542" s="85">
        <v>25256</v>
      </c>
      <c r="D542" s="85">
        <v>25422</v>
      </c>
    </row>
    <row r="543" spans="1:4" s="86" customFormat="1" ht="9" customHeight="1">
      <c r="A543" s="87" t="s">
        <v>27</v>
      </c>
      <c r="B543" s="88">
        <v>16419</v>
      </c>
      <c r="C543" s="88">
        <v>16353</v>
      </c>
      <c r="D543" s="88">
        <v>16603</v>
      </c>
    </row>
    <row r="544" spans="1:4" s="86" customFormat="1" ht="9" customHeight="1">
      <c r="A544" s="84" t="s">
        <v>28</v>
      </c>
      <c r="B544" s="85">
        <v>12604</v>
      </c>
      <c r="C544" s="85">
        <v>12606</v>
      </c>
      <c r="D544" s="85">
        <v>12900</v>
      </c>
    </row>
    <row r="545" spans="1:4" s="86" customFormat="1" ht="9" customHeight="1">
      <c r="A545" s="84" t="s">
        <v>29</v>
      </c>
      <c r="B545" s="85">
        <v>38505</v>
      </c>
      <c r="C545" s="85">
        <v>38531</v>
      </c>
      <c r="D545" s="85">
        <v>37744</v>
      </c>
    </row>
    <row r="546" spans="1:4" s="86" customFormat="1" ht="9" customHeight="1">
      <c r="A546" s="84" t="s">
        <v>30</v>
      </c>
      <c r="B546" s="85">
        <v>55561</v>
      </c>
      <c r="C546" s="85">
        <v>55540</v>
      </c>
      <c r="D546" s="85">
        <v>65822</v>
      </c>
    </row>
    <row r="547" spans="1:4" s="86" customFormat="1" ht="9" customHeight="1">
      <c r="A547" s="87" t="s">
        <v>31</v>
      </c>
      <c r="B547" s="88">
        <v>22772</v>
      </c>
      <c r="C547" s="88">
        <v>22760</v>
      </c>
      <c r="D547" s="88">
        <v>23602</v>
      </c>
    </row>
    <row r="548" spans="1:4" s="86" customFormat="1" ht="9" customHeight="1">
      <c r="A548" s="84" t="s">
        <v>32</v>
      </c>
      <c r="B548" s="85">
        <v>8943</v>
      </c>
      <c r="C548" s="85">
        <v>8956</v>
      </c>
      <c r="D548" s="85">
        <v>9012</v>
      </c>
    </row>
    <row r="549" spans="1:4" s="86" customFormat="1" ht="9" customHeight="1">
      <c r="A549" s="84" t="s">
        <v>33</v>
      </c>
      <c r="B549" s="85">
        <v>5343</v>
      </c>
      <c r="C549" s="85">
        <v>5336</v>
      </c>
      <c r="D549" s="85">
        <v>5520</v>
      </c>
    </row>
    <row r="550" spans="1:4" s="86" customFormat="1" ht="9" customHeight="1">
      <c r="A550" s="84" t="s">
        <v>34</v>
      </c>
      <c r="B550" s="85">
        <v>23167</v>
      </c>
      <c r="C550" s="85">
        <v>23186</v>
      </c>
      <c r="D550" s="85">
        <v>22361</v>
      </c>
    </row>
    <row r="551" spans="1:4" s="86" customFormat="1" ht="9" customHeight="1">
      <c r="A551" s="87" t="s">
        <v>35</v>
      </c>
      <c r="B551" s="88">
        <v>19866</v>
      </c>
      <c r="C551" s="88">
        <v>19880</v>
      </c>
      <c r="D551" s="88">
        <v>20328</v>
      </c>
    </row>
    <row r="552" spans="1:4" s="86" customFormat="1" ht="9" customHeight="1">
      <c r="A552" s="84" t="s">
        <v>36</v>
      </c>
      <c r="B552" s="85">
        <v>30186</v>
      </c>
      <c r="C552" s="85">
        <v>30168</v>
      </c>
      <c r="D552" s="85">
        <v>30200</v>
      </c>
    </row>
    <row r="553" spans="1:4" s="86" customFormat="1" ht="9" customHeight="1">
      <c r="A553" s="84" t="s">
        <v>37</v>
      </c>
      <c r="B553" s="85">
        <v>7732</v>
      </c>
      <c r="C553" s="85">
        <v>7727</v>
      </c>
      <c r="D553" s="85">
        <v>7598</v>
      </c>
    </row>
    <row r="554" spans="1:4" s="86" customFormat="1" ht="9" customHeight="1">
      <c r="A554" s="84" t="s">
        <v>38</v>
      </c>
      <c r="B554" s="85">
        <v>3988</v>
      </c>
      <c r="C554" s="85">
        <v>3980</v>
      </c>
      <c r="D554" s="85">
        <v>4097</v>
      </c>
    </row>
    <row r="555" spans="1:4" s="86" customFormat="1" ht="9" customHeight="1">
      <c r="A555" s="87" t="s">
        <v>39</v>
      </c>
      <c r="B555" s="88">
        <v>12200</v>
      </c>
      <c r="C555" s="88">
        <v>12162</v>
      </c>
      <c r="D555" s="88">
        <v>12193</v>
      </c>
    </row>
    <row r="556" spans="1:4" s="86" customFormat="1" ht="9" customHeight="1">
      <c r="A556" s="84" t="s">
        <v>40</v>
      </c>
      <c r="B556" s="85">
        <v>13600</v>
      </c>
      <c r="C556" s="85">
        <v>13576</v>
      </c>
      <c r="D556" s="85">
        <v>13720</v>
      </c>
    </row>
    <row r="557" spans="1:4" s="86" customFormat="1" ht="9" customHeight="1">
      <c r="A557" s="84" t="s">
        <v>41</v>
      </c>
      <c r="B557" s="85">
        <v>14106</v>
      </c>
      <c r="C557" s="85">
        <v>14116</v>
      </c>
      <c r="D557" s="85">
        <v>13941</v>
      </c>
    </row>
    <row r="558" spans="1:4" s="86" customFormat="1" ht="9" customHeight="1">
      <c r="A558" s="84" t="s">
        <v>42</v>
      </c>
      <c r="B558" s="85">
        <v>10423</v>
      </c>
      <c r="C558" s="85">
        <v>10432</v>
      </c>
      <c r="D558" s="85">
        <v>10033</v>
      </c>
    </row>
    <row r="559" spans="1:4" s="86" customFormat="1" ht="9" customHeight="1">
      <c r="A559" s="87" t="s">
        <v>43</v>
      </c>
      <c r="B559" s="88">
        <v>16053</v>
      </c>
      <c r="C559" s="88">
        <v>16054</v>
      </c>
      <c r="D559" s="88">
        <v>15699</v>
      </c>
    </row>
    <row r="560" spans="1:4" s="86" customFormat="1" ht="9" customHeight="1">
      <c r="A560" s="84" t="s">
        <v>44</v>
      </c>
      <c r="B560" s="85">
        <v>5179</v>
      </c>
      <c r="C560" s="85">
        <v>5165</v>
      </c>
      <c r="D560" s="85">
        <v>5412</v>
      </c>
    </row>
    <row r="561" spans="1:4" s="86" customFormat="1" ht="9" customHeight="1">
      <c r="A561" s="84" t="s">
        <v>45</v>
      </c>
      <c r="B561" s="85">
        <v>42980</v>
      </c>
      <c r="C561" s="85">
        <v>42983</v>
      </c>
      <c r="D561" s="85">
        <v>43596</v>
      </c>
    </row>
    <row r="562" spans="1:4" s="86" customFormat="1" ht="9" customHeight="1">
      <c r="A562" s="84" t="s">
        <v>46</v>
      </c>
      <c r="B562" s="85">
        <v>10764</v>
      </c>
      <c r="C562" s="85">
        <v>10774</v>
      </c>
      <c r="D562" s="85">
        <v>10406</v>
      </c>
    </row>
    <row r="563" spans="1:4" s="86" customFormat="1" ht="9" customHeight="1">
      <c r="A563" s="87" t="s">
        <v>47</v>
      </c>
      <c r="B563" s="88">
        <v>7719</v>
      </c>
      <c r="C563" s="88">
        <v>7612</v>
      </c>
      <c r="D563" s="88">
        <v>7910</v>
      </c>
    </row>
    <row r="564" spans="1:4" s="86" customFormat="1" ht="9" customHeight="1">
      <c r="A564" s="84" t="s">
        <v>76</v>
      </c>
      <c r="B564" s="90" t="s">
        <v>77</v>
      </c>
      <c r="C564" s="85">
        <v>13</v>
      </c>
      <c r="D564" s="85">
        <v>1155</v>
      </c>
    </row>
    <row r="565" spans="1:4" s="86" customFormat="1" ht="9" customHeight="1">
      <c r="A565" s="84" t="s">
        <v>266</v>
      </c>
      <c r="B565" s="90" t="s">
        <v>77</v>
      </c>
      <c r="C565" s="90" t="s">
        <v>77</v>
      </c>
      <c r="D565" s="90">
        <v>2</v>
      </c>
    </row>
    <row r="566" spans="1:4" s="86" customFormat="1" ht="9" customHeight="1">
      <c r="A566" s="84"/>
      <c r="B566" s="90"/>
      <c r="C566" s="90"/>
      <c r="D566" s="85"/>
    </row>
    <row r="567" spans="1:4" s="82" customFormat="1" ht="9" customHeight="1">
      <c r="A567" s="80">
        <v>2010</v>
      </c>
      <c r="B567" s="81"/>
      <c r="C567" s="81"/>
      <c r="D567" s="81"/>
    </row>
    <row r="568" spans="1:4" s="82" customFormat="1" ht="9" customHeight="1">
      <c r="A568" s="83" t="s">
        <v>7</v>
      </c>
      <c r="B568" s="298">
        <f>SUM(B570:B602)</f>
        <v>592018</v>
      </c>
      <c r="C568" s="91">
        <f>SUM(C570:C602)</f>
        <v>592018</v>
      </c>
      <c r="D568" s="81">
        <f>SUM(D570:D602)</f>
        <v>592018</v>
      </c>
    </row>
    <row r="569" spans="1:4" s="82" customFormat="1" ht="5.25" customHeight="1">
      <c r="A569" s="83"/>
      <c r="B569" s="81"/>
      <c r="C569" s="81"/>
      <c r="D569" s="81"/>
    </row>
    <row r="570" spans="1:4" s="86" customFormat="1" ht="9" customHeight="1">
      <c r="A570" s="84" t="s">
        <v>16</v>
      </c>
      <c r="B570" s="90">
        <v>5361</v>
      </c>
      <c r="C570" s="90">
        <v>5402</v>
      </c>
      <c r="D570" s="85">
        <v>5177</v>
      </c>
    </row>
    <row r="571" spans="1:4" s="86" customFormat="1" ht="9" customHeight="1">
      <c r="A571" s="84" t="s">
        <v>17</v>
      </c>
      <c r="B571" s="90">
        <v>15567</v>
      </c>
      <c r="C571" s="90">
        <v>15563</v>
      </c>
      <c r="D571" s="85">
        <v>15400</v>
      </c>
    </row>
    <row r="572" spans="1:4" s="86" customFormat="1" ht="9" customHeight="1">
      <c r="A572" s="84" t="s">
        <v>18</v>
      </c>
      <c r="B572" s="90">
        <v>2420</v>
      </c>
      <c r="C572" s="90">
        <v>2422</v>
      </c>
      <c r="D572" s="85">
        <v>2434</v>
      </c>
    </row>
    <row r="573" spans="1:4" s="86" customFormat="1" ht="9" customHeight="1">
      <c r="A573" s="87" t="s">
        <v>19</v>
      </c>
      <c r="B573" s="92">
        <v>3664</v>
      </c>
      <c r="C573" s="92">
        <v>3659</v>
      </c>
      <c r="D573" s="88">
        <v>3820</v>
      </c>
    </row>
    <row r="574" spans="1:4" s="86" customFormat="1" ht="9" customHeight="1">
      <c r="A574" s="84" t="s">
        <v>20</v>
      </c>
      <c r="B574" s="90">
        <v>14559</v>
      </c>
      <c r="C574" s="90">
        <v>14570</v>
      </c>
      <c r="D574" s="85">
        <v>14593</v>
      </c>
    </row>
    <row r="575" spans="1:4" s="86" customFormat="1" ht="9" customHeight="1">
      <c r="A575" s="84" t="s">
        <v>21</v>
      </c>
      <c r="B575" s="90">
        <v>3220</v>
      </c>
      <c r="C575" s="90">
        <v>3217</v>
      </c>
      <c r="D575" s="85">
        <v>3223</v>
      </c>
    </row>
    <row r="576" spans="1:4" s="86" customFormat="1" ht="9" customHeight="1">
      <c r="A576" s="84" t="s">
        <v>22</v>
      </c>
      <c r="B576" s="90">
        <v>21280</v>
      </c>
      <c r="C576" s="90">
        <v>21276</v>
      </c>
      <c r="D576" s="85">
        <v>21721</v>
      </c>
    </row>
    <row r="577" spans="1:4" s="86" customFormat="1" ht="9" customHeight="1">
      <c r="A577" s="87" t="s">
        <v>23</v>
      </c>
      <c r="B577" s="92">
        <v>25878</v>
      </c>
      <c r="C577" s="92">
        <v>25905</v>
      </c>
      <c r="D577" s="88">
        <v>25809</v>
      </c>
    </row>
    <row r="578" spans="1:4" s="86" customFormat="1" ht="9" customHeight="1">
      <c r="A578" s="243" t="s">
        <v>24</v>
      </c>
      <c r="B578" s="90">
        <v>67149</v>
      </c>
      <c r="C578" s="90">
        <v>67236</v>
      </c>
      <c r="D578" s="85">
        <v>55106</v>
      </c>
    </row>
    <row r="579" spans="1:4" s="86" customFormat="1" ht="9" customHeight="1">
      <c r="A579" s="84" t="s">
        <v>25</v>
      </c>
      <c r="B579" s="90">
        <v>9018</v>
      </c>
      <c r="C579" s="90">
        <v>9024</v>
      </c>
      <c r="D579" s="85">
        <v>9221</v>
      </c>
    </row>
    <row r="580" spans="1:4" s="86" customFormat="1" ht="9" customHeight="1">
      <c r="A580" s="84" t="s">
        <v>26</v>
      </c>
      <c r="B580" s="90">
        <v>26926</v>
      </c>
      <c r="C580" s="90">
        <v>26964</v>
      </c>
      <c r="D580" s="85">
        <v>27132</v>
      </c>
    </row>
    <row r="581" spans="1:4" s="86" customFormat="1" ht="9" customHeight="1">
      <c r="A581" s="87" t="s">
        <v>27</v>
      </c>
      <c r="B581" s="92">
        <v>16135</v>
      </c>
      <c r="C581" s="92">
        <v>16096</v>
      </c>
      <c r="D581" s="88">
        <v>16472</v>
      </c>
    </row>
    <row r="582" spans="1:4" s="86" customFormat="1" ht="9" customHeight="1">
      <c r="A582" s="84" t="s">
        <v>28</v>
      </c>
      <c r="B582" s="90">
        <v>12668</v>
      </c>
      <c r="C582" s="90">
        <v>12672</v>
      </c>
      <c r="D582" s="85">
        <v>12990</v>
      </c>
    </row>
    <row r="583" spans="1:4" s="86" customFormat="1" ht="9" customHeight="1">
      <c r="A583" s="84" t="s">
        <v>29</v>
      </c>
      <c r="B583" s="90">
        <v>40027</v>
      </c>
      <c r="C583" s="90">
        <v>40065</v>
      </c>
      <c r="D583" s="85">
        <v>39185</v>
      </c>
    </row>
    <row r="584" spans="1:4" s="86" customFormat="1" ht="9" customHeight="1">
      <c r="A584" s="84" t="s">
        <v>30</v>
      </c>
      <c r="B584" s="90">
        <v>57996</v>
      </c>
      <c r="C584" s="90">
        <v>57967</v>
      </c>
      <c r="D584" s="85">
        <v>68286</v>
      </c>
    </row>
    <row r="585" spans="1:4" s="86" customFormat="1" ht="9" customHeight="1">
      <c r="A585" s="87" t="s">
        <v>31</v>
      </c>
      <c r="B585" s="92">
        <v>23414</v>
      </c>
      <c r="C585" s="92">
        <v>23354</v>
      </c>
      <c r="D585" s="88">
        <v>24162</v>
      </c>
    </row>
    <row r="586" spans="1:4" s="86" customFormat="1" ht="9" customHeight="1">
      <c r="A586" s="84" t="s">
        <v>32</v>
      </c>
      <c r="B586" s="90">
        <v>9766</v>
      </c>
      <c r="C586" s="90">
        <v>9784</v>
      </c>
      <c r="D586" s="85">
        <v>9764</v>
      </c>
    </row>
    <row r="587" spans="1:4" s="86" customFormat="1" ht="9" customHeight="1">
      <c r="A587" s="84" t="s">
        <v>33</v>
      </c>
      <c r="B587" s="90">
        <v>5751</v>
      </c>
      <c r="C587" s="90">
        <v>5743</v>
      </c>
      <c r="D587" s="85">
        <v>5935</v>
      </c>
    </row>
    <row r="588" spans="1:4" s="86" customFormat="1" ht="9" customHeight="1">
      <c r="A588" s="84" t="s">
        <v>34</v>
      </c>
      <c r="B588" s="90">
        <v>23862</v>
      </c>
      <c r="C588" s="90">
        <v>23894</v>
      </c>
      <c r="D588" s="85">
        <v>23116</v>
      </c>
    </row>
    <row r="589" spans="1:4" s="86" customFormat="1" ht="9" customHeight="1">
      <c r="A589" s="87" t="s">
        <v>35</v>
      </c>
      <c r="B589" s="92">
        <v>21286</v>
      </c>
      <c r="C589" s="92">
        <v>21297</v>
      </c>
      <c r="D589" s="88">
        <v>21721</v>
      </c>
    </row>
    <row r="590" spans="1:4" s="86" customFormat="1" ht="9" customHeight="1">
      <c r="A590" s="84" t="s">
        <v>36</v>
      </c>
      <c r="B590" s="90">
        <v>31059</v>
      </c>
      <c r="C590" s="90">
        <v>31035</v>
      </c>
      <c r="D590" s="85">
        <v>31031</v>
      </c>
    </row>
    <row r="591" spans="1:4" s="86" customFormat="1" ht="9" customHeight="1">
      <c r="A591" s="84" t="s">
        <v>37</v>
      </c>
      <c r="B591" s="90">
        <v>8111</v>
      </c>
      <c r="C591" s="90">
        <v>8105</v>
      </c>
      <c r="D591" s="85">
        <v>7964</v>
      </c>
    </row>
    <row r="592" spans="1:4" s="86" customFormat="1" ht="9" customHeight="1">
      <c r="A592" s="84" t="s">
        <v>38</v>
      </c>
      <c r="B592" s="90">
        <v>4309</v>
      </c>
      <c r="C592" s="90">
        <v>4309</v>
      </c>
      <c r="D592" s="85">
        <v>4436</v>
      </c>
    </row>
    <row r="593" spans="1:11" s="86" customFormat="1" ht="9" customHeight="1">
      <c r="A593" s="87" t="s">
        <v>39</v>
      </c>
      <c r="B593" s="92">
        <v>13294</v>
      </c>
      <c r="C593" s="92">
        <v>13224</v>
      </c>
      <c r="D593" s="88">
        <v>13290</v>
      </c>
    </row>
    <row r="594" spans="1:11" s="86" customFormat="1" ht="9" customHeight="1">
      <c r="A594" s="84" t="s">
        <v>40</v>
      </c>
      <c r="B594" s="90">
        <v>15400</v>
      </c>
      <c r="C594" s="90">
        <v>15372</v>
      </c>
      <c r="D594" s="85">
        <v>15467</v>
      </c>
    </row>
    <row r="595" spans="1:11" s="86" customFormat="1" ht="9" customHeight="1">
      <c r="A595" s="84" t="s">
        <v>41</v>
      </c>
      <c r="B595" s="90">
        <v>15157</v>
      </c>
      <c r="C595" s="90">
        <v>15171</v>
      </c>
      <c r="D595" s="85">
        <v>14916</v>
      </c>
    </row>
    <row r="596" spans="1:11" s="86" customFormat="1" ht="9" customHeight="1">
      <c r="A596" s="84" t="s">
        <v>42</v>
      </c>
      <c r="B596" s="90">
        <v>11508</v>
      </c>
      <c r="C596" s="90">
        <v>11511</v>
      </c>
      <c r="D596" s="85">
        <v>11156</v>
      </c>
    </row>
    <row r="597" spans="1:11" s="86" customFormat="1" ht="9" customHeight="1">
      <c r="A597" s="87" t="s">
        <v>43</v>
      </c>
      <c r="B597" s="92">
        <v>17680</v>
      </c>
      <c r="C597" s="92">
        <v>17703</v>
      </c>
      <c r="D597" s="88">
        <v>17200</v>
      </c>
    </row>
    <row r="598" spans="1:11" s="86" customFormat="1" ht="9" customHeight="1">
      <c r="A598" s="84" t="s">
        <v>44</v>
      </c>
      <c r="B598" s="90">
        <v>5322</v>
      </c>
      <c r="C598" s="90">
        <v>5317</v>
      </c>
      <c r="D598" s="85">
        <v>5535</v>
      </c>
    </row>
    <row r="599" spans="1:11" s="86" customFormat="1" ht="9" customHeight="1">
      <c r="A599" s="84" t="s">
        <v>45</v>
      </c>
      <c r="B599" s="90">
        <v>44457</v>
      </c>
      <c r="C599" s="90">
        <v>44464</v>
      </c>
      <c r="D599" s="85">
        <v>45079</v>
      </c>
    </row>
    <row r="600" spans="1:11" s="86" customFormat="1" ht="9" customHeight="1">
      <c r="A600" s="84" t="s">
        <v>46</v>
      </c>
      <c r="B600" s="90">
        <v>11572</v>
      </c>
      <c r="C600" s="90">
        <v>11576</v>
      </c>
      <c r="D600" s="85">
        <v>11172</v>
      </c>
    </row>
    <row r="601" spans="1:11" s="86" customFormat="1" ht="9" customHeight="1">
      <c r="A601" s="87" t="s">
        <v>47</v>
      </c>
      <c r="B601" s="92">
        <v>8202</v>
      </c>
      <c r="C601" s="92">
        <v>8118</v>
      </c>
      <c r="D601" s="88">
        <v>8373</v>
      </c>
    </row>
    <row r="602" spans="1:11" s="86" customFormat="1" ht="9" customHeight="1">
      <c r="A602" s="84" t="s">
        <v>76</v>
      </c>
      <c r="B602" s="90" t="s">
        <v>77</v>
      </c>
      <c r="C602" s="90">
        <v>3</v>
      </c>
      <c r="D602" s="85">
        <v>1132</v>
      </c>
    </row>
    <row r="603" spans="1:11" s="86" customFormat="1" ht="9" customHeight="1">
      <c r="A603" s="84"/>
      <c r="B603" s="90"/>
      <c r="C603" s="90"/>
      <c r="D603" s="85"/>
    </row>
    <row r="604" spans="1:11" s="82" customFormat="1" ht="9" customHeight="1">
      <c r="A604" s="80">
        <v>2011</v>
      </c>
      <c r="B604" s="81"/>
      <c r="C604" s="81"/>
      <c r="D604" s="81"/>
    </row>
    <row r="605" spans="1:11" s="82" customFormat="1" ht="9" customHeight="1">
      <c r="A605" s="83" t="s">
        <v>7</v>
      </c>
      <c r="B605" s="298">
        <f>SUM(B607:B639)</f>
        <v>590693</v>
      </c>
      <c r="C605" s="91">
        <f>SUM(C607:C639)</f>
        <v>590693</v>
      </c>
      <c r="D605" s="81">
        <f>SUM(D607:D639)</f>
        <v>590693</v>
      </c>
    </row>
    <row r="606" spans="1:11" s="82" customFormat="1" ht="3" customHeight="1">
      <c r="A606" s="83"/>
      <c r="B606" s="81"/>
      <c r="C606" s="81"/>
      <c r="D606" s="81"/>
    </row>
    <row r="607" spans="1:11" s="86" customFormat="1" ht="9" customHeight="1">
      <c r="A607" s="84" t="s">
        <v>16</v>
      </c>
      <c r="B607" s="90">
        <v>5021</v>
      </c>
      <c r="C607" s="90">
        <v>5143</v>
      </c>
      <c r="D607" s="85">
        <v>4934</v>
      </c>
      <c r="G607" s="112"/>
      <c r="I607" s="112"/>
      <c r="K607" s="112"/>
    </row>
    <row r="608" spans="1:11" s="86" customFormat="1" ht="9" customHeight="1">
      <c r="A608" s="84" t="s">
        <v>17</v>
      </c>
      <c r="B608" s="90">
        <v>15142</v>
      </c>
      <c r="C608" s="90">
        <v>15187</v>
      </c>
      <c r="D608" s="85">
        <v>14922</v>
      </c>
      <c r="G608" s="112"/>
      <c r="I608" s="112"/>
      <c r="K608" s="112"/>
    </row>
    <row r="609" spans="1:11" s="86" customFormat="1" ht="9" customHeight="1">
      <c r="A609" s="84" t="s">
        <v>18</v>
      </c>
      <c r="B609" s="90">
        <v>2552</v>
      </c>
      <c r="C609" s="90">
        <v>2574</v>
      </c>
      <c r="D609" s="85">
        <v>2602</v>
      </c>
      <c r="G609" s="112"/>
      <c r="I609" s="112"/>
      <c r="K609" s="112"/>
    </row>
    <row r="610" spans="1:11" s="86" customFormat="1" ht="9" customHeight="1">
      <c r="A610" s="87" t="s">
        <v>19</v>
      </c>
      <c r="B610" s="92">
        <v>3607</v>
      </c>
      <c r="C610" s="92">
        <v>3612</v>
      </c>
      <c r="D610" s="88">
        <v>3736</v>
      </c>
      <c r="G610" s="112"/>
      <c r="I610" s="112"/>
      <c r="K610" s="112"/>
    </row>
    <row r="611" spans="1:11" s="86" customFormat="1" ht="9" customHeight="1">
      <c r="A611" s="84" t="s">
        <v>20</v>
      </c>
      <c r="B611" s="90">
        <v>14675</v>
      </c>
      <c r="C611" s="90">
        <v>14670</v>
      </c>
      <c r="D611" s="85">
        <v>14640</v>
      </c>
      <c r="G611" s="112"/>
      <c r="I611" s="112"/>
      <c r="K611" s="112"/>
    </row>
    <row r="612" spans="1:11" s="86" customFormat="1" ht="9" customHeight="1">
      <c r="A612" s="84" t="s">
        <v>21</v>
      </c>
      <c r="B612" s="90">
        <v>3527</v>
      </c>
      <c r="C612" s="90">
        <v>3554</v>
      </c>
      <c r="D612" s="85">
        <v>3514</v>
      </c>
      <c r="G612" s="112"/>
      <c r="I612" s="112"/>
      <c r="K612" s="112"/>
    </row>
    <row r="613" spans="1:11" s="86" customFormat="1" ht="9" customHeight="1">
      <c r="A613" s="84" t="s">
        <v>22</v>
      </c>
      <c r="B613" s="90">
        <v>20736</v>
      </c>
      <c r="C613" s="90">
        <v>20747</v>
      </c>
      <c r="D613" s="85">
        <v>21199</v>
      </c>
      <c r="G613" s="112"/>
      <c r="I613" s="112"/>
      <c r="K613" s="112"/>
    </row>
    <row r="614" spans="1:11" s="86" customFormat="1" ht="9" customHeight="1">
      <c r="A614" s="87" t="s">
        <v>23</v>
      </c>
      <c r="B614" s="92">
        <v>24074</v>
      </c>
      <c r="C614" s="92">
        <v>24055</v>
      </c>
      <c r="D614" s="88">
        <v>24121</v>
      </c>
      <c r="G614" s="112"/>
      <c r="I614" s="112"/>
      <c r="K614" s="112"/>
    </row>
    <row r="615" spans="1:11" s="86" customFormat="1" ht="9" customHeight="1">
      <c r="A615" s="243" t="s">
        <v>24</v>
      </c>
      <c r="B615" s="90">
        <v>66383</v>
      </c>
      <c r="C615" s="90">
        <v>66439</v>
      </c>
      <c r="D615" s="85">
        <v>54629</v>
      </c>
      <c r="G615" s="112"/>
      <c r="I615" s="112"/>
      <c r="K615" s="112"/>
    </row>
    <row r="616" spans="1:11" s="86" customFormat="1" ht="9" customHeight="1">
      <c r="A616" s="84" t="s">
        <v>25</v>
      </c>
      <c r="B616" s="90">
        <v>9023</v>
      </c>
      <c r="C616" s="90">
        <v>9030</v>
      </c>
      <c r="D616" s="85">
        <v>9274</v>
      </c>
      <c r="G616" s="112"/>
      <c r="I616" s="112"/>
      <c r="K616" s="112"/>
    </row>
    <row r="617" spans="1:11" s="86" customFormat="1" ht="9" customHeight="1">
      <c r="A617" s="84" t="s">
        <v>26</v>
      </c>
      <c r="B617" s="90">
        <v>26330</v>
      </c>
      <c r="C617" s="90">
        <v>26333</v>
      </c>
      <c r="D617" s="85">
        <v>26550</v>
      </c>
      <c r="G617" s="112"/>
      <c r="I617" s="112"/>
      <c r="K617" s="112"/>
    </row>
    <row r="618" spans="1:11" s="86" customFormat="1" ht="9" customHeight="1">
      <c r="A618" s="87" t="s">
        <v>27</v>
      </c>
      <c r="B618" s="92">
        <v>17483</v>
      </c>
      <c r="C618" s="92">
        <v>17410</v>
      </c>
      <c r="D618" s="88">
        <v>17841</v>
      </c>
      <c r="G618" s="112"/>
      <c r="I618" s="112"/>
      <c r="K618" s="112"/>
    </row>
    <row r="619" spans="1:11" s="86" customFormat="1" ht="9" customHeight="1">
      <c r="A619" s="84" t="s">
        <v>28</v>
      </c>
      <c r="B619" s="90">
        <v>12851</v>
      </c>
      <c r="C619" s="90">
        <v>12853</v>
      </c>
      <c r="D619" s="85">
        <v>13150</v>
      </c>
      <c r="G619" s="112"/>
      <c r="I619" s="112"/>
      <c r="K619" s="112"/>
    </row>
    <row r="620" spans="1:11" s="86" customFormat="1" ht="9" customHeight="1">
      <c r="A620" s="84" t="s">
        <v>29</v>
      </c>
      <c r="B620" s="90">
        <v>41190</v>
      </c>
      <c r="C620" s="90">
        <v>41214</v>
      </c>
      <c r="D620" s="85">
        <v>40328</v>
      </c>
      <c r="G620" s="112"/>
      <c r="I620" s="112"/>
      <c r="K620" s="112"/>
    </row>
    <row r="621" spans="1:11" s="86" customFormat="1" ht="9" customHeight="1">
      <c r="A621" s="84" t="s">
        <v>30</v>
      </c>
      <c r="B621" s="90">
        <v>59603</v>
      </c>
      <c r="C621" s="90">
        <v>59600</v>
      </c>
      <c r="D621" s="85">
        <v>69384</v>
      </c>
      <c r="G621" s="112"/>
      <c r="I621" s="112"/>
      <c r="K621" s="112"/>
    </row>
    <row r="622" spans="1:11" s="86" customFormat="1" ht="9" customHeight="1">
      <c r="A622" s="87" t="s">
        <v>31</v>
      </c>
      <c r="B622" s="92">
        <v>23302</v>
      </c>
      <c r="C622" s="92">
        <v>23253</v>
      </c>
      <c r="D622" s="88">
        <v>24083</v>
      </c>
      <c r="G622" s="112"/>
      <c r="I622" s="112"/>
      <c r="K622" s="112"/>
    </row>
    <row r="623" spans="1:11" s="86" customFormat="1" ht="9" customHeight="1">
      <c r="A623" s="84" t="s">
        <v>32</v>
      </c>
      <c r="B623" s="90">
        <v>9749</v>
      </c>
      <c r="C623" s="90">
        <v>9690</v>
      </c>
      <c r="D623" s="85">
        <v>9653</v>
      </c>
      <c r="G623" s="112"/>
      <c r="I623" s="112"/>
      <c r="K623" s="112"/>
    </row>
    <row r="624" spans="1:11" s="86" customFormat="1" ht="9" customHeight="1">
      <c r="A624" s="84" t="s">
        <v>33</v>
      </c>
      <c r="B624" s="90">
        <v>5888</v>
      </c>
      <c r="C624" s="90">
        <v>5874</v>
      </c>
      <c r="D624" s="85">
        <v>6089</v>
      </c>
      <c r="G624" s="112"/>
      <c r="I624" s="112"/>
      <c r="K624" s="112"/>
    </row>
    <row r="625" spans="1:11" s="86" customFormat="1" ht="9" customHeight="1">
      <c r="A625" s="84" t="s">
        <v>34</v>
      </c>
      <c r="B625" s="90">
        <v>24616</v>
      </c>
      <c r="C625" s="90">
        <v>24626</v>
      </c>
      <c r="D625" s="85">
        <v>23913</v>
      </c>
      <c r="G625" s="112"/>
      <c r="I625" s="112"/>
      <c r="K625" s="112"/>
    </row>
    <row r="626" spans="1:11" s="86" customFormat="1" ht="9" customHeight="1">
      <c r="A626" s="87" t="s">
        <v>35</v>
      </c>
      <c r="B626" s="92">
        <v>20428</v>
      </c>
      <c r="C626" s="92">
        <v>20458</v>
      </c>
      <c r="D626" s="88">
        <v>20919</v>
      </c>
      <c r="G626" s="112"/>
      <c r="I626" s="112"/>
      <c r="K626" s="112"/>
    </row>
    <row r="627" spans="1:11" s="86" customFormat="1" ht="9" customHeight="1">
      <c r="A627" s="84" t="s">
        <v>36</v>
      </c>
      <c r="B627" s="90">
        <v>31207</v>
      </c>
      <c r="C627" s="90">
        <v>31203</v>
      </c>
      <c r="D627" s="85">
        <v>31244</v>
      </c>
      <c r="G627" s="112"/>
      <c r="I627" s="112"/>
      <c r="K627" s="112"/>
    </row>
    <row r="628" spans="1:11" s="86" customFormat="1" ht="9" customHeight="1">
      <c r="A628" s="84" t="s">
        <v>37</v>
      </c>
      <c r="B628" s="90">
        <v>8088</v>
      </c>
      <c r="C628" s="90">
        <v>8080</v>
      </c>
      <c r="D628" s="85">
        <v>7853</v>
      </c>
      <c r="G628" s="112"/>
      <c r="I628" s="112"/>
      <c r="K628" s="112"/>
    </row>
    <row r="629" spans="1:11" s="86" customFormat="1" ht="9" customHeight="1">
      <c r="A629" s="84" t="s">
        <v>38</v>
      </c>
      <c r="B629" s="90">
        <v>4332</v>
      </c>
      <c r="C629" s="90">
        <v>4319</v>
      </c>
      <c r="D629" s="85">
        <v>4409</v>
      </c>
      <c r="G629" s="112"/>
      <c r="I629" s="112"/>
      <c r="K629" s="112"/>
    </row>
    <row r="630" spans="1:11" s="86" customFormat="1" ht="9" customHeight="1">
      <c r="A630" s="87" t="s">
        <v>39</v>
      </c>
      <c r="B630" s="92">
        <v>13022</v>
      </c>
      <c r="C630" s="92">
        <v>12986</v>
      </c>
      <c r="D630" s="88">
        <v>13004</v>
      </c>
      <c r="G630" s="112"/>
      <c r="I630" s="112"/>
      <c r="K630" s="112"/>
    </row>
    <row r="631" spans="1:11" s="86" customFormat="1" ht="9" customHeight="1">
      <c r="A631" s="84" t="s">
        <v>40</v>
      </c>
      <c r="B631" s="90">
        <v>15603</v>
      </c>
      <c r="C631" s="90">
        <v>15587</v>
      </c>
      <c r="D631" s="85">
        <v>15669</v>
      </c>
      <c r="G631" s="112"/>
      <c r="I631" s="112"/>
      <c r="K631" s="112"/>
    </row>
    <row r="632" spans="1:11" s="86" customFormat="1" ht="9" customHeight="1">
      <c r="A632" s="84" t="s">
        <v>41</v>
      </c>
      <c r="B632" s="90">
        <v>14947</v>
      </c>
      <c r="C632" s="90">
        <v>14952</v>
      </c>
      <c r="D632" s="85">
        <v>14752</v>
      </c>
      <c r="G632" s="112"/>
      <c r="I632" s="112"/>
      <c r="K632" s="112"/>
    </row>
    <row r="633" spans="1:11" s="86" customFormat="1" ht="9" customHeight="1">
      <c r="A633" s="84" t="s">
        <v>42</v>
      </c>
      <c r="B633" s="90">
        <v>11066</v>
      </c>
      <c r="C633" s="90">
        <v>11067</v>
      </c>
      <c r="D633" s="85">
        <v>10715</v>
      </c>
      <c r="G633" s="112"/>
      <c r="I633" s="112"/>
      <c r="K633" s="112"/>
    </row>
    <row r="634" spans="1:11" s="86" customFormat="1" ht="9" customHeight="1">
      <c r="A634" s="87" t="s">
        <v>43</v>
      </c>
      <c r="B634" s="92">
        <v>17295</v>
      </c>
      <c r="C634" s="92">
        <v>17320</v>
      </c>
      <c r="D634" s="88">
        <v>16880</v>
      </c>
      <c r="G634" s="112"/>
      <c r="I634" s="112"/>
      <c r="K634" s="112"/>
    </row>
    <row r="635" spans="1:11" s="86" customFormat="1" ht="9" customHeight="1">
      <c r="A635" s="84" t="s">
        <v>44</v>
      </c>
      <c r="B635" s="90">
        <v>5239</v>
      </c>
      <c r="C635" s="90">
        <v>5222</v>
      </c>
      <c r="D635" s="85">
        <v>5471</v>
      </c>
      <c r="G635" s="112"/>
      <c r="I635" s="112"/>
      <c r="K635" s="112"/>
    </row>
    <row r="636" spans="1:11" s="86" customFormat="1" ht="9" customHeight="1">
      <c r="A636" s="84" t="s">
        <v>45</v>
      </c>
      <c r="B636" s="90">
        <v>44725</v>
      </c>
      <c r="C636" s="90">
        <v>44724</v>
      </c>
      <c r="D636" s="85">
        <v>45417</v>
      </c>
      <c r="G636" s="112"/>
      <c r="I636" s="112"/>
      <c r="K636" s="112"/>
    </row>
    <row r="637" spans="1:11" s="86" customFormat="1" ht="9" customHeight="1">
      <c r="A637" s="84" t="s">
        <v>46</v>
      </c>
      <c r="B637" s="90">
        <v>11118</v>
      </c>
      <c r="C637" s="90">
        <v>11122</v>
      </c>
      <c r="D637" s="85">
        <v>10763</v>
      </c>
      <c r="G637" s="112"/>
      <c r="I637" s="112"/>
      <c r="K637" s="112"/>
    </row>
    <row r="638" spans="1:11" s="86" customFormat="1" ht="9" customHeight="1">
      <c r="A638" s="87" t="s">
        <v>47</v>
      </c>
      <c r="B638" s="92">
        <v>7871</v>
      </c>
      <c r="C638" s="92">
        <v>7776</v>
      </c>
      <c r="D638" s="88">
        <v>7988</v>
      </c>
      <c r="G638" s="112"/>
      <c r="I638" s="112"/>
      <c r="K638" s="112"/>
    </row>
    <row r="639" spans="1:11" s="86" customFormat="1" ht="9" customHeight="1">
      <c r="A639" s="84" t="s">
        <v>76</v>
      </c>
      <c r="B639" s="90" t="s">
        <v>77</v>
      </c>
      <c r="C639" s="90">
        <v>13</v>
      </c>
      <c r="D639" s="85">
        <v>1047</v>
      </c>
      <c r="G639" s="112"/>
      <c r="I639" s="112"/>
      <c r="K639" s="112"/>
    </row>
    <row r="640" spans="1:11" s="86" customFormat="1" ht="9" customHeight="1">
      <c r="A640" s="84"/>
      <c r="B640" s="90"/>
      <c r="C640" s="90"/>
      <c r="D640" s="85"/>
      <c r="K640" s="112"/>
    </row>
    <row r="641" spans="1:11" s="82" customFormat="1" ht="9" customHeight="1">
      <c r="A641" s="80">
        <v>2012</v>
      </c>
      <c r="B641" s="81"/>
      <c r="C641" s="81"/>
      <c r="D641" s="81"/>
    </row>
    <row r="642" spans="1:11" s="82" customFormat="1" ht="9" customHeight="1">
      <c r="A642" s="83" t="s">
        <v>7</v>
      </c>
      <c r="B642" s="298">
        <f>SUM(B644:B676)</f>
        <v>602354</v>
      </c>
      <c r="C642" s="298">
        <f>SUM(C644:C676)</f>
        <v>602354</v>
      </c>
      <c r="D642" s="298">
        <f>SUM(D644:D676)</f>
        <v>602354</v>
      </c>
    </row>
    <row r="643" spans="1:11" s="82" customFormat="1" ht="3" customHeight="1">
      <c r="A643" s="83"/>
      <c r="B643" s="81"/>
      <c r="C643" s="81"/>
      <c r="D643" s="81"/>
    </row>
    <row r="644" spans="1:11" s="86" customFormat="1" ht="9" customHeight="1">
      <c r="A644" s="84" t="s">
        <v>16</v>
      </c>
      <c r="B644" s="90">
        <v>5408</v>
      </c>
      <c r="C644" s="90">
        <v>5477</v>
      </c>
      <c r="D644" s="90">
        <v>5267</v>
      </c>
      <c r="I644" s="112"/>
      <c r="J644" s="112"/>
      <c r="K644" s="112"/>
    </row>
    <row r="645" spans="1:11" s="86" customFormat="1" ht="9" customHeight="1">
      <c r="A645" s="84" t="s">
        <v>17</v>
      </c>
      <c r="B645" s="90">
        <v>14970</v>
      </c>
      <c r="C645" s="90">
        <v>14993</v>
      </c>
      <c r="D645" s="90">
        <v>14756</v>
      </c>
      <c r="I645" s="112"/>
      <c r="J645" s="112"/>
      <c r="K645" s="112"/>
    </row>
    <row r="646" spans="1:11" s="86" customFormat="1" ht="9" customHeight="1">
      <c r="A646" s="84" t="s">
        <v>18</v>
      </c>
      <c r="B646" s="90">
        <v>2717</v>
      </c>
      <c r="C646" s="90">
        <v>2717</v>
      </c>
      <c r="D646" s="90">
        <v>2739</v>
      </c>
      <c r="I646" s="112"/>
      <c r="J646" s="112"/>
      <c r="K646" s="112"/>
    </row>
    <row r="647" spans="1:11" s="86" customFormat="1" ht="9" customHeight="1">
      <c r="A647" s="87" t="s">
        <v>19</v>
      </c>
      <c r="B647" s="92">
        <v>3819</v>
      </c>
      <c r="C647" s="92">
        <v>3813</v>
      </c>
      <c r="D647" s="92">
        <v>3964</v>
      </c>
      <c r="I647" s="112"/>
      <c r="J647" s="112"/>
      <c r="K647" s="112"/>
    </row>
    <row r="648" spans="1:11" s="86" customFormat="1" ht="9" customHeight="1">
      <c r="A648" s="84" t="s">
        <v>20</v>
      </c>
      <c r="B648" s="90">
        <v>15197</v>
      </c>
      <c r="C648" s="90">
        <v>15155</v>
      </c>
      <c r="D648" s="90">
        <v>15200</v>
      </c>
      <c r="I648" s="112"/>
      <c r="J648" s="112"/>
      <c r="K648" s="112"/>
    </row>
    <row r="649" spans="1:11" s="86" customFormat="1" ht="9" customHeight="1">
      <c r="A649" s="84" t="s">
        <v>21</v>
      </c>
      <c r="B649" s="90">
        <v>3836</v>
      </c>
      <c r="C649" s="90">
        <v>3838</v>
      </c>
      <c r="D649" s="90">
        <v>3717</v>
      </c>
      <c r="I649" s="112"/>
      <c r="J649" s="112"/>
      <c r="K649" s="112"/>
    </row>
    <row r="650" spans="1:11" s="86" customFormat="1" ht="9" customHeight="1">
      <c r="A650" s="84" t="s">
        <v>22</v>
      </c>
      <c r="B650" s="90">
        <v>21969</v>
      </c>
      <c r="C650" s="90">
        <v>21960</v>
      </c>
      <c r="D650" s="90">
        <v>22411</v>
      </c>
      <c r="I650" s="112"/>
      <c r="J650" s="112"/>
      <c r="K650" s="112"/>
    </row>
    <row r="651" spans="1:11" s="86" customFormat="1" ht="9" customHeight="1">
      <c r="A651" s="87" t="s">
        <v>23</v>
      </c>
      <c r="B651" s="92">
        <v>22129</v>
      </c>
      <c r="C651" s="92">
        <v>22137</v>
      </c>
      <c r="D651" s="92">
        <v>22187</v>
      </c>
      <c r="I651" s="112"/>
      <c r="J651" s="112"/>
      <c r="K651" s="112"/>
    </row>
    <row r="652" spans="1:11" s="86" customFormat="1" ht="9" customHeight="1">
      <c r="A652" s="243" t="s">
        <v>24</v>
      </c>
      <c r="B652" s="90">
        <v>67560</v>
      </c>
      <c r="C652" s="90">
        <v>67623</v>
      </c>
      <c r="D652" s="90">
        <v>55995</v>
      </c>
      <c r="I652" s="112"/>
      <c r="J652" s="112"/>
      <c r="K652" s="112"/>
    </row>
    <row r="653" spans="1:11" s="86" customFormat="1" ht="9" customHeight="1">
      <c r="A653" s="84" t="s">
        <v>25</v>
      </c>
      <c r="B653" s="90">
        <v>8630</v>
      </c>
      <c r="C653" s="90">
        <v>8651</v>
      </c>
      <c r="D653" s="90">
        <v>8884</v>
      </c>
      <c r="I653" s="112"/>
      <c r="J653" s="112"/>
      <c r="K653" s="112"/>
    </row>
    <row r="654" spans="1:11" s="86" customFormat="1" ht="9" customHeight="1">
      <c r="A654" s="84" t="s">
        <v>26</v>
      </c>
      <c r="B654" s="90">
        <v>27318</v>
      </c>
      <c r="C654" s="90">
        <v>27339</v>
      </c>
      <c r="D654" s="90">
        <v>27454</v>
      </c>
      <c r="I654" s="112"/>
      <c r="J654" s="112"/>
      <c r="K654" s="112"/>
    </row>
    <row r="655" spans="1:11" s="86" customFormat="1" ht="9" customHeight="1">
      <c r="A655" s="87" t="s">
        <v>27</v>
      </c>
      <c r="B655" s="92">
        <v>17812</v>
      </c>
      <c r="C655" s="92">
        <v>17747</v>
      </c>
      <c r="D655" s="92">
        <v>18137</v>
      </c>
      <c r="I655" s="112"/>
      <c r="J655" s="112"/>
      <c r="K655" s="112"/>
    </row>
    <row r="656" spans="1:11" s="86" customFormat="1" ht="9" customHeight="1">
      <c r="A656" s="84" t="s">
        <v>28</v>
      </c>
      <c r="B656" s="90">
        <v>12937</v>
      </c>
      <c r="C656" s="90">
        <v>12934</v>
      </c>
      <c r="D656" s="90">
        <v>13246</v>
      </c>
      <c r="I656" s="112"/>
      <c r="J656" s="112"/>
      <c r="K656" s="112"/>
    </row>
    <row r="657" spans="1:11" s="86" customFormat="1" ht="9" customHeight="1">
      <c r="A657" s="84" t="s">
        <v>29</v>
      </c>
      <c r="B657" s="90">
        <v>41173</v>
      </c>
      <c r="C657" s="90">
        <v>41226</v>
      </c>
      <c r="D657" s="90">
        <v>40555</v>
      </c>
      <c r="I657" s="112"/>
      <c r="J657" s="112"/>
      <c r="K657" s="112"/>
    </row>
    <row r="658" spans="1:11" s="86" customFormat="1" ht="9" customHeight="1">
      <c r="A658" s="84" t="s">
        <v>30</v>
      </c>
      <c r="B658" s="90">
        <v>62534</v>
      </c>
      <c r="C658" s="90">
        <v>62484</v>
      </c>
      <c r="D658" s="90">
        <v>72001</v>
      </c>
      <c r="I658" s="112"/>
      <c r="J658" s="112"/>
      <c r="K658" s="112"/>
    </row>
    <row r="659" spans="1:11" s="86" customFormat="1" ht="9" customHeight="1">
      <c r="A659" s="87" t="s">
        <v>31</v>
      </c>
      <c r="B659" s="92">
        <v>23585</v>
      </c>
      <c r="C659" s="92">
        <v>23552</v>
      </c>
      <c r="D659" s="92">
        <v>24310</v>
      </c>
      <c r="I659" s="112"/>
      <c r="J659" s="112"/>
      <c r="K659" s="112"/>
    </row>
    <row r="660" spans="1:11" s="86" customFormat="1" ht="9" customHeight="1">
      <c r="A660" s="84" t="s">
        <v>32</v>
      </c>
      <c r="B660" s="90">
        <v>10271</v>
      </c>
      <c r="C660" s="90">
        <v>10293</v>
      </c>
      <c r="D660" s="90">
        <v>10317</v>
      </c>
      <c r="I660" s="112"/>
      <c r="J660" s="112"/>
      <c r="K660" s="112"/>
    </row>
    <row r="661" spans="1:11" s="86" customFormat="1" ht="9" customHeight="1">
      <c r="A661" s="84" t="s">
        <v>33</v>
      </c>
      <c r="B661" s="90">
        <v>5540</v>
      </c>
      <c r="C661" s="90">
        <v>5537</v>
      </c>
      <c r="D661" s="90">
        <v>5724</v>
      </c>
      <c r="I661" s="112"/>
      <c r="J661" s="112"/>
      <c r="K661" s="112"/>
    </row>
    <row r="662" spans="1:11" s="86" customFormat="1" ht="9" customHeight="1">
      <c r="A662" s="84" t="s">
        <v>34</v>
      </c>
      <c r="B662" s="90">
        <v>24651</v>
      </c>
      <c r="C662" s="90">
        <v>24701</v>
      </c>
      <c r="D662" s="90">
        <v>23965</v>
      </c>
      <c r="I662" s="112"/>
      <c r="J662" s="112"/>
      <c r="K662" s="112"/>
    </row>
    <row r="663" spans="1:11" s="86" customFormat="1" ht="9" customHeight="1">
      <c r="A663" s="87" t="s">
        <v>35</v>
      </c>
      <c r="B663" s="92">
        <v>21083</v>
      </c>
      <c r="C663" s="92">
        <v>21108</v>
      </c>
      <c r="D663" s="92">
        <v>21525</v>
      </c>
      <c r="I663" s="112"/>
      <c r="J663" s="112"/>
      <c r="K663" s="112"/>
    </row>
    <row r="664" spans="1:11" s="86" customFormat="1" ht="9" customHeight="1">
      <c r="A664" s="84" t="s">
        <v>36</v>
      </c>
      <c r="B664" s="90">
        <v>31755</v>
      </c>
      <c r="C664" s="90">
        <v>31752</v>
      </c>
      <c r="D664" s="90">
        <v>31843</v>
      </c>
      <c r="I664" s="112"/>
      <c r="J664" s="112"/>
      <c r="K664" s="112"/>
    </row>
    <row r="665" spans="1:11" s="86" customFormat="1" ht="9" customHeight="1">
      <c r="A665" s="84" t="s">
        <v>37</v>
      </c>
      <c r="B665" s="90">
        <v>8628</v>
      </c>
      <c r="C665" s="90">
        <v>8618</v>
      </c>
      <c r="D665" s="90">
        <v>8395</v>
      </c>
      <c r="I665" s="112"/>
      <c r="J665" s="112"/>
      <c r="K665" s="112"/>
    </row>
    <row r="666" spans="1:11" s="86" customFormat="1" ht="9" customHeight="1">
      <c r="A666" s="84" t="s">
        <v>38</v>
      </c>
      <c r="B666" s="90">
        <v>4551</v>
      </c>
      <c r="C666" s="90">
        <v>4557</v>
      </c>
      <c r="D666" s="90">
        <v>4659</v>
      </c>
      <c r="I666" s="112"/>
      <c r="J666" s="112"/>
      <c r="K666" s="112"/>
    </row>
    <row r="667" spans="1:11" s="86" customFormat="1" ht="9" customHeight="1">
      <c r="A667" s="87" t="s">
        <v>39</v>
      </c>
      <c r="B667" s="92">
        <v>13367</v>
      </c>
      <c r="C667" s="92">
        <v>13325</v>
      </c>
      <c r="D667" s="92">
        <v>13361</v>
      </c>
      <c r="I667" s="112"/>
      <c r="J667" s="112"/>
      <c r="K667" s="112"/>
    </row>
    <row r="668" spans="1:11" s="86" customFormat="1" ht="9" customHeight="1">
      <c r="A668" s="84" t="s">
        <v>40</v>
      </c>
      <c r="B668" s="90">
        <v>14250</v>
      </c>
      <c r="C668" s="90">
        <v>14242</v>
      </c>
      <c r="D668" s="90">
        <v>14344</v>
      </c>
      <c r="I668" s="112"/>
      <c r="J668" s="112"/>
      <c r="K668" s="112"/>
    </row>
    <row r="669" spans="1:11" s="86" customFormat="1" ht="9" customHeight="1">
      <c r="A669" s="84" t="s">
        <v>41</v>
      </c>
      <c r="B669" s="90">
        <v>15232</v>
      </c>
      <c r="C669" s="90">
        <v>15247</v>
      </c>
      <c r="D669" s="90">
        <v>15001</v>
      </c>
      <c r="I669" s="112"/>
      <c r="J669" s="112"/>
      <c r="K669" s="112"/>
    </row>
    <row r="670" spans="1:11" s="86" customFormat="1" ht="9" customHeight="1">
      <c r="A670" s="84" t="s">
        <v>42</v>
      </c>
      <c r="B670" s="90">
        <v>11187</v>
      </c>
      <c r="C670" s="90">
        <v>11189</v>
      </c>
      <c r="D670" s="90">
        <v>10834</v>
      </c>
      <c r="I670" s="112"/>
      <c r="J670" s="112"/>
      <c r="K670" s="112"/>
    </row>
    <row r="671" spans="1:11" s="86" customFormat="1" ht="9" customHeight="1">
      <c r="A671" s="87" t="s">
        <v>43</v>
      </c>
      <c r="B671" s="92">
        <v>18320</v>
      </c>
      <c r="C671" s="92">
        <v>18324</v>
      </c>
      <c r="D671" s="92">
        <v>17856</v>
      </c>
      <c r="I671" s="112"/>
      <c r="J671" s="112"/>
      <c r="K671" s="112"/>
    </row>
    <row r="672" spans="1:11" s="86" customFormat="1" ht="9" customHeight="1">
      <c r="A672" s="84" t="s">
        <v>44</v>
      </c>
      <c r="B672" s="90">
        <v>5471</v>
      </c>
      <c r="C672" s="90">
        <v>5437</v>
      </c>
      <c r="D672" s="90">
        <v>5659</v>
      </c>
      <c r="I672" s="112"/>
      <c r="J672" s="112"/>
      <c r="K672" s="112"/>
    </row>
    <row r="673" spans="1:11" s="86" customFormat="1" ht="9" customHeight="1">
      <c r="A673" s="84" t="s">
        <v>45</v>
      </c>
      <c r="B673" s="90">
        <v>46758</v>
      </c>
      <c r="C673" s="90">
        <v>46764</v>
      </c>
      <c r="D673" s="90">
        <v>47585</v>
      </c>
      <c r="I673" s="112"/>
      <c r="J673" s="112"/>
      <c r="K673" s="112"/>
    </row>
    <row r="674" spans="1:11" s="86" customFormat="1" ht="9" customHeight="1">
      <c r="A674" s="84" t="s">
        <v>46</v>
      </c>
      <c r="B674" s="90">
        <v>11354</v>
      </c>
      <c r="C674" s="90">
        <v>11355</v>
      </c>
      <c r="D674" s="90">
        <v>10954</v>
      </c>
      <c r="I674" s="112"/>
      <c r="J674" s="112"/>
      <c r="K674" s="112"/>
    </row>
    <row r="675" spans="1:11" s="86" customFormat="1" ht="9" customHeight="1">
      <c r="A675" s="87" t="s">
        <v>47</v>
      </c>
      <c r="B675" s="92">
        <v>8342</v>
      </c>
      <c r="C675" s="92">
        <v>8246</v>
      </c>
      <c r="D675" s="92">
        <v>8414</v>
      </c>
      <c r="I675" s="112"/>
      <c r="J675" s="112"/>
      <c r="K675" s="112"/>
    </row>
    <row r="676" spans="1:11" s="86" customFormat="1" ht="9" customHeight="1">
      <c r="A676" s="84" t="s">
        <v>76</v>
      </c>
      <c r="B676" s="90" t="s">
        <v>77</v>
      </c>
      <c r="C676" s="90">
        <v>13</v>
      </c>
      <c r="D676" s="90">
        <v>1095</v>
      </c>
      <c r="I676" s="112"/>
      <c r="J676" s="112"/>
      <c r="K676" s="112"/>
    </row>
    <row r="677" spans="1:11" s="86" customFormat="1" ht="6" customHeight="1">
      <c r="A677" s="84"/>
      <c r="B677" s="90"/>
      <c r="C677" s="90"/>
      <c r="D677" s="85"/>
      <c r="K677" s="112"/>
    </row>
    <row r="678" spans="1:11" s="82" customFormat="1" ht="9" customHeight="1">
      <c r="A678" s="80">
        <v>2013</v>
      </c>
      <c r="B678" s="81"/>
      <c r="C678" s="81"/>
      <c r="D678" s="81"/>
    </row>
    <row r="679" spans="1:11" s="82" customFormat="1" ht="9" customHeight="1">
      <c r="A679" s="83" t="s">
        <v>7</v>
      </c>
      <c r="B679" s="298">
        <f>SUM(B681:B713)</f>
        <v>623599</v>
      </c>
      <c r="C679" s="298">
        <f>SUM(C681:C713)</f>
        <v>623599</v>
      </c>
      <c r="D679" s="298">
        <f>SUM(D681:D713)</f>
        <v>623599</v>
      </c>
    </row>
    <row r="680" spans="1:11" s="82" customFormat="1" ht="3" customHeight="1">
      <c r="A680" s="83"/>
      <c r="B680" s="81"/>
      <c r="C680" s="81"/>
      <c r="D680" s="81"/>
    </row>
    <row r="681" spans="1:11" s="86" customFormat="1" ht="9" customHeight="1">
      <c r="A681" s="84" t="s">
        <v>16</v>
      </c>
      <c r="B681" s="90">
        <v>5701</v>
      </c>
      <c r="C681" s="90">
        <v>5759</v>
      </c>
      <c r="D681" s="90">
        <v>5522</v>
      </c>
      <c r="I681" s="112"/>
      <c r="J681" s="112"/>
      <c r="K681" s="112"/>
    </row>
    <row r="682" spans="1:11" s="86" customFormat="1" ht="9" customHeight="1">
      <c r="A682" s="84" t="s">
        <v>17</v>
      </c>
      <c r="B682" s="90">
        <v>16155</v>
      </c>
      <c r="C682" s="90">
        <v>16165</v>
      </c>
      <c r="D682" s="90">
        <v>15947</v>
      </c>
      <c r="I682" s="112"/>
      <c r="J682" s="112"/>
      <c r="K682" s="112"/>
    </row>
    <row r="683" spans="1:11" s="86" customFormat="1" ht="9" customHeight="1">
      <c r="A683" s="84" t="s">
        <v>18</v>
      </c>
      <c r="B683" s="90">
        <v>2781</v>
      </c>
      <c r="C683" s="90">
        <v>2791</v>
      </c>
      <c r="D683" s="90">
        <v>2757</v>
      </c>
      <c r="I683" s="112"/>
      <c r="J683" s="112"/>
      <c r="K683" s="112"/>
    </row>
    <row r="684" spans="1:11" s="86" customFormat="1" ht="9" customHeight="1">
      <c r="A684" s="87" t="s">
        <v>19</v>
      </c>
      <c r="B684" s="92">
        <v>3952</v>
      </c>
      <c r="C684" s="92">
        <v>3950</v>
      </c>
      <c r="D684" s="92">
        <v>4139</v>
      </c>
      <c r="I684" s="112"/>
      <c r="J684" s="112"/>
      <c r="K684" s="112"/>
    </row>
    <row r="685" spans="1:11" s="86" customFormat="1" ht="9" customHeight="1">
      <c r="A685" s="84" t="s">
        <v>20</v>
      </c>
      <c r="B685" s="90">
        <v>15760</v>
      </c>
      <c r="C685" s="90">
        <v>15762</v>
      </c>
      <c r="D685" s="90">
        <v>15716</v>
      </c>
      <c r="I685" s="112"/>
      <c r="J685" s="112"/>
      <c r="K685" s="112"/>
    </row>
    <row r="686" spans="1:11" s="86" customFormat="1" ht="9" customHeight="1">
      <c r="A686" s="84" t="s">
        <v>21</v>
      </c>
      <c r="B686" s="90">
        <v>3890</v>
      </c>
      <c r="C686" s="90">
        <v>3897</v>
      </c>
      <c r="D686" s="90">
        <v>3790</v>
      </c>
      <c r="I686" s="112"/>
      <c r="J686" s="112"/>
      <c r="K686" s="112"/>
    </row>
    <row r="687" spans="1:11" s="86" customFormat="1" ht="9" customHeight="1">
      <c r="A687" s="84" t="s">
        <v>22</v>
      </c>
      <c r="B687" s="90">
        <v>22602</v>
      </c>
      <c r="C687" s="90">
        <v>22595</v>
      </c>
      <c r="D687" s="90">
        <v>23121</v>
      </c>
      <c r="I687" s="112"/>
      <c r="J687" s="112"/>
      <c r="K687" s="112"/>
    </row>
    <row r="688" spans="1:11" s="86" customFormat="1" ht="9" customHeight="1">
      <c r="A688" s="87" t="s">
        <v>23</v>
      </c>
      <c r="B688" s="92">
        <v>22266</v>
      </c>
      <c r="C688" s="92">
        <v>22294</v>
      </c>
      <c r="D688" s="92">
        <v>22314</v>
      </c>
      <c r="I688" s="112"/>
      <c r="J688" s="112"/>
      <c r="K688" s="112"/>
    </row>
    <row r="689" spans="1:11" s="86" customFormat="1" ht="9" customHeight="1">
      <c r="A689" s="243" t="s">
        <v>24</v>
      </c>
      <c r="B689" s="90">
        <v>68591</v>
      </c>
      <c r="C689" s="90">
        <v>68656</v>
      </c>
      <c r="D689" s="90">
        <v>57142</v>
      </c>
      <c r="I689" s="112"/>
      <c r="J689" s="112"/>
      <c r="K689" s="112"/>
    </row>
    <row r="690" spans="1:11" s="86" customFormat="1" ht="9" customHeight="1">
      <c r="A690" s="84" t="s">
        <v>25</v>
      </c>
      <c r="B690" s="90">
        <v>8782</v>
      </c>
      <c r="C690" s="90">
        <v>8768</v>
      </c>
      <c r="D690" s="90">
        <v>9089</v>
      </c>
      <c r="I690" s="112"/>
      <c r="J690" s="112"/>
      <c r="K690" s="112"/>
    </row>
    <row r="691" spans="1:11" s="86" customFormat="1" ht="9" customHeight="1">
      <c r="A691" s="84" t="s">
        <v>26</v>
      </c>
      <c r="B691" s="90">
        <v>28518</v>
      </c>
      <c r="C691" s="90">
        <v>28537</v>
      </c>
      <c r="D691" s="90">
        <v>28657</v>
      </c>
      <c r="I691" s="112"/>
      <c r="J691" s="112"/>
      <c r="K691" s="112"/>
    </row>
    <row r="692" spans="1:11" s="86" customFormat="1" ht="9" customHeight="1">
      <c r="A692" s="87" t="s">
        <v>27</v>
      </c>
      <c r="B692" s="92">
        <v>18093</v>
      </c>
      <c r="C692" s="92">
        <v>17999</v>
      </c>
      <c r="D692" s="92">
        <v>18469</v>
      </c>
      <c r="I692" s="112"/>
      <c r="J692" s="112"/>
      <c r="K692" s="112"/>
    </row>
    <row r="693" spans="1:11" s="86" customFormat="1" ht="9" customHeight="1">
      <c r="A693" s="84" t="s">
        <v>28</v>
      </c>
      <c r="B693" s="90">
        <v>13533</v>
      </c>
      <c r="C693" s="90">
        <v>13534</v>
      </c>
      <c r="D693" s="90">
        <v>13878</v>
      </c>
      <c r="I693" s="112"/>
      <c r="J693" s="112"/>
      <c r="K693" s="112"/>
    </row>
    <row r="694" spans="1:11" s="86" customFormat="1" ht="9" customHeight="1">
      <c r="A694" s="84" t="s">
        <v>29</v>
      </c>
      <c r="B694" s="90">
        <v>42947</v>
      </c>
      <c r="C694" s="90">
        <v>42989</v>
      </c>
      <c r="D694" s="90">
        <v>42389</v>
      </c>
      <c r="I694" s="112"/>
      <c r="J694" s="112"/>
      <c r="K694" s="112"/>
    </row>
    <row r="695" spans="1:11" s="86" customFormat="1" ht="9" customHeight="1">
      <c r="A695" s="84" t="s">
        <v>30</v>
      </c>
      <c r="B695" s="90">
        <v>65379</v>
      </c>
      <c r="C695" s="90">
        <v>65362</v>
      </c>
      <c r="D695" s="90">
        <v>74566</v>
      </c>
      <c r="I695" s="112"/>
      <c r="J695" s="112"/>
      <c r="K695" s="112"/>
    </row>
    <row r="696" spans="1:11" s="86" customFormat="1" ht="9" customHeight="1">
      <c r="A696" s="87" t="s">
        <v>31</v>
      </c>
      <c r="B696" s="92">
        <v>24502</v>
      </c>
      <c r="C696" s="92">
        <v>24459</v>
      </c>
      <c r="D696" s="92">
        <v>25249</v>
      </c>
      <c r="I696" s="112"/>
      <c r="J696" s="112"/>
      <c r="K696" s="112"/>
    </row>
    <row r="697" spans="1:11" s="86" customFormat="1" ht="9" customHeight="1">
      <c r="A697" s="84" t="s">
        <v>32</v>
      </c>
      <c r="B697" s="90">
        <v>10670</v>
      </c>
      <c r="C697" s="90">
        <v>10713</v>
      </c>
      <c r="D697" s="90">
        <v>10703</v>
      </c>
      <c r="I697" s="112"/>
      <c r="J697" s="112"/>
      <c r="K697" s="112"/>
    </row>
    <row r="698" spans="1:11" s="86" customFormat="1" ht="9" customHeight="1">
      <c r="A698" s="84" t="s">
        <v>33</v>
      </c>
      <c r="B698" s="90">
        <v>5822</v>
      </c>
      <c r="C698" s="90">
        <v>5830</v>
      </c>
      <c r="D698" s="90">
        <v>6035</v>
      </c>
      <c r="I698" s="112"/>
      <c r="J698" s="112"/>
      <c r="K698" s="112"/>
    </row>
    <row r="699" spans="1:11" s="86" customFormat="1" ht="9" customHeight="1">
      <c r="A699" s="84" t="s">
        <v>34</v>
      </c>
      <c r="B699" s="90">
        <v>25127</v>
      </c>
      <c r="C699" s="90">
        <v>25174</v>
      </c>
      <c r="D699" s="90">
        <v>24462</v>
      </c>
      <c r="I699" s="112"/>
      <c r="J699" s="112"/>
      <c r="K699" s="112"/>
    </row>
    <row r="700" spans="1:11" s="86" customFormat="1" ht="9" customHeight="1">
      <c r="A700" s="87" t="s">
        <v>35</v>
      </c>
      <c r="B700" s="92">
        <v>21792</v>
      </c>
      <c r="C700" s="92">
        <v>21809</v>
      </c>
      <c r="D700" s="92">
        <v>22241</v>
      </c>
      <c r="I700" s="112"/>
      <c r="J700" s="112"/>
      <c r="K700" s="112"/>
    </row>
    <row r="701" spans="1:11" s="86" customFormat="1" ht="9" customHeight="1">
      <c r="A701" s="84" t="s">
        <v>36</v>
      </c>
      <c r="B701" s="90">
        <v>33031</v>
      </c>
      <c r="C701" s="90">
        <v>33035</v>
      </c>
      <c r="D701" s="90">
        <v>33100</v>
      </c>
      <c r="I701" s="112"/>
      <c r="J701" s="112"/>
      <c r="K701" s="112"/>
    </row>
    <row r="702" spans="1:11" s="86" customFormat="1" ht="9" customHeight="1">
      <c r="A702" s="84" t="s">
        <v>37</v>
      </c>
      <c r="B702" s="90">
        <v>9112</v>
      </c>
      <c r="C702" s="90">
        <v>9108</v>
      </c>
      <c r="D702" s="90">
        <v>8854</v>
      </c>
      <c r="I702" s="112"/>
      <c r="J702" s="112"/>
      <c r="K702" s="112"/>
    </row>
    <row r="703" spans="1:11" s="86" customFormat="1" ht="9" customHeight="1">
      <c r="A703" s="84" t="s">
        <v>38</v>
      </c>
      <c r="B703" s="90">
        <v>4807</v>
      </c>
      <c r="C703" s="90">
        <v>4803</v>
      </c>
      <c r="D703" s="90">
        <v>4872</v>
      </c>
      <c r="I703" s="112"/>
      <c r="J703" s="112"/>
      <c r="K703" s="112"/>
    </row>
    <row r="704" spans="1:11" s="86" customFormat="1" ht="9" customHeight="1">
      <c r="A704" s="87" t="s">
        <v>39</v>
      </c>
      <c r="B704" s="92">
        <v>14350</v>
      </c>
      <c r="C704" s="92">
        <v>14301</v>
      </c>
      <c r="D704" s="92">
        <v>14343</v>
      </c>
      <c r="I704" s="112"/>
      <c r="J704" s="112"/>
      <c r="K704" s="112"/>
    </row>
    <row r="705" spans="1:11" s="86" customFormat="1" ht="9" customHeight="1">
      <c r="A705" s="84" t="s">
        <v>40</v>
      </c>
      <c r="B705" s="90">
        <v>14745</v>
      </c>
      <c r="C705" s="90">
        <v>14750</v>
      </c>
      <c r="D705" s="90">
        <v>14848</v>
      </c>
      <c r="I705" s="112"/>
      <c r="J705" s="112"/>
      <c r="K705" s="112"/>
    </row>
    <row r="706" spans="1:11" s="86" customFormat="1" ht="9" customHeight="1">
      <c r="A706" s="84" t="s">
        <v>41</v>
      </c>
      <c r="B706" s="90">
        <v>15679</v>
      </c>
      <c r="C706" s="90">
        <v>15669</v>
      </c>
      <c r="D706" s="90">
        <v>15451</v>
      </c>
      <c r="I706" s="112"/>
      <c r="J706" s="112"/>
      <c r="K706" s="112"/>
    </row>
    <row r="707" spans="1:11" s="86" customFormat="1" ht="9" customHeight="1">
      <c r="A707" s="84" t="s">
        <v>42</v>
      </c>
      <c r="B707" s="90">
        <v>12137</v>
      </c>
      <c r="C707" s="90">
        <v>12145</v>
      </c>
      <c r="D707" s="90">
        <v>11738</v>
      </c>
      <c r="I707" s="112"/>
      <c r="J707" s="112"/>
      <c r="K707" s="112"/>
    </row>
    <row r="708" spans="1:11" s="86" customFormat="1" ht="9" customHeight="1">
      <c r="A708" s="87" t="s">
        <v>43</v>
      </c>
      <c r="B708" s="92">
        <v>18686</v>
      </c>
      <c r="C708" s="92">
        <v>18679</v>
      </c>
      <c r="D708" s="92">
        <v>18163</v>
      </c>
      <c r="I708" s="112"/>
      <c r="J708" s="112"/>
      <c r="K708" s="112"/>
    </row>
    <row r="709" spans="1:11" s="86" customFormat="1" ht="9" customHeight="1">
      <c r="A709" s="84" t="s">
        <v>44</v>
      </c>
      <c r="B709" s="90">
        <v>5673</v>
      </c>
      <c r="C709" s="90">
        <v>5642</v>
      </c>
      <c r="D709" s="90">
        <v>5869</v>
      </c>
      <c r="I709" s="112"/>
      <c r="J709" s="112"/>
      <c r="K709" s="112"/>
    </row>
    <row r="710" spans="1:11" s="86" customFormat="1" ht="9" customHeight="1">
      <c r="A710" s="84" t="s">
        <v>45</v>
      </c>
      <c r="B710" s="90">
        <v>47645</v>
      </c>
      <c r="C710" s="90">
        <v>47638</v>
      </c>
      <c r="D710" s="90">
        <v>48495</v>
      </c>
      <c r="I710" s="112"/>
      <c r="J710" s="112"/>
      <c r="K710" s="112"/>
    </row>
    <row r="711" spans="1:11" s="86" customFormat="1" ht="9" customHeight="1">
      <c r="A711" s="84" t="s">
        <v>46</v>
      </c>
      <c r="B711" s="90">
        <v>12063</v>
      </c>
      <c r="C711" s="90">
        <v>12064</v>
      </c>
      <c r="D711" s="90">
        <v>11606</v>
      </c>
      <c r="I711" s="112"/>
      <c r="J711" s="112"/>
      <c r="K711" s="112"/>
    </row>
    <row r="712" spans="1:11" s="86" customFormat="1" ht="9" customHeight="1">
      <c r="A712" s="87" t="s">
        <v>47</v>
      </c>
      <c r="B712" s="92">
        <v>8808</v>
      </c>
      <c r="C712" s="92">
        <v>8707</v>
      </c>
      <c r="D712" s="92">
        <v>8970</v>
      </c>
      <c r="I712" s="112"/>
      <c r="J712" s="112"/>
      <c r="K712" s="112"/>
    </row>
    <row r="713" spans="1:11" s="86" customFormat="1" ht="9" customHeight="1">
      <c r="A713" s="84" t="s">
        <v>76</v>
      </c>
      <c r="B713" s="90" t="s">
        <v>77</v>
      </c>
      <c r="C713" s="90">
        <v>15</v>
      </c>
      <c r="D713" s="90">
        <v>1104</v>
      </c>
      <c r="I713" s="112"/>
      <c r="J713" s="112"/>
      <c r="K713" s="112"/>
    </row>
    <row r="714" spans="1:11" s="86" customFormat="1" ht="6" customHeight="1">
      <c r="A714" s="84"/>
      <c r="B714" s="90"/>
      <c r="C714" s="90"/>
      <c r="D714" s="85"/>
      <c r="K714" s="112"/>
    </row>
    <row r="715" spans="1:11" s="82" customFormat="1" ht="9" customHeight="1">
      <c r="A715" s="80">
        <v>2014</v>
      </c>
      <c r="B715" s="81"/>
      <c r="C715" s="81"/>
      <c r="D715" s="81"/>
    </row>
    <row r="716" spans="1:11" s="82" customFormat="1" ht="9" customHeight="1">
      <c r="A716" s="83" t="s">
        <v>7</v>
      </c>
      <c r="B716" s="298">
        <f>SUM(B718:B750)</f>
        <v>633641</v>
      </c>
      <c r="C716" s="298">
        <f>SUM(C718:C750)</f>
        <v>633641</v>
      </c>
      <c r="D716" s="298">
        <f>SUM(D718:D750)</f>
        <v>633641</v>
      </c>
    </row>
    <row r="717" spans="1:11" s="82" customFormat="1" ht="3" customHeight="1">
      <c r="A717" s="83"/>
      <c r="B717" s="81"/>
      <c r="C717" s="81"/>
      <c r="D717" s="81"/>
    </row>
    <row r="718" spans="1:11" s="86" customFormat="1" ht="9" customHeight="1">
      <c r="A718" s="84" t="s">
        <v>16</v>
      </c>
      <c r="B718" s="90">
        <v>5685</v>
      </c>
      <c r="C718" s="90">
        <v>5782</v>
      </c>
      <c r="D718" s="90">
        <v>5567</v>
      </c>
      <c r="I718" s="112"/>
      <c r="J718" s="112"/>
      <c r="K718" s="112"/>
    </row>
    <row r="719" spans="1:11" s="86" customFormat="1" ht="9" customHeight="1">
      <c r="A719" s="84" t="s">
        <v>17</v>
      </c>
      <c r="B719" s="90">
        <v>16480</v>
      </c>
      <c r="C719" s="90">
        <v>16475</v>
      </c>
      <c r="D719" s="90">
        <v>16198</v>
      </c>
      <c r="I719" s="112"/>
      <c r="J719" s="112"/>
      <c r="K719" s="112"/>
    </row>
    <row r="720" spans="1:11" s="86" customFormat="1" ht="9" customHeight="1">
      <c r="A720" s="84" t="s">
        <v>18</v>
      </c>
      <c r="B720" s="90">
        <v>2795</v>
      </c>
      <c r="C720" s="90">
        <v>2811</v>
      </c>
      <c r="D720" s="90">
        <v>2826</v>
      </c>
      <c r="I720" s="112"/>
      <c r="J720" s="112"/>
      <c r="K720" s="112"/>
    </row>
    <row r="721" spans="1:11" s="86" customFormat="1" ht="9" customHeight="1">
      <c r="A721" s="87" t="s">
        <v>19</v>
      </c>
      <c r="B721" s="92">
        <v>4132</v>
      </c>
      <c r="C721" s="92">
        <v>4123</v>
      </c>
      <c r="D721" s="92">
        <v>4249</v>
      </c>
      <c r="I721" s="112"/>
      <c r="J721" s="112"/>
      <c r="K721" s="112"/>
    </row>
    <row r="722" spans="1:11" s="86" customFormat="1" ht="9" customHeight="1">
      <c r="A722" s="84" t="s">
        <v>20</v>
      </c>
      <c r="B722" s="90">
        <v>16503</v>
      </c>
      <c r="C722" s="90">
        <v>16520</v>
      </c>
      <c r="D722" s="90">
        <v>16466</v>
      </c>
      <c r="I722" s="112"/>
      <c r="J722" s="112"/>
      <c r="K722" s="112"/>
    </row>
    <row r="723" spans="1:11" s="86" customFormat="1" ht="9" customHeight="1">
      <c r="A723" s="84" t="s">
        <v>21</v>
      </c>
      <c r="B723" s="90">
        <v>3853</v>
      </c>
      <c r="C723" s="90">
        <v>3859</v>
      </c>
      <c r="D723" s="90">
        <v>3790</v>
      </c>
      <c r="I723" s="112"/>
      <c r="J723" s="112"/>
      <c r="K723" s="112"/>
    </row>
    <row r="724" spans="1:11" s="86" customFormat="1" ht="9" customHeight="1">
      <c r="A724" s="84" t="s">
        <v>22</v>
      </c>
      <c r="B724" s="90">
        <v>24038</v>
      </c>
      <c r="C724" s="90">
        <v>24017</v>
      </c>
      <c r="D724" s="90">
        <v>24568</v>
      </c>
      <c r="I724" s="112"/>
      <c r="J724" s="112"/>
      <c r="K724" s="112"/>
    </row>
    <row r="725" spans="1:11" s="86" customFormat="1" ht="9" customHeight="1">
      <c r="A725" s="87" t="s">
        <v>23</v>
      </c>
      <c r="B725" s="92">
        <v>22108</v>
      </c>
      <c r="C725" s="92">
        <v>22127</v>
      </c>
      <c r="D725" s="92">
        <v>22163</v>
      </c>
      <c r="I725" s="112"/>
      <c r="J725" s="112"/>
      <c r="K725" s="112"/>
    </row>
    <row r="726" spans="1:11" s="86" customFormat="1" ht="9" customHeight="1">
      <c r="A726" s="243" t="s">
        <v>24</v>
      </c>
      <c r="B726" s="90">
        <v>70299</v>
      </c>
      <c r="C726" s="90">
        <v>70378</v>
      </c>
      <c r="D726" s="90">
        <v>58870</v>
      </c>
      <c r="I726" s="112"/>
      <c r="J726" s="112"/>
      <c r="K726" s="112"/>
    </row>
    <row r="727" spans="1:11" s="86" customFormat="1" ht="9" customHeight="1">
      <c r="A727" s="84" t="s">
        <v>25</v>
      </c>
      <c r="B727" s="90">
        <v>8648</v>
      </c>
      <c r="C727" s="90">
        <v>8656</v>
      </c>
      <c r="D727" s="90">
        <v>8950</v>
      </c>
      <c r="I727" s="112"/>
      <c r="J727" s="112"/>
      <c r="K727" s="112"/>
    </row>
    <row r="728" spans="1:11" s="86" customFormat="1" ht="9" customHeight="1">
      <c r="A728" s="84" t="s">
        <v>26</v>
      </c>
      <c r="B728" s="90">
        <v>29242</v>
      </c>
      <c r="C728" s="90">
        <v>29233</v>
      </c>
      <c r="D728" s="90">
        <v>29474</v>
      </c>
      <c r="I728" s="112"/>
      <c r="J728" s="112"/>
      <c r="K728" s="112"/>
    </row>
    <row r="729" spans="1:11" s="86" customFormat="1" ht="9" customHeight="1">
      <c r="A729" s="87" t="s">
        <v>27</v>
      </c>
      <c r="B729" s="92">
        <v>17214</v>
      </c>
      <c r="C729" s="92">
        <v>17103</v>
      </c>
      <c r="D729" s="92">
        <v>17540</v>
      </c>
      <c r="I729" s="112"/>
      <c r="J729" s="112"/>
      <c r="K729" s="112"/>
    </row>
    <row r="730" spans="1:11" s="86" customFormat="1" ht="9" customHeight="1">
      <c r="A730" s="84" t="s">
        <v>28</v>
      </c>
      <c r="B730" s="90">
        <v>13723</v>
      </c>
      <c r="C730" s="90">
        <v>13729</v>
      </c>
      <c r="D730" s="90">
        <v>14142</v>
      </c>
      <c r="I730" s="112"/>
      <c r="J730" s="112"/>
      <c r="K730" s="112"/>
    </row>
    <row r="731" spans="1:11" s="86" customFormat="1" ht="9" customHeight="1">
      <c r="A731" s="84" t="s">
        <v>29</v>
      </c>
      <c r="B731" s="90">
        <v>42955</v>
      </c>
      <c r="C731" s="90">
        <v>43007</v>
      </c>
      <c r="D731" s="90">
        <v>42260</v>
      </c>
      <c r="I731" s="112"/>
      <c r="J731" s="112"/>
      <c r="K731" s="112"/>
    </row>
    <row r="732" spans="1:11" s="86" customFormat="1" ht="9" customHeight="1">
      <c r="A732" s="84" t="s">
        <v>30</v>
      </c>
      <c r="B732" s="90">
        <v>67491</v>
      </c>
      <c r="C732" s="90">
        <v>67473</v>
      </c>
      <c r="D732" s="90">
        <v>76581</v>
      </c>
      <c r="I732" s="112"/>
      <c r="J732" s="112"/>
      <c r="K732" s="112"/>
    </row>
    <row r="733" spans="1:11" s="86" customFormat="1" ht="9" customHeight="1">
      <c r="A733" s="87" t="s">
        <v>31</v>
      </c>
      <c r="B733" s="92">
        <v>24017</v>
      </c>
      <c r="C733" s="92">
        <v>23979</v>
      </c>
      <c r="D733" s="92">
        <v>24840</v>
      </c>
      <c r="I733" s="112"/>
      <c r="J733" s="112"/>
      <c r="K733" s="112"/>
    </row>
    <row r="734" spans="1:11" s="86" customFormat="1" ht="9" customHeight="1">
      <c r="A734" s="84" t="s">
        <v>32</v>
      </c>
      <c r="B734" s="90">
        <v>10661</v>
      </c>
      <c r="C734" s="90">
        <v>10697</v>
      </c>
      <c r="D734" s="90">
        <v>10623</v>
      </c>
      <c r="I734" s="112"/>
      <c r="J734" s="112"/>
      <c r="K734" s="112"/>
    </row>
    <row r="735" spans="1:11" s="86" customFormat="1" ht="9" customHeight="1">
      <c r="A735" s="84" t="s">
        <v>33</v>
      </c>
      <c r="B735" s="90">
        <v>5825</v>
      </c>
      <c r="C735" s="90">
        <v>5830</v>
      </c>
      <c r="D735" s="90">
        <v>6015</v>
      </c>
      <c r="I735" s="112"/>
      <c r="J735" s="112"/>
      <c r="K735" s="112"/>
    </row>
    <row r="736" spans="1:11" s="86" customFormat="1" ht="9" customHeight="1">
      <c r="A736" s="84" t="s">
        <v>34</v>
      </c>
      <c r="B736" s="90">
        <v>25407</v>
      </c>
      <c r="C736" s="90">
        <v>25457</v>
      </c>
      <c r="D736" s="90">
        <v>24681</v>
      </c>
      <c r="I736" s="112"/>
      <c r="J736" s="112"/>
      <c r="K736" s="112"/>
    </row>
    <row r="737" spans="1:11" s="86" customFormat="1" ht="9" customHeight="1">
      <c r="A737" s="87" t="s">
        <v>35</v>
      </c>
      <c r="B737" s="92">
        <v>22360</v>
      </c>
      <c r="C737" s="92">
        <v>22357</v>
      </c>
      <c r="D737" s="92">
        <v>22798</v>
      </c>
      <c r="I737" s="112"/>
      <c r="J737" s="112"/>
      <c r="K737" s="112"/>
    </row>
    <row r="738" spans="1:11" s="86" customFormat="1" ht="9" customHeight="1">
      <c r="A738" s="84" t="s">
        <v>36</v>
      </c>
      <c r="B738" s="90">
        <v>33574</v>
      </c>
      <c r="C738" s="90">
        <v>33580</v>
      </c>
      <c r="D738" s="90">
        <v>33730</v>
      </c>
      <c r="I738" s="112"/>
      <c r="J738" s="112"/>
      <c r="K738" s="112"/>
    </row>
    <row r="739" spans="1:11" s="86" customFormat="1" ht="9" customHeight="1">
      <c r="A739" s="84" t="s">
        <v>37</v>
      </c>
      <c r="B739" s="90">
        <v>9353</v>
      </c>
      <c r="C739" s="90">
        <v>9354</v>
      </c>
      <c r="D739" s="90">
        <v>9120</v>
      </c>
      <c r="I739" s="112"/>
      <c r="J739" s="112"/>
      <c r="K739" s="112"/>
    </row>
    <row r="740" spans="1:11" s="86" customFormat="1" ht="9" customHeight="1">
      <c r="A740" s="84" t="s">
        <v>38</v>
      </c>
      <c r="B740" s="90">
        <v>4979</v>
      </c>
      <c r="C740" s="90">
        <v>4988</v>
      </c>
      <c r="D740" s="90">
        <v>5045</v>
      </c>
      <c r="I740" s="112"/>
      <c r="J740" s="112"/>
      <c r="K740" s="112"/>
    </row>
    <row r="741" spans="1:11" s="86" customFormat="1" ht="9" customHeight="1">
      <c r="A741" s="87" t="s">
        <v>39</v>
      </c>
      <c r="B741" s="92">
        <v>14557</v>
      </c>
      <c r="C741" s="92">
        <v>14495</v>
      </c>
      <c r="D741" s="92">
        <v>14543</v>
      </c>
      <c r="I741" s="112"/>
      <c r="J741" s="112"/>
      <c r="K741" s="112"/>
    </row>
    <row r="742" spans="1:11" s="86" customFormat="1" ht="9" customHeight="1">
      <c r="A742" s="84" t="s">
        <v>40</v>
      </c>
      <c r="B742" s="90">
        <v>14816</v>
      </c>
      <c r="C742" s="90">
        <v>14807</v>
      </c>
      <c r="D742" s="90">
        <v>14881</v>
      </c>
      <c r="I742" s="112"/>
      <c r="J742" s="112"/>
      <c r="K742" s="112"/>
    </row>
    <row r="743" spans="1:11" s="86" customFormat="1" ht="9" customHeight="1">
      <c r="A743" s="84" t="s">
        <v>41</v>
      </c>
      <c r="B743" s="90">
        <v>16232</v>
      </c>
      <c r="C743" s="90">
        <v>16228</v>
      </c>
      <c r="D743" s="90">
        <v>16041</v>
      </c>
      <c r="I743" s="112"/>
      <c r="J743" s="112"/>
      <c r="K743" s="112"/>
    </row>
    <row r="744" spans="1:11" s="86" customFormat="1" ht="9" customHeight="1">
      <c r="A744" s="84" t="s">
        <v>42</v>
      </c>
      <c r="B744" s="90">
        <v>12585</v>
      </c>
      <c r="C744" s="90">
        <v>12548</v>
      </c>
      <c r="D744" s="90">
        <v>12120</v>
      </c>
      <c r="I744" s="112"/>
      <c r="J744" s="112"/>
      <c r="K744" s="112"/>
    </row>
    <row r="745" spans="1:11" s="86" customFormat="1" ht="9" customHeight="1">
      <c r="A745" s="87" t="s">
        <v>43</v>
      </c>
      <c r="B745" s="92">
        <v>19020</v>
      </c>
      <c r="C745" s="92">
        <v>19010</v>
      </c>
      <c r="D745" s="92">
        <v>18611</v>
      </c>
      <c r="I745" s="112"/>
      <c r="J745" s="112"/>
      <c r="K745" s="112"/>
    </row>
    <row r="746" spans="1:11" s="86" customFormat="1" ht="9" customHeight="1">
      <c r="A746" s="84" t="s">
        <v>44</v>
      </c>
      <c r="B746" s="90">
        <v>5719</v>
      </c>
      <c r="C746" s="90">
        <v>5710</v>
      </c>
      <c r="D746" s="90">
        <v>5931</v>
      </c>
      <c r="I746" s="112"/>
      <c r="J746" s="112"/>
      <c r="K746" s="112"/>
    </row>
    <row r="747" spans="1:11" s="86" customFormat="1" ht="9" customHeight="1">
      <c r="A747" s="84" t="s">
        <v>45</v>
      </c>
      <c r="B747" s="90">
        <v>48615</v>
      </c>
      <c r="C747" s="90">
        <v>48647</v>
      </c>
      <c r="D747" s="90">
        <v>49440</v>
      </c>
      <c r="I747" s="112"/>
      <c r="J747" s="112"/>
      <c r="K747" s="112"/>
    </row>
    <row r="748" spans="1:11" s="86" customFormat="1" ht="9" customHeight="1">
      <c r="A748" s="84" t="s">
        <v>46</v>
      </c>
      <c r="B748" s="90">
        <v>12217</v>
      </c>
      <c r="C748" s="90">
        <v>12208</v>
      </c>
      <c r="D748" s="90">
        <v>11819</v>
      </c>
      <c r="I748" s="112"/>
      <c r="J748" s="112"/>
      <c r="K748" s="112"/>
    </row>
    <row r="749" spans="1:11" s="86" customFormat="1" ht="9" customHeight="1">
      <c r="A749" s="87" t="s">
        <v>47</v>
      </c>
      <c r="B749" s="92">
        <v>8538</v>
      </c>
      <c r="C749" s="92">
        <v>8441</v>
      </c>
      <c r="D749" s="92">
        <v>8705</v>
      </c>
      <c r="I749" s="112"/>
      <c r="J749" s="112"/>
      <c r="K749" s="112"/>
    </row>
    <row r="750" spans="1:11" s="86" customFormat="1" ht="9" customHeight="1">
      <c r="A750" s="84" t="s">
        <v>76</v>
      </c>
      <c r="B750" s="90" t="s">
        <v>77</v>
      </c>
      <c r="C750" s="90">
        <v>12</v>
      </c>
      <c r="D750" s="90">
        <v>1054</v>
      </c>
      <c r="I750" s="112"/>
      <c r="J750" s="112"/>
      <c r="K750" s="112"/>
    </row>
    <row r="751" spans="1:11" s="86" customFormat="1" ht="6" customHeight="1">
      <c r="A751" s="84"/>
      <c r="B751" s="90"/>
      <c r="C751" s="90"/>
      <c r="D751" s="85"/>
      <c r="K751" s="112"/>
    </row>
    <row r="752" spans="1:11" s="82" customFormat="1" ht="9" customHeight="1">
      <c r="A752" s="80">
        <v>2015</v>
      </c>
      <c r="B752" s="81"/>
      <c r="C752" s="81"/>
      <c r="D752" s="81"/>
    </row>
    <row r="753" spans="1:11" s="82" customFormat="1" ht="9" customHeight="1">
      <c r="A753" s="83" t="s">
        <v>7</v>
      </c>
      <c r="B753" s="298">
        <f>SUM(B755:B787)</f>
        <v>655688</v>
      </c>
      <c r="C753" s="298">
        <f>SUM(C755:C787)</f>
        <v>655688</v>
      </c>
      <c r="D753" s="298">
        <f>SUM(D755:D787)</f>
        <v>655688</v>
      </c>
    </row>
    <row r="754" spans="1:11" s="82" customFormat="1" ht="3" customHeight="1">
      <c r="A754" s="83"/>
      <c r="B754" s="81"/>
      <c r="C754" s="81"/>
      <c r="D754" s="81"/>
    </row>
    <row r="755" spans="1:11" s="86" customFormat="1" ht="9" customHeight="1">
      <c r="A755" s="84" t="s">
        <v>16</v>
      </c>
      <c r="B755" s="90">
        <v>5767</v>
      </c>
      <c r="C755" s="90">
        <v>5935</v>
      </c>
      <c r="D755" s="90">
        <v>5636</v>
      </c>
      <c r="I755" s="112"/>
      <c r="J755" s="112"/>
      <c r="K755" s="112"/>
    </row>
    <row r="756" spans="1:11" s="86" customFormat="1" ht="9" customHeight="1">
      <c r="A756" s="84" t="s">
        <v>17</v>
      </c>
      <c r="B756" s="90">
        <v>17388</v>
      </c>
      <c r="C756" s="90">
        <v>17452</v>
      </c>
      <c r="D756" s="90">
        <v>17152</v>
      </c>
      <c r="I756" s="112"/>
      <c r="J756" s="112"/>
      <c r="K756" s="112"/>
    </row>
    <row r="757" spans="1:11" s="86" customFormat="1" ht="9" customHeight="1">
      <c r="A757" s="84" t="s">
        <v>18</v>
      </c>
      <c r="B757" s="90">
        <v>3134</v>
      </c>
      <c r="C757" s="90">
        <v>3182</v>
      </c>
      <c r="D757" s="90">
        <v>3175</v>
      </c>
      <c r="I757" s="112"/>
      <c r="J757" s="112"/>
      <c r="K757" s="112"/>
    </row>
    <row r="758" spans="1:11" s="86" customFormat="1" ht="9" customHeight="1">
      <c r="A758" s="87" t="s">
        <v>19</v>
      </c>
      <c r="B758" s="92">
        <v>4536</v>
      </c>
      <c r="C758" s="92">
        <v>4560</v>
      </c>
      <c r="D758" s="92">
        <v>4714</v>
      </c>
      <c r="I758" s="112"/>
      <c r="J758" s="112"/>
      <c r="K758" s="112"/>
    </row>
    <row r="759" spans="1:11" s="86" customFormat="1" ht="9" customHeight="1">
      <c r="A759" s="84" t="s">
        <v>20</v>
      </c>
      <c r="B759" s="90">
        <v>16198</v>
      </c>
      <c r="C759" s="90">
        <v>16250</v>
      </c>
      <c r="D759" s="90">
        <v>16167</v>
      </c>
      <c r="I759" s="112"/>
      <c r="J759" s="112"/>
      <c r="K759" s="112"/>
    </row>
    <row r="760" spans="1:11" s="86" customFormat="1" ht="9" customHeight="1">
      <c r="A760" s="84" t="s">
        <v>21</v>
      </c>
      <c r="B760" s="90">
        <v>4516</v>
      </c>
      <c r="C760" s="90">
        <v>4553</v>
      </c>
      <c r="D760" s="90">
        <v>4408</v>
      </c>
      <c r="I760" s="112"/>
      <c r="J760" s="112"/>
      <c r="K760" s="112"/>
    </row>
    <row r="761" spans="1:11" s="86" customFormat="1" ht="9" customHeight="1">
      <c r="A761" s="84" t="s">
        <v>22</v>
      </c>
      <c r="B761" s="90">
        <v>25946</v>
      </c>
      <c r="C761" s="90">
        <v>25958</v>
      </c>
      <c r="D761" s="90">
        <v>26519</v>
      </c>
      <c r="I761" s="112"/>
      <c r="J761" s="112"/>
      <c r="K761" s="112"/>
    </row>
    <row r="762" spans="1:11" s="86" customFormat="1" ht="9" customHeight="1">
      <c r="A762" s="87" t="s">
        <v>23</v>
      </c>
      <c r="B762" s="92">
        <v>22377</v>
      </c>
      <c r="C762" s="92">
        <v>22392</v>
      </c>
      <c r="D762" s="92">
        <v>22416</v>
      </c>
      <c r="I762" s="112"/>
      <c r="J762" s="112"/>
      <c r="K762" s="112"/>
    </row>
    <row r="763" spans="1:11" s="86" customFormat="1" ht="9" customHeight="1">
      <c r="A763" s="243" t="s">
        <v>24</v>
      </c>
      <c r="B763" s="90">
        <v>71003</v>
      </c>
      <c r="C763" s="90">
        <v>70986</v>
      </c>
      <c r="D763" s="90">
        <v>59484</v>
      </c>
      <c r="I763" s="112"/>
      <c r="J763" s="112"/>
      <c r="K763" s="112"/>
    </row>
    <row r="764" spans="1:11" s="86" customFormat="1" ht="9" customHeight="1">
      <c r="A764" s="84" t="s">
        <v>25</v>
      </c>
      <c r="B764" s="90">
        <v>8693</v>
      </c>
      <c r="C764" s="90">
        <v>8692</v>
      </c>
      <c r="D764" s="90">
        <v>8975</v>
      </c>
      <c r="I764" s="112"/>
      <c r="J764" s="112"/>
      <c r="K764" s="112"/>
    </row>
    <row r="765" spans="1:11" s="86" customFormat="1" ht="9" customHeight="1">
      <c r="A765" s="84" t="s">
        <v>26</v>
      </c>
      <c r="B765" s="90">
        <v>30068</v>
      </c>
      <c r="C765" s="90">
        <v>30098</v>
      </c>
      <c r="D765" s="90">
        <v>30170</v>
      </c>
      <c r="I765" s="112"/>
      <c r="J765" s="112"/>
      <c r="K765" s="112"/>
    </row>
    <row r="766" spans="1:11" s="86" customFormat="1" ht="9" customHeight="1">
      <c r="A766" s="87" t="s">
        <v>27</v>
      </c>
      <c r="B766" s="92">
        <v>20330</v>
      </c>
      <c r="C766" s="92">
        <v>20175</v>
      </c>
      <c r="D766" s="92">
        <v>20645</v>
      </c>
      <c r="I766" s="112"/>
      <c r="J766" s="112"/>
      <c r="K766" s="112"/>
    </row>
    <row r="767" spans="1:11" s="86" customFormat="1" ht="9" customHeight="1">
      <c r="A767" s="84" t="s">
        <v>28</v>
      </c>
      <c r="B767" s="90">
        <v>14207</v>
      </c>
      <c r="C767" s="90">
        <v>14211</v>
      </c>
      <c r="D767" s="90">
        <v>14595</v>
      </c>
      <c r="I767" s="112"/>
      <c r="J767" s="112"/>
      <c r="K767" s="112"/>
    </row>
    <row r="768" spans="1:11" s="86" customFormat="1" ht="9" customHeight="1">
      <c r="A768" s="84" t="s">
        <v>29</v>
      </c>
      <c r="B768" s="90">
        <v>43820</v>
      </c>
      <c r="C768" s="90">
        <v>43841</v>
      </c>
      <c r="D768" s="90">
        <v>43141</v>
      </c>
      <c r="I768" s="112"/>
      <c r="J768" s="112"/>
      <c r="K768" s="112"/>
    </row>
    <row r="769" spans="1:11" s="86" customFormat="1" ht="9" customHeight="1">
      <c r="A769" s="84" t="s">
        <v>30</v>
      </c>
      <c r="B769" s="90">
        <v>68773</v>
      </c>
      <c r="C769" s="90">
        <v>68715</v>
      </c>
      <c r="D769" s="90">
        <v>77813</v>
      </c>
      <c r="I769" s="112"/>
      <c r="J769" s="112"/>
      <c r="K769" s="112"/>
    </row>
    <row r="770" spans="1:11" s="86" customFormat="1" ht="9" customHeight="1">
      <c r="A770" s="87" t="s">
        <v>31</v>
      </c>
      <c r="B770" s="92">
        <v>24673</v>
      </c>
      <c r="C770" s="92">
        <v>24689</v>
      </c>
      <c r="D770" s="92">
        <v>25473</v>
      </c>
      <c r="I770" s="112"/>
      <c r="J770" s="112"/>
      <c r="K770" s="112"/>
    </row>
    <row r="771" spans="1:11" s="86" customFormat="1" ht="9" customHeight="1">
      <c r="A771" s="84" t="s">
        <v>32</v>
      </c>
      <c r="B771" s="90">
        <v>11164</v>
      </c>
      <c r="C771" s="90">
        <v>11167</v>
      </c>
      <c r="D771" s="90">
        <v>11236</v>
      </c>
      <c r="I771" s="112"/>
      <c r="J771" s="112"/>
      <c r="K771" s="112"/>
    </row>
    <row r="772" spans="1:11" s="86" customFormat="1" ht="9" customHeight="1">
      <c r="A772" s="84" t="s">
        <v>33</v>
      </c>
      <c r="B772" s="90">
        <v>5928</v>
      </c>
      <c r="C772" s="90">
        <v>5912</v>
      </c>
      <c r="D772" s="90">
        <v>6187</v>
      </c>
      <c r="I772" s="112"/>
      <c r="J772" s="112"/>
      <c r="K772" s="112"/>
    </row>
    <row r="773" spans="1:11" s="86" customFormat="1" ht="9" customHeight="1">
      <c r="A773" s="84" t="s">
        <v>34</v>
      </c>
      <c r="B773" s="90">
        <v>25723</v>
      </c>
      <c r="C773" s="90">
        <v>25791</v>
      </c>
      <c r="D773" s="90">
        <v>25087</v>
      </c>
      <c r="I773" s="112"/>
      <c r="J773" s="112"/>
      <c r="K773" s="112"/>
    </row>
    <row r="774" spans="1:11" s="86" customFormat="1" ht="9" customHeight="1">
      <c r="A774" s="87" t="s">
        <v>35</v>
      </c>
      <c r="B774" s="92">
        <v>23823</v>
      </c>
      <c r="C774" s="92">
        <v>23790</v>
      </c>
      <c r="D774" s="92">
        <v>24334</v>
      </c>
      <c r="I774" s="112"/>
      <c r="J774" s="112"/>
      <c r="K774" s="112"/>
    </row>
    <row r="775" spans="1:11" s="86" customFormat="1" ht="9" customHeight="1">
      <c r="A775" s="84" t="s">
        <v>36</v>
      </c>
      <c r="B775" s="90">
        <v>34452</v>
      </c>
      <c r="C775" s="90">
        <v>34433</v>
      </c>
      <c r="D775" s="90">
        <v>34517</v>
      </c>
      <c r="I775" s="112"/>
      <c r="J775" s="112"/>
      <c r="K775" s="112"/>
    </row>
    <row r="776" spans="1:11" s="86" customFormat="1" ht="9" customHeight="1">
      <c r="A776" s="84" t="s">
        <v>37</v>
      </c>
      <c r="B776" s="90">
        <v>9297</v>
      </c>
      <c r="C776" s="90">
        <v>9310</v>
      </c>
      <c r="D776" s="90">
        <v>9034</v>
      </c>
      <c r="I776" s="112"/>
      <c r="J776" s="112"/>
      <c r="K776" s="112"/>
    </row>
    <row r="777" spans="1:11" s="86" customFormat="1" ht="9" customHeight="1">
      <c r="A777" s="84" t="s">
        <v>38</v>
      </c>
      <c r="B777" s="90">
        <v>5675</v>
      </c>
      <c r="C777" s="90">
        <v>5680</v>
      </c>
      <c r="D777" s="90">
        <v>5738</v>
      </c>
      <c r="I777" s="112"/>
      <c r="J777" s="112"/>
      <c r="K777" s="112"/>
    </row>
    <row r="778" spans="1:11" s="86" customFormat="1" ht="9" customHeight="1">
      <c r="A778" s="87" t="s">
        <v>39</v>
      </c>
      <c r="B778" s="92">
        <v>14218</v>
      </c>
      <c r="C778" s="92">
        <v>14181</v>
      </c>
      <c r="D778" s="92">
        <v>14163</v>
      </c>
      <c r="I778" s="112"/>
      <c r="J778" s="112"/>
      <c r="K778" s="112"/>
    </row>
    <row r="779" spans="1:11" s="86" customFormat="1" ht="9" customHeight="1">
      <c r="A779" s="84" t="s">
        <v>40</v>
      </c>
      <c r="B779" s="90">
        <v>15260</v>
      </c>
      <c r="C779" s="90">
        <v>15255</v>
      </c>
      <c r="D779" s="90">
        <v>15357</v>
      </c>
      <c r="I779" s="112"/>
      <c r="J779" s="112"/>
      <c r="K779" s="112"/>
    </row>
    <row r="780" spans="1:11" s="86" customFormat="1" ht="9" customHeight="1">
      <c r="A780" s="84" t="s">
        <v>41</v>
      </c>
      <c r="B780" s="90">
        <v>16658</v>
      </c>
      <c r="C780" s="90">
        <v>16656</v>
      </c>
      <c r="D780" s="90">
        <v>16507</v>
      </c>
      <c r="I780" s="112"/>
      <c r="J780" s="112"/>
      <c r="K780" s="112"/>
    </row>
    <row r="781" spans="1:11" s="86" customFormat="1" ht="9" customHeight="1">
      <c r="A781" s="84" t="s">
        <v>42</v>
      </c>
      <c r="B781" s="90">
        <v>13159</v>
      </c>
      <c r="C781" s="90">
        <v>13160</v>
      </c>
      <c r="D781" s="90">
        <v>12666</v>
      </c>
      <c r="I781" s="112"/>
      <c r="J781" s="112"/>
      <c r="K781" s="112"/>
    </row>
    <row r="782" spans="1:11" s="86" customFormat="1" ht="9" customHeight="1">
      <c r="A782" s="87" t="s">
        <v>43</v>
      </c>
      <c r="B782" s="92">
        <v>19091</v>
      </c>
      <c r="C782" s="92">
        <v>19043</v>
      </c>
      <c r="D782" s="92">
        <v>18700</v>
      </c>
      <c r="I782" s="112"/>
      <c r="J782" s="112"/>
      <c r="K782" s="112"/>
    </row>
    <row r="783" spans="1:11" s="86" customFormat="1" ht="9" customHeight="1">
      <c r="A783" s="84" t="s">
        <v>44</v>
      </c>
      <c r="B783" s="90">
        <v>5907</v>
      </c>
      <c r="C783" s="90">
        <v>5885</v>
      </c>
      <c r="D783" s="90">
        <v>6110</v>
      </c>
      <c r="I783" s="112"/>
      <c r="J783" s="112"/>
      <c r="K783" s="112"/>
    </row>
    <row r="784" spans="1:11" s="86" customFormat="1" ht="9" customHeight="1">
      <c r="A784" s="84" t="s">
        <v>45</v>
      </c>
      <c r="B784" s="90">
        <v>51500</v>
      </c>
      <c r="C784" s="90">
        <v>51462</v>
      </c>
      <c r="D784" s="90">
        <v>52354</v>
      </c>
      <c r="I784" s="112"/>
      <c r="J784" s="112"/>
      <c r="K784" s="112"/>
    </row>
    <row r="785" spans="1:11" s="86" customFormat="1" ht="9" customHeight="1">
      <c r="A785" s="84" t="s">
        <v>46</v>
      </c>
      <c r="B785" s="90">
        <v>13686</v>
      </c>
      <c r="C785" s="90">
        <v>13651</v>
      </c>
      <c r="D785" s="90">
        <v>13282</v>
      </c>
      <c r="I785" s="112"/>
      <c r="J785" s="112"/>
      <c r="K785" s="112"/>
    </row>
    <row r="786" spans="1:11" s="86" customFormat="1" ht="9" customHeight="1">
      <c r="A786" s="87" t="s">
        <v>47</v>
      </c>
      <c r="B786" s="92">
        <v>8718</v>
      </c>
      <c r="C786" s="92">
        <v>8607</v>
      </c>
      <c r="D786" s="92">
        <v>8838</v>
      </c>
      <c r="I786" s="112"/>
      <c r="J786" s="112"/>
      <c r="K786" s="112"/>
    </row>
    <row r="787" spans="1:11" s="86" customFormat="1" ht="9" customHeight="1">
      <c r="A787" s="84" t="s">
        <v>76</v>
      </c>
      <c r="B787" s="90" t="s">
        <v>77</v>
      </c>
      <c r="C787" s="90">
        <v>16</v>
      </c>
      <c r="D787" s="90">
        <v>1095</v>
      </c>
      <c r="I787" s="112"/>
      <c r="J787" s="112"/>
      <c r="K787" s="112"/>
    </row>
    <row r="788" spans="1:11" s="86" customFormat="1" ht="6" customHeight="1">
      <c r="A788" s="84"/>
      <c r="B788" s="90"/>
      <c r="C788" s="90"/>
      <c r="D788" s="85"/>
      <c r="K788" s="112"/>
    </row>
    <row r="789" spans="1:11" s="82" customFormat="1" ht="9" customHeight="1">
      <c r="A789" s="80">
        <v>2016</v>
      </c>
      <c r="B789" s="81"/>
      <c r="C789" s="81"/>
      <c r="D789" s="81"/>
    </row>
    <row r="790" spans="1:11" s="82" customFormat="1" ht="9" customHeight="1">
      <c r="A790" s="83" t="s">
        <v>7</v>
      </c>
      <c r="B790" s="298">
        <f>SUM(B792:B824)</f>
        <v>685766</v>
      </c>
      <c r="C790" s="298">
        <f>SUM(C792:C824)</f>
        <v>685766</v>
      </c>
      <c r="D790" s="298">
        <f>SUM(D792:D824)</f>
        <v>685766</v>
      </c>
    </row>
    <row r="791" spans="1:11" s="82" customFormat="1" ht="3" customHeight="1">
      <c r="A791" s="83"/>
      <c r="B791" s="81"/>
      <c r="C791" s="81"/>
      <c r="D791" s="81"/>
    </row>
    <row r="792" spans="1:11" s="86" customFormat="1" ht="9" customHeight="1">
      <c r="A792" s="84" t="s">
        <v>16</v>
      </c>
      <c r="B792" s="90">
        <v>6085</v>
      </c>
      <c r="C792" s="90">
        <v>6159</v>
      </c>
      <c r="D792" s="90">
        <v>5910</v>
      </c>
      <c r="I792" s="112"/>
      <c r="J792" s="112"/>
      <c r="K792" s="112"/>
    </row>
    <row r="793" spans="1:11" s="86" customFormat="1" ht="9" customHeight="1">
      <c r="A793" s="84" t="s">
        <v>17</v>
      </c>
      <c r="B793" s="90">
        <v>18572</v>
      </c>
      <c r="C793" s="90">
        <v>18574</v>
      </c>
      <c r="D793" s="90">
        <v>18253</v>
      </c>
      <c r="I793" s="112"/>
      <c r="J793" s="112"/>
      <c r="K793" s="112"/>
    </row>
    <row r="794" spans="1:11" s="86" customFormat="1" ht="9" customHeight="1">
      <c r="A794" s="84" t="s">
        <v>18</v>
      </c>
      <c r="B794" s="90">
        <v>3186</v>
      </c>
      <c r="C794" s="90">
        <v>3187</v>
      </c>
      <c r="D794" s="90">
        <v>3183</v>
      </c>
      <c r="I794" s="112"/>
      <c r="J794" s="112"/>
      <c r="K794" s="112"/>
    </row>
    <row r="795" spans="1:11" s="86" customFormat="1" ht="9" customHeight="1">
      <c r="A795" s="87" t="s">
        <v>19</v>
      </c>
      <c r="B795" s="92">
        <v>4780</v>
      </c>
      <c r="C795" s="92">
        <v>4770</v>
      </c>
      <c r="D795" s="92">
        <v>4932</v>
      </c>
      <c r="I795" s="112"/>
      <c r="J795" s="112"/>
      <c r="K795" s="112"/>
    </row>
    <row r="796" spans="1:11" s="86" customFormat="1" ht="9" customHeight="1">
      <c r="A796" s="84" t="s">
        <v>20</v>
      </c>
      <c r="B796" s="90">
        <v>16598</v>
      </c>
      <c r="C796" s="90">
        <v>16684</v>
      </c>
      <c r="D796" s="90">
        <v>16605</v>
      </c>
      <c r="I796" s="112"/>
      <c r="J796" s="112"/>
      <c r="K796" s="112"/>
    </row>
    <row r="797" spans="1:11" s="86" customFormat="1" ht="9" customHeight="1">
      <c r="A797" s="84" t="s">
        <v>21</v>
      </c>
      <c r="B797" s="90">
        <v>4636</v>
      </c>
      <c r="C797" s="90">
        <v>4638</v>
      </c>
      <c r="D797" s="90">
        <v>4486</v>
      </c>
      <c r="I797" s="112"/>
      <c r="J797" s="112"/>
      <c r="K797" s="112"/>
    </row>
    <row r="798" spans="1:11" s="86" customFormat="1" ht="9" customHeight="1">
      <c r="A798" s="84" t="s">
        <v>22</v>
      </c>
      <c r="B798" s="90">
        <v>26140</v>
      </c>
      <c r="C798" s="90">
        <v>26134</v>
      </c>
      <c r="D798" s="90">
        <v>26691</v>
      </c>
      <c r="I798" s="112"/>
      <c r="J798" s="112"/>
      <c r="K798" s="112"/>
    </row>
    <row r="799" spans="1:11" s="86" customFormat="1" ht="9" customHeight="1">
      <c r="A799" s="87" t="s">
        <v>23</v>
      </c>
      <c r="B799" s="92">
        <v>23353</v>
      </c>
      <c r="C799" s="92">
        <v>23374</v>
      </c>
      <c r="D799" s="92">
        <v>23400</v>
      </c>
      <c r="I799" s="112"/>
      <c r="J799" s="112"/>
      <c r="K799" s="112"/>
    </row>
    <row r="800" spans="1:11" s="86" customFormat="1" ht="9" customHeight="1">
      <c r="A800" s="243" t="s">
        <v>24</v>
      </c>
      <c r="B800" s="90">
        <v>74432</v>
      </c>
      <c r="C800" s="90">
        <v>74451</v>
      </c>
      <c r="D800" s="90">
        <v>62230</v>
      </c>
      <c r="I800" s="112"/>
      <c r="J800" s="112"/>
      <c r="K800" s="112"/>
    </row>
    <row r="801" spans="1:11" s="86" customFormat="1" ht="9" customHeight="1">
      <c r="A801" s="84" t="s">
        <v>25</v>
      </c>
      <c r="B801" s="90">
        <v>9337</v>
      </c>
      <c r="C801" s="90">
        <v>9251</v>
      </c>
      <c r="D801" s="90">
        <v>9570</v>
      </c>
      <c r="I801" s="112"/>
      <c r="J801" s="112"/>
      <c r="K801" s="112"/>
    </row>
    <row r="802" spans="1:11" s="86" customFormat="1" ht="9" customHeight="1">
      <c r="A802" s="84" t="s">
        <v>26</v>
      </c>
      <c r="B802" s="90">
        <v>32040</v>
      </c>
      <c r="C802" s="90">
        <v>32061</v>
      </c>
      <c r="D802" s="90">
        <v>32202</v>
      </c>
      <c r="I802" s="112"/>
      <c r="J802" s="112"/>
      <c r="K802" s="112"/>
    </row>
    <row r="803" spans="1:11" s="86" customFormat="1" ht="9" customHeight="1">
      <c r="A803" s="87" t="s">
        <v>27</v>
      </c>
      <c r="B803" s="92">
        <v>19844</v>
      </c>
      <c r="C803" s="92">
        <v>19697</v>
      </c>
      <c r="D803" s="92">
        <v>20270</v>
      </c>
      <c r="I803" s="112"/>
      <c r="J803" s="112"/>
      <c r="K803" s="112"/>
    </row>
    <row r="804" spans="1:11" s="86" customFormat="1" ht="9" customHeight="1">
      <c r="A804" s="84" t="s">
        <v>28</v>
      </c>
      <c r="B804" s="90">
        <v>14818</v>
      </c>
      <c r="C804" s="90">
        <v>14821</v>
      </c>
      <c r="D804" s="90">
        <v>15391</v>
      </c>
      <c r="I804" s="112"/>
      <c r="J804" s="112"/>
      <c r="K804" s="112"/>
    </row>
    <row r="805" spans="1:11" s="86" customFormat="1" ht="9" customHeight="1">
      <c r="A805" s="84" t="s">
        <v>29</v>
      </c>
      <c r="B805" s="90">
        <v>46588</v>
      </c>
      <c r="C805" s="90">
        <v>46644</v>
      </c>
      <c r="D805" s="90">
        <v>46010</v>
      </c>
      <c r="I805" s="112"/>
      <c r="J805" s="112"/>
      <c r="K805" s="112"/>
    </row>
    <row r="806" spans="1:11" s="86" customFormat="1" ht="9" customHeight="1">
      <c r="A806" s="84" t="s">
        <v>30</v>
      </c>
      <c r="B806" s="90">
        <v>72777</v>
      </c>
      <c r="C806" s="90">
        <v>72799</v>
      </c>
      <c r="D806" s="90">
        <v>82351</v>
      </c>
      <c r="I806" s="112"/>
      <c r="J806" s="112"/>
      <c r="K806" s="112"/>
    </row>
    <row r="807" spans="1:11" s="86" customFormat="1" ht="9" customHeight="1">
      <c r="A807" s="87" t="s">
        <v>31</v>
      </c>
      <c r="B807" s="92">
        <v>26420</v>
      </c>
      <c r="C807" s="92">
        <v>26406</v>
      </c>
      <c r="D807" s="92">
        <v>27138</v>
      </c>
      <c r="I807" s="112"/>
      <c r="J807" s="112"/>
      <c r="K807" s="112"/>
    </row>
    <row r="808" spans="1:11" s="86" customFormat="1" ht="9" customHeight="1">
      <c r="A808" s="84" t="s">
        <v>32</v>
      </c>
      <c r="B808" s="90">
        <v>12497</v>
      </c>
      <c r="C808" s="90">
        <v>12544</v>
      </c>
      <c r="D808" s="90">
        <v>12440</v>
      </c>
      <c r="I808" s="112"/>
      <c r="J808" s="112"/>
      <c r="K808" s="112"/>
    </row>
    <row r="809" spans="1:11" s="86" customFormat="1" ht="9" customHeight="1">
      <c r="A809" s="84" t="s">
        <v>33</v>
      </c>
      <c r="B809" s="90">
        <v>6306</v>
      </c>
      <c r="C809" s="90">
        <v>6314</v>
      </c>
      <c r="D809" s="90">
        <v>6555</v>
      </c>
      <c r="I809" s="112"/>
      <c r="J809" s="112"/>
      <c r="K809" s="112"/>
    </row>
    <row r="810" spans="1:11" s="86" customFormat="1" ht="9" customHeight="1">
      <c r="A810" s="84" t="s">
        <v>34</v>
      </c>
      <c r="B810" s="90">
        <v>26783</v>
      </c>
      <c r="C810" s="90">
        <v>26846</v>
      </c>
      <c r="D810" s="90">
        <v>26029</v>
      </c>
      <c r="I810" s="112"/>
      <c r="J810" s="112"/>
      <c r="K810" s="112"/>
    </row>
    <row r="811" spans="1:11" s="86" customFormat="1" ht="9" customHeight="1">
      <c r="A811" s="87" t="s">
        <v>35</v>
      </c>
      <c r="B811" s="92">
        <v>24265</v>
      </c>
      <c r="C811" s="92">
        <v>24272</v>
      </c>
      <c r="D811" s="92">
        <v>24782</v>
      </c>
      <c r="I811" s="112"/>
      <c r="J811" s="112"/>
      <c r="K811" s="112"/>
    </row>
    <row r="812" spans="1:11" s="86" customFormat="1" ht="9" customHeight="1">
      <c r="A812" s="84" t="s">
        <v>36</v>
      </c>
      <c r="B812" s="90">
        <v>36346</v>
      </c>
      <c r="C812" s="90">
        <v>36351</v>
      </c>
      <c r="D812" s="90">
        <v>36353</v>
      </c>
      <c r="I812" s="112"/>
      <c r="J812" s="112"/>
      <c r="K812" s="112"/>
    </row>
    <row r="813" spans="1:11" s="86" customFormat="1" ht="9" customHeight="1">
      <c r="A813" s="84" t="s">
        <v>37</v>
      </c>
      <c r="B813" s="90">
        <v>10198</v>
      </c>
      <c r="C813" s="90">
        <v>10199</v>
      </c>
      <c r="D813" s="90">
        <v>9877</v>
      </c>
      <c r="I813" s="112"/>
      <c r="J813" s="112"/>
      <c r="K813" s="112"/>
    </row>
    <row r="814" spans="1:11" s="86" customFormat="1" ht="9" customHeight="1">
      <c r="A814" s="84" t="s">
        <v>38</v>
      </c>
      <c r="B814" s="90">
        <v>6186</v>
      </c>
      <c r="C814" s="90">
        <v>6186</v>
      </c>
      <c r="D814" s="90">
        <v>6232</v>
      </c>
      <c r="I814" s="112"/>
      <c r="J814" s="112"/>
      <c r="K814" s="112"/>
    </row>
    <row r="815" spans="1:11" s="86" customFormat="1" ht="9" customHeight="1">
      <c r="A815" s="87" t="s">
        <v>39</v>
      </c>
      <c r="B815" s="92">
        <v>15022</v>
      </c>
      <c r="C815" s="92">
        <v>14985</v>
      </c>
      <c r="D815" s="92">
        <v>14976</v>
      </c>
      <c r="I815" s="112"/>
      <c r="J815" s="112"/>
      <c r="K815" s="112"/>
    </row>
    <row r="816" spans="1:11" s="86" customFormat="1" ht="9" customHeight="1">
      <c r="A816" s="84" t="s">
        <v>40</v>
      </c>
      <c r="B816" s="90">
        <v>16120</v>
      </c>
      <c r="C816" s="90">
        <v>16125</v>
      </c>
      <c r="D816" s="90">
        <v>16128</v>
      </c>
      <c r="I816" s="112"/>
      <c r="J816" s="112"/>
      <c r="K816" s="112"/>
    </row>
    <row r="817" spans="1:11" s="86" customFormat="1" ht="9" customHeight="1">
      <c r="A817" s="84" t="s">
        <v>41</v>
      </c>
      <c r="B817" s="90">
        <v>16992</v>
      </c>
      <c r="C817" s="90">
        <v>16996</v>
      </c>
      <c r="D817" s="90">
        <v>16807</v>
      </c>
      <c r="I817" s="112"/>
      <c r="J817" s="112"/>
      <c r="K817" s="112"/>
    </row>
    <row r="818" spans="1:11" s="86" customFormat="1" ht="9" customHeight="1">
      <c r="A818" s="84" t="s">
        <v>42</v>
      </c>
      <c r="B818" s="90">
        <v>13675</v>
      </c>
      <c r="C818" s="90">
        <v>13690</v>
      </c>
      <c r="D818" s="90">
        <v>13263</v>
      </c>
      <c r="I818" s="112"/>
      <c r="J818" s="112"/>
      <c r="K818" s="112"/>
    </row>
    <row r="819" spans="1:11" s="86" customFormat="1" ht="9" customHeight="1">
      <c r="A819" s="87" t="s">
        <v>43</v>
      </c>
      <c r="B819" s="92">
        <v>19711</v>
      </c>
      <c r="C819" s="92">
        <v>19677</v>
      </c>
      <c r="D819" s="92">
        <v>19334</v>
      </c>
      <c r="I819" s="112"/>
      <c r="J819" s="112"/>
      <c r="K819" s="112"/>
    </row>
    <row r="820" spans="1:11" s="86" customFormat="1" ht="9" customHeight="1">
      <c r="A820" s="84" t="s">
        <v>44</v>
      </c>
      <c r="B820" s="90">
        <v>6367</v>
      </c>
      <c r="C820" s="90">
        <v>6354</v>
      </c>
      <c r="D820" s="90">
        <v>6602</v>
      </c>
      <c r="I820" s="112"/>
      <c r="J820" s="112"/>
      <c r="K820" s="112"/>
    </row>
    <row r="821" spans="1:11" s="86" customFormat="1" ht="9" customHeight="1">
      <c r="A821" s="84" t="s">
        <v>45</v>
      </c>
      <c r="B821" s="90">
        <v>52743</v>
      </c>
      <c r="C821" s="90">
        <v>52751</v>
      </c>
      <c r="D821" s="90">
        <v>53749</v>
      </c>
      <c r="I821" s="112"/>
      <c r="J821" s="112"/>
      <c r="K821" s="112"/>
    </row>
    <row r="822" spans="1:11" s="86" customFormat="1" ht="9" customHeight="1">
      <c r="A822" s="84" t="s">
        <v>46</v>
      </c>
      <c r="B822" s="90">
        <v>13508</v>
      </c>
      <c r="C822" s="90">
        <v>13511</v>
      </c>
      <c r="D822" s="90">
        <v>13080</v>
      </c>
      <c r="I822" s="112"/>
      <c r="J822" s="112"/>
      <c r="K822" s="112"/>
    </row>
    <row r="823" spans="1:11" s="86" customFormat="1" ht="9" customHeight="1">
      <c r="A823" s="87" t="s">
        <v>47</v>
      </c>
      <c r="B823" s="92">
        <v>9441</v>
      </c>
      <c r="C823" s="92">
        <v>9310</v>
      </c>
      <c r="D823" s="92">
        <v>9608</v>
      </c>
      <c r="I823" s="112"/>
      <c r="J823" s="112"/>
      <c r="K823" s="112"/>
    </row>
    <row r="824" spans="1:11" s="86" customFormat="1" ht="9" customHeight="1">
      <c r="A824" s="84" t="s">
        <v>76</v>
      </c>
      <c r="B824" s="90" t="s">
        <v>77</v>
      </c>
      <c r="C824" s="90">
        <v>5</v>
      </c>
      <c r="D824" s="90">
        <v>1329</v>
      </c>
      <c r="I824" s="112"/>
      <c r="J824" s="112"/>
      <c r="K824" s="112"/>
    </row>
    <row r="825" spans="1:11" s="86" customFormat="1" ht="6" customHeight="1">
      <c r="A825" s="84"/>
      <c r="B825" s="90"/>
      <c r="C825" s="90"/>
      <c r="D825" s="85"/>
      <c r="K825" s="112"/>
    </row>
    <row r="826" spans="1:11" s="82" customFormat="1" ht="9" customHeight="1">
      <c r="A826" s="80">
        <v>2017</v>
      </c>
      <c r="B826" s="81"/>
      <c r="C826" s="81"/>
      <c r="D826" s="81"/>
    </row>
    <row r="827" spans="1:11" s="82" customFormat="1" ht="9" customHeight="1">
      <c r="A827" s="83" t="s">
        <v>7</v>
      </c>
      <c r="B827" s="298">
        <f>SUM(B829:B862)</f>
        <v>703047</v>
      </c>
      <c r="C827" s="298">
        <f>SUM(C829:C862)</f>
        <v>703047</v>
      </c>
      <c r="D827" s="298">
        <f>SUM(D829:D862)</f>
        <v>703047</v>
      </c>
    </row>
    <row r="828" spans="1:11" s="82" customFormat="1" ht="3" customHeight="1">
      <c r="A828" s="83"/>
      <c r="B828" s="81"/>
      <c r="C828" s="81"/>
      <c r="D828" s="81"/>
    </row>
    <row r="829" spans="1:11" s="86" customFormat="1" ht="9" customHeight="1">
      <c r="A829" s="84" t="s">
        <v>16</v>
      </c>
      <c r="B829" s="90">
        <v>6320</v>
      </c>
      <c r="C829" s="90">
        <v>6394</v>
      </c>
      <c r="D829" s="90">
        <v>6158</v>
      </c>
      <c r="I829" s="112"/>
      <c r="J829" s="112"/>
      <c r="K829" s="112"/>
    </row>
    <row r="830" spans="1:11" s="86" customFormat="1" ht="9" customHeight="1">
      <c r="A830" s="84" t="s">
        <v>17</v>
      </c>
      <c r="B830" s="90">
        <v>20820</v>
      </c>
      <c r="C830" s="90">
        <v>20780</v>
      </c>
      <c r="D830" s="90">
        <v>19073</v>
      </c>
      <c r="I830" s="112"/>
      <c r="J830" s="112"/>
      <c r="K830" s="112"/>
    </row>
    <row r="831" spans="1:11" s="86" customFormat="1" ht="9" customHeight="1">
      <c r="A831" s="84" t="s">
        <v>18</v>
      </c>
      <c r="B831" s="90">
        <v>3984</v>
      </c>
      <c r="C831" s="90">
        <v>3974</v>
      </c>
      <c r="D831" s="90">
        <v>3826</v>
      </c>
      <c r="I831" s="112"/>
      <c r="J831" s="112"/>
      <c r="K831" s="112"/>
    </row>
    <row r="832" spans="1:11" s="86" customFormat="1" ht="9" customHeight="1">
      <c r="A832" s="87" t="s">
        <v>19</v>
      </c>
      <c r="B832" s="92">
        <v>4524</v>
      </c>
      <c r="C832" s="92">
        <v>4494</v>
      </c>
      <c r="D832" s="92">
        <v>4631</v>
      </c>
      <c r="I832" s="112"/>
      <c r="J832" s="112"/>
      <c r="K832" s="112"/>
    </row>
    <row r="833" spans="1:11" s="86" customFormat="1" ht="9" customHeight="1">
      <c r="A833" s="84" t="s">
        <v>20</v>
      </c>
      <c r="B833" s="90">
        <v>16715</v>
      </c>
      <c r="C833" s="90">
        <v>16655</v>
      </c>
      <c r="D833" s="90">
        <v>16660</v>
      </c>
      <c r="I833" s="112"/>
      <c r="J833" s="112"/>
      <c r="K833" s="112"/>
    </row>
    <row r="834" spans="1:11" s="86" customFormat="1" ht="9" customHeight="1">
      <c r="A834" s="84" t="s">
        <v>21</v>
      </c>
      <c r="B834" s="90">
        <v>4917</v>
      </c>
      <c r="C834" s="90">
        <v>4873</v>
      </c>
      <c r="D834" s="90">
        <v>4593</v>
      </c>
      <c r="I834" s="112"/>
      <c r="J834" s="112"/>
      <c r="K834" s="112"/>
    </row>
    <row r="835" spans="1:11" s="86" customFormat="1" ht="9" customHeight="1">
      <c r="A835" s="84" t="s">
        <v>22</v>
      </c>
      <c r="B835" s="90">
        <v>26629</v>
      </c>
      <c r="C835" s="90">
        <v>26598</v>
      </c>
      <c r="D835" s="90">
        <v>26986</v>
      </c>
      <c r="I835" s="112"/>
      <c r="J835" s="112"/>
      <c r="K835" s="112"/>
    </row>
    <row r="836" spans="1:11" s="86" customFormat="1" ht="9" customHeight="1">
      <c r="A836" s="87" t="s">
        <v>23</v>
      </c>
      <c r="B836" s="92">
        <v>24033</v>
      </c>
      <c r="C836" s="92">
        <v>23854</v>
      </c>
      <c r="D836" s="92">
        <v>23802</v>
      </c>
      <c r="I836" s="112"/>
      <c r="J836" s="112"/>
      <c r="K836" s="112"/>
    </row>
    <row r="837" spans="1:11" s="86" customFormat="1" ht="9" customHeight="1">
      <c r="A837" s="243" t="s">
        <v>24</v>
      </c>
      <c r="B837" s="90">
        <v>75648</v>
      </c>
      <c r="C837" s="90">
        <v>75609</v>
      </c>
      <c r="D837" s="90">
        <v>61984</v>
      </c>
      <c r="I837" s="112"/>
      <c r="J837" s="112"/>
      <c r="K837" s="112"/>
    </row>
    <row r="838" spans="1:11" s="86" customFormat="1" ht="9" customHeight="1">
      <c r="A838" s="84" t="s">
        <v>25</v>
      </c>
      <c r="B838" s="90">
        <v>9256</v>
      </c>
      <c r="C838" s="90">
        <v>9119</v>
      </c>
      <c r="D838" s="90">
        <v>9449</v>
      </c>
      <c r="I838" s="112"/>
      <c r="J838" s="112"/>
      <c r="K838" s="112"/>
    </row>
    <row r="839" spans="1:11" s="86" customFormat="1" ht="9" customHeight="1">
      <c r="A839" s="84" t="s">
        <v>26</v>
      </c>
      <c r="B839" s="90">
        <v>34832</v>
      </c>
      <c r="C839" s="90">
        <v>34812</v>
      </c>
      <c r="D839" s="90">
        <v>34794</v>
      </c>
      <c r="I839" s="112"/>
      <c r="J839" s="112"/>
      <c r="K839" s="112"/>
    </row>
    <row r="840" spans="1:11" s="86" customFormat="1" ht="9" customHeight="1">
      <c r="A840" s="87" t="s">
        <v>27</v>
      </c>
      <c r="B840" s="92">
        <v>19787</v>
      </c>
      <c r="C840" s="92">
        <v>19545</v>
      </c>
      <c r="D840" s="92">
        <v>19910</v>
      </c>
      <c r="I840" s="112"/>
      <c r="J840" s="112"/>
      <c r="K840" s="112"/>
    </row>
    <row r="841" spans="1:11" s="86" customFormat="1" ht="9" customHeight="1">
      <c r="A841" s="84" t="s">
        <v>28</v>
      </c>
      <c r="B841" s="90">
        <v>15283</v>
      </c>
      <c r="C841" s="90">
        <v>15271</v>
      </c>
      <c r="D841" s="90">
        <v>15675</v>
      </c>
      <c r="I841" s="112"/>
      <c r="J841" s="112"/>
      <c r="K841" s="112"/>
    </row>
    <row r="842" spans="1:11" s="86" customFormat="1" ht="9" customHeight="1">
      <c r="A842" s="84" t="s">
        <v>29</v>
      </c>
      <c r="B842" s="90">
        <v>47430</v>
      </c>
      <c r="C842" s="90">
        <v>47364</v>
      </c>
      <c r="D842" s="90">
        <v>46224</v>
      </c>
      <c r="I842" s="112"/>
      <c r="J842" s="112"/>
      <c r="K842" s="112"/>
    </row>
    <row r="843" spans="1:11" s="86" customFormat="1" ht="9" customHeight="1">
      <c r="A843" s="84" t="s">
        <v>30</v>
      </c>
      <c r="B843" s="90">
        <v>75170</v>
      </c>
      <c r="C843" s="90">
        <v>74575</v>
      </c>
      <c r="D843" s="90">
        <v>83780</v>
      </c>
      <c r="I843" s="112"/>
      <c r="J843" s="112"/>
      <c r="K843" s="112"/>
    </row>
    <row r="844" spans="1:11" s="86" customFormat="1" ht="9" customHeight="1">
      <c r="A844" s="87" t="s">
        <v>31</v>
      </c>
      <c r="B844" s="92">
        <v>26679</v>
      </c>
      <c r="C844" s="92">
        <v>26628</v>
      </c>
      <c r="D844" s="92">
        <v>27327</v>
      </c>
      <c r="I844" s="112"/>
      <c r="J844" s="112"/>
      <c r="K844" s="112"/>
    </row>
    <row r="845" spans="1:11" s="86" customFormat="1" ht="9" customHeight="1">
      <c r="A845" s="84" t="s">
        <v>32</v>
      </c>
      <c r="B845" s="90">
        <v>12385</v>
      </c>
      <c r="C845" s="90">
        <v>12413</v>
      </c>
      <c r="D845" s="90">
        <v>12353</v>
      </c>
      <c r="I845" s="112"/>
      <c r="J845" s="112"/>
      <c r="K845" s="112"/>
    </row>
    <row r="846" spans="1:11" s="86" customFormat="1" ht="9" customHeight="1">
      <c r="A846" s="84" t="s">
        <v>33</v>
      </c>
      <c r="B846" s="90">
        <v>6866</v>
      </c>
      <c r="C846" s="90">
        <v>6861</v>
      </c>
      <c r="D846" s="90">
        <v>6976</v>
      </c>
      <c r="I846" s="112"/>
      <c r="J846" s="112"/>
      <c r="K846" s="112"/>
    </row>
    <row r="847" spans="1:11" s="86" customFormat="1" ht="9" customHeight="1">
      <c r="A847" s="84" t="s">
        <v>34</v>
      </c>
      <c r="B847" s="90">
        <v>27919</v>
      </c>
      <c r="C847" s="90">
        <v>27923</v>
      </c>
      <c r="D847" s="90">
        <v>26920</v>
      </c>
      <c r="I847" s="112"/>
      <c r="J847" s="112"/>
      <c r="K847" s="112"/>
    </row>
    <row r="848" spans="1:11" s="86" customFormat="1" ht="9" customHeight="1">
      <c r="A848" s="87" t="s">
        <v>35</v>
      </c>
      <c r="B848" s="92">
        <v>24528</v>
      </c>
      <c r="C848" s="92">
        <v>24320</v>
      </c>
      <c r="D848" s="92">
        <v>24914</v>
      </c>
      <c r="I848" s="112"/>
      <c r="J848" s="112"/>
      <c r="K848" s="112"/>
    </row>
    <row r="849" spans="1:11" s="86" customFormat="1" ht="9" customHeight="1">
      <c r="A849" s="84" t="s">
        <v>36</v>
      </c>
      <c r="B849" s="90">
        <v>37873</v>
      </c>
      <c r="C849" s="90">
        <v>37855</v>
      </c>
      <c r="D849" s="90">
        <v>37724</v>
      </c>
      <c r="I849" s="112"/>
      <c r="J849" s="112"/>
      <c r="K849" s="112"/>
    </row>
    <row r="850" spans="1:11" s="86" customFormat="1" ht="9" customHeight="1">
      <c r="A850" s="84" t="s">
        <v>37</v>
      </c>
      <c r="B850" s="90">
        <v>10692</v>
      </c>
      <c r="C850" s="90">
        <v>10688</v>
      </c>
      <c r="D850" s="90">
        <v>10361</v>
      </c>
      <c r="I850" s="112"/>
      <c r="J850" s="112"/>
      <c r="K850" s="112"/>
    </row>
    <row r="851" spans="1:11" s="86" customFormat="1" ht="9" customHeight="1">
      <c r="A851" s="84" t="s">
        <v>38</v>
      </c>
      <c r="B851" s="90">
        <v>6531</v>
      </c>
      <c r="C851" s="90">
        <v>6502</v>
      </c>
      <c r="D851" s="90">
        <v>6424</v>
      </c>
      <c r="I851" s="112"/>
      <c r="J851" s="112"/>
      <c r="K851" s="112"/>
    </row>
    <row r="852" spans="1:11" s="86" customFormat="1" ht="9" customHeight="1">
      <c r="A852" s="87" t="s">
        <v>39</v>
      </c>
      <c r="B852" s="92">
        <v>16260</v>
      </c>
      <c r="C852" s="92">
        <v>16160</v>
      </c>
      <c r="D852" s="92">
        <v>16149</v>
      </c>
      <c r="I852" s="112"/>
      <c r="J852" s="112"/>
      <c r="K852" s="112"/>
    </row>
    <row r="853" spans="1:11" s="86" customFormat="1" ht="9" customHeight="1">
      <c r="A853" s="84" t="s">
        <v>40</v>
      </c>
      <c r="B853" s="90">
        <v>16436</v>
      </c>
      <c r="C853" s="90">
        <v>16416</v>
      </c>
      <c r="D853" s="90">
        <v>16279</v>
      </c>
      <c r="I853" s="112"/>
      <c r="J853" s="112"/>
      <c r="K853" s="112"/>
    </row>
    <row r="854" spans="1:11" s="86" customFormat="1" ht="9" customHeight="1">
      <c r="A854" s="84" t="s">
        <v>41</v>
      </c>
      <c r="B854" s="90">
        <v>17069</v>
      </c>
      <c r="C854" s="90">
        <v>17058</v>
      </c>
      <c r="D854" s="90">
        <v>16729</v>
      </c>
      <c r="I854" s="112"/>
      <c r="J854" s="112"/>
      <c r="K854" s="112"/>
    </row>
    <row r="855" spans="1:11" s="86" customFormat="1" ht="9" customHeight="1">
      <c r="A855" s="84" t="s">
        <v>42</v>
      </c>
      <c r="B855" s="90">
        <v>13384</v>
      </c>
      <c r="C855" s="90">
        <v>13369</v>
      </c>
      <c r="D855" s="90">
        <v>13016</v>
      </c>
      <c r="I855" s="112"/>
      <c r="J855" s="112"/>
      <c r="K855" s="112"/>
    </row>
    <row r="856" spans="1:11" s="86" customFormat="1" ht="9" customHeight="1">
      <c r="A856" s="87" t="s">
        <v>43</v>
      </c>
      <c r="B856" s="92">
        <v>20131</v>
      </c>
      <c r="C856" s="92">
        <v>20054</v>
      </c>
      <c r="D856" s="92">
        <v>19587</v>
      </c>
      <c r="I856" s="112"/>
      <c r="J856" s="112"/>
      <c r="K856" s="112"/>
    </row>
    <row r="857" spans="1:11" s="86" customFormat="1" ht="9" customHeight="1">
      <c r="A857" s="84" t="s">
        <v>44</v>
      </c>
      <c r="B857" s="90">
        <v>6408</v>
      </c>
      <c r="C857" s="90">
        <v>6386</v>
      </c>
      <c r="D857" s="90">
        <v>6591</v>
      </c>
      <c r="I857" s="112"/>
      <c r="J857" s="112"/>
      <c r="K857" s="112"/>
    </row>
    <row r="858" spans="1:11" s="86" customFormat="1" ht="9" customHeight="1">
      <c r="A858" s="84" t="s">
        <v>45</v>
      </c>
      <c r="B858" s="90">
        <v>52047</v>
      </c>
      <c r="C858" s="90">
        <v>51965</v>
      </c>
      <c r="D858" s="90">
        <v>52820</v>
      </c>
      <c r="I858" s="112"/>
      <c r="J858" s="112"/>
      <c r="K858" s="112"/>
    </row>
    <row r="859" spans="1:11" s="86" customFormat="1" ht="9" customHeight="1">
      <c r="A859" s="84" t="s">
        <v>46</v>
      </c>
      <c r="B859" s="90">
        <v>13097</v>
      </c>
      <c r="C859" s="90">
        <v>13087</v>
      </c>
      <c r="D859" s="90">
        <v>12636</v>
      </c>
      <c r="I859" s="112"/>
      <c r="J859" s="112"/>
      <c r="K859" s="112"/>
    </row>
    <row r="860" spans="1:11" s="86" customFormat="1" ht="9" customHeight="1">
      <c r="A860" s="87" t="s">
        <v>47</v>
      </c>
      <c r="B860" s="92">
        <v>9394</v>
      </c>
      <c r="C860" s="92">
        <v>9281</v>
      </c>
      <c r="D860" s="92">
        <v>9497</v>
      </c>
      <c r="I860" s="112"/>
      <c r="J860" s="112"/>
      <c r="K860" s="112"/>
    </row>
    <row r="861" spans="1:11" s="86" customFormat="1" ht="9" customHeight="1">
      <c r="A861" s="84" t="s">
        <v>76</v>
      </c>
      <c r="B861" s="90" t="s">
        <v>77</v>
      </c>
      <c r="C861" s="90">
        <v>4</v>
      </c>
      <c r="D861" s="90">
        <v>1290</v>
      </c>
      <c r="I861" s="112"/>
      <c r="J861" s="112"/>
      <c r="K861" s="112"/>
    </row>
    <row r="862" spans="1:11" s="86" customFormat="1" ht="9" customHeight="1">
      <c r="A862" s="84" t="s">
        <v>266</v>
      </c>
      <c r="B862" s="90">
        <v>0</v>
      </c>
      <c r="C862" s="90">
        <v>2160</v>
      </c>
      <c r="D862" s="90">
        <v>7909</v>
      </c>
      <c r="I862" s="112"/>
      <c r="J862" s="112"/>
      <c r="K862" s="112"/>
    </row>
    <row r="863" spans="1:11" s="86" customFormat="1" ht="6" customHeight="1">
      <c r="A863" s="84"/>
      <c r="B863" s="90"/>
      <c r="C863" s="90"/>
      <c r="D863" s="85"/>
      <c r="K863" s="112"/>
    </row>
    <row r="864" spans="1:11" s="82" customFormat="1" ht="9" customHeight="1">
      <c r="A864" s="80" t="s">
        <v>124</v>
      </c>
      <c r="B864" s="81"/>
      <c r="C864" s="81"/>
      <c r="D864" s="81"/>
    </row>
    <row r="865" spans="1:11" s="82" customFormat="1" ht="9" customHeight="1">
      <c r="A865" s="83" t="s">
        <v>7</v>
      </c>
      <c r="B865" s="298">
        <f>SUM(B867:B900)</f>
        <v>722611</v>
      </c>
      <c r="C865" s="298">
        <f>SUM(C867:C900)</f>
        <v>722611</v>
      </c>
      <c r="D865" s="298">
        <f>SUM(D867:D900)</f>
        <v>722611</v>
      </c>
    </row>
    <row r="866" spans="1:11" s="82" customFormat="1" ht="3" customHeight="1">
      <c r="A866" s="83"/>
      <c r="B866" s="81"/>
      <c r="C866" s="81"/>
      <c r="D866" s="81"/>
    </row>
    <row r="867" spans="1:11" s="86" customFormat="1" ht="9" customHeight="1">
      <c r="A867" s="84" t="s">
        <v>16</v>
      </c>
      <c r="B867" s="90">
        <v>6429</v>
      </c>
      <c r="C867" s="90">
        <v>6486</v>
      </c>
      <c r="D867" s="90">
        <v>6226</v>
      </c>
      <c r="I867" s="112"/>
      <c r="J867" s="112"/>
      <c r="K867" s="112"/>
    </row>
    <row r="868" spans="1:11" s="86" customFormat="1" ht="9" customHeight="1">
      <c r="A868" s="84" t="s">
        <v>17</v>
      </c>
      <c r="B868" s="90">
        <v>22248</v>
      </c>
      <c r="C868" s="90">
        <v>22131</v>
      </c>
      <c r="D868" s="90">
        <v>20501</v>
      </c>
      <c r="I868" s="112"/>
      <c r="J868" s="112"/>
      <c r="K868" s="112"/>
    </row>
    <row r="869" spans="1:11" s="86" customFormat="1" ht="9" customHeight="1">
      <c r="A869" s="84" t="s">
        <v>18</v>
      </c>
      <c r="B869" s="90">
        <v>3568</v>
      </c>
      <c r="C869" s="90">
        <v>3532</v>
      </c>
      <c r="D869" s="90">
        <v>3447</v>
      </c>
      <c r="I869" s="112"/>
      <c r="J869" s="112"/>
      <c r="K869" s="112"/>
    </row>
    <row r="870" spans="1:11" s="86" customFormat="1" ht="9" customHeight="1">
      <c r="A870" s="87" t="s">
        <v>19</v>
      </c>
      <c r="B870" s="92">
        <v>4766</v>
      </c>
      <c r="C870" s="92">
        <v>4662</v>
      </c>
      <c r="D870" s="92">
        <v>4835</v>
      </c>
      <c r="I870" s="112"/>
      <c r="J870" s="112"/>
      <c r="K870" s="112"/>
    </row>
    <row r="871" spans="1:11" s="86" customFormat="1" ht="9" customHeight="1">
      <c r="A871" s="84" t="s">
        <v>20</v>
      </c>
      <c r="B871" s="90">
        <v>17629</v>
      </c>
      <c r="C871" s="90">
        <v>17021</v>
      </c>
      <c r="D871" s="90">
        <v>17013</v>
      </c>
      <c r="I871" s="112"/>
      <c r="J871" s="112"/>
      <c r="K871" s="112"/>
    </row>
    <row r="872" spans="1:11" s="86" customFormat="1" ht="9" customHeight="1">
      <c r="A872" s="84" t="s">
        <v>21</v>
      </c>
      <c r="B872" s="90">
        <v>4895</v>
      </c>
      <c r="C872" s="90">
        <v>4817</v>
      </c>
      <c r="D872" s="90">
        <v>4533</v>
      </c>
      <c r="I872" s="112"/>
      <c r="J872" s="112"/>
      <c r="K872" s="112"/>
    </row>
    <row r="873" spans="1:11" s="86" customFormat="1" ht="9" customHeight="1">
      <c r="A873" s="84" t="s">
        <v>22</v>
      </c>
      <c r="B873" s="90">
        <v>27213</v>
      </c>
      <c r="C873" s="90">
        <v>26758</v>
      </c>
      <c r="D873" s="90">
        <v>27263</v>
      </c>
      <c r="I873" s="112"/>
      <c r="J873" s="112"/>
      <c r="K873" s="112"/>
    </row>
    <row r="874" spans="1:11" s="86" customFormat="1" ht="9" customHeight="1">
      <c r="A874" s="87" t="s">
        <v>23</v>
      </c>
      <c r="B874" s="92">
        <v>25179</v>
      </c>
      <c r="C874" s="92">
        <v>24593</v>
      </c>
      <c r="D874" s="92">
        <v>23836</v>
      </c>
      <c r="I874" s="112"/>
      <c r="J874" s="112"/>
      <c r="K874" s="112"/>
    </row>
    <row r="875" spans="1:11" s="86" customFormat="1" ht="9" customHeight="1">
      <c r="A875" s="243" t="s">
        <v>24</v>
      </c>
      <c r="B875" s="90">
        <v>76999</v>
      </c>
      <c r="C875" s="90">
        <v>76712</v>
      </c>
      <c r="D875" s="90">
        <v>63213</v>
      </c>
      <c r="I875" s="112"/>
      <c r="J875" s="112"/>
      <c r="K875" s="112"/>
    </row>
    <row r="876" spans="1:11" s="86" customFormat="1" ht="9" customHeight="1">
      <c r="A876" s="84" t="s">
        <v>25</v>
      </c>
      <c r="B876" s="90">
        <v>9742</v>
      </c>
      <c r="C876" s="90">
        <v>9032</v>
      </c>
      <c r="D876" s="90">
        <v>9311</v>
      </c>
      <c r="I876" s="112"/>
      <c r="J876" s="112"/>
      <c r="K876" s="112"/>
    </row>
    <row r="877" spans="1:11" s="86" customFormat="1" ht="9" customHeight="1">
      <c r="A877" s="84" t="s">
        <v>26</v>
      </c>
      <c r="B877" s="90">
        <v>36184</v>
      </c>
      <c r="C877" s="90">
        <v>36008</v>
      </c>
      <c r="D877" s="90">
        <v>35880</v>
      </c>
      <c r="I877" s="112"/>
      <c r="J877" s="112"/>
      <c r="K877" s="112"/>
    </row>
    <row r="878" spans="1:11" s="86" customFormat="1" ht="9" customHeight="1">
      <c r="A878" s="87" t="s">
        <v>27</v>
      </c>
      <c r="B878" s="92">
        <v>18711</v>
      </c>
      <c r="C878" s="92">
        <v>17883</v>
      </c>
      <c r="D878" s="92">
        <v>18410</v>
      </c>
      <c r="I878" s="112"/>
      <c r="J878" s="112"/>
      <c r="K878" s="112"/>
    </row>
    <row r="879" spans="1:11" s="86" customFormat="1" ht="9" customHeight="1">
      <c r="A879" s="84" t="s">
        <v>28</v>
      </c>
      <c r="B879" s="90">
        <v>15633</v>
      </c>
      <c r="C879" s="90">
        <v>15491</v>
      </c>
      <c r="D879" s="90">
        <v>15945</v>
      </c>
      <c r="I879" s="112"/>
      <c r="J879" s="112"/>
      <c r="K879" s="112"/>
    </row>
    <row r="880" spans="1:11" s="86" customFormat="1" ht="9" customHeight="1">
      <c r="A880" s="84" t="s">
        <v>29</v>
      </c>
      <c r="B880" s="90">
        <v>49415</v>
      </c>
      <c r="C880" s="90">
        <v>48788</v>
      </c>
      <c r="D880" s="90">
        <v>47097</v>
      </c>
      <c r="I880" s="112"/>
      <c r="J880" s="112"/>
      <c r="K880" s="112"/>
    </row>
    <row r="881" spans="1:11" s="86" customFormat="1" ht="9" customHeight="1">
      <c r="A881" s="84" t="s">
        <v>30</v>
      </c>
      <c r="B881" s="90">
        <v>77631</v>
      </c>
      <c r="C881" s="90">
        <v>77580</v>
      </c>
      <c r="D881" s="90">
        <v>86654</v>
      </c>
      <c r="I881" s="112"/>
      <c r="J881" s="112"/>
      <c r="K881" s="112"/>
    </row>
    <row r="882" spans="1:11" s="86" customFormat="1" ht="9" customHeight="1">
      <c r="A882" s="87" t="s">
        <v>31</v>
      </c>
      <c r="B882" s="92">
        <v>27194</v>
      </c>
      <c r="C882" s="92">
        <v>26665</v>
      </c>
      <c r="D882" s="92">
        <v>27279</v>
      </c>
      <c r="I882" s="112"/>
      <c r="J882" s="112"/>
      <c r="K882" s="112"/>
    </row>
    <row r="883" spans="1:11" s="86" customFormat="1" ht="9" customHeight="1">
      <c r="A883" s="84" t="s">
        <v>32</v>
      </c>
      <c r="B883" s="90">
        <v>12453</v>
      </c>
      <c r="C883" s="90">
        <v>12376</v>
      </c>
      <c r="D883" s="90">
        <v>12319</v>
      </c>
      <c r="I883" s="112"/>
      <c r="J883" s="112"/>
      <c r="K883" s="112"/>
    </row>
    <row r="884" spans="1:11" s="86" customFormat="1" ht="9" customHeight="1">
      <c r="A884" s="84" t="s">
        <v>33</v>
      </c>
      <c r="B884" s="90">
        <v>6535</v>
      </c>
      <c r="C884" s="90">
        <v>6352</v>
      </c>
      <c r="D884" s="90">
        <v>6487</v>
      </c>
      <c r="I884" s="112"/>
      <c r="J884" s="112"/>
      <c r="K884" s="112"/>
    </row>
    <row r="885" spans="1:11" s="86" customFormat="1" ht="9" customHeight="1">
      <c r="A885" s="84" t="s">
        <v>34</v>
      </c>
      <c r="B885" s="90">
        <v>29686</v>
      </c>
      <c r="C885" s="90">
        <v>29132</v>
      </c>
      <c r="D885" s="90">
        <v>27818</v>
      </c>
      <c r="I885" s="112"/>
      <c r="J885" s="112"/>
      <c r="K885" s="112"/>
    </row>
    <row r="886" spans="1:11" s="86" customFormat="1" ht="9" customHeight="1">
      <c r="A886" s="87" t="s">
        <v>35</v>
      </c>
      <c r="B886" s="92">
        <v>24661</v>
      </c>
      <c r="C886" s="92">
        <v>24442</v>
      </c>
      <c r="D886" s="92">
        <v>25073</v>
      </c>
      <c r="I886" s="112"/>
      <c r="J886" s="112"/>
      <c r="K886" s="112"/>
    </row>
    <row r="887" spans="1:11" s="86" customFormat="1" ht="9" customHeight="1">
      <c r="A887" s="84" t="s">
        <v>36</v>
      </c>
      <c r="B887" s="90">
        <v>38532</v>
      </c>
      <c r="C887" s="90">
        <v>38071</v>
      </c>
      <c r="D887" s="90">
        <v>37855</v>
      </c>
      <c r="I887" s="112"/>
      <c r="J887" s="112"/>
      <c r="K887" s="112"/>
    </row>
    <row r="888" spans="1:11" s="86" customFormat="1" ht="9" customHeight="1">
      <c r="A888" s="84" t="s">
        <v>37</v>
      </c>
      <c r="B888" s="90">
        <v>10967</v>
      </c>
      <c r="C888" s="90">
        <v>10927</v>
      </c>
      <c r="D888" s="90">
        <v>10569</v>
      </c>
      <c r="I888" s="112"/>
      <c r="J888" s="112"/>
      <c r="K888" s="112"/>
    </row>
    <row r="889" spans="1:11" s="86" customFormat="1" ht="9" customHeight="1">
      <c r="A889" s="84" t="s">
        <v>38</v>
      </c>
      <c r="B889" s="90">
        <v>7246</v>
      </c>
      <c r="C889" s="90">
        <v>7142</v>
      </c>
      <c r="D889" s="90">
        <v>7062</v>
      </c>
      <c r="I889" s="112"/>
      <c r="J889" s="112"/>
      <c r="K889" s="112"/>
    </row>
    <row r="890" spans="1:11" s="86" customFormat="1" ht="9" customHeight="1">
      <c r="A890" s="87" t="s">
        <v>39</v>
      </c>
      <c r="B890" s="92">
        <v>16677</v>
      </c>
      <c r="C890" s="92">
        <v>16436</v>
      </c>
      <c r="D890" s="92">
        <v>16424</v>
      </c>
      <c r="I890" s="112"/>
      <c r="J890" s="112"/>
      <c r="K890" s="112"/>
    </row>
    <row r="891" spans="1:11" s="86" customFormat="1" ht="9" customHeight="1">
      <c r="A891" s="84" t="s">
        <v>40</v>
      </c>
      <c r="B891" s="90">
        <v>16481</v>
      </c>
      <c r="C891" s="90">
        <v>16065</v>
      </c>
      <c r="D891" s="90">
        <v>16011</v>
      </c>
      <c r="I891" s="112"/>
      <c r="J891" s="112"/>
      <c r="K891" s="112"/>
    </row>
    <row r="892" spans="1:11" s="86" customFormat="1" ht="9" customHeight="1">
      <c r="A892" s="84" t="s">
        <v>41</v>
      </c>
      <c r="B892" s="90">
        <v>18459</v>
      </c>
      <c r="C892" s="90">
        <v>18067</v>
      </c>
      <c r="D892" s="90">
        <v>17644</v>
      </c>
      <c r="I892" s="112"/>
      <c r="J892" s="112"/>
      <c r="K892" s="112"/>
    </row>
    <row r="893" spans="1:11" s="86" customFormat="1" ht="9" customHeight="1">
      <c r="A893" s="84" t="s">
        <v>42</v>
      </c>
      <c r="B893" s="90">
        <v>14099</v>
      </c>
      <c r="C893" s="90">
        <v>13965</v>
      </c>
      <c r="D893" s="90">
        <v>13548</v>
      </c>
      <c r="I893" s="112"/>
      <c r="J893" s="112"/>
      <c r="K893" s="112"/>
    </row>
    <row r="894" spans="1:11" s="86" customFormat="1" ht="9" customHeight="1">
      <c r="A894" s="87" t="s">
        <v>43</v>
      </c>
      <c r="B894" s="92">
        <v>20506</v>
      </c>
      <c r="C894" s="92">
        <v>19836</v>
      </c>
      <c r="D894" s="92">
        <v>19596</v>
      </c>
      <c r="I894" s="112"/>
      <c r="J894" s="112"/>
      <c r="K894" s="112"/>
    </row>
    <row r="895" spans="1:11" s="86" customFormat="1" ht="9" customHeight="1">
      <c r="A895" s="84" t="s">
        <v>44</v>
      </c>
      <c r="B895" s="90">
        <v>6806</v>
      </c>
      <c r="C895" s="90">
        <v>6764</v>
      </c>
      <c r="D895" s="90">
        <v>6946</v>
      </c>
      <c r="I895" s="112"/>
      <c r="J895" s="112"/>
      <c r="K895" s="112"/>
    </row>
    <row r="896" spans="1:11" s="86" customFormat="1" ht="9" customHeight="1">
      <c r="A896" s="84" t="s">
        <v>45</v>
      </c>
      <c r="B896" s="90">
        <v>52780</v>
      </c>
      <c r="C896" s="90">
        <v>52441</v>
      </c>
      <c r="D896" s="90">
        <v>53395</v>
      </c>
      <c r="I896" s="112"/>
      <c r="J896" s="112"/>
      <c r="K896" s="112"/>
    </row>
    <row r="897" spans="1:11" s="86" customFormat="1" ht="9" customHeight="1">
      <c r="A897" s="84" t="s">
        <v>46</v>
      </c>
      <c r="B897" s="90">
        <v>13594</v>
      </c>
      <c r="C897" s="90">
        <v>13491</v>
      </c>
      <c r="D897" s="90">
        <v>13017</v>
      </c>
      <c r="I897" s="112"/>
      <c r="J897" s="112"/>
      <c r="K897" s="112"/>
    </row>
    <row r="898" spans="1:11" s="86" customFormat="1" ht="9" customHeight="1">
      <c r="A898" s="87" t="s">
        <v>47</v>
      </c>
      <c r="B898" s="92">
        <v>9693</v>
      </c>
      <c r="C898" s="92">
        <v>9382</v>
      </c>
      <c r="D898" s="92">
        <v>9596</v>
      </c>
      <c r="I898" s="112"/>
      <c r="J898" s="112"/>
      <c r="K898" s="112"/>
    </row>
    <row r="899" spans="1:11" s="86" customFormat="1" ht="9" customHeight="1">
      <c r="A899" s="84" t="s">
        <v>76</v>
      </c>
      <c r="B899" s="90" t="s">
        <v>77</v>
      </c>
      <c r="C899" s="90">
        <v>9563</v>
      </c>
      <c r="D899" s="90">
        <v>1127</v>
      </c>
      <c r="I899" s="112"/>
      <c r="J899" s="112"/>
      <c r="K899" s="112"/>
    </row>
    <row r="900" spans="1:11" s="86" customFormat="1" ht="9" customHeight="1">
      <c r="A900" s="84" t="s">
        <v>266</v>
      </c>
      <c r="B900" s="90">
        <v>0</v>
      </c>
      <c r="C900" s="90">
        <v>0</v>
      </c>
      <c r="D900" s="90">
        <v>16681</v>
      </c>
      <c r="I900" s="112"/>
      <c r="J900" s="112"/>
      <c r="K900" s="112"/>
    </row>
    <row r="901" spans="1:11" ht="3" customHeight="1">
      <c r="A901" s="285"/>
      <c r="B901" s="285"/>
      <c r="C901" s="285"/>
      <c r="D901" s="285"/>
    </row>
    <row r="902" spans="1:11" ht="3" customHeight="1">
      <c r="A902" s="286"/>
      <c r="B902" s="286"/>
      <c r="C902" s="286"/>
      <c r="D902" s="286"/>
    </row>
    <row r="903" spans="1:11" ht="9" customHeight="1">
      <c r="A903" s="371" t="s">
        <v>267</v>
      </c>
      <c r="B903" s="108"/>
    </row>
    <row r="904" spans="1:11" ht="11.25" hidden="1" customHeight="1">
      <c r="E904" s="282" t="s">
        <v>126</v>
      </c>
    </row>
  </sheetData>
  <sheetProtection sheet="1" objects="1" scenarios="1"/>
  <mergeCells count="2">
    <mergeCell ref="A6:A8"/>
    <mergeCell ref="D6:D8"/>
  </mergeCells>
  <hyperlinks>
    <hyperlink ref="D1" location="Índice!A1" tooltip="Ir a Índice" display="Índice!A1"/>
    <hyperlink ref="A903:B903" r:id="rId1" display="Fuente: INEGI. Estadísticas de Mortalidad."/>
  </hyperlinks>
  <printOptions horizontalCentered="1" verticalCentered="1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10" manualBreakCount="10">
    <brk id="84" max="3" man="1"/>
    <brk id="158" max="3" man="1"/>
    <brk id="232" max="3" man="1"/>
    <brk id="306" max="3" man="1"/>
    <brk id="380" max="3" man="1"/>
    <brk id="454" max="3" man="1"/>
    <brk id="528" max="16383" man="1"/>
    <brk id="751" max="3" man="1"/>
    <brk id="825" max="3" man="1"/>
    <brk id="863" max="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06"/>
  <sheetViews>
    <sheetView showGridLines="0" showRowColHeaders="0" zoomScale="130" zoomScaleNormal="130" workbookViewId="0">
      <pane xSplit="1" ySplit="9" topLeftCell="B10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4.1640625" style="282" customWidth="1"/>
    <col min="2" max="2" width="14.33203125" style="282" customWidth="1"/>
    <col min="3" max="3" width="21.1640625" style="282" customWidth="1"/>
    <col min="4" max="4" width="24.33203125" style="282" customWidth="1"/>
    <col min="5" max="5" width="20.33203125" style="282" customWidth="1"/>
    <col min="6" max="6" width="1" style="282" customWidth="1"/>
    <col min="7" max="7" width="1" style="300" hidden="1" customWidth="1"/>
    <col min="8" max="16384" width="13.33203125" style="300" hidden="1"/>
  </cols>
  <sheetData>
    <row r="1" spans="1:7" ht="12" customHeight="1">
      <c r="A1" s="281" t="s">
        <v>268</v>
      </c>
      <c r="E1" s="368" t="s">
        <v>269</v>
      </c>
      <c r="G1" s="299"/>
    </row>
    <row r="2" spans="1:7" ht="12" customHeight="1">
      <c r="A2" s="281" t="s">
        <v>134</v>
      </c>
      <c r="E2" s="283"/>
      <c r="G2" s="299"/>
    </row>
    <row r="3" spans="1:7" ht="12" customHeight="1">
      <c r="A3" s="284" t="s">
        <v>71</v>
      </c>
      <c r="G3" s="301"/>
    </row>
    <row r="4" spans="1:7" ht="3" customHeight="1">
      <c r="A4" s="285"/>
      <c r="B4" s="285"/>
      <c r="C4" s="285"/>
      <c r="D4" s="285"/>
      <c r="E4" s="285"/>
    </row>
    <row r="5" spans="1:7" ht="3" customHeight="1">
      <c r="A5" s="286"/>
    </row>
    <row r="6" spans="1:7" s="302" customFormat="1" ht="8.65" customHeight="1">
      <c r="A6" s="457" t="s">
        <v>72</v>
      </c>
      <c r="B6" s="375" t="s">
        <v>7</v>
      </c>
      <c r="C6" s="461" t="s">
        <v>135</v>
      </c>
      <c r="D6" s="461" t="s">
        <v>136</v>
      </c>
      <c r="E6" s="459" t="s">
        <v>270</v>
      </c>
      <c r="F6" s="287"/>
    </row>
    <row r="7" spans="1:7" s="302" customFormat="1" ht="8.65" customHeight="1">
      <c r="A7" s="458"/>
      <c r="B7" s="375"/>
      <c r="C7" s="462"/>
      <c r="D7" s="462"/>
      <c r="E7" s="460"/>
      <c r="F7" s="287"/>
    </row>
    <row r="8" spans="1:7" s="302" customFormat="1" ht="8.65" customHeight="1">
      <c r="A8" s="458"/>
      <c r="B8" s="375"/>
      <c r="C8" s="462"/>
      <c r="D8" s="462"/>
      <c r="E8" s="460"/>
      <c r="F8" s="287"/>
    </row>
    <row r="9" spans="1:7" ht="3" customHeight="1">
      <c r="A9" s="285"/>
      <c r="B9" s="285"/>
      <c r="C9" s="285"/>
      <c r="D9" s="285"/>
      <c r="E9" s="285"/>
    </row>
    <row r="10" spans="1:7" ht="3" customHeight="1">
      <c r="A10" s="286"/>
    </row>
    <row r="11" spans="1:7" s="303" customFormat="1" ht="9" customHeight="1">
      <c r="A11" s="288">
        <v>1995</v>
      </c>
      <c r="B11" s="289"/>
      <c r="C11" s="289"/>
      <c r="D11" s="289"/>
      <c r="E11" s="289"/>
      <c r="F11" s="290"/>
    </row>
    <row r="12" spans="1:7" s="303" customFormat="1" ht="9" customHeight="1">
      <c r="A12" s="291" t="s">
        <v>7</v>
      </c>
      <c r="B12" s="289">
        <f>SUM(B14:B46)</f>
        <v>430278</v>
      </c>
      <c r="C12" s="289">
        <f>SUM(C14:C46)</f>
        <v>318621</v>
      </c>
      <c r="D12" s="289">
        <f>SUM(D14:D46)</f>
        <v>105353</v>
      </c>
      <c r="E12" s="289">
        <f>SUM(E14:E46)</f>
        <v>6304</v>
      </c>
      <c r="F12" s="290"/>
    </row>
    <row r="13" spans="1:7" s="303" customFormat="1" ht="3.95" customHeight="1">
      <c r="A13" s="291"/>
      <c r="B13" s="289"/>
      <c r="C13" s="289"/>
      <c r="D13" s="289"/>
      <c r="E13" s="289"/>
      <c r="F13" s="290"/>
    </row>
    <row r="14" spans="1:7" s="304" customFormat="1" ht="9" customHeight="1">
      <c r="A14" s="292" t="s">
        <v>16</v>
      </c>
      <c r="B14" s="293">
        <f t="shared" ref="B14:B46" si="0">SUM(C14:E14)</f>
        <v>3491</v>
      </c>
      <c r="C14" s="293">
        <v>2749</v>
      </c>
      <c r="D14" s="293">
        <v>731</v>
      </c>
      <c r="E14" s="293">
        <v>11</v>
      </c>
      <c r="F14" s="294"/>
    </row>
    <row r="15" spans="1:7" s="304" customFormat="1" ht="9" customHeight="1">
      <c r="A15" s="292" t="s">
        <v>17</v>
      </c>
      <c r="B15" s="293">
        <f t="shared" si="0"/>
        <v>9822</v>
      </c>
      <c r="C15" s="293">
        <v>8762</v>
      </c>
      <c r="D15" s="293">
        <v>718</v>
      </c>
      <c r="E15" s="293">
        <v>342</v>
      </c>
      <c r="F15" s="294"/>
    </row>
    <row r="16" spans="1:7" s="304" customFormat="1" ht="9" customHeight="1">
      <c r="A16" s="292" t="s">
        <v>18</v>
      </c>
      <c r="B16" s="293">
        <f t="shared" si="0"/>
        <v>1463</v>
      </c>
      <c r="C16" s="293">
        <v>1137</v>
      </c>
      <c r="D16" s="293">
        <v>315</v>
      </c>
      <c r="E16" s="293">
        <v>11</v>
      </c>
      <c r="F16" s="294"/>
    </row>
    <row r="17" spans="1:6" s="304" customFormat="1" ht="9" customHeight="1">
      <c r="A17" s="295" t="s">
        <v>19</v>
      </c>
      <c r="B17" s="296">
        <f t="shared" si="0"/>
        <v>2529</v>
      </c>
      <c r="C17" s="296">
        <v>2087</v>
      </c>
      <c r="D17" s="296">
        <v>422</v>
      </c>
      <c r="E17" s="296">
        <v>20</v>
      </c>
      <c r="F17" s="294"/>
    </row>
    <row r="18" spans="1:6" s="304" customFormat="1" ht="9" customHeight="1">
      <c r="A18" s="292" t="s">
        <v>20</v>
      </c>
      <c r="B18" s="293">
        <f t="shared" si="0"/>
        <v>9594</v>
      </c>
      <c r="C18" s="293">
        <v>8255</v>
      </c>
      <c r="D18" s="293">
        <v>1313</v>
      </c>
      <c r="E18" s="293">
        <v>26</v>
      </c>
      <c r="F18" s="294"/>
    </row>
    <row r="19" spans="1:6" s="304" customFormat="1" ht="9" customHeight="1">
      <c r="A19" s="292" t="s">
        <v>21</v>
      </c>
      <c r="B19" s="293">
        <f t="shared" si="0"/>
        <v>2338</v>
      </c>
      <c r="C19" s="293">
        <v>1939</v>
      </c>
      <c r="D19" s="293">
        <v>368</v>
      </c>
      <c r="E19" s="293">
        <v>31</v>
      </c>
      <c r="F19" s="294"/>
    </row>
    <row r="20" spans="1:6" s="304" customFormat="1" ht="9" customHeight="1">
      <c r="A20" s="292" t="s">
        <v>22</v>
      </c>
      <c r="B20" s="293">
        <f t="shared" si="0"/>
        <v>15281</v>
      </c>
      <c r="C20" s="293">
        <v>7441</v>
      </c>
      <c r="D20" s="293">
        <v>7638</v>
      </c>
      <c r="E20" s="293">
        <v>202</v>
      </c>
      <c r="F20" s="294"/>
    </row>
    <row r="21" spans="1:6" s="304" customFormat="1" ht="9" customHeight="1">
      <c r="A21" s="295" t="s">
        <v>23</v>
      </c>
      <c r="B21" s="296">
        <f t="shared" si="0"/>
        <v>14422</v>
      </c>
      <c r="C21" s="296">
        <v>11399</v>
      </c>
      <c r="D21" s="296">
        <v>2885</v>
      </c>
      <c r="E21" s="296">
        <v>138</v>
      </c>
      <c r="F21" s="294"/>
    </row>
    <row r="22" spans="1:6" s="304" customFormat="1" ht="9" customHeight="1">
      <c r="A22" s="243" t="s">
        <v>24</v>
      </c>
      <c r="B22" s="293">
        <f t="shared" si="0"/>
        <v>46609</v>
      </c>
      <c r="C22" s="293">
        <v>45687</v>
      </c>
      <c r="D22" s="293">
        <v>139</v>
      </c>
      <c r="E22" s="293">
        <v>783</v>
      </c>
      <c r="F22" s="294"/>
    </row>
    <row r="23" spans="1:6" s="304" customFormat="1" ht="9" customHeight="1">
      <c r="A23" s="292" t="s">
        <v>25</v>
      </c>
      <c r="B23" s="293">
        <f t="shared" si="0"/>
        <v>5740</v>
      </c>
      <c r="C23" s="293">
        <v>3648</v>
      </c>
      <c r="D23" s="293">
        <v>2072</v>
      </c>
      <c r="E23" s="293">
        <v>20</v>
      </c>
      <c r="F23" s="294"/>
    </row>
    <row r="24" spans="1:6" s="304" customFormat="1" ht="9" customHeight="1">
      <c r="A24" s="292" t="s">
        <v>26</v>
      </c>
      <c r="B24" s="293">
        <f t="shared" si="0"/>
        <v>21482</v>
      </c>
      <c r="C24" s="293">
        <v>14884</v>
      </c>
      <c r="D24" s="293">
        <v>6564</v>
      </c>
      <c r="E24" s="293">
        <v>34</v>
      </c>
      <c r="F24" s="294"/>
    </row>
    <row r="25" spans="1:6" s="304" customFormat="1" ht="9" customHeight="1">
      <c r="A25" s="295" t="s">
        <v>27</v>
      </c>
      <c r="B25" s="296">
        <f t="shared" si="0"/>
        <v>10710</v>
      </c>
      <c r="C25" s="296">
        <v>6809</v>
      </c>
      <c r="D25" s="296">
        <v>3806</v>
      </c>
      <c r="E25" s="296">
        <v>95</v>
      </c>
      <c r="F25" s="294"/>
    </row>
    <row r="26" spans="1:6" s="304" customFormat="1" ht="9" customHeight="1">
      <c r="A26" s="292" t="s">
        <v>28</v>
      </c>
      <c r="B26" s="293">
        <f t="shared" si="0"/>
        <v>9907</v>
      </c>
      <c r="C26" s="293">
        <v>5152</v>
      </c>
      <c r="D26" s="293">
        <v>4712</v>
      </c>
      <c r="E26" s="293">
        <v>43</v>
      </c>
      <c r="F26" s="294"/>
    </row>
    <row r="27" spans="1:6" s="304" customFormat="1" ht="9" customHeight="1">
      <c r="A27" s="292" t="s">
        <v>29</v>
      </c>
      <c r="B27" s="293">
        <f t="shared" si="0"/>
        <v>30189</v>
      </c>
      <c r="C27" s="293">
        <v>25396</v>
      </c>
      <c r="D27" s="293">
        <v>4671</v>
      </c>
      <c r="E27" s="293">
        <v>122</v>
      </c>
      <c r="F27" s="294"/>
    </row>
    <row r="28" spans="1:6" s="304" customFormat="1" ht="9" customHeight="1">
      <c r="A28" s="292" t="s">
        <v>30</v>
      </c>
      <c r="B28" s="293">
        <f t="shared" si="0"/>
        <v>50167</v>
      </c>
      <c r="C28" s="293">
        <v>40448</v>
      </c>
      <c r="D28" s="293">
        <v>9204</v>
      </c>
      <c r="E28" s="293">
        <v>515</v>
      </c>
      <c r="F28" s="294"/>
    </row>
    <row r="29" spans="1:6" s="304" customFormat="1" ht="9" customHeight="1">
      <c r="A29" s="295" t="s">
        <v>31</v>
      </c>
      <c r="B29" s="296">
        <f t="shared" si="0"/>
        <v>18515</v>
      </c>
      <c r="C29" s="296">
        <v>12769</v>
      </c>
      <c r="D29" s="296">
        <v>5648</v>
      </c>
      <c r="E29" s="296">
        <v>98</v>
      </c>
      <c r="F29" s="294"/>
    </row>
    <row r="30" spans="1:6" s="304" customFormat="1" ht="9" customHeight="1">
      <c r="A30" s="292" t="s">
        <v>32</v>
      </c>
      <c r="B30" s="293">
        <f t="shared" si="0"/>
        <v>6654</v>
      </c>
      <c r="C30" s="293">
        <v>5926</v>
      </c>
      <c r="D30" s="293">
        <v>661</v>
      </c>
      <c r="E30" s="293">
        <v>67</v>
      </c>
      <c r="F30" s="294"/>
    </row>
    <row r="31" spans="1:6" s="304" customFormat="1" ht="9" customHeight="1">
      <c r="A31" s="292" t="s">
        <v>33</v>
      </c>
      <c r="B31" s="293">
        <f t="shared" si="0"/>
        <v>4083</v>
      </c>
      <c r="C31" s="293">
        <v>2788</v>
      </c>
      <c r="D31" s="293">
        <v>1262</v>
      </c>
      <c r="E31" s="293">
        <v>33</v>
      </c>
      <c r="F31" s="294"/>
    </row>
    <row r="32" spans="1:6" s="304" customFormat="1" ht="9" customHeight="1">
      <c r="A32" s="292" t="s">
        <v>34</v>
      </c>
      <c r="B32" s="293">
        <f t="shared" si="0"/>
        <v>14554</v>
      </c>
      <c r="C32" s="293">
        <v>13379</v>
      </c>
      <c r="D32" s="293">
        <v>1000</v>
      </c>
      <c r="E32" s="293">
        <v>175</v>
      </c>
      <c r="F32" s="294"/>
    </row>
    <row r="33" spans="1:6" s="304" customFormat="1" ht="9" customHeight="1">
      <c r="A33" s="295" t="s">
        <v>35</v>
      </c>
      <c r="B33" s="296">
        <f t="shared" si="0"/>
        <v>18253</v>
      </c>
      <c r="C33" s="296">
        <v>7837</v>
      </c>
      <c r="D33" s="296">
        <v>10236</v>
      </c>
      <c r="E33" s="296">
        <v>180</v>
      </c>
      <c r="F33" s="294"/>
    </row>
    <row r="34" spans="1:6" s="304" customFormat="1" ht="9" customHeight="1">
      <c r="A34" s="292" t="s">
        <v>36</v>
      </c>
      <c r="B34" s="293">
        <f t="shared" si="0"/>
        <v>26713</v>
      </c>
      <c r="C34" s="293">
        <v>17620</v>
      </c>
      <c r="D34" s="293">
        <v>8955</v>
      </c>
      <c r="E34" s="293">
        <v>138</v>
      </c>
      <c r="F34" s="294"/>
    </row>
    <row r="35" spans="1:6" s="304" customFormat="1" ht="9" customHeight="1">
      <c r="A35" s="292" t="s">
        <v>37</v>
      </c>
      <c r="B35" s="293">
        <f t="shared" si="0"/>
        <v>5716</v>
      </c>
      <c r="C35" s="293">
        <v>3484</v>
      </c>
      <c r="D35" s="293">
        <v>2211</v>
      </c>
      <c r="E35" s="293">
        <v>21</v>
      </c>
      <c r="F35" s="294"/>
    </row>
    <row r="36" spans="1:6" s="304" customFormat="1" ht="9" customHeight="1">
      <c r="A36" s="292" t="s">
        <v>38</v>
      </c>
      <c r="B36" s="293">
        <f t="shared" si="0"/>
        <v>1875</v>
      </c>
      <c r="C36" s="293">
        <v>1505</v>
      </c>
      <c r="D36" s="293">
        <v>316</v>
      </c>
      <c r="E36" s="293">
        <v>54</v>
      </c>
      <c r="F36" s="294"/>
    </row>
    <row r="37" spans="1:6" s="304" customFormat="1" ht="9" customHeight="1">
      <c r="A37" s="295" t="s">
        <v>39</v>
      </c>
      <c r="B37" s="296">
        <f t="shared" si="0"/>
        <v>10184</v>
      </c>
      <c r="C37" s="296">
        <v>6120</v>
      </c>
      <c r="D37" s="296">
        <v>4009</v>
      </c>
      <c r="E37" s="296">
        <v>55</v>
      </c>
      <c r="F37" s="294"/>
    </row>
    <row r="38" spans="1:6" s="304" customFormat="1" ht="9" customHeight="1">
      <c r="A38" s="292" t="s">
        <v>40</v>
      </c>
      <c r="B38" s="293">
        <f t="shared" si="0"/>
        <v>9876</v>
      </c>
      <c r="C38" s="293">
        <v>6358</v>
      </c>
      <c r="D38" s="293">
        <v>3436</v>
      </c>
      <c r="E38" s="293">
        <v>82</v>
      </c>
      <c r="F38" s="294"/>
    </row>
    <row r="39" spans="1:6" s="304" customFormat="1" ht="9" customHeight="1">
      <c r="A39" s="292" t="s">
        <v>41</v>
      </c>
      <c r="B39" s="293">
        <f t="shared" si="0"/>
        <v>10130</v>
      </c>
      <c r="C39" s="293">
        <v>7987</v>
      </c>
      <c r="D39" s="293">
        <v>2029</v>
      </c>
      <c r="E39" s="293">
        <v>114</v>
      </c>
      <c r="F39" s="294"/>
    </row>
    <row r="40" spans="1:6" s="304" customFormat="1" ht="9" customHeight="1">
      <c r="A40" s="292" t="s">
        <v>42</v>
      </c>
      <c r="B40" s="293">
        <f t="shared" si="0"/>
        <v>7183</v>
      </c>
      <c r="C40" s="293">
        <v>3716</v>
      </c>
      <c r="D40" s="293">
        <v>3403</v>
      </c>
      <c r="E40" s="293">
        <v>64</v>
      </c>
      <c r="F40" s="294"/>
    </row>
    <row r="41" spans="1:6" s="304" customFormat="1" ht="9" customHeight="1">
      <c r="A41" s="295" t="s">
        <v>43</v>
      </c>
      <c r="B41" s="296">
        <f t="shared" si="0"/>
        <v>10798</v>
      </c>
      <c r="C41" s="296">
        <v>9392</v>
      </c>
      <c r="D41" s="296">
        <v>1329</v>
      </c>
      <c r="E41" s="296">
        <v>77</v>
      </c>
      <c r="F41" s="294"/>
    </row>
    <row r="42" spans="1:6" s="304" customFormat="1" ht="9" customHeight="1">
      <c r="A42" s="292" t="s">
        <v>44</v>
      </c>
      <c r="B42" s="293">
        <f t="shared" si="0"/>
        <v>4464</v>
      </c>
      <c r="C42" s="293">
        <v>3541</v>
      </c>
      <c r="D42" s="293">
        <v>897</v>
      </c>
      <c r="E42" s="293">
        <v>26</v>
      </c>
      <c r="F42" s="294"/>
    </row>
    <row r="43" spans="1:6" s="304" customFormat="1" ht="9" customHeight="1">
      <c r="A43" s="292" t="s">
        <v>45</v>
      </c>
      <c r="B43" s="293">
        <f t="shared" si="0"/>
        <v>30556</v>
      </c>
      <c r="C43" s="293">
        <v>20362</v>
      </c>
      <c r="D43" s="293">
        <v>10016</v>
      </c>
      <c r="E43" s="293">
        <v>178</v>
      </c>
      <c r="F43" s="294"/>
    </row>
    <row r="44" spans="1:6" s="304" customFormat="1" ht="9" customHeight="1">
      <c r="A44" s="292" t="s">
        <v>46</v>
      </c>
      <c r="B44" s="293">
        <f t="shared" si="0"/>
        <v>8139</v>
      </c>
      <c r="C44" s="293">
        <v>6645</v>
      </c>
      <c r="D44" s="293">
        <v>1377</v>
      </c>
      <c r="E44" s="293">
        <v>117</v>
      </c>
      <c r="F44" s="294"/>
    </row>
    <row r="45" spans="1:6" s="304" customFormat="1" ht="9" customHeight="1">
      <c r="A45" s="295" t="s">
        <v>47</v>
      </c>
      <c r="B45" s="296">
        <f t="shared" si="0"/>
        <v>6438</v>
      </c>
      <c r="C45" s="296">
        <v>3399</v>
      </c>
      <c r="D45" s="296">
        <v>3010</v>
      </c>
      <c r="E45" s="296">
        <v>29</v>
      </c>
      <c r="F45" s="294"/>
    </row>
    <row r="46" spans="1:6" s="304" customFormat="1" ht="9" customHeight="1">
      <c r="A46" s="292" t="s">
        <v>76</v>
      </c>
      <c r="B46" s="297">
        <f t="shared" si="0"/>
        <v>2403</v>
      </c>
      <c r="C46" s="297" t="s">
        <v>77</v>
      </c>
      <c r="D46" s="297" t="s">
        <v>77</v>
      </c>
      <c r="E46" s="293">
        <v>2403</v>
      </c>
      <c r="F46" s="294"/>
    </row>
    <row r="47" spans="1:6" s="304" customFormat="1" ht="9" customHeight="1">
      <c r="A47" s="292"/>
      <c r="B47" s="293"/>
      <c r="C47" s="297"/>
      <c r="D47" s="297"/>
      <c r="E47" s="293"/>
      <c r="F47" s="294"/>
    </row>
    <row r="48" spans="1:6" s="303" customFormat="1" ht="9" customHeight="1">
      <c r="A48" s="288">
        <v>1996</v>
      </c>
      <c r="B48" s="289"/>
      <c r="C48" s="289"/>
      <c r="D48" s="289"/>
      <c r="E48" s="289"/>
      <c r="F48" s="290"/>
    </row>
    <row r="49" spans="1:6" s="303" customFormat="1" ht="9" customHeight="1">
      <c r="A49" s="291" t="s">
        <v>7</v>
      </c>
      <c r="B49" s="289">
        <f>SUM(B51:B83)</f>
        <v>436321</v>
      </c>
      <c r="C49" s="289">
        <f>SUM(C51:C83)</f>
        <v>322514</v>
      </c>
      <c r="D49" s="289">
        <f>SUM(D51:D83)</f>
        <v>107962</v>
      </c>
      <c r="E49" s="289">
        <f>SUM(E51:E83)</f>
        <v>5845</v>
      </c>
      <c r="F49" s="290"/>
    </row>
    <row r="50" spans="1:6" s="303" customFormat="1" ht="3.95" customHeight="1">
      <c r="A50" s="291"/>
      <c r="B50" s="289"/>
      <c r="C50" s="289"/>
      <c r="D50" s="289"/>
      <c r="E50" s="289"/>
      <c r="F50" s="290"/>
    </row>
    <row r="51" spans="1:6" s="304" customFormat="1" ht="9" customHeight="1">
      <c r="A51" s="292" t="s">
        <v>16</v>
      </c>
      <c r="B51" s="293">
        <f t="shared" ref="B51:B83" si="1">SUM(C51:E51)</f>
        <v>3498</v>
      </c>
      <c r="C51" s="293">
        <v>2834</v>
      </c>
      <c r="D51" s="293">
        <v>658</v>
      </c>
      <c r="E51" s="293">
        <v>6</v>
      </c>
      <c r="F51" s="294"/>
    </row>
    <row r="52" spans="1:6" s="304" customFormat="1" ht="9" customHeight="1">
      <c r="A52" s="292" t="s">
        <v>17</v>
      </c>
      <c r="B52" s="293">
        <f t="shared" si="1"/>
        <v>10042</v>
      </c>
      <c r="C52" s="293">
        <v>8662</v>
      </c>
      <c r="D52" s="293">
        <v>811</v>
      </c>
      <c r="E52" s="293">
        <v>569</v>
      </c>
      <c r="F52" s="294"/>
    </row>
    <row r="53" spans="1:6" s="304" customFormat="1" ht="9" customHeight="1">
      <c r="A53" s="292" t="s">
        <v>18</v>
      </c>
      <c r="B53" s="293">
        <f t="shared" si="1"/>
        <v>1499</v>
      </c>
      <c r="C53" s="293">
        <v>1207</v>
      </c>
      <c r="D53" s="293">
        <v>281</v>
      </c>
      <c r="E53" s="293">
        <v>11</v>
      </c>
      <c r="F53" s="294"/>
    </row>
    <row r="54" spans="1:6" s="304" customFormat="1" ht="9" customHeight="1">
      <c r="A54" s="295" t="s">
        <v>19</v>
      </c>
      <c r="B54" s="296">
        <f t="shared" si="1"/>
        <v>2497</v>
      </c>
      <c r="C54" s="296">
        <v>2075</v>
      </c>
      <c r="D54" s="296">
        <v>412</v>
      </c>
      <c r="E54" s="296">
        <v>10</v>
      </c>
      <c r="F54" s="294"/>
    </row>
    <row r="55" spans="1:6" s="304" customFormat="1" ht="9" customHeight="1">
      <c r="A55" s="292" t="s">
        <v>20</v>
      </c>
      <c r="B55" s="293">
        <f t="shared" si="1"/>
        <v>10062</v>
      </c>
      <c r="C55" s="293">
        <v>8804</v>
      </c>
      <c r="D55" s="293">
        <v>1242</v>
      </c>
      <c r="E55" s="293">
        <v>16</v>
      </c>
      <c r="F55" s="294"/>
    </row>
    <row r="56" spans="1:6" s="304" customFormat="1" ht="9" customHeight="1">
      <c r="A56" s="292" t="s">
        <v>21</v>
      </c>
      <c r="B56" s="293">
        <f t="shared" si="1"/>
        <v>2295</v>
      </c>
      <c r="C56" s="293">
        <v>1918</v>
      </c>
      <c r="D56" s="293">
        <v>348</v>
      </c>
      <c r="E56" s="293">
        <v>29</v>
      </c>
      <c r="F56" s="294"/>
    </row>
    <row r="57" spans="1:6" s="304" customFormat="1" ht="9" customHeight="1">
      <c r="A57" s="292" t="s">
        <v>22</v>
      </c>
      <c r="B57" s="293">
        <f t="shared" si="1"/>
        <v>15243</v>
      </c>
      <c r="C57" s="293">
        <v>7393</v>
      </c>
      <c r="D57" s="293">
        <v>7632</v>
      </c>
      <c r="E57" s="293">
        <v>218</v>
      </c>
      <c r="F57" s="294"/>
    </row>
    <row r="58" spans="1:6" s="304" customFormat="1" ht="9" customHeight="1">
      <c r="A58" s="295" t="s">
        <v>23</v>
      </c>
      <c r="B58" s="296">
        <f t="shared" si="1"/>
        <v>14635</v>
      </c>
      <c r="C58" s="296">
        <v>11743</v>
      </c>
      <c r="D58" s="296">
        <v>2788</v>
      </c>
      <c r="E58" s="296">
        <v>104</v>
      </c>
      <c r="F58" s="294"/>
    </row>
    <row r="59" spans="1:6" s="304" customFormat="1" ht="9" customHeight="1">
      <c r="A59" s="243" t="s">
        <v>24</v>
      </c>
      <c r="B59" s="293">
        <f t="shared" si="1"/>
        <v>46474</v>
      </c>
      <c r="C59" s="293">
        <v>45499</v>
      </c>
      <c r="D59" s="293">
        <v>304</v>
      </c>
      <c r="E59" s="293">
        <v>671</v>
      </c>
      <c r="F59" s="294"/>
    </row>
    <row r="60" spans="1:6" s="304" customFormat="1" ht="9" customHeight="1">
      <c r="A60" s="292" t="s">
        <v>25</v>
      </c>
      <c r="B60" s="293">
        <f t="shared" si="1"/>
        <v>6094</v>
      </c>
      <c r="C60" s="293">
        <v>3820</v>
      </c>
      <c r="D60" s="293">
        <v>2253</v>
      </c>
      <c r="E60" s="293">
        <v>21</v>
      </c>
      <c r="F60" s="294"/>
    </row>
    <row r="61" spans="1:6" s="304" customFormat="1" ht="9" customHeight="1">
      <c r="A61" s="292" t="s">
        <v>26</v>
      </c>
      <c r="B61" s="293">
        <f t="shared" si="1"/>
        <v>21469</v>
      </c>
      <c r="C61" s="293">
        <v>14460</v>
      </c>
      <c r="D61" s="293">
        <v>6981</v>
      </c>
      <c r="E61" s="293">
        <v>28</v>
      </c>
      <c r="F61" s="294"/>
    </row>
    <row r="62" spans="1:6" s="304" customFormat="1" ht="9" customHeight="1">
      <c r="A62" s="295" t="s">
        <v>27</v>
      </c>
      <c r="B62" s="296">
        <f t="shared" si="1"/>
        <v>10587</v>
      </c>
      <c r="C62" s="296">
        <v>6950</v>
      </c>
      <c r="D62" s="296">
        <v>3549</v>
      </c>
      <c r="E62" s="296">
        <v>88</v>
      </c>
      <c r="F62" s="294"/>
    </row>
    <row r="63" spans="1:6" s="304" customFormat="1" ht="9" customHeight="1">
      <c r="A63" s="292" t="s">
        <v>28</v>
      </c>
      <c r="B63" s="293">
        <f t="shared" si="1"/>
        <v>9943</v>
      </c>
      <c r="C63" s="293">
        <v>5013</v>
      </c>
      <c r="D63" s="293">
        <v>4880</v>
      </c>
      <c r="E63" s="293">
        <v>50</v>
      </c>
      <c r="F63" s="294"/>
    </row>
    <row r="64" spans="1:6" s="304" customFormat="1" ht="9" customHeight="1">
      <c r="A64" s="292" t="s">
        <v>29</v>
      </c>
      <c r="B64" s="293">
        <f t="shared" si="1"/>
        <v>30809</v>
      </c>
      <c r="C64" s="293">
        <v>25626</v>
      </c>
      <c r="D64" s="293">
        <v>5027</v>
      </c>
      <c r="E64" s="293">
        <v>156</v>
      </c>
      <c r="F64" s="294"/>
    </row>
    <row r="65" spans="1:6" s="304" customFormat="1" ht="9" customHeight="1">
      <c r="A65" s="292" t="s">
        <v>30</v>
      </c>
      <c r="B65" s="293">
        <f t="shared" si="1"/>
        <v>51161</v>
      </c>
      <c r="C65" s="293">
        <v>41554</v>
      </c>
      <c r="D65" s="293">
        <v>9132</v>
      </c>
      <c r="E65" s="293">
        <v>475</v>
      </c>
      <c r="F65" s="294"/>
    </row>
    <row r="66" spans="1:6" s="304" customFormat="1" ht="9" customHeight="1">
      <c r="A66" s="295" t="s">
        <v>31</v>
      </c>
      <c r="B66" s="296">
        <f t="shared" si="1"/>
        <v>18953</v>
      </c>
      <c r="C66" s="296">
        <v>12854</v>
      </c>
      <c r="D66" s="296">
        <v>5972</v>
      </c>
      <c r="E66" s="296">
        <v>127</v>
      </c>
      <c r="F66" s="294"/>
    </row>
    <row r="67" spans="1:6" s="304" customFormat="1" ht="9" customHeight="1">
      <c r="A67" s="292" t="s">
        <v>32</v>
      </c>
      <c r="B67" s="293">
        <f t="shared" si="1"/>
        <v>6603</v>
      </c>
      <c r="C67" s="293">
        <v>5798</v>
      </c>
      <c r="D67" s="293">
        <v>748</v>
      </c>
      <c r="E67" s="293">
        <v>57</v>
      </c>
      <c r="F67" s="294"/>
    </row>
    <row r="68" spans="1:6" s="304" customFormat="1" ht="9" customHeight="1">
      <c r="A68" s="292" t="s">
        <v>33</v>
      </c>
      <c r="B68" s="293">
        <f t="shared" si="1"/>
        <v>3963</v>
      </c>
      <c r="C68" s="293">
        <v>2701</v>
      </c>
      <c r="D68" s="293">
        <v>1244</v>
      </c>
      <c r="E68" s="293">
        <v>18</v>
      </c>
      <c r="F68" s="294"/>
    </row>
    <row r="69" spans="1:6" s="304" customFormat="1" ht="9" customHeight="1">
      <c r="A69" s="292" t="s">
        <v>34</v>
      </c>
      <c r="B69" s="293">
        <f t="shared" si="1"/>
        <v>14976</v>
      </c>
      <c r="C69" s="293">
        <v>13924</v>
      </c>
      <c r="D69" s="293">
        <v>934</v>
      </c>
      <c r="E69" s="293">
        <v>118</v>
      </c>
      <c r="F69" s="294"/>
    </row>
    <row r="70" spans="1:6" s="304" customFormat="1" ht="9" customHeight="1">
      <c r="A70" s="295" t="s">
        <v>35</v>
      </c>
      <c r="B70" s="296">
        <f t="shared" si="1"/>
        <v>18520</v>
      </c>
      <c r="C70" s="296">
        <v>8024</v>
      </c>
      <c r="D70" s="296">
        <v>10368</v>
      </c>
      <c r="E70" s="296">
        <v>128</v>
      </c>
      <c r="F70" s="294"/>
    </row>
    <row r="71" spans="1:6" s="304" customFormat="1" ht="9" customHeight="1">
      <c r="A71" s="292" t="s">
        <v>36</v>
      </c>
      <c r="B71" s="293">
        <f t="shared" si="1"/>
        <v>26887</v>
      </c>
      <c r="C71" s="293">
        <v>17592</v>
      </c>
      <c r="D71" s="293">
        <v>9097</v>
      </c>
      <c r="E71" s="293">
        <v>198</v>
      </c>
      <c r="F71" s="294"/>
    </row>
    <row r="72" spans="1:6" s="304" customFormat="1" ht="9" customHeight="1">
      <c r="A72" s="292" t="s">
        <v>37</v>
      </c>
      <c r="B72" s="293">
        <f t="shared" si="1"/>
        <v>5656</v>
      </c>
      <c r="C72" s="293">
        <v>3390</v>
      </c>
      <c r="D72" s="293">
        <v>2264</v>
      </c>
      <c r="E72" s="293">
        <v>2</v>
      </c>
      <c r="F72" s="294"/>
    </row>
    <row r="73" spans="1:6" s="304" customFormat="1" ht="9" customHeight="1">
      <c r="A73" s="292" t="s">
        <v>38</v>
      </c>
      <c r="B73" s="293">
        <f t="shared" si="1"/>
        <v>1960</v>
      </c>
      <c r="C73" s="293">
        <v>1626</v>
      </c>
      <c r="D73" s="293">
        <v>294</v>
      </c>
      <c r="E73" s="293">
        <v>40</v>
      </c>
      <c r="F73" s="294"/>
    </row>
    <row r="74" spans="1:6" s="304" customFormat="1" ht="9" customHeight="1">
      <c r="A74" s="295" t="s">
        <v>39</v>
      </c>
      <c r="B74" s="296">
        <f t="shared" si="1"/>
        <v>10349</v>
      </c>
      <c r="C74" s="296">
        <v>6020</v>
      </c>
      <c r="D74" s="296">
        <v>4312</v>
      </c>
      <c r="E74" s="296">
        <v>17</v>
      </c>
      <c r="F74" s="294"/>
    </row>
    <row r="75" spans="1:6" s="304" customFormat="1" ht="9" customHeight="1">
      <c r="A75" s="292" t="s">
        <v>40</v>
      </c>
      <c r="B75" s="293">
        <f t="shared" si="1"/>
        <v>10125</v>
      </c>
      <c r="C75" s="293">
        <v>6455</v>
      </c>
      <c r="D75" s="293">
        <v>3595</v>
      </c>
      <c r="E75" s="293">
        <v>75</v>
      </c>
      <c r="F75" s="294"/>
    </row>
    <row r="76" spans="1:6" s="304" customFormat="1" ht="9" customHeight="1">
      <c r="A76" s="292" t="s">
        <v>41</v>
      </c>
      <c r="B76" s="293">
        <f t="shared" si="1"/>
        <v>10454</v>
      </c>
      <c r="C76" s="293">
        <v>8260</v>
      </c>
      <c r="D76" s="293">
        <v>2090</v>
      </c>
      <c r="E76" s="293">
        <v>104</v>
      </c>
      <c r="F76" s="294"/>
    </row>
    <row r="77" spans="1:6" s="304" customFormat="1" ht="9" customHeight="1">
      <c r="A77" s="292" t="s">
        <v>42</v>
      </c>
      <c r="B77" s="293">
        <f t="shared" si="1"/>
        <v>7188</v>
      </c>
      <c r="C77" s="293">
        <v>3696</v>
      </c>
      <c r="D77" s="293">
        <v>3440</v>
      </c>
      <c r="E77" s="293">
        <v>52</v>
      </c>
      <c r="F77" s="294"/>
    </row>
    <row r="78" spans="1:6" s="304" customFormat="1" ht="9" customHeight="1">
      <c r="A78" s="295" t="s">
        <v>43</v>
      </c>
      <c r="B78" s="296">
        <f t="shared" si="1"/>
        <v>11336</v>
      </c>
      <c r="C78" s="296">
        <v>9863</v>
      </c>
      <c r="D78" s="296">
        <v>1429</v>
      </c>
      <c r="E78" s="296">
        <v>44</v>
      </c>
      <c r="F78" s="294"/>
    </row>
    <row r="79" spans="1:6" s="304" customFormat="1" ht="9" customHeight="1">
      <c r="A79" s="292" t="s">
        <v>44</v>
      </c>
      <c r="B79" s="293">
        <f t="shared" si="1"/>
        <v>4420</v>
      </c>
      <c r="C79" s="293">
        <v>3555</v>
      </c>
      <c r="D79" s="293">
        <v>842</v>
      </c>
      <c r="E79" s="293">
        <v>23</v>
      </c>
      <c r="F79" s="294"/>
    </row>
    <row r="80" spans="1:6" s="304" customFormat="1" ht="9" customHeight="1">
      <c r="A80" s="292" t="s">
        <v>45</v>
      </c>
      <c r="B80" s="293">
        <f t="shared" si="1"/>
        <v>32072</v>
      </c>
      <c r="C80" s="293">
        <v>21300</v>
      </c>
      <c r="D80" s="293">
        <v>10618</v>
      </c>
      <c r="E80" s="293">
        <v>154</v>
      </c>
      <c r="F80" s="294"/>
    </row>
    <row r="81" spans="1:6" s="304" customFormat="1" ht="9" customHeight="1">
      <c r="A81" s="292" t="s">
        <v>46</v>
      </c>
      <c r="B81" s="293">
        <f t="shared" si="1"/>
        <v>8094</v>
      </c>
      <c r="C81" s="293">
        <v>6633</v>
      </c>
      <c r="D81" s="293">
        <v>1382</v>
      </c>
      <c r="E81" s="293">
        <v>79</v>
      </c>
      <c r="F81" s="294"/>
    </row>
    <row r="82" spans="1:6" s="304" customFormat="1" ht="9" customHeight="1">
      <c r="A82" s="295" t="s">
        <v>47</v>
      </c>
      <c r="B82" s="296">
        <f t="shared" si="1"/>
        <v>6321</v>
      </c>
      <c r="C82" s="305">
        <v>3265</v>
      </c>
      <c r="D82" s="296">
        <v>3035</v>
      </c>
      <c r="E82" s="296">
        <v>21</v>
      </c>
      <c r="F82" s="294"/>
    </row>
    <row r="83" spans="1:6" s="304" customFormat="1" ht="9" customHeight="1">
      <c r="A83" s="292" t="s">
        <v>76</v>
      </c>
      <c r="B83" s="297">
        <f t="shared" si="1"/>
        <v>2136</v>
      </c>
      <c r="C83" s="297" t="s">
        <v>77</v>
      </c>
      <c r="D83" s="297" t="s">
        <v>77</v>
      </c>
      <c r="E83" s="293">
        <v>2136</v>
      </c>
      <c r="F83" s="294"/>
    </row>
    <row r="84" spans="1:6" s="304" customFormat="1" ht="9" customHeight="1">
      <c r="A84" s="292"/>
      <c r="B84" s="293"/>
      <c r="C84" s="297"/>
      <c r="D84" s="297"/>
      <c r="E84" s="293"/>
      <c r="F84" s="294"/>
    </row>
    <row r="85" spans="1:6" s="303" customFormat="1" ht="9" customHeight="1">
      <c r="A85" s="288">
        <v>1997</v>
      </c>
      <c r="B85" s="289"/>
      <c r="C85" s="289"/>
      <c r="D85" s="289"/>
      <c r="E85" s="289"/>
      <c r="F85" s="290"/>
    </row>
    <row r="86" spans="1:6" s="303" customFormat="1" ht="9" customHeight="1">
      <c r="A86" s="291" t="s">
        <v>7</v>
      </c>
      <c r="B86" s="289">
        <f>SUM(B88:B120)</f>
        <v>440437</v>
      </c>
      <c r="C86" s="289">
        <f>SUM(C88:C120)</f>
        <v>326253</v>
      </c>
      <c r="D86" s="289">
        <f>SUM(D88:D120)</f>
        <v>108143</v>
      </c>
      <c r="E86" s="289">
        <f>SUM(E88:E120)</f>
        <v>6041</v>
      </c>
      <c r="F86" s="290"/>
    </row>
    <row r="87" spans="1:6" s="303" customFormat="1" ht="3.95" customHeight="1">
      <c r="A87" s="291"/>
      <c r="B87" s="289"/>
      <c r="C87" s="289"/>
      <c r="D87" s="289"/>
      <c r="E87" s="289"/>
      <c r="F87" s="290"/>
    </row>
    <row r="88" spans="1:6" s="304" customFormat="1" ht="9" customHeight="1">
      <c r="A88" s="292" t="s">
        <v>16</v>
      </c>
      <c r="B88" s="293">
        <f t="shared" ref="B88:B120" si="2">SUM(C88:E88)</f>
        <v>3782</v>
      </c>
      <c r="C88" s="293">
        <v>2981</v>
      </c>
      <c r="D88" s="293">
        <v>799</v>
      </c>
      <c r="E88" s="293">
        <v>2</v>
      </c>
      <c r="F88" s="294"/>
    </row>
    <row r="89" spans="1:6" s="304" customFormat="1" ht="9" customHeight="1">
      <c r="A89" s="292" t="s">
        <v>17</v>
      </c>
      <c r="B89" s="293">
        <f t="shared" si="2"/>
        <v>10541</v>
      </c>
      <c r="C89" s="293">
        <v>9199</v>
      </c>
      <c r="D89" s="293">
        <v>962</v>
      </c>
      <c r="E89" s="293">
        <v>380</v>
      </c>
      <c r="F89" s="294"/>
    </row>
    <row r="90" spans="1:6" s="304" customFormat="1" ht="9" customHeight="1">
      <c r="A90" s="292" t="s">
        <v>18</v>
      </c>
      <c r="B90" s="293">
        <f t="shared" si="2"/>
        <v>1630</v>
      </c>
      <c r="C90" s="293">
        <v>1306</v>
      </c>
      <c r="D90" s="293">
        <v>307</v>
      </c>
      <c r="E90" s="293">
        <v>17</v>
      </c>
      <c r="F90" s="294"/>
    </row>
    <row r="91" spans="1:6" s="304" customFormat="1" ht="9" customHeight="1">
      <c r="A91" s="295" t="s">
        <v>19</v>
      </c>
      <c r="B91" s="296">
        <f t="shared" si="2"/>
        <v>2563</v>
      </c>
      <c r="C91" s="296">
        <v>2137</v>
      </c>
      <c r="D91" s="296">
        <v>396</v>
      </c>
      <c r="E91" s="296">
        <v>30</v>
      </c>
      <c r="F91" s="294"/>
    </row>
    <row r="92" spans="1:6" s="304" customFormat="1" ht="9" customHeight="1">
      <c r="A92" s="292" t="s">
        <v>20</v>
      </c>
      <c r="B92" s="293">
        <f t="shared" si="2"/>
        <v>10312</v>
      </c>
      <c r="C92" s="293">
        <v>9048</v>
      </c>
      <c r="D92" s="293">
        <v>1242</v>
      </c>
      <c r="E92" s="293">
        <v>22</v>
      </c>
      <c r="F92" s="294"/>
    </row>
    <row r="93" spans="1:6" s="304" customFormat="1" ht="9" customHeight="1">
      <c r="A93" s="292" t="s">
        <v>21</v>
      </c>
      <c r="B93" s="293">
        <f t="shared" si="2"/>
        <v>2403</v>
      </c>
      <c r="C93" s="293">
        <v>2011</v>
      </c>
      <c r="D93" s="293">
        <v>369</v>
      </c>
      <c r="E93" s="293">
        <v>23</v>
      </c>
      <c r="F93" s="294"/>
    </row>
    <row r="94" spans="1:6" s="304" customFormat="1" ht="9" customHeight="1">
      <c r="A94" s="292" t="s">
        <v>22</v>
      </c>
      <c r="B94" s="293">
        <f t="shared" si="2"/>
        <v>15512</v>
      </c>
      <c r="C94" s="293">
        <v>7643</v>
      </c>
      <c r="D94" s="293">
        <v>7651</v>
      </c>
      <c r="E94" s="293">
        <v>218</v>
      </c>
      <c r="F94" s="294"/>
    </row>
    <row r="95" spans="1:6" s="304" customFormat="1" ht="9" customHeight="1">
      <c r="A95" s="295" t="s">
        <v>23</v>
      </c>
      <c r="B95" s="296">
        <f t="shared" si="2"/>
        <v>15508</v>
      </c>
      <c r="C95" s="296">
        <v>12687</v>
      </c>
      <c r="D95" s="296">
        <v>2630</v>
      </c>
      <c r="E95" s="296">
        <v>191</v>
      </c>
      <c r="F95" s="294"/>
    </row>
    <row r="96" spans="1:6" s="304" customFormat="1" ht="9" customHeight="1">
      <c r="A96" s="243" t="s">
        <v>24</v>
      </c>
      <c r="B96" s="293">
        <f t="shared" si="2"/>
        <v>46884</v>
      </c>
      <c r="C96" s="293">
        <v>45860</v>
      </c>
      <c r="D96" s="293">
        <v>323</v>
      </c>
      <c r="E96" s="293">
        <v>701</v>
      </c>
      <c r="F96" s="294"/>
    </row>
    <row r="97" spans="1:6" s="304" customFormat="1" ht="9" customHeight="1">
      <c r="A97" s="292" t="s">
        <v>25</v>
      </c>
      <c r="B97" s="293">
        <f t="shared" si="2"/>
        <v>6121</v>
      </c>
      <c r="C97" s="293">
        <v>3809</v>
      </c>
      <c r="D97" s="293">
        <v>2301</v>
      </c>
      <c r="E97" s="293">
        <v>11</v>
      </c>
      <c r="F97" s="294"/>
    </row>
    <row r="98" spans="1:6" s="304" customFormat="1" ht="9" customHeight="1">
      <c r="A98" s="292" t="s">
        <v>26</v>
      </c>
      <c r="B98" s="293">
        <f t="shared" si="2"/>
        <v>21492</v>
      </c>
      <c r="C98" s="293">
        <v>14132</v>
      </c>
      <c r="D98" s="293">
        <v>7352</v>
      </c>
      <c r="E98" s="293">
        <v>8</v>
      </c>
      <c r="F98" s="294"/>
    </row>
    <row r="99" spans="1:6" s="304" customFormat="1" ht="9" customHeight="1">
      <c r="A99" s="295" t="s">
        <v>27</v>
      </c>
      <c r="B99" s="296">
        <f t="shared" si="2"/>
        <v>11173</v>
      </c>
      <c r="C99" s="296">
        <v>7504</v>
      </c>
      <c r="D99" s="296">
        <v>3550</v>
      </c>
      <c r="E99" s="296">
        <v>119</v>
      </c>
      <c r="F99" s="294"/>
    </row>
    <row r="100" spans="1:6" s="304" customFormat="1" ht="9" customHeight="1">
      <c r="A100" s="292" t="s">
        <v>28</v>
      </c>
      <c r="B100" s="293">
        <f t="shared" si="2"/>
        <v>9781</v>
      </c>
      <c r="C100" s="293">
        <v>4789</v>
      </c>
      <c r="D100" s="293">
        <v>4954</v>
      </c>
      <c r="E100" s="293">
        <v>38</v>
      </c>
      <c r="F100" s="294"/>
    </row>
    <row r="101" spans="1:6" s="304" customFormat="1" ht="9" customHeight="1">
      <c r="A101" s="292" t="s">
        <v>29</v>
      </c>
      <c r="B101" s="293">
        <f t="shared" si="2"/>
        <v>30722</v>
      </c>
      <c r="C101" s="293">
        <v>25571</v>
      </c>
      <c r="D101" s="293">
        <v>4904</v>
      </c>
      <c r="E101" s="293">
        <v>247</v>
      </c>
      <c r="F101" s="294"/>
    </row>
    <row r="102" spans="1:6" s="304" customFormat="1" ht="9" customHeight="1">
      <c r="A102" s="292" t="s">
        <v>30</v>
      </c>
      <c r="B102" s="293">
        <f t="shared" si="2"/>
        <v>51525</v>
      </c>
      <c r="C102" s="293">
        <v>42528</v>
      </c>
      <c r="D102" s="293">
        <v>8483</v>
      </c>
      <c r="E102" s="293">
        <v>514</v>
      </c>
      <c r="F102" s="294"/>
    </row>
    <row r="103" spans="1:6" s="304" customFormat="1" ht="9" customHeight="1">
      <c r="A103" s="295" t="s">
        <v>31</v>
      </c>
      <c r="B103" s="296">
        <f t="shared" si="2"/>
        <v>18656</v>
      </c>
      <c r="C103" s="296">
        <v>12525</v>
      </c>
      <c r="D103" s="296">
        <v>6026</v>
      </c>
      <c r="E103" s="296">
        <v>105</v>
      </c>
      <c r="F103" s="294"/>
    </row>
    <row r="104" spans="1:6" s="304" customFormat="1" ht="9" customHeight="1">
      <c r="A104" s="292" t="s">
        <v>32</v>
      </c>
      <c r="B104" s="293">
        <f t="shared" si="2"/>
        <v>6704</v>
      </c>
      <c r="C104" s="293">
        <v>5823</v>
      </c>
      <c r="D104" s="293">
        <v>818</v>
      </c>
      <c r="E104" s="293">
        <v>63</v>
      </c>
      <c r="F104" s="294"/>
    </row>
    <row r="105" spans="1:6" s="304" customFormat="1" ht="9" customHeight="1">
      <c r="A105" s="292" t="s">
        <v>33</v>
      </c>
      <c r="B105" s="293">
        <f t="shared" si="2"/>
        <v>4103</v>
      </c>
      <c r="C105" s="293">
        <v>2783</v>
      </c>
      <c r="D105" s="293">
        <v>1288</v>
      </c>
      <c r="E105" s="293">
        <v>32</v>
      </c>
      <c r="F105" s="294"/>
    </row>
    <row r="106" spans="1:6" s="304" customFormat="1" ht="9" customHeight="1">
      <c r="A106" s="292" t="s">
        <v>34</v>
      </c>
      <c r="B106" s="293">
        <f t="shared" si="2"/>
        <v>15603</v>
      </c>
      <c r="C106" s="293">
        <v>14523</v>
      </c>
      <c r="D106" s="293">
        <v>906</v>
      </c>
      <c r="E106" s="293">
        <v>174</v>
      </c>
      <c r="F106" s="294"/>
    </row>
    <row r="107" spans="1:6" s="304" customFormat="1" ht="9" customHeight="1">
      <c r="A107" s="295" t="s">
        <v>35</v>
      </c>
      <c r="B107" s="296">
        <f t="shared" si="2"/>
        <v>18425</v>
      </c>
      <c r="C107" s="296">
        <v>8178</v>
      </c>
      <c r="D107" s="296">
        <v>10120</v>
      </c>
      <c r="E107" s="296">
        <v>127</v>
      </c>
      <c r="F107" s="294"/>
    </row>
    <row r="108" spans="1:6" s="304" customFormat="1" ht="9" customHeight="1">
      <c r="A108" s="292" t="s">
        <v>36</v>
      </c>
      <c r="B108" s="293">
        <f t="shared" si="2"/>
        <v>26458</v>
      </c>
      <c r="C108" s="293">
        <v>16947</v>
      </c>
      <c r="D108" s="293">
        <v>9337</v>
      </c>
      <c r="E108" s="293">
        <v>174</v>
      </c>
      <c r="F108" s="294"/>
    </row>
    <row r="109" spans="1:6" s="304" customFormat="1" ht="9" customHeight="1">
      <c r="A109" s="292" t="s">
        <v>37</v>
      </c>
      <c r="B109" s="293">
        <f t="shared" si="2"/>
        <v>5698</v>
      </c>
      <c r="C109" s="293">
        <v>3302</v>
      </c>
      <c r="D109" s="293">
        <v>2393</v>
      </c>
      <c r="E109" s="293">
        <v>3</v>
      </c>
      <c r="F109" s="294"/>
    </row>
    <row r="110" spans="1:6" s="304" customFormat="1" ht="9" customHeight="1">
      <c r="A110" s="292" t="s">
        <v>38</v>
      </c>
      <c r="B110" s="293">
        <f t="shared" si="2"/>
        <v>2053</v>
      </c>
      <c r="C110" s="293">
        <v>1676</v>
      </c>
      <c r="D110" s="293">
        <v>323</v>
      </c>
      <c r="E110" s="293">
        <v>54</v>
      </c>
      <c r="F110" s="294"/>
    </row>
    <row r="111" spans="1:6" s="304" customFormat="1" ht="9" customHeight="1">
      <c r="A111" s="295" t="s">
        <v>39</v>
      </c>
      <c r="B111" s="296">
        <f t="shared" si="2"/>
        <v>10289</v>
      </c>
      <c r="C111" s="296">
        <v>6053</v>
      </c>
      <c r="D111" s="296">
        <v>4227</v>
      </c>
      <c r="E111" s="296">
        <v>9</v>
      </c>
      <c r="F111" s="294"/>
    </row>
    <row r="112" spans="1:6" s="304" customFormat="1" ht="9" customHeight="1">
      <c r="A112" s="292" t="s">
        <v>40</v>
      </c>
      <c r="B112" s="293">
        <f t="shared" si="2"/>
        <v>9969</v>
      </c>
      <c r="C112" s="293">
        <v>6416</v>
      </c>
      <c r="D112" s="293">
        <v>3502</v>
      </c>
      <c r="E112" s="293">
        <v>51</v>
      </c>
      <c r="F112" s="294"/>
    </row>
    <row r="113" spans="1:6" s="304" customFormat="1" ht="9" customHeight="1">
      <c r="A113" s="292" t="s">
        <v>41</v>
      </c>
      <c r="B113" s="293">
        <f t="shared" si="2"/>
        <v>10797</v>
      </c>
      <c r="C113" s="293">
        <v>8505</v>
      </c>
      <c r="D113" s="293">
        <v>2165</v>
      </c>
      <c r="E113" s="293">
        <v>127</v>
      </c>
      <c r="F113" s="294"/>
    </row>
    <row r="114" spans="1:6" s="304" customFormat="1" ht="9" customHeight="1">
      <c r="A114" s="292" t="s">
        <v>42</v>
      </c>
      <c r="B114" s="293">
        <f t="shared" si="2"/>
        <v>7196</v>
      </c>
      <c r="C114" s="293">
        <v>3742</v>
      </c>
      <c r="D114" s="293">
        <v>3386</v>
      </c>
      <c r="E114" s="293">
        <v>68</v>
      </c>
      <c r="F114" s="294"/>
    </row>
    <row r="115" spans="1:6" s="304" customFormat="1" ht="9" customHeight="1">
      <c r="A115" s="295" t="s">
        <v>43</v>
      </c>
      <c r="B115" s="296">
        <f t="shared" si="2"/>
        <v>11450</v>
      </c>
      <c r="C115" s="296">
        <v>9873</v>
      </c>
      <c r="D115" s="296">
        <v>1535</v>
      </c>
      <c r="E115" s="296">
        <v>42</v>
      </c>
      <c r="F115" s="294"/>
    </row>
    <row r="116" spans="1:6" s="304" customFormat="1" ht="9" customHeight="1">
      <c r="A116" s="292" t="s">
        <v>44</v>
      </c>
      <c r="B116" s="293">
        <f t="shared" si="2"/>
        <v>4651</v>
      </c>
      <c r="C116" s="293">
        <v>3689</v>
      </c>
      <c r="D116" s="293">
        <v>933</v>
      </c>
      <c r="E116" s="293">
        <v>29</v>
      </c>
      <c r="F116" s="294"/>
    </row>
    <row r="117" spans="1:6" s="304" customFormat="1" ht="9" customHeight="1">
      <c r="A117" s="292" t="s">
        <v>45</v>
      </c>
      <c r="B117" s="293">
        <f t="shared" si="2"/>
        <v>31705</v>
      </c>
      <c r="C117" s="293">
        <v>20976</v>
      </c>
      <c r="D117" s="293">
        <v>10583</v>
      </c>
      <c r="E117" s="293">
        <v>146</v>
      </c>
      <c r="F117" s="294"/>
    </row>
    <row r="118" spans="1:6" s="304" customFormat="1" ht="9" customHeight="1">
      <c r="A118" s="292" t="s">
        <v>46</v>
      </c>
      <c r="B118" s="293">
        <f t="shared" si="2"/>
        <v>7988</v>
      </c>
      <c r="C118" s="293">
        <v>6593</v>
      </c>
      <c r="D118" s="293">
        <v>1328</v>
      </c>
      <c r="E118" s="293">
        <v>67</v>
      </c>
      <c r="F118" s="294"/>
    </row>
    <row r="119" spans="1:6" s="304" customFormat="1" ht="9" customHeight="1">
      <c r="A119" s="295" t="s">
        <v>47</v>
      </c>
      <c r="B119" s="296">
        <f t="shared" si="2"/>
        <v>6511</v>
      </c>
      <c r="C119" s="296">
        <v>3444</v>
      </c>
      <c r="D119" s="296">
        <v>3050</v>
      </c>
      <c r="E119" s="296">
        <v>17</v>
      </c>
      <c r="F119" s="294"/>
    </row>
    <row r="120" spans="1:6" s="304" customFormat="1" ht="9" customHeight="1">
      <c r="A120" s="292" t="s">
        <v>76</v>
      </c>
      <c r="B120" s="297">
        <f t="shared" si="2"/>
        <v>2232</v>
      </c>
      <c r="C120" s="297" t="s">
        <v>77</v>
      </c>
      <c r="D120" s="297" t="s">
        <v>77</v>
      </c>
      <c r="E120" s="293">
        <v>2232</v>
      </c>
      <c r="F120" s="294"/>
    </row>
    <row r="121" spans="1:6" s="304" customFormat="1" ht="9" customHeight="1">
      <c r="A121" s="292"/>
      <c r="B121" s="293"/>
      <c r="C121" s="297"/>
      <c r="D121" s="297"/>
      <c r="E121" s="293"/>
      <c r="F121" s="294"/>
    </row>
    <row r="122" spans="1:6" s="303" customFormat="1" ht="9" customHeight="1">
      <c r="A122" s="288">
        <v>1998</v>
      </c>
      <c r="B122" s="289"/>
      <c r="C122" s="289"/>
      <c r="D122" s="289"/>
      <c r="E122" s="289"/>
      <c r="F122" s="290"/>
    </row>
    <row r="123" spans="1:6" s="303" customFormat="1" ht="9" customHeight="1">
      <c r="A123" s="291" t="s">
        <v>7</v>
      </c>
      <c r="B123" s="289">
        <f>SUM(B125:B157)</f>
        <v>444665</v>
      </c>
      <c r="C123" s="289">
        <f>SUM(C125:C157)</f>
        <v>329170</v>
      </c>
      <c r="D123" s="289">
        <f>SUM(D125:D157)</f>
        <v>109283</v>
      </c>
      <c r="E123" s="289">
        <f>SUM(E125:E157)</f>
        <v>6212</v>
      </c>
      <c r="F123" s="290"/>
    </row>
    <row r="124" spans="1:6" s="303" customFormat="1" ht="3.95" customHeight="1">
      <c r="A124" s="291"/>
      <c r="B124" s="289"/>
      <c r="C124" s="289"/>
      <c r="D124" s="289"/>
      <c r="E124" s="289"/>
      <c r="F124" s="290"/>
    </row>
    <row r="125" spans="1:6" s="304" customFormat="1" ht="9" customHeight="1">
      <c r="A125" s="292" t="s">
        <v>16</v>
      </c>
      <c r="B125" s="293">
        <f t="shared" ref="B125:B157" si="3">SUM(C125:E125)</f>
        <v>3783</v>
      </c>
      <c r="C125" s="293">
        <v>3124</v>
      </c>
      <c r="D125" s="293">
        <v>653</v>
      </c>
      <c r="E125" s="293">
        <v>6</v>
      </c>
      <c r="F125" s="294"/>
    </row>
    <row r="126" spans="1:6" s="304" customFormat="1" ht="9" customHeight="1">
      <c r="A126" s="292" t="s">
        <v>17</v>
      </c>
      <c r="B126" s="293">
        <f t="shared" si="3"/>
        <v>10910</v>
      </c>
      <c r="C126" s="293">
        <v>9565</v>
      </c>
      <c r="D126" s="293">
        <v>844</v>
      </c>
      <c r="E126" s="293">
        <v>501</v>
      </c>
      <c r="F126" s="294"/>
    </row>
    <row r="127" spans="1:6" s="304" customFormat="1" ht="9" customHeight="1">
      <c r="A127" s="292" t="s">
        <v>18</v>
      </c>
      <c r="B127" s="293">
        <f t="shared" si="3"/>
        <v>1553</v>
      </c>
      <c r="C127" s="293">
        <v>1222</v>
      </c>
      <c r="D127" s="293">
        <v>318</v>
      </c>
      <c r="E127" s="293">
        <v>13</v>
      </c>
      <c r="F127" s="294"/>
    </row>
    <row r="128" spans="1:6" s="304" customFormat="1" ht="9" customHeight="1">
      <c r="A128" s="295" t="s">
        <v>19</v>
      </c>
      <c r="B128" s="296">
        <f t="shared" si="3"/>
        <v>2709</v>
      </c>
      <c r="C128" s="296">
        <v>2200</v>
      </c>
      <c r="D128" s="296">
        <v>428</v>
      </c>
      <c r="E128" s="296">
        <v>81</v>
      </c>
      <c r="F128" s="294"/>
    </row>
    <row r="129" spans="1:6" s="304" customFormat="1" ht="9" customHeight="1">
      <c r="A129" s="292" t="s">
        <v>20</v>
      </c>
      <c r="B129" s="293">
        <f t="shared" si="3"/>
        <v>10202</v>
      </c>
      <c r="C129" s="293">
        <v>9258</v>
      </c>
      <c r="D129" s="293">
        <v>914</v>
      </c>
      <c r="E129" s="293">
        <v>30</v>
      </c>
      <c r="F129" s="294"/>
    </row>
    <row r="130" spans="1:6" s="304" customFormat="1" ht="9" customHeight="1">
      <c r="A130" s="292" t="s">
        <v>21</v>
      </c>
      <c r="B130" s="293">
        <f t="shared" si="3"/>
        <v>2370</v>
      </c>
      <c r="C130" s="293">
        <v>2007</v>
      </c>
      <c r="D130" s="293">
        <v>334</v>
      </c>
      <c r="E130" s="293">
        <v>29</v>
      </c>
      <c r="F130" s="294"/>
    </row>
    <row r="131" spans="1:6" s="304" customFormat="1" ht="9" customHeight="1">
      <c r="A131" s="292" t="s">
        <v>22</v>
      </c>
      <c r="B131" s="293">
        <f t="shared" si="3"/>
        <v>16413</v>
      </c>
      <c r="C131" s="293">
        <v>8096</v>
      </c>
      <c r="D131" s="293">
        <v>8066</v>
      </c>
      <c r="E131" s="293">
        <v>251</v>
      </c>
      <c r="F131" s="294"/>
    </row>
    <row r="132" spans="1:6" s="304" customFormat="1" ht="9" customHeight="1">
      <c r="A132" s="295" t="s">
        <v>23</v>
      </c>
      <c r="B132" s="296">
        <f t="shared" si="3"/>
        <v>15386</v>
      </c>
      <c r="C132" s="296">
        <v>12569</v>
      </c>
      <c r="D132" s="296">
        <v>2621</v>
      </c>
      <c r="E132" s="296">
        <v>196</v>
      </c>
      <c r="F132" s="294"/>
    </row>
    <row r="133" spans="1:6" s="304" customFormat="1" ht="9" customHeight="1">
      <c r="A133" s="243" t="s">
        <v>24</v>
      </c>
      <c r="B133" s="293">
        <f t="shared" si="3"/>
        <v>46773</v>
      </c>
      <c r="C133" s="293">
        <v>45771</v>
      </c>
      <c r="D133" s="293">
        <v>328</v>
      </c>
      <c r="E133" s="293">
        <v>674</v>
      </c>
      <c r="F133" s="294"/>
    </row>
    <row r="134" spans="1:6" s="304" customFormat="1" ht="9" customHeight="1">
      <c r="A134" s="292" t="s">
        <v>25</v>
      </c>
      <c r="B134" s="293">
        <f t="shared" si="3"/>
        <v>6106</v>
      </c>
      <c r="C134" s="293">
        <v>3872</v>
      </c>
      <c r="D134" s="293">
        <v>2223</v>
      </c>
      <c r="E134" s="293">
        <v>11</v>
      </c>
      <c r="F134" s="294"/>
    </row>
    <row r="135" spans="1:6" s="304" customFormat="1" ht="9" customHeight="1">
      <c r="A135" s="292" t="s">
        <v>26</v>
      </c>
      <c r="B135" s="293">
        <f t="shared" si="3"/>
        <v>21759</v>
      </c>
      <c r="C135" s="293">
        <v>14533</v>
      </c>
      <c r="D135" s="293">
        <v>7208</v>
      </c>
      <c r="E135" s="293">
        <v>18</v>
      </c>
      <c r="F135" s="294"/>
    </row>
    <row r="136" spans="1:6" s="304" customFormat="1" ht="9" customHeight="1">
      <c r="A136" s="295" t="s">
        <v>27</v>
      </c>
      <c r="B136" s="296">
        <f t="shared" si="3"/>
        <v>10972</v>
      </c>
      <c r="C136" s="296">
        <v>7101</v>
      </c>
      <c r="D136" s="296">
        <v>3779</v>
      </c>
      <c r="E136" s="296">
        <v>92</v>
      </c>
      <c r="F136" s="294"/>
    </row>
    <row r="137" spans="1:6" s="304" customFormat="1" ht="9" customHeight="1">
      <c r="A137" s="292" t="s">
        <v>28</v>
      </c>
      <c r="B137" s="293">
        <f t="shared" si="3"/>
        <v>10136</v>
      </c>
      <c r="C137" s="293">
        <v>4849</v>
      </c>
      <c r="D137" s="293">
        <v>5255</v>
      </c>
      <c r="E137" s="293">
        <v>32</v>
      </c>
      <c r="F137" s="294"/>
    </row>
    <row r="138" spans="1:6" s="304" customFormat="1" ht="9" customHeight="1">
      <c r="A138" s="292" t="s">
        <v>29</v>
      </c>
      <c r="B138" s="293">
        <f t="shared" si="3"/>
        <v>30682</v>
      </c>
      <c r="C138" s="293">
        <v>25963</v>
      </c>
      <c r="D138" s="293">
        <v>4478</v>
      </c>
      <c r="E138" s="293">
        <v>241</v>
      </c>
      <c r="F138" s="294"/>
    </row>
    <row r="139" spans="1:6" s="304" customFormat="1" ht="9" customHeight="1">
      <c r="A139" s="292" t="s">
        <v>30</v>
      </c>
      <c r="B139" s="293">
        <f t="shared" si="3"/>
        <v>52095</v>
      </c>
      <c r="C139" s="293">
        <v>42874</v>
      </c>
      <c r="D139" s="293">
        <v>8724</v>
      </c>
      <c r="E139" s="293">
        <v>497</v>
      </c>
      <c r="F139" s="294"/>
    </row>
    <row r="140" spans="1:6" s="304" customFormat="1" ht="9" customHeight="1">
      <c r="A140" s="295" t="s">
        <v>31</v>
      </c>
      <c r="B140" s="296">
        <f t="shared" si="3"/>
        <v>18466</v>
      </c>
      <c r="C140" s="296">
        <v>12652</v>
      </c>
      <c r="D140" s="296">
        <v>5726</v>
      </c>
      <c r="E140" s="296">
        <v>88</v>
      </c>
      <c r="F140" s="294"/>
    </row>
    <row r="141" spans="1:6" s="304" customFormat="1" ht="9" customHeight="1">
      <c r="A141" s="292" t="s">
        <v>32</v>
      </c>
      <c r="B141" s="293">
        <f t="shared" si="3"/>
        <v>6848</v>
      </c>
      <c r="C141" s="293">
        <v>5844</v>
      </c>
      <c r="D141" s="293">
        <v>933</v>
      </c>
      <c r="E141" s="293">
        <v>71</v>
      </c>
      <c r="F141" s="294"/>
    </row>
    <row r="142" spans="1:6" s="304" customFormat="1" ht="9" customHeight="1">
      <c r="A142" s="292" t="s">
        <v>33</v>
      </c>
      <c r="B142" s="293">
        <f t="shared" si="3"/>
        <v>4119</v>
      </c>
      <c r="C142" s="293">
        <v>2894</v>
      </c>
      <c r="D142" s="293">
        <v>1207</v>
      </c>
      <c r="E142" s="293">
        <v>18</v>
      </c>
      <c r="F142" s="294"/>
    </row>
    <row r="143" spans="1:6" s="304" customFormat="1" ht="9" customHeight="1">
      <c r="A143" s="292" t="s">
        <v>34</v>
      </c>
      <c r="B143" s="293">
        <f t="shared" si="3"/>
        <v>15936</v>
      </c>
      <c r="C143" s="293">
        <v>14963</v>
      </c>
      <c r="D143" s="293">
        <v>794</v>
      </c>
      <c r="E143" s="293">
        <v>179</v>
      </c>
      <c r="F143" s="294"/>
    </row>
    <row r="144" spans="1:6" s="304" customFormat="1" ht="9" customHeight="1">
      <c r="A144" s="295" t="s">
        <v>35</v>
      </c>
      <c r="B144" s="296">
        <f t="shared" si="3"/>
        <v>18565</v>
      </c>
      <c r="C144" s="296">
        <v>7467</v>
      </c>
      <c r="D144" s="296">
        <v>10985</v>
      </c>
      <c r="E144" s="296">
        <v>113</v>
      </c>
      <c r="F144" s="294"/>
    </row>
    <row r="145" spans="1:6" s="304" customFormat="1" ht="9" customHeight="1">
      <c r="A145" s="292" t="s">
        <v>36</v>
      </c>
      <c r="B145" s="293">
        <f t="shared" si="3"/>
        <v>26413</v>
      </c>
      <c r="C145" s="293">
        <v>16807</v>
      </c>
      <c r="D145" s="293">
        <v>9403</v>
      </c>
      <c r="E145" s="293">
        <v>203</v>
      </c>
      <c r="F145" s="294"/>
    </row>
    <row r="146" spans="1:6" s="304" customFormat="1" ht="9" customHeight="1">
      <c r="A146" s="292" t="s">
        <v>37</v>
      </c>
      <c r="B146" s="293">
        <f t="shared" si="3"/>
        <v>5950</v>
      </c>
      <c r="C146" s="293">
        <v>3572</v>
      </c>
      <c r="D146" s="293">
        <v>2367</v>
      </c>
      <c r="E146" s="293">
        <v>11</v>
      </c>
      <c r="F146" s="294"/>
    </row>
    <row r="147" spans="1:6" s="304" customFormat="1" ht="9" customHeight="1">
      <c r="A147" s="292" t="s">
        <v>38</v>
      </c>
      <c r="B147" s="293">
        <f t="shared" si="3"/>
        <v>2083</v>
      </c>
      <c r="C147" s="293">
        <v>1677</v>
      </c>
      <c r="D147" s="293">
        <v>352</v>
      </c>
      <c r="E147" s="293">
        <v>54</v>
      </c>
      <c r="F147" s="294"/>
    </row>
    <row r="148" spans="1:6" s="304" customFormat="1" ht="9" customHeight="1">
      <c r="A148" s="295" t="s">
        <v>39</v>
      </c>
      <c r="B148" s="296">
        <f t="shared" si="3"/>
        <v>10501</v>
      </c>
      <c r="C148" s="296">
        <v>6166</v>
      </c>
      <c r="D148" s="296">
        <v>4315</v>
      </c>
      <c r="E148" s="296">
        <v>20</v>
      </c>
      <c r="F148" s="294"/>
    </row>
    <row r="149" spans="1:6" s="304" customFormat="1" ht="9" customHeight="1">
      <c r="A149" s="292" t="s">
        <v>40</v>
      </c>
      <c r="B149" s="293">
        <f t="shared" si="3"/>
        <v>10230</v>
      </c>
      <c r="C149" s="293">
        <v>6577</v>
      </c>
      <c r="D149" s="293">
        <v>3598</v>
      </c>
      <c r="E149" s="293">
        <v>55</v>
      </c>
      <c r="F149" s="294"/>
    </row>
    <row r="150" spans="1:6" s="304" customFormat="1" ht="9" customHeight="1">
      <c r="A150" s="292" t="s">
        <v>41</v>
      </c>
      <c r="B150" s="293">
        <f t="shared" si="3"/>
        <v>10491</v>
      </c>
      <c r="C150" s="293">
        <v>8362</v>
      </c>
      <c r="D150" s="293">
        <v>1970</v>
      </c>
      <c r="E150" s="293">
        <v>159</v>
      </c>
      <c r="F150" s="294"/>
    </row>
    <row r="151" spans="1:6" s="304" customFormat="1" ht="9" customHeight="1">
      <c r="A151" s="292" t="s">
        <v>42</v>
      </c>
      <c r="B151" s="293">
        <f t="shared" si="3"/>
        <v>7789</v>
      </c>
      <c r="C151" s="293">
        <v>3895</v>
      </c>
      <c r="D151" s="293">
        <v>3849</v>
      </c>
      <c r="E151" s="293">
        <v>45</v>
      </c>
      <c r="F151" s="294"/>
    </row>
    <row r="152" spans="1:6" s="304" customFormat="1" ht="9" customHeight="1">
      <c r="A152" s="295" t="s">
        <v>43</v>
      </c>
      <c r="B152" s="296">
        <f t="shared" si="3"/>
        <v>11548</v>
      </c>
      <c r="C152" s="296">
        <v>10216</v>
      </c>
      <c r="D152" s="296">
        <v>1268</v>
      </c>
      <c r="E152" s="296">
        <v>64</v>
      </c>
      <c r="F152" s="294"/>
    </row>
    <row r="153" spans="1:6" s="304" customFormat="1" ht="9" customHeight="1">
      <c r="A153" s="292" t="s">
        <v>44</v>
      </c>
      <c r="B153" s="293">
        <f t="shared" si="3"/>
        <v>4356</v>
      </c>
      <c r="C153" s="293">
        <v>3440</v>
      </c>
      <c r="D153" s="293">
        <v>883</v>
      </c>
      <c r="E153" s="293">
        <v>33</v>
      </c>
      <c r="F153" s="294"/>
    </row>
    <row r="154" spans="1:6" s="304" customFormat="1" ht="9" customHeight="1">
      <c r="A154" s="292" t="s">
        <v>45</v>
      </c>
      <c r="B154" s="293">
        <f t="shared" si="3"/>
        <v>32424</v>
      </c>
      <c r="C154" s="293">
        <v>21395</v>
      </c>
      <c r="D154" s="293">
        <v>10902</v>
      </c>
      <c r="E154" s="293">
        <v>127</v>
      </c>
      <c r="F154" s="294"/>
    </row>
    <row r="155" spans="1:6" s="304" customFormat="1" ht="9" customHeight="1">
      <c r="A155" s="292" t="s">
        <v>46</v>
      </c>
      <c r="B155" s="293">
        <f t="shared" si="3"/>
        <v>8318</v>
      </c>
      <c r="C155" s="293">
        <v>6875</v>
      </c>
      <c r="D155" s="293">
        <v>1368</v>
      </c>
      <c r="E155" s="293">
        <v>75</v>
      </c>
      <c r="F155" s="294"/>
    </row>
    <row r="156" spans="1:6" s="304" customFormat="1" ht="9" customHeight="1">
      <c r="A156" s="295" t="s">
        <v>47</v>
      </c>
      <c r="B156" s="296">
        <f t="shared" si="3"/>
        <v>6580</v>
      </c>
      <c r="C156" s="296">
        <v>3364</v>
      </c>
      <c r="D156" s="296">
        <v>3190</v>
      </c>
      <c r="E156" s="296">
        <v>26</v>
      </c>
      <c r="F156" s="294"/>
    </row>
    <row r="157" spans="1:6" s="304" customFormat="1" ht="9" customHeight="1">
      <c r="A157" s="292" t="s">
        <v>76</v>
      </c>
      <c r="B157" s="297">
        <f t="shared" si="3"/>
        <v>2199</v>
      </c>
      <c r="C157" s="297" t="s">
        <v>77</v>
      </c>
      <c r="D157" s="297" t="s">
        <v>77</v>
      </c>
      <c r="E157" s="293">
        <v>2199</v>
      </c>
      <c r="F157" s="294"/>
    </row>
    <row r="158" spans="1:6" s="304" customFormat="1" ht="9" customHeight="1">
      <c r="A158" s="292"/>
      <c r="B158" s="293"/>
      <c r="C158" s="297"/>
      <c r="D158" s="297"/>
      <c r="E158" s="293"/>
      <c r="F158" s="294"/>
    </row>
    <row r="159" spans="1:6" s="303" customFormat="1" ht="9" customHeight="1">
      <c r="A159" s="288">
        <v>1999</v>
      </c>
      <c r="B159" s="289"/>
      <c r="C159" s="289"/>
      <c r="D159" s="289"/>
      <c r="E159" s="289"/>
      <c r="F159" s="290"/>
    </row>
    <row r="160" spans="1:6" s="303" customFormat="1" ht="9" customHeight="1">
      <c r="A160" s="291" t="s">
        <v>7</v>
      </c>
      <c r="B160" s="289">
        <f>SUM(B162:B194)</f>
        <v>443950</v>
      </c>
      <c r="C160" s="289">
        <f>SUM(C162:C194)</f>
        <v>332434</v>
      </c>
      <c r="D160" s="289">
        <f>SUM(D162:D194)</f>
        <v>105664</v>
      </c>
      <c r="E160" s="289">
        <f>SUM(E162:E194)</f>
        <v>5852</v>
      </c>
      <c r="F160" s="290"/>
    </row>
    <row r="161" spans="1:6" s="303" customFormat="1" ht="3.95" customHeight="1">
      <c r="A161" s="291"/>
      <c r="B161" s="289"/>
      <c r="C161" s="289"/>
      <c r="D161" s="289"/>
      <c r="E161" s="289"/>
      <c r="F161" s="290"/>
    </row>
    <row r="162" spans="1:6" s="304" customFormat="1" ht="9" customHeight="1">
      <c r="A162" s="292" t="s">
        <v>16</v>
      </c>
      <c r="B162" s="293">
        <f t="shared" ref="B162:B194" si="4">SUM(C162:E162)</f>
        <v>3917</v>
      </c>
      <c r="C162" s="293">
        <v>3277</v>
      </c>
      <c r="D162" s="293">
        <v>622</v>
      </c>
      <c r="E162" s="293">
        <v>18</v>
      </c>
      <c r="F162" s="294"/>
    </row>
    <row r="163" spans="1:6" s="304" customFormat="1" ht="9" customHeight="1">
      <c r="A163" s="292" t="s">
        <v>17</v>
      </c>
      <c r="B163" s="293">
        <f t="shared" si="4"/>
        <v>11301</v>
      </c>
      <c r="C163" s="293">
        <v>9960</v>
      </c>
      <c r="D163" s="293">
        <v>880</v>
      </c>
      <c r="E163" s="293">
        <v>461</v>
      </c>
      <c r="F163" s="294"/>
    </row>
    <row r="164" spans="1:6" s="304" customFormat="1" ht="9" customHeight="1">
      <c r="A164" s="292" t="s">
        <v>18</v>
      </c>
      <c r="B164" s="293">
        <f t="shared" si="4"/>
        <v>1665</v>
      </c>
      <c r="C164" s="293">
        <v>1375</v>
      </c>
      <c r="D164" s="293">
        <v>278</v>
      </c>
      <c r="E164" s="293">
        <v>12</v>
      </c>
      <c r="F164" s="294"/>
    </row>
    <row r="165" spans="1:6" s="304" customFormat="1" ht="9" customHeight="1">
      <c r="A165" s="295" t="s">
        <v>19</v>
      </c>
      <c r="B165" s="296">
        <f t="shared" si="4"/>
        <v>2544</v>
      </c>
      <c r="C165" s="296">
        <v>2110</v>
      </c>
      <c r="D165" s="296">
        <v>404</v>
      </c>
      <c r="E165" s="296">
        <v>30</v>
      </c>
      <c r="F165" s="294"/>
    </row>
    <row r="166" spans="1:6" s="304" customFormat="1" ht="9" customHeight="1">
      <c r="A166" s="292" t="s">
        <v>20</v>
      </c>
      <c r="B166" s="293">
        <f t="shared" si="4"/>
        <v>9706</v>
      </c>
      <c r="C166" s="293">
        <v>8614</v>
      </c>
      <c r="D166" s="293">
        <v>1072</v>
      </c>
      <c r="E166" s="293">
        <v>20</v>
      </c>
      <c r="F166" s="294"/>
    </row>
    <row r="167" spans="1:6" s="304" customFormat="1" ht="9" customHeight="1">
      <c r="A167" s="292" t="s">
        <v>21</v>
      </c>
      <c r="B167" s="293">
        <f t="shared" si="4"/>
        <v>2351</v>
      </c>
      <c r="C167" s="293">
        <v>1997</v>
      </c>
      <c r="D167" s="293">
        <v>337</v>
      </c>
      <c r="E167" s="293">
        <v>17</v>
      </c>
      <c r="F167" s="294"/>
    </row>
    <row r="168" spans="1:6" s="304" customFormat="1" ht="9" customHeight="1">
      <c r="A168" s="292" t="s">
        <v>22</v>
      </c>
      <c r="B168" s="293">
        <f t="shared" si="4"/>
        <v>15204</v>
      </c>
      <c r="C168" s="293">
        <v>7610</v>
      </c>
      <c r="D168" s="293">
        <v>7432</v>
      </c>
      <c r="E168" s="293">
        <v>162</v>
      </c>
      <c r="F168" s="294"/>
    </row>
    <row r="169" spans="1:6" s="304" customFormat="1" ht="9" customHeight="1">
      <c r="A169" s="295" t="s">
        <v>23</v>
      </c>
      <c r="B169" s="296">
        <f t="shared" si="4"/>
        <v>15517</v>
      </c>
      <c r="C169" s="296">
        <v>12562</v>
      </c>
      <c r="D169" s="296">
        <v>2850</v>
      </c>
      <c r="E169" s="296">
        <v>105</v>
      </c>
      <c r="F169" s="294"/>
    </row>
    <row r="170" spans="1:6" s="304" customFormat="1" ht="9" customHeight="1">
      <c r="A170" s="243" t="s">
        <v>24</v>
      </c>
      <c r="B170" s="293">
        <f t="shared" si="4"/>
        <v>46601</v>
      </c>
      <c r="C170" s="293">
        <v>45670</v>
      </c>
      <c r="D170" s="293">
        <v>255</v>
      </c>
      <c r="E170" s="293">
        <v>676</v>
      </c>
      <c r="F170" s="294"/>
    </row>
    <row r="171" spans="1:6" s="304" customFormat="1" ht="9" customHeight="1">
      <c r="A171" s="292" t="s">
        <v>25</v>
      </c>
      <c r="B171" s="293">
        <f t="shared" si="4"/>
        <v>6004</v>
      </c>
      <c r="C171" s="293">
        <v>3714</v>
      </c>
      <c r="D171" s="293">
        <v>2278</v>
      </c>
      <c r="E171" s="293">
        <v>12</v>
      </c>
      <c r="F171" s="294"/>
    </row>
    <row r="172" spans="1:6" s="304" customFormat="1" ht="9" customHeight="1">
      <c r="A172" s="292" t="s">
        <v>26</v>
      </c>
      <c r="B172" s="293">
        <f t="shared" si="4"/>
        <v>21753</v>
      </c>
      <c r="C172" s="293">
        <v>14795</v>
      </c>
      <c r="D172" s="293">
        <v>6943</v>
      </c>
      <c r="E172" s="293">
        <v>15</v>
      </c>
      <c r="F172" s="294"/>
    </row>
    <row r="173" spans="1:6" s="304" customFormat="1" ht="9" customHeight="1">
      <c r="A173" s="295" t="s">
        <v>27</v>
      </c>
      <c r="B173" s="296">
        <f t="shared" si="4"/>
        <v>10693</v>
      </c>
      <c r="C173" s="296">
        <v>6691</v>
      </c>
      <c r="D173" s="296">
        <v>3920</v>
      </c>
      <c r="E173" s="296">
        <v>82</v>
      </c>
      <c r="F173" s="294"/>
    </row>
    <row r="174" spans="1:6" s="304" customFormat="1" ht="9" customHeight="1">
      <c r="A174" s="292" t="s">
        <v>28</v>
      </c>
      <c r="B174" s="293">
        <f t="shared" si="4"/>
        <v>10038</v>
      </c>
      <c r="C174" s="293">
        <v>5065</v>
      </c>
      <c r="D174" s="293">
        <v>4918</v>
      </c>
      <c r="E174" s="293">
        <v>55</v>
      </c>
      <c r="F174" s="294"/>
    </row>
    <row r="175" spans="1:6" s="304" customFormat="1" ht="9" customHeight="1">
      <c r="A175" s="292" t="s">
        <v>29</v>
      </c>
      <c r="B175" s="293">
        <f t="shared" si="4"/>
        <v>31300</v>
      </c>
      <c r="C175" s="293">
        <v>26639</v>
      </c>
      <c r="D175" s="293">
        <v>4450</v>
      </c>
      <c r="E175" s="293">
        <v>211</v>
      </c>
      <c r="F175" s="294"/>
    </row>
    <row r="176" spans="1:6" s="304" customFormat="1" ht="9" customHeight="1">
      <c r="A176" s="292" t="s">
        <v>30</v>
      </c>
      <c r="B176" s="293">
        <f t="shared" si="4"/>
        <v>52594</v>
      </c>
      <c r="C176" s="293">
        <v>44259</v>
      </c>
      <c r="D176" s="293">
        <v>7860</v>
      </c>
      <c r="E176" s="293">
        <v>475</v>
      </c>
      <c r="F176" s="294"/>
    </row>
    <row r="177" spans="1:6" s="304" customFormat="1" ht="9" customHeight="1">
      <c r="A177" s="295" t="s">
        <v>31</v>
      </c>
      <c r="B177" s="296">
        <f t="shared" si="4"/>
        <v>18477</v>
      </c>
      <c r="C177" s="296">
        <v>13430</v>
      </c>
      <c r="D177" s="296">
        <v>4952</v>
      </c>
      <c r="E177" s="296">
        <v>95</v>
      </c>
      <c r="F177" s="294"/>
    </row>
    <row r="178" spans="1:6" s="304" customFormat="1" ht="9" customHeight="1">
      <c r="A178" s="292" t="s">
        <v>32</v>
      </c>
      <c r="B178" s="293">
        <f t="shared" si="4"/>
        <v>6828</v>
      </c>
      <c r="C178" s="293">
        <v>5628</v>
      </c>
      <c r="D178" s="293">
        <v>1140</v>
      </c>
      <c r="E178" s="293">
        <v>60</v>
      </c>
      <c r="F178" s="294"/>
    </row>
    <row r="179" spans="1:6" s="304" customFormat="1" ht="9" customHeight="1">
      <c r="A179" s="292" t="s">
        <v>33</v>
      </c>
      <c r="B179" s="293">
        <f t="shared" si="4"/>
        <v>4098</v>
      </c>
      <c r="C179" s="293">
        <v>2881</v>
      </c>
      <c r="D179" s="293">
        <v>1201</v>
      </c>
      <c r="E179" s="293">
        <v>16</v>
      </c>
      <c r="F179" s="294"/>
    </row>
    <row r="180" spans="1:6" s="304" customFormat="1" ht="9" customHeight="1">
      <c r="A180" s="292" t="s">
        <v>34</v>
      </c>
      <c r="B180" s="293">
        <f t="shared" si="4"/>
        <v>15836</v>
      </c>
      <c r="C180" s="293">
        <v>14945</v>
      </c>
      <c r="D180" s="293">
        <v>731</v>
      </c>
      <c r="E180" s="293">
        <v>160</v>
      </c>
      <c r="F180" s="294"/>
    </row>
    <row r="181" spans="1:6" s="304" customFormat="1" ht="9" customHeight="1">
      <c r="A181" s="295" t="s">
        <v>35</v>
      </c>
      <c r="B181" s="296">
        <f t="shared" si="4"/>
        <v>18074</v>
      </c>
      <c r="C181" s="296">
        <v>7749</v>
      </c>
      <c r="D181" s="296">
        <v>10207</v>
      </c>
      <c r="E181" s="296">
        <v>118</v>
      </c>
      <c r="F181" s="294"/>
    </row>
    <row r="182" spans="1:6" s="304" customFormat="1" ht="9" customHeight="1">
      <c r="A182" s="292" t="s">
        <v>36</v>
      </c>
      <c r="B182" s="293">
        <f t="shared" si="4"/>
        <v>27169</v>
      </c>
      <c r="C182" s="293">
        <v>17506</v>
      </c>
      <c r="D182" s="293">
        <v>9481</v>
      </c>
      <c r="E182" s="293">
        <v>182</v>
      </c>
      <c r="F182" s="294"/>
    </row>
    <row r="183" spans="1:6" s="304" customFormat="1" ht="9" customHeight="1">
      <c r="A183" s="292" t="s">
        <v>37</v>
      </c>
      <c r="B183" s="293">
        <f t="shared" si="4"/>
        <v>5867</v>
      </c>
      <c r="C183" s="293">
        <v>3786</v>
      </c>
      <c r="D183" s="293">
        <v>2079</v>
      </c>
      <c r="E183" s="293">
        <v>2</v>
      </c>
      <c r="F183" s="294"/>
    </row>
    <row r="184" spans="1:6" s="304" customFormat="1" ht="9" customHeight="1">
      <c r="A184" s="292" t="s">
        <v>38</v>
      </c>
      <c r="B184" s="293">
        <f t="shared" si="4"/>
        <v>2351</v>
      </c>
      <c r="C184" s="293">
        <v>1921</v>
      </c>
      <c r="D184" s="293">
        <v>368</v>
      </c>
      <c r="E184" s="293">
        <v>62</v>
      </c>
      <c r="F184" s="294"/>
    </row>
    <row r="185" spans="1:6" s="304" customFormat="1" ht="9" customHeight="1">
      <c r="A185" s="295" t="s">
        <v>39</v>
      </c>
      <c r="B185" s="296">
        <f t="shared" si="4"/>
        <v>10324</v>
      </c>
      <c r="C185" s="296">
        <v>6146</v>
      </c>
      <c r="D185" s="296">
        <v>4175</v>
      </c>
      <c r="E185" s="296">
        <v>3</v>
      </c>
      <c r="F185" s="294"/>
    </row>
    <row r="186" spans="1:6" s="304" customFormat="1" ht="9" customHeight="1">
      <c r="A186" s="292" t="s">
        <v>40</v>
      </c>
      <c r="B186" s="293">
        <f t="shared" si="4"/>
        <v>10270</v>
      </c>
      <c r="C186" s="293">
        <v>6561</v>
      </c>
      <c r="D186" s="293">
        <v>3677</v>
      </c>
      <c r="E186" s="293">
        <v>32</v>
      </c>
      <c r="F186" s="294"/>
    </row>
    <row r="187" spans="1:6" s="304" customFormat="1" ht="9" customHeight="1">
      <c r="A187" s="292" t="s">
        <v>41</v>
      </c>
      <c r="B187" s="293">
        <f t="shared" si="4"/>
        <v>10730</v>
      </c>
      <c r="C187" s="293">
        <v>8499</v>
      </c>
      <c r="D187" s="293">
        <v>2085</v>
      </c>
      <c r="E187" s="293">
        <v>146</v>
      </c>
      <c r="F187" s="294"/>
    </row>
    <row r="188" spans="1:6" s="304" customFormat="1" ht="9" customHeight="1">
      <c r="A188" s="292" t="s">
        <v>42</v>
      </c>
      <c r="B188" s="293">
        <f t="shared" si="4"/>
        <v>7270</v>
      </c>
      <c r="C188" s="293">
        <v>3800</v>
      </c>
      <c r="D188" s="293">
        <v>3424</v>
      </c>
      <c r="E188" s="293">
        <v>46</v>
      </c>
      <c r="F188" s="294"/>
    </row>
    <row r="189" spans="1:6" s="304" customFormat="1" ht="9" customHeight="1">
      <c r="A189" s="295" t="s">
        <v>43</v>
      </c>
      <c r="B189" s="296">
        <f t="shared" si="4"/>
        <v>11563</v>
      </c>
      <c r="C189" s="296">
        <v>9716</v>
      </c>
      <c r="D189" s="296">
        <v>1793</v>
      </c>
      <c r="E189" s="296">
        <v>54</v>
      </c>
      <c r="F189" s="294"/>
    </row>
    <row r="190" spans="1:6" s="304" customFormat="1" ht="9" customHeight="1">
      <c r="A190" s="292" t="s">
        <v>44</v>
      </c>
      <c r="B190" s="293">
        <f t="shared" si="4"/>
        <v>4550</v>
      </c>
      <c r="C190" s="293">
        <v>3639</v>
      </c>
      <c r="D190" s="293">
        <v>886</v>
      </c>
      <c r="E190" s="293">
        <v>25</v>
      </c>
      <c r="F190" s="294"/>
    </row>
    <row r="191" spans="1:6" s="304" customFormat="1" ht="9" customHeight="1">
      <c r="A191" s="292" t="s">
        <v>45</v>
      </c>
      <c r="B191" s="293">
        <f t="shared" si="4"/>
        <v>32722</v>
      </c>
      <c r="C191" s="293">
        <v>21703</v>
      </c>
      <c r="D191" s="293">
        <v>10889</v>
      </c>
      <c r="E191" s="293">
        <v>130</v>
      </c>
      <c r="F191" s="294"/>
    </row>
    <row r="192" spans="1:6" s="304" customFormat="1" ht="9" customHeight="1">
      <c r="A192" s="292" t="s">
        <v>46</v>
      </c>
      <c r="B192" s="293">
        <f t="shared" si="4"/>
        <v>8007</v>
      </c>
      <c r="C192" s="293">
        <v>6727</v>
      </c>
      <c r="D192" s="293">
        <v>1239</v>
      </c>
      <c r="E192" s="293">
        <v>41</v>
      </c>
      <c r="F192" s="294"/>
    </row>
    <row r="193" spans="1:6" s="304" customFormat="1" ht="9" customHeight="1">
      <c r="A193" s="295" t="s">
        <v>47</v>
      </c>
      <c r="B193" s="296">
        <f t="shared" si="4"/>
        <v>6323</v>
      </c>
      <c r="C193" s="296">
        <v>3459</v>
      </c>
      <c r="D193" s="296">
        <v>2838</v>
      </c>
      <c r="E193" s="296">
        <v>26</v>
      </c>
      <c r="F193" s="294"/>
    </row>
    <row r="194" spans="1:6" s="304" customFormat="1" ht="9" customHeight="1">
      <c r="A194" s="292" t="s">
        <v>76</v>
      </c>
      <c r="B194" s="297">
        <f t="shared" si="4"/>
        <v>2303</v>
      </c>
      <c r="C194" s="297" t="s">
        <v>77</v>
      </c>
      <c r="D194" s="297" t="s">
        <v>77</v>
      </c>
      <c r="E194" s="293">
        <v>2303</v>
      </c>
      <c r="F194" s="294"/>
    </row>
    <row r="195" spans="1:6" s="304" customFormat="1" ht="9" customHeight="1">
      <c r="A195" s="292"/>
      <c r="B195" s="293"/>
      <c r="C195" s="297"/>
      <c r="D195" s="297"/>
      <c r="E195" s="293"/>
      <c r="F195" s="294"/>
    </row>
    <row r="196" spans="1:6" s="303" customFormat="1" ht="9" customHeight="1">
      <c r="A196" s="288">
        <v>2000</v>
      </c>
      <c r="B196" s="289"/>
      <c r="C196" s="289"/>
      <c r="D196" s="289"/>
      <c r="E196" s="289"/>
      <c r="F196" s="290"/>
    </row>
    <row r="197" spans="1:6" s="303" customFormat="1" ht="9" customHeight="1">
      <c r="A197" s="291" t="s">
        <v>7</v>
      </c>
      <c r="B197" s="289">
        <f>SUM(B199:B231)</f>
        <v>437667</v>
      </c>
      <c r="C197" s="289">
        <f>SUM(C199:C231)</f>
        <v>333980</v>
      </c>
      <c r="D197" s="289">
        <f>SUM(D199:D231)</f>
        <v>97870</v>
      </c>
      <c r="E197" s="289">
        <f>SUM(E199:E231)</f>
        <v>5817</v>
      </c>
      <c r="F197" s="290"/>
    </row>
    <row r="198" spans="1:6" s="303" customFormat="1" ht="3.95" customHeight="1">
      <c r="A198" s="291"/>
      <c r="B198" s="289"/>
      <c r="C198" s="289"/>
      <c r="D198" s="289"/>
      <c r="E198" s="289"/>
      <c r="F198" s="290"/>
    </row>
    <row r="199" spans="1:6" s="304" customFormat="1" ht="9" customHeight="1">
      <c r="A199" s="292" t="s">
        <v>16</v>
      </c>
      <c r="B199" s="293">
        <f t="shared" ref="B199:B231" si="5">SUM(C199:E199)</f>
        <v>3728</v>
      </c>
      <c r="C199" s="293">
        <v>3139</v>
      </c>
      <c r="D199" s="293">
        <v>583</v>
      </c>
      <c r="E199" s="293">
        <v>6</v>
      </c>
      <c r="F199" s="294"/>
    </row>
    <row r="200" spans="1:6" s="304" customFormat="1" ht="9" customHeight="1">
      <c r="A200" s="292" t="s">
        <v>17</v>
      </c>
      <c r="B200" s="293">
        <f t="shared" si="5"/>
        <v>11364</v>
      </c>
      <c r="C200" s="293">
        <v>9979</v>
      </c>
      <c r="D200" s="293">
        <v>853</v>
      </c>
      <c r="E200" s="293">
        <v>532</v>
      </c>
      <c r="F200" s="294"/>
    </row>
    <row r="201" spans="1:6" s="304" customFormat="1" ht="9" customHeight="1">
      <c r="A201" s="292" t="s">
        <v>18</v>
      </c>
      <c r="B201" s="293">
        <f t="shared" si="5"/>
        <v>1697</v>
      </c>
      <c r="C201" s="293">
        <v>1398</v>
      </c>
      <c r="D201" s="293">
        <v>292</v>
      </c>
      <c r="E201" s="293">
        <v>7</v>
      </c>
      <c r="F201" s="294"/>
    </row>
    <row r="202" spans="1:6" s="304" customFormat="1" ht="9" customHeight="1">
      <c r="A202" s="295" t="s">
        <v>19</v>
      </c>
      <c r="B202" s="296">
        <f t="shared" si="5"/>
        <v>2526</v>
      </c>
      <c r="C202" s="296">
        <v>2140</v>
      </c>
      <c r="D202" s="296">
        <v>363</v>
      </c>
      <c r="E202" s="296">
        <v>23</v>
      </c>
      <c r="F202" s="294"/>
    </row>
    <row r="203" spans="1:6" s="304" customFormat="1" ht="9" customHeight="1">
      <c r="A203" s="292" t="s">
        <v>20</v>
      </c>
      <c r="B203" s="293">
        <f t="shared" si="5"/>
        <v>10229</v>
      </c>
      <c r="C203" s="293">
        <v>9110</v>
      </c>
      <c r="D203" s="293">
        <v>1080</v>
      </c>
      <c r="E203" s="293">
        <v>39</v>
      </c>
      <c r="F203" s="294"/>
    </row>
    <row r="204" spans="1:6" s="304" customFormat="1" ht="9" customHeight="1">
      <c r="A204" s="292" t="s">
        <v>21</v>
      </c>
      <c r="B204" s="293">
        <f t="shared" si="5"/>
        <v>2412</v>
      </c>
      <c r="C204" s="293">
        <v>2009</v>
      </c>
      <c r="D204" s="293">
        <v>387</v>
      </c>
      <c r="E204" s="293">
        <v>16</v>
      </c>
      <c r="F204" s="294"/>
    </row>
    <row r="205" spans="1:6" s="304" customFormat="1" ht="9" customHeight="1">
      <c r="A205" s="292" t="s">
        <v>22</v>
      </c>
      <c r="B205" s="293">
        <f t="shared" si="5"/>
        <v>15253</v>
      </c>
      <c r="C205" s="293">
        <v>8059</v>
      </c>
      <c r="D205" s="293">
        <v>6996</v>
      </c>
      <c r="E205" s="293">
        <v>198</v>
      </c>
      <c r="F205" s="294"/>
    </row>
    <row r="206" spans="1:6" s="304" customFormat="1" ht="9" customHeight="1">
      <c r="A206" s="295" t="s">
        <v>23</v>
      </c>
      <c r="B206" s="296">
        <f t="shared" si="5"/>
        <v>15358</v>
      </c>
      <c r="C206" s="296">
        <v>12510</v>
      </c>
      <c r="D206" s="296">
        <v>2698</v>
      </c>
      <c r="E206" s="296">
        <v>150</v>
      </c>
      <c r="F206" s="294"/>
    </row>
    <row r="207" spans="1:6" s="304" customFormat="1" ht="9" customHeight="1">
      <c r="A207" s="243" t="s">
        <v>24</v>
      </c>
      <c r="B207" s="293">
        <f t="shared" si="5"/>
        <v>46029</v>
      </c>
      <c r="C207" s="293">
        <v>45151</v>
      </c>
      <c r="D207" s="293">
        <v>231</v>
      </c>
      <c r="E207" s="293">
        <v>647</v>
      </c>
      <c r="F207" s="294"/>
    </row>
    <row r="208" spans="1:6" s="304" customFormat="1" ht="9" customHeight="1">
      <c r="A208" s="292" t="s">
        <v>25</v>
      </c>
      <c r="B208" s="293">
        <f t="shared" si="5"/>
        <v>5699</v>
      </c>
      <c r="C208" s="293">
        <v>3713</v>
      </c>
      <c r="D208" s="293">
        <v>1971</v>
      </c>
      <c r="E208" s="293">
        <v>15</v>
      </c>
      <c r="F208" s="294"/>
    </row>
    <row r="209" spans="1:6" s="304" customFormat="1" ht="9" customHeight="1">
      <c r="A209" s="292" t="s">
        <v>26</v>
      </c>
      <c r="B209" s="293">
        <f t="shared" si="5"/>
        <v>21401</v>
      </c>
      <c r="C209" s="293">
        <v>15714</v>
      </c>
      <c r="D209" s="293">
        <v>5642</v>
      </c>
      <c r="E209" s="293">
        <v>45</v>
      </c>
      <c r="F209" s="294"/>
    </row>
    <row r="210" spans="1:6" s="304" customFormat="1" ht="9" customHeight="1">
      <c r="A210" s="295" t="s">
        <v>27</v>
      </c>
      <c r="B210" s="296">
        <f t="shared" si="5"/>
        <v>10432</v>
      </c>
      <c r="C210" s="296">
        <v>6559</v>
      </c>
      <c r="D210" s="296">
        <v>3791</v>
      </c>
      <c r="E210" s="296">
        <v>82</v>
      </c>
      <c r="F210" s="294"/>
    </row>
    <row r="211" spans="1:6" s="304" customFormat="1" ht="9" customHeight="1">
      <c r="A211" s="292" t="s">
        <v>28</v>
      </c>
      <c r="B211" s="293">
        <f t="shared" si="5"/>
        <v>9113</v>
      </c>
      <c r="C211" s="293">
        <v>5014</v>
      </c>
      <c r="D211" s="293">
        <v>4057</v>
      </c>
      <c r="E211" s="293">
        <v>42</v>
      </c>
      <c r="F211" s="294"/>
    </row>
    <row r="212" spans="1:6" s="304" customFormat="1" ht="9" customHeight="1">
      <c r="A212" s="292" t="s">
        <v>29</v>
      </c>
      <c r="B212" s="293">
        <f t="shared" si="5"/>
        <v>30936</v>
      </c>
      <c r="C212" s="293">
        <v>26557</v>
      </c>
      <c r="D212" s="293">
        <v>4143</v>
      </c>
      <c r="E212" s="293">
        <v>236</v>
      </c>
      <c r="F212" s="294"/>
    </row>
    <row r="213" spans="1:6" s="304" customFormat="1" ht="9" customHeight="1">
      <c r="A213" s="292" t="s">
        <v>30</v>
      </c>
      <c r="B213" s="293">
        <f t="shared" si="5"/>
        <v>52564</v>
      </c>
      <c r="C213" s="293">
        <v>43889</v>
      </c>
      <c r="D213" s="293">
        <v>8242</v>
      </c>
      <c r="E213" s="293">
        <v>433</v>
      </c>
      <c r="F213" s="294"/>
    </row>
    <row r="214" spans="1:6" s="304" customFormat="1" ht="9" customHeight="1">
      <c r="A214" s="295" t="s">
        <v>31</v>
      </c>
      <c r="B214" s="296">
        <f t="shared" si="5"/>
        <v>18304</v>
      </c>
      <c r="C214" s="296">
        <v>13312</v>
      </c>
      <c r="D214" s="296">
        <v>4898</v>
      </c>
      <c r="E214" s="296">
        <v>94</v>
      </c>
      <c r="F214" s="294"/>
    </row>
    <row r="215" spans="1:6" s="304" customFormat="1" ht="9" customHeight="1">
      <c r="A215" s="292" t="s">
        <v>32</v>
      </c>
      <c r="B215" s="293">
        <f t="shared" si="5"/>
        <v>6703</v>
      </c>
      <c r="C215" s="293">
        <v>5548</v>
      </c>
      <c r="D215" s="293">
        <v>1103</v>
      </c>
      <c r="E215" s="293">
        <v>52</v>
      </c>
      <c r="F215" s="294"/>
    </row>
    <row r="216" spans="1:6" s="304" customFormat="1" ht="9" customHeight="1">
      <c r="A216" s="292" t="s">
        <v>33</v>
      </c>
      <c r="B216" s="293">
        <f t="shared" si="5"/>
        <v>4087</v>
      </c>
      <c r="C216" s="293">
        <v>2927</v>
      </c>
      <c r="D216" s="293">
        <v>1142</v>
      </c>
      <c r="E216" s="293">
        <v>18</v>
      </c>
      <c r="F216" s="294"/>
    </row>
    <row r="217" spans="1:6" s="304" customFormat="1" ht="9" customHeight="1">
      <c r="A217" s="292" t="s">
        <v>34</v>
      </c>
      <c r="B217" s="293">
        <f t="shared" si="5"/>
        <v>16122</v>
      </c>
      <c r="C217" s="293">
        <v>15353</v>
      </c>
      <c r="D217" s="293">
        <v>662</v>
      </c>
      <c r="E217" s="293">
        <v>107</v>
      </c>
      <c r="F217" s="294"/>
    </row>
    <row r="218" spans="1:6" s="304" customFormat="1" ht="9" customHeight="1">
      <c r="A218" s="295" t="s">
        <v>35</v>
      </c>
      <c r="B218" s="296">
        <f t="shared" si="5"/>
        <v>17092</v>
      </c>
      <c r="C218" s="296">
        <v>7672</v>
      </c>
      <c r="D218" s="296">
        <v>9281</v>
      </c>
      <c r="E218" s="296">
        <v>139</v>
      </c>
      <c r="F218" s="294"/>
    </row>
    <row r="219" spans="1:6" s="304" customFormat="1" ht="9" customHeight="1">
      <c r="A219" s="292" t="s">
        <v>36</v>
      </c>
      <c r="B219" s="293">
        <f t="shared" si="5"/>
        <v>26034</v>
      </c>
      <c r="C219" s="293">
        <v>17317</v>
      </c>
      <c r="D219" s="293">
        <v>8548</v>
      </c>
      <c r="E219" s="293">
        <v>169</v>
      </c>
      <c r="F219" s="294"/>
    </row>
    <row r="220" spans="1:6" s="304" customFormat="1" ht="9" customHeight="1">
      <c r="A220" s="292" t="s">
        <v>37</v>
      </c>
      <c r="B220" s="293">
        <f t="shared" si="5"/>
        <v>6028</v>
      </c>
      <c r="C220" s="293">
        <v>4007</v>
      </c>
      <c r="D220" s="293">
        <v>1986</v>
      </c>
      <c r="E220" s="293">
        <v>35</v>
      </c>
      <c r="F220" s="294"/>
    </row>
    <row r="221" spans="1:6" s="304" customFormat="1" ht="9" customHeight="1">
      <c r="A221" s="292" t="s">
        <v>38</v>
      </c>
      <c r="B221" s="293">
        <f t="shared" si="5"/>
        <v>2335</v>
      </c>
      <c r="C221" s="293">
        <v>1992</v>
      </c>
      <c r="D221" s="293">
        <v>288</v>
      </c>
      <c r="E221" s="293">
        <v>55</v>
      </c>
      <c r="F221" s="294"/>
    </row>
    <row r="222" spans="1:6" s="304" customFormat="1" ht="9" customHeight="1">
      <c r="A222" s="295" t="s">
        <v>39</v>
      </c>
      <c r="B222" s="296">
        <f t="shared" si="5"/>
        <v>10032</v>
      </c>
      <c r="C222" s="296">
        <v>6192</v>
      </c>
      <c r="D222" s="296">
        <v>3818</v>
      </c>
      <c r="E222" s="296">
        <v>22</v>
      </c>
      <c r="F222" s="294"/>
    </row>
    <row r="223" spans="1:6" s="304" customFormat="1" ht="9" customHeight="1">
      <c r="A223" s="292" t="s">
        <v>40</v>
      </c>
      <c r="B223" s="293">
        <f t="shared" si="5"/>
        <v>10053</v>
      </c>
      <c r="C223" s="293">
        <v>6699</v>
      </c>
      <c r="D223" s="293">
        <v>3325</v>
      </c>
      <c r="E223" s="293">
        <v>29</v>
      </c>
      <c r="F223" s="294"/>
    </row>
    <row r="224" spans="1:6" s="304" customFormat="1" ht="9" customHeight="1">
      <c r="A224" s="292" t="s">
        <v>41</v>
      </c>
      <c r="B224" s="293">
        <f t="shared" si="5"/>
        <v>10468</v>
      </c>
      <c r="C224" s="293">
        <v>8615</v>
      </c>
      <c r="D224" s="293">
        <v>1736</v>
      </c>
      <c r="E224" s="293">
        <v>117</v>
      </c>
      <c r="F224" s="294"/>
    </row>
    <row r="225" spans="1:6" s="304" customFormat="1" ht="9" customHeight="1">
      <c r="A225" s="292" t="s">
        <v>42</v>
      </c>
      <c r="B225" s="293">
        <f t="shared" si="5"/>
        <v>7188</v>
      </c>
      <c r="C225" s="293">
        <v>3864</v>
      </c>
      <c r="D225" s="293">
        <v>3283</v>
      </c>
      <c r="E225" s="293">
        <v>41</v>
      </c>
      <c r="F225" s="294"/>
    </row>
    <row r="226" spans="1:6" s="304" customFormat="1" ht="9" customHeight="1">
      <c r="A226" s="295" t="s">
        <v>43</v>
      </c>
      <c r="B226" s="296">
        <f t="shared" si="5"/>
        <v>11719</v>
      </c>
      <c r="C226" s="296">
        <v>10029</v>
      </c>
      <c r="D226" s="296">
        <v>1637</v>
      </c>
      <c r="E226" s="296">
        <v>53</v>
      </c>
      <c r="F226" s="294"/>
    </row>
    <row r="227" spans="1:6" s="304" customFormat="1" ht="9" customHeight="1">
      <c r="A227" s="292" t="s">
        <v>44</v>
      </c>
      <c r="B227" s="293">
        <f t="shared" si="5"/>
        <v>4253</v>
      </c>
      <c r="C227" s="293">
        <v>3458</v>
      </c>
      <c r="D227" s="293">
        <v>770</v>
      </c>
      <c r="E227" s="293">
        <v>25</v>
      </c>
      <c r="F227" s="294"/>
    </row>
    <row r="228" spans="1:6" s="304" customFormat="1" ht="9" customHeight="1">
      <c r="A228" s="292" t="s">
        <v>45</v>
      </c>
      <c r="B228" s="293">
        <f t="shared" si="5"/>
        <v>31927</v>
      </c>
      <c r="C228" s="293">
        <v>21703</v>
      </c>
      <c r="D228" s="293">
        <v>10086</v>
      </c>
      <c r="E228" s="293">
        <v>138</v>
      </c>
      <c r="F228" s="294"/>
    </row>
    <row r="229" spans="1:6" s="304" customFormat="1" ht="9" customHeight="1">
      <c r="A229" s="292" t="s">
        <v>46</v>
      </c>
      <c r="B229" s="293">
        <f t="shared" si="5"/>
        <v>8060</v>
      </c>
      <c r="C229" s="293">
        <v>6864</v>
      </c>
      <c r="D229" s="293">
        <v>1167</v>
      </c>
      <c r="E229" s="293">
        <v>29</v>
      </c>
      <c r="F229" s="294"/>
    </row>
    <row r="230" spans="1:6" s="304" customFormat="1" ht="9" customHeight="1">
      <c r="A230" s="295" t="s">
        <v>47</v>
      </c>
      <c r="B230" s="296">
        <f t="shared" si="5"/>
        <v>6340</v>
      </c>
      <c r="C230" s="296">
        <v>3487</v>
      </c>
      <c r="D230" s="296">
        <v>2811</v>
      </c>
      <c r="E230" s="296">
        <v>42</v>
      </c>
      <c r="F230" s="294"/>
    </row>
    <row r="231" spans="1:6" s="304" customFormat="1" ht="9" customHeight="1">
      <c r="A231" s="292" t="s">
        <v>76</v>
      </c>
      <c r="B231" s="297">
        <f t="shared" si="5"/>
        <v>2181</v>
      </c>
      <c r="C231" s="297" t="s">
        <v>77</v>
      </c>
      <c r="D231" s="297" t="s">
        <v>77</v>
      </c>
      <c r="E231" s="293">
        <v>2181</v>
      </c>
      <c r="F231" s="294"/>
    </row>
    <row r="232" spans="1:6" s="304" customFormat="1" ht="9" customHeight="1">
      <c r="A232" s="292"/>
      <c r="B232" s="293"/>
      <c r="C232" s="297"/>
      <c r="D232" s="297"/>
      <c r="E232" s="293"/>
      <c r="F232" s="294"/>
    </row>
    <row r="233" spans="1:6" s="303" customFormat="1" ht="9" customHeight="1">
      <c r="A233" s="288">
        <v>2001</v>
      </c>
      <c r="B233" s="289"/>
      <c r="C233" s="289"/>
      <c r="D233" s="289"/>
      <c r="E233" s="289"/>
      <c r="F233" s="290"/>
    </row>
    <row r="234" spans="1:6" s="303" customFormat="1" ht="9" customHeight="1">
      <c r="A234" s="291" t="s">
        <v>7</v>
      </c>
      <c r="B234" s="289">
        <f>SUM(B236:B268)</f>
        <v>443127</v>
      </c>
      <c r="C234" s="289">
        <f>SUM(C236:C268)</f>
        <v>336551</v>
      </c>
      <c r="D234" s="289">
        <f>SUM(D236:D268)</f>
        <v>100670</v>
      </c>
      <c r="E234" s="289">
        <f>SUM(E236:E268)</f>
        <v>5906</v>
      </c>
      <c r="F234" s="290"/>
    </row>
    <row r="235" spans="1:6" s="303" customFormat="1" ht="3.95" customHeight="1">
      <c r="A235" s="291"/>
      <c r="B235" s="289"/>
      <c r="C235" s="289"/>
      <c r="D235" s="289"/>
      <c r="E235" s="289"/>
      <c r="F235" s="290"/>
    </row>
    <row r="236" spans="1:6" s="304" customFormat="1" ht="9" customHeight="1">
      <c r="A236" s="292" t="s">
        <v>16</v>
      </c>
      <c r="B236" s="293">
        <f t="shared" ref="B236:B268" si="6">SUM(C236:E236)</f>
        <v>3826</v>
      </c>
      <c r="C236" s="293">
        <v>3170</v>
      </c>
      <c r="D236" s="293">
        <v>635</v>
      </c>
      <c r="E236" s="293">
        <v>21</v>
      </c>
      <c r="F236" s="294"/>
    </row>
    <row r="237" spans="1:6" s="304" customFormat="1" ht="9" customHeight="1">
      <c r="A237" s="292" t="s">
        <v>17</v>
      </c>
      <c r="B237" s="293">
        <f t="shared" si="6"/>
        <v>11090</v>
      </c>
      <c r="C237" s="293">
        <v>9691</v>
      </c>
      <c r="D237" s="293">
        <v>841</v>
      </c>
      <c r="E237" s="293">
        <v>558</v>
      </c>
      <c r="F237" s="294"/>
    </row>
    <row r="238" spans="1:6" s="304" customFormat="1" ht="9" customHeight="1">
      <c r="A238" s="292" t="s">
        <v>18</v>
      </c>
      <c r="B238" s="293">
        <f t="shared" si="6"/>
        <v>1782</v>
      </c>
      <c r="C238" s="293">
        <v>1468</v>
      </c>
      <c r="D238" s="293">
        <v>300</v>
      </c>
      <c r="E238" s="293">
        <v>14</v>
      </c>
      <c r="F238" s="294"/>
    </row>
    <row r="239" spans="1:6" s="304" customFormat="1" ht="9" customHeight="1">
      <c r="A239" s="295" t="s">
        <v>19</v>
      </c>
      <c r="B239" s="296">
        <f t="shared" si="6"/>
        <v>2493</v>
      </c>
      <c r="C239" s="296">
        <v>2146</v>
      </c>
      <c r="D239" s="296">
        <v>326</v>
      </c>
      <c r="E239" s="296">
        <v>21</v>
      </c>
      <c r="F239" s="294"/>
    </row>
    <row r="240" spans="1:6" s="304" customFormat="1" ht="9" customHeight="1">
      <c r="A240" s="292" t="s">
        <v>20</v>
      </c>
      <c r="B240" s="293">
        <f t="shared" si="6"/>
        <v>10748</v>
      </c>
      <c r="C240" s="293">
        <v>9641</v>
      </c>
      <c r="D240" s="293">
        <v>1056</v>
      </c>
      <c r="E240" s="293">
        <v>51</v>
      </c>
      <c r="F240" s="294"/>
    </row>
    <row r="241" spans="1:6" s="304" customFormat="1" ht="9" customHeight="1">
      <c r="A241" s="292" t="s">
        <v>21</v>
      </c>
      <c r="B241" s="293">
        <f t="shared" si="6"/>
        <v>2449</v>
      </c>
      <c r="C241" s="293">
        <v>2050</v>
      </c>
      <c r="D241" s="293">
        <v>370</v>
      </c>
      <c r="E241" s="293">
        <v>29</v>
      </c>
      <c r="F241" s="294"/>
    </row>
    <row r="242" spans="1:6" s="304" customFormat="1" ht="9" customHeight="1">
      <c r="A242" s="292" t="s">
        <v>22</v>
      </c>
      <c r="B242" s="293">
        <f t="shared" si="6"/>
        <v>15815</v>
      </c>
      <c r="C242" s="293">
        <v>8388</v>
      </c>
      <c r="D242" s="293">
        <v>7087</v>
      </c>
      <c r="E242" s="293">
        <v>340</v>
      </c>
      <c r="F242" s="294"/>
    </row>
    <row r="243" spans="1:6" s="304" customFormat="1" ht="9" customHeight="1">
      <c r="A243" s="295" t="s">
        <v>23</v>
      </c>
      <c r="B243" s="296">
        <f t="shared" si="6"/>
        <v>15905</v>
      </c>
      <c r="C243" s="296">
        <v>12876</v>
      </c>
      <c r="D243" s="296">
        <v>2873</v>
      </c>
      <c r="E243" s="296">
        <v>156</v>
      </c>
      <c r="F243" s="294"/>
    </row>
    <row r="244" spans="1:6" s="304" customFormat="1" ht="9" customHeight="1">
      <c r="A244" s="243" t="s">
        <v>24</v>
      </c>
      <c r="B244" s="293">
        <f t="shared" si="6"/>
        <v>46627</v>
      </c>
      <c r="C244" s="293">
        <v>45619</v>
      </c>
      <c r="D244" s="293">
        <v>425</v>
      </c>
      <c r="E244" s="293">
        <v>583</v>
      </c>
      <c r="F244" s="294"/>
    </row>
    <row r="245" spans="1:6" s="304" customFormat="1" ht="9" customHeight="1">
      <c r="A245" s="292" t="s">
        <v>25</v>
      </c>
      <c r="B245" s="293">
        <f t="shared" si="6"/>
        <v>5902</v>
      </c>
      <c r="C245" s="293">
        <v>3860</v>
      </c>
      <c r="D245" s="293">
        <v>2028</v>
      </c>
      <c r="E245" s="293">
        <v>14</v>
      </c>
      <c r="F245" s="294"/>
    </row>
    <row r="246" spans="1:6" s="304" customFormat="1" ht="9" customHeight="1">
      <c r="A246" s="292" t="s">
        <v>26</v>
      </c>
      <c r="B246" s="293">
        <f t="shared" si="6"/>
        <v>20375</v>
      </c>
      <c r="C246" s="293">
        <v>14509</v>
      </c>
      <c r="D246" s="293">
        <v>5816</v>
      </c>
      <c r="E246" s="293">
        <v>50</v>
      </c>
      <c r="F246" s="294"/>
    </row>
    <row r="247" spans="1:6" s="304" customFormat="1" ht="9" customHeight="1">
      <c r="A247" s="295" t="s">
        <v>27</v>
      </c>
      <c r="B247" s="296">
        <f t="shared" si="6"/>
        <v>10715</v>
      </c>
      <c r="C247" s="296">
        <v>6946</v>
      </c>
      <c r="D247" s="296">
        <v>3699</v>
      </c>
      <c r="E247" s="296">
        <v>70</v>
      </c>
      <c r="F247" s="294"/>
    </row>
    <row r="248" spans="1:6" s="304" customFormat="1" ht="9" customHeight="1">
      <c r="A248" s="292" t="s">
        <v>28</v>
      </c>
      <c r="B248" s="293">
        <f t="shared" si="6"/>
        <v>9693</v>
      </c>
      <c r="C248" s="293">
        <v>5116</v>
      </c>
      <c r="D248" s="293">
        <v>4536</v>
      </c>
      <c r="E248" s="293">
        <v>41</v>
      </c>
      <c r="F248" s="294"/>
    </row>
    <row r="249" spans="1:6" s="304" customFormat="1" ht="9" customHeight="1">
      <c r="A249" s="292" t="s">
        <v>29</v>
      </c>
      <c r="B249" s="293">
        <f t="shared" si="6"/>
        <v>30741</v>
      </c>
      <c r="C249" s="293">
        <v>26113</v>
      </c>
      <c r="D249" s="293">
        <v>4367</v>
      </c>
      <c r="E249" s="293">
        <v>261</v>
      </c>
      <c r="F249" s="294"/>
    </row>
    <row r="250" spans="1:6" s="304" customFormat="1" ht="9" customHeight="1">
      <c r="A250" s="292" t="s">
        <v>30</v>
      </c>
      <c r="B250" s="293">
        <f t="shared" si="6"/>
        <v>53315</v>
      </c>
      <c r="C250" s="293">
        <v>45023</v>
      </c>
      <c r="D250" s="293">
        <v>7921</v>
      </c>
      <c r="E250" s="293">
        <v>371</v>
      </c>
      <c r="F250" s="294"/>
    </row>
    <row r="251" spans="1:6" s="304" customFormat="1" ht="9" customHeight="1">
      <c r="A251" s="295" t="s">
        <v>31</v>
      </c>
      <c r="B251" s="296">
        <f t="shared" si="6"/>
        <v>18277</v>
      </c>
      <c r="C251" s="296">
        <v>13221</v>
      </c>
      <c r="D251" s="296">
        <v>4958</v>
      </c>
      <c r="E251" s="296">
        <v>98</v>
      </c>
      <c r="F251" s="294"/>
    </row>
    <row r="252" spans="1:6" s="304" customFormat="1" ht="9" customHeight="1">
      <c r="A252" s="292" t="s">
        <v>32</v>
      </c>
      <c r="B252" s="293">
        <f t="shared" si="6"/>
        <v>6795</v>
      </c>
      <c r="C252" s="293">
        <v>5441</v>
      </c>
      <c r="D252" s="293">
        <v>1297</v>
      </c>
      <c r="E252" s="293">
        <v>57</v>
      </c>
      <c r="F252" s="294"/>
    </row>
    <row r="253" spans="1:6" s="304" customFormat="1" ht="9" customHeight="1">
      <c r="A253" s="292" t="s">
        <v>33</v>
      </c>
      <c r="B253" s="293">
        <f t="shared" si="6"/>
        <v>4136</v>
      </c>
      <c r="C253" s="293">
        <v>2844</v>
      </c>
      <c r="D253" s="293">
        <v>1272</v>
      </c>
      <c r="E253" s="293">
        <v>20</v>
      </c>
      <c r="F253" s="294"/>
    </row>
    <row r="254" spans="1:6" s="304" customFormat="1" ht="9" customHeight="1">
      <c r="A254" s="292" t="s">
        <v>34</v>
      </c>
      <c r="B254" s="293">
        <f t="shared" si="6"/>
        <v>16286</v>
      </c>
      <c r="C254" s="293">
        <v>15419</v>
      </c>
      <c r="D254" s="293">
        <v>691</v>
      </c>
      <c r="E254" s="293">
        <v>176</v>
      </c>
      <c r="F254" s="294"/>
    </row>
    <row r="255" spans="1:6" s="304" customFormat="1" ht="9" customHeight="1">
      <c r="A255" s="295" t="s">
        <v>35</v>
      </c>
      <c r="B255" s="296">
        <f t="shared" si="6"/>
        <v>17103</v>
      </c>
      <c r="C255" s="296">
        <v>7816</v>
      </c>
      <c r="D255" s="296">
        <v>9194</v>
      </c>
      <c r="E255" s="296">
        <v>93</v>
      </c>
      <c r="F255" s="294"/>
    </row>
    <row r="256" spans="1:6" s="304" customFormat="1" ht="9" customHeight="1">
      <c r="A256" s="292" t="s">
        <v>36</v>
      </c>
      <c r="B256" s="293">
        <f t="shared" si="6"/>
        <v>25766</v>
      </c>
      <c r="C256" s="293">
        <v>16990</v>
      </c>
      <c r="D256" s="293">
        <v>8632</v>
      </c>
      <c r="E256" s="293">
        <v>144</v>
      </c>
      <c r="F256" s="294"/>
    </row>
    <row r="257" spans="1:6" s="304" customFormat="1" ht="9" customHeight="1">
      <c r="A257" s="292" t="s">
        <v>37</v>
      </c>
      <c r="B257" s="293">
        <f t="shared" si="6"/>
        <v>6022</v>
      </c>
      <c r="C257" s="293">
        <v>3688</v>
      </c>
      <c r="D257" s="293">
        <v>2310</v>
      </c>
      <c r="E257" s="293">
        <v>24</v>
      </c>
      <c r="F257" s="294"/>
    </row>
    <row r="258" spans="1:6" s="304" customFormat="1" ht="9" customHeight="1">
      <c r="A258" s="292" t="s">
        <v>38</v>
      </c>
      <c r="B258" s="293">
        <f t="shared" si="6"/>
        <v>2493</v>
      </c>
      <c r="C258" s="293">
        <v>2056</v>
      </c>
      <c r="D258" s="293">
        <v>354</v>
      </c>
      <c r="E258" s="293">
        <v>83</v>
      </c>
      <c r="F258" s="294"/>
    </row>
    <row r="259" spans="1:6" s="304" customFormat="1" ht="9" customHeight="1">
      <c r="A259" s="295" t="s">
        <v>39</v>
      </c>
      <c r="B259" s="296">
        <f t="shared" si="6"/>
        <v>9965</v>
      </c>
      <c r="C259" s="296">
        <v>6101</v>
      </c>
      <c r="D259" s="296">
        <v>3843</v>
      </c>
      <c r="E259" s="296">
        <v>21</v>
      </c>
      <c r="F259" s="294"/>
    </row>
    <row r="260" spans="1:6" s="304" customFormat="1" ht="9" customHeight="1">
      <c r="A260" s="292" t="s">
        <v>40</v>
      </c>
      <c r="B260" s="293">
        <f t="shared" si="6"/>
        <v>10034</v>
      </c>
      <c r="C260" s="293">
        <v>6662</v>
      </c>
      <c r="D260" s="293">
        <v>3340</v>
      </c>
      <c r="E260" s="293">
        <v>32</v>
      </c>
      <c r="F260" s="294"/>
    </row>
    <row r="261" spans="1:6" s="304" customFormat="1" ht="9" customHeight="1">
      <c r="A261" s="292" t="s">
        <v>41</v>
      </c>
      <c r="B261" s="293">
        <f t="shared" si="6"/>
        <v>10812</v>
      </c>
      <c r="C261" s="293">
        <v>8843</v>
      </c>
      <c r="D261" s="293">
        <v>1840</v>
      </c>
      <c r="E261" s="293">
        <v>129</v>
      </c>
      <c r="F261" s="294"/>
    </row>
    <row r="262" spans="1:6" s="304" customFormat="1" ht="9" customHeight="1">
      <c r="A262" s="292" t="s">
        <v>42</v>
      </c>
      <c r="B262" s="293">
        <f t="shared" si="6"/>
        <v>7636</v>
      </c>
      <c r="C262" s="293">
        <v>4112</v>
      </c>
      <c r="D262" s="293">
        <v>3471</v>
      </c>
      <c r="E262" s="293">
        <v>53</v>
      </c>
      <c r="F262" s="294"/>
    </row>
    <row r="263" spans="1:6" s="304" customFormat="1" ht="9" customHeight="1">
      <c r="A263" s="295" t="s">
        <v>43</v>
      </c>
      <c r="B263" s="296">
        <f t="shared" si="6"/>
        <v>11796</v>
      </c>
      <c r="C263" s="296">
        <v>9948</v>
      </c>
      <c r="D263" s="296">
        <v>1803</v>
      </c>
      <c r="E263" s="296">
        <v>45</v>
      </c>
      <c r="F263" s="294"/>
    </row>
    <row r="264" spans="1:6" s="304" customFormat="1" ht="9" customHeight="1">
      <c r="A264" s="292" t="s">
        <v>44</v>
      </c>
      <c r="B264" s="293">
        <f t="shared" si="6"/>
        <v>4487</v>
      </c>
      <c r="C264" s="293">
        <v>3681</v>
      </c>
      <c r="D264" s="293">
        <v>778</v>
      </c>
      <c r="E264" s="293">
        <v>28</v>
      </c>
      <c r="F264" s="294"/>
    </row>
    <row r="265" spans="1:6" s="304" customFormat="1" ht="9" customHeight="1">
      <c r="A265" s="292" t="s">
        <v>45</v>
      </c>
      <c r="B265" s="293">
        <f t="shared" si="6"/>
        <v>33203</v>
      </c>
      <c r="C265" s="293">
        <v>22545</v>
      </c>
      <c r="D265" s="293">
        <v>10548</v>
      </c>
      <c r="E265" s="293">
        <v>110</v>
      </c>
      <c r="F265" s="294"/>
    </row>
    <row r="266" spans="1:6" s="304" customFormat="1" ht="9" customHeight="1">
      <c r="A266" s="292" t="s">
        <v>46</v>
      </c>
      <c r="B266" s="293">
        <f t="shared" si="6"/>
        <v>8357</v>
      </c>
      <c r="C266" s="293">
        <v>7094</v>
      </c>
      <c r="D266" s="293">
        <v>1237</v>
      </c>
      <c r="E266" s="293">
        <v>26</v>
      </c>
      <c r="F266" s="294"/>
    </row>
    <row r="267" spans="1:6" s="304" customFormat="1" ht="9" customHeight="1">
      <c r="A267" s="295" t="s">
        <v>47</v>
      </c>
      <c r="B267" s="296">
        <f t="shared" si="6"/>
        <v>6360</v>
      </c>
      <c r="C267" s="296">
        <v>3474</v>
      </c>
      <c r="D267" s="296">
        <v>2822</v>
      </c>
      <c r="E267" s="296">
        <v>64</v>
      </c>
      <c r="F267" s="294"/>
    </row>
    <row r="268" spans="1:6" s="304" customFormat="1" ht="9" customHeight="1">
      <c r="A268" s="292" t="s">
        <v>76</v>
      </c>
      <c r="B268" s="297">
        <f t="shared" si="6"/>
        <v>2123</v>
      </c>
      <c r="C268" s="297" t="s">
        <v>77</v>
      </c>
      <c r="D268" s="297" t="s">
        <v>77</v>
      </c>
      <c r="E268" s="293">
        <v>2123</v>
      </c>
      <c r="F268" s="294"/>
    </row>
    <row r="269" spans="1:6" s="304" customFormat="1" ht="9" customHeight="1">
      <c r="A269" s="292"/>
      <c r="B269" s="293"/>
      <c r="C269" s="297"/>
      <c r="D269" s="297"/>
      <c r="E269" s="293"/>
      <c r="F269" s="294"/>
    </row>
    <row r="270" spans="1:6" s="303" customFormat="1" ht="9" customHeight="1">
      <c r="A270" s="288">
        <v>2002</v>
      </c>
      <c r="B270" s="289"/>
      <c r="C270" s="289"/>
      <c r="D270" s="289"/>
      <c r="E270" s="289"/>
      <c r="F270" s="290"/>
    </row>
    <row r="271" spans="1:6" s="303" customFormat="1" ht="9" customHeight="1">
      <c r="A271" s="291" t="s">
        <v>7</v>
      </c>
      <c r="B271" s="289">
        <f>SUM(B273:B305)</f>
        <v>459687</v>
      </c>
      <c r="C271" s="289">
        <f>SUM(C273:C305)</f>
        <v>342331</v>
      </c>
      <c r="D271" s="289">
        <f>SUM(D273:D305)</f>
        <v>107345</v>
      </c>
      <c r="E271" s="289">
        <f>SUM(E273:E305)</f>
        <v>10011</v>
      </c>
      <c r="F271" s="290"/>
    </row>
    <row r="272" spans="1:6" s="303" customFormat="1" ht="3.95" customHeight="1">
      <c r="A272" s="291"/>
      <c r="B272" s="289"/>
      <c r="C272" s="289"/>
      <c r="D272" s="289"/>
      <c r="E272" s="289"/>
      <c r="F272" s="290"/>
    </row>
    <row r="273" spans="1:6" s="304" customFormat="1" ht="9" customHeight="1">
      <c r="A273" s="292" t="s">
        <v>16</v>
      </c>
      <c r="B273" s="293">
        <f t="shared" ref="B273:B305" si="7">SUM(C273:E273)</f>
        <v>4301</v>
      </c>
      <c r="C273" s="293">
        <v>3692</v>
      </c>
      <c r="D273" s="293">
        <v>549</v>
      </c>
      <c r="E273" s="293">
        <v>60</v>
      </c>
      <c r="F273" s="294"/>
    </row>
    <row r="274" spans="1:6" s="304" customFormat="1" ht="9" customHeight="1">
      <c r="A274" s="292" t="s">
        <v>17</v>
      </c>
      <c r="B274" s="293">
        <f t="shared" si="7"/>
        <v>11365</v>
      </c>
      <c r="C274" s="293">
        <v>9955</v>
      </c>
      <c r="D274" s="293">
        <v>849</v>
      </c>
      <c r="E274" s="293">
        <v>561</v>
      </c>
      <c r="F274" s="294"/>
    </row>
    <row r="275" spans="1:6" s="304" customFormat="1" ht="9" customHeight="1">
      <c r="A275" s="292" t="s">
        <v>18</v>
      </c>
      <c r="B275" s="293">
        <f t="shared" si="7"/>
        <v>1785</v>
      </c>
      <c r="C275" s="293">
        <v>1448</v>
      </c>
      <c r="D275" s="293">
        <v>309</v>
      </c>
      <c r="E275" s="293">
        <v>28</v>
      </c>
      <c r="F275" s="294"/>
    </row>
    <row r="276" spans="1:6" s="304" customFormat="1" ht="9" customHeight="1">
      <c r="A276" s="295" t="s">
        <v>19</v>
      </c>
      <c r="B276" s="296">
        <f t="shared" si="7"/>
        <v>2750</v>
      </c>
      <c r="C276" s="296">
        <v>2237</v>
      </c>
      <c r="D276" s="296">
        <v>465</v>
      </c>
      <c r="E276" s="296">
        <v>48</v>
      </c>
      <c r="F276" s="294"/>
    </row>
    <row r="277" spans="1:6" s="304" customFormat="1" ht="9" customHeight="1">
      <c r="A277" s="292" t="s">
        <v>20</v>
      </c>
      <c r="B277" s="293">
        <f t="shared" si="7"/>
        <v>11030</v>
      </c>
      <c r="C277" s="293">
        <v>9628</v>
      </c>
      <c r="D277" s="293">
        <v>1281</v>
      </c>
      <c r="E277" s="293">
        <v>121</v>
      </c>
      <c r="F277" s="294"/>
    </row>
    <row r="278" spans="1:6" s="304" customFormat="1" ht="9" customHeight="1">
      <c r="A278" s="292" t="s">
        <v>21</v>
      </c>
      <c r="B278" s="293">
        <f t="shared" si="7"/>
        <v>2512</v>
      </c>
      <c r="C278" s="293">
        <v>2048</v>
      </c>
      <c r="D278" s="293">
        <v>323</v>
      </c>
      <c r="E278" s="293">
        <v>141</v>
      </c>
      <c r="F278" s="294"/>
    </row>
    <row r="279" spans="1:6" s="304" customFormat="1" ht="9" customHeight="1">
      <c r="A279" s="292" t="s">
        <v>22</v>
      </c>
      <c r="B279" s="293">
        <f t="shared" si="7"/>
        <v>16424</v>
      </c>
      <c r="C279" s="293">
        <v>8278</v>
      </c>
      <c r="D279" s="293">
        <v>7878</v>
      </c>
      <c r="E279" s="293">
        <v>268</v>
      </c>
      <c r="F279" s="294"/>
    </row>
    <row r="280" spans="1:6" s="304" customFormat="1" ht="9" customHeight="1">
      <c r="A280" s="295" t="s">
        <v>23</v>
      </c>
      <c r="B280" s="296">
        <f t="shared" si="7"/>
        <v>16494</v>
      </c>
      <c r="C280" s="296">
        <v>12963</v>
      </c>
      <c r="D280" s="296">
        <v>3134</v>
      </c>
      <c r="E280" s="296">
        <v>397</v>
      </c>
      <c r="F280" s="294"/>
    </row>
    <row r="281" spans="1:6" s="304" customFormat="1" ht="9" customHeight="1">
      <c r="A281" s="243" t="s">
        <v>24</v>
      </c>
      <c r="B281" s="293">
        <f t="shared" si="7"/>
        <v>46984</v>
      </c>
      <c r="C281" s="293">
        <v>45846</v>
      </c>
      <c r="D281" s="293">
        <v>242</v>
      </c>
      <c r="E281" s="293">
        <v>896</v>
      </c>
      <c r="F281" s="294"/>
    </row>
    <row r="282" spans="1:6" s="304" customFormat="1" ht="9" customHeight="1">
      <c r="A282" s="292" t="s">
        <v>25</v>
      </c>
      <c r="B282" s="293">
        <f t="shared" si="7"/>
        <v>6308</v>
      </c>
      <c r="C282" s="293">
        <v>4168</v>
      </c>
      <c r="D282" s="293">
        <v>2052</v>
      </c>
      <c r="E282" s="293">
        <v>88</v>
      </c>
      <c r="F282" s="294"/>
    </row>
    <row r="283" spans="1:6" s="304" customFormat="1" ht="9" customHeight="1">
      <c r="A283" s="292" t="s">
        <v>26</v>
      </c>
      <c r="B283" s="293">
        <f t="shared" si="7"/>
        <v>22285</v>
      </c>
      <c r="C283" s="293">
        <v>15847</v>
      </c>
      <c r="D283" s="293">
        <v>6258</v>
      </c>
      <c r="E283" s="293">
        <v>180</v>
      </c>
      <c r="F283" s="294"/>
    </row>
    <row r="284" spans="1:6" s="304" customFormat="1" ht="9" customHeight="1">
      <c r="A284" s="295" t="s">
        <v>27</v>
      </c>
      <c r="B284" s="296">
        <f t="shared" si="7"/>
        <v>10882</v>
      </c>
      <c r="C284" s="296">
        <v>6739</v>
      </c>
      <c r="D284" s="296">
        <v>3895</v>
      </c>
      <c r="E284" s="296">
        <v>248</v>
      </c>
      <c r="F284" s="294"/>
    </row>
    <row r="285" spans="1:6" s="304" customFormat="1" ht="9" customHeight="1">
      <c r="A285" s="292" t="s">
        <v>28</v>
      </c>
      <c r="B285" s="293">
        <f t="shared" si="7"/>
        <v>10151</v>
      </c>
      <c r="C285" s="293">
        <v>5099</v>
      </c>
      <c r="D285" s="293">
        <v>4933</v>
      </c>
      <c r="E285" s="293">
        <v>119</v>
      </c>
      <c r="F285" s="294"/>
    </row>
    <row r="286" spans="1:6" s="304" customFormat="1" ht="9" customHeight="1">
      <c r="A286" s="292" t="s">
        <v>29</v>
      </c>
      <c r="B286" s="293">
        <f t="shared" si="7"/>
        <v>32339</v>
      </c>
      <c r="C286" s="293">
        <v>26878</v>
      </c>
      <c r="D286" s="293">
        <v>4571</v>
      </c>
      <c r="E286" s="293">
        <v>890</v>
      </c>
      <c r="F286" s="294"/>
    </row>
    <row r="287" spans="1:6" s="304" customFormat="1" ht="9" customHeight="1">
      <c r="A287" s="292" t="s">
        <v>30</v>
      </c>
      <c r="B287" s="293">
        <f t="shared" si="7"/>
        <v>54643</v>
      </c>
      <c r="C287" s="293">
        <v>45207</v>
      </c>
      <c r="D287" s="293">
        <v>8543</v>
      </c>
      <c r="E287" s="293">
        <v>893</v>
      </c>
      <c r="F287" s="294"/>
    </row>
    <row r="288" spans="1:6" s="304" customFormat="1" ht="9" customHeight="1">
      <c r="A288" s="295" t="s">
        <v>31</v>
      </c>
      <c r="B288" s="296">
        <f t="shared" si="7"/>
        <v>19084</v>
      </c>
      <c r="C288" s="296">
        <v>13428</v>
      </c>
      <c r="D288" s="296">
        <v>5410</v>
      </c>
      <c r="E288" s="296">
        <v>246</v>
      </c>
      <c r="F288" s="294"/>
    </row>
    <row r="289" spans="1:6" s="304" customFormat="1" ht="9" customHeight="1">
      <c r="A289" s="292" t="s">
        <v>32</v>
      </c>
      <c r="B289" s="293">
        <f t="shared" si="7"/>
        <v>7213</v>
      </c>
      <c r="C289" s="293">
        <v>5244</v>
      </c>
      <c r="D289" s="293">
        <v>1560</v>
      </c>
      <c r="E289" s="293">
        <v>409</v>
      </c>
      <c r="F289" s="294"/>
    </row>
    <row r="290" spans="1:6" s="304" customFormat="1" ht="9" customHeight="1">
      <c r="A290" s="292" t="s">
        <v>33</v>
      </c>
      <c r="B290" s="293">
        <f t="shared" si="7"/>
        <v>4508</v>
      </c>
      <c r="C290" s="293">
        <v>3039</v>
      </c>
      <c r="D290" s="293">
        <v>1385</v>
      </c>
      <c r="E290" s="293">
        <v>84</v>
      </c>
      <c r="F290" s="294"/>
    </row>
    <row r="291" spans="1:6" s="304" customFormat="1" ht="9" customHeight="1">
      <c r="A291" s="292" t="s">
        <v>34</v>
      </c>
      <c r="B291" s="293">
        <f t="shared" si="7"/>
        <v>16849</v>
      </c>
      <c r="C291" s="293">
        <v>15508</v>
      </c>
      <c r="D291" s="293">
        <v>1159</v>
      </c>
      <c r="E291" s="293">
        <v>182</v>
      </c>
      <c r="F291" s="294"/>
    </row>
    <row r="292" spans="1:6" s="304" customFormat="1" ht="9" customHeight="1">
      <c r="A292" s="295" t="s">
        <v>35</v>
      </c>
      <c r="B292" s="296">
        <f t="shared" si="7"/>
        <v>17957</v>
      </c>
      <c r="C292" s="296">
        <v>7623</v>
      </c>
      <c r="D292" s="296">
        <v>10118</v>
      </c>
      <c r="E292" s="296">
        <v>216</v>
      </c>
      <c r="F292" s="294"/>
    </row>
    <row r="293" spans="1:6" s="304" customFormat="1" ht="9" customHeight="1">
      <c r="A293" s="292" t="s">
        <v>36</v>
      </c>
      <c r="B293" s="293">
        <f t="shared" si="7"/>
        <v>26760</v>
      </c>
      <c r="C293" s="293">
        <v>17471</v>
      </c>
      <c r="D293" s="293">
        <v>9027</v>
      </c>
      <c r="E293" s="293">
        <v>262</v>
      </c>
      <c r="F293" s="294"/>
    </row>
    <row r="294" spans="1:6" s="304" customFormat="1" ht="9" customHeight="1">
      <c r="A294" s="292" t="s">
        <v>37</v>
      </c>
      <c r="B294" s="293">
        <f t="shared" si="7"/>
        <v>6188</v>
      </c>
      <c r="C294" s="293">
        <v>4239</v>
      </c>
      <c r="D294" s="293">
        <v>1857</v>
      </c>
      <c r="E294" s="293">
        <v>92</v>
      </c>
      <c r="F294" s="294"/>
    </row>
    <row r="295" spans="1:6" s="304" customFormat="1" ht="9" customHeight="1">
      <c r="A295" s="292" t="s">
        <v>38</v>
      </c>
      <c r="B295" s="293">
        <f t="shared" si="7"/>
        <v>2552</v>
      </c>
      <c r="C295" s="293">
        <v>2058</v>
      </c>
      <c r="D295" s="293">
        <v>420</v>
      </c>
      <c r="E295" s="293">
        <v>74</v>
      </c>
      <c r="F295" s="294"/>
    </row>
    <row r="296" spans="1:6" s="304" customFormat="1" ht="9" customHeight="1">
      <c r="A296" s="295" t="s">
        <v>39</v>
      </c>
      <c r="B296" s="296">
        <f t="shared" si="7"/>
        <v>10535</v>
      </c>
      <c r="C296" s="296">
        <v>6326</v>
      </c>
      <c r="D296" s="296">
        <v>4092</v>
      </c>
      <c r="E296" s="296">
        <v>117</v>
      </c>
      <c r="F296" s="294"/>
    </row>
    <row r="297" spans="1:6" s="304" customFormat="1" ht="9" customHeight="1">
      <c r="A297" s="292" t="s">
        <v>40</v>
      </c>
      <c r="B297" s="293">
        <f t="shared" si="7"/>
        <v>10798</v>
      </c>
      <c r="C297" s="293">
        <v>7187</v>
      </c>
      <c r="D297" s="293">
        <v>3412</v>
      </c>
      <c r="E297" s="293">
        <v>199</v>
      </c>
      <c r="F297" s="294"/>
    </row>
    <row r="298" spans="1:6" s="304" customFormat="1" ht="9" customHeight="1">
      <c r="A298" s="292" t="s">
        <v>41</v>
      </c>
      <c r="B298" s="293">
        <f t="shared" si="7"/>
        <v>10995</v>
      </c>
      <c r="C298" s="293">
        <v>8963</v>
      </c>
      <c r="D298" s="293">
        <v>1844</v>
      </c>
      <c r="E298" s="293">
        <v>188</v>
      </c>
      <c r="F298" s="294"/>
    </row>
    <row r="299" spans="1:6" s="304" customFormat="1" ht="9" customHeight="1">
      <c r="A299" s="292" t="s">
        <v>42</v>
      </c>
      <c r="B299" s="293">
        <f t="shared" si="7"/>
        <v>7662</v>
      </c>
      <c r="C299" s="293">
        <v>4062</v>
      </c>
      <c r="D299" s="293">
        <v>3532</v>
      </c>
      <c r="E299" s="293">
        <v>68</v>
      </c>
      <c r="F299" s="294"/>
    </row>
    <row r="300" spans="1:6" s="304" customFormat="1" ht="9" customHeight="1">
      <c r="A300" s="295" t="s">
        <v>43</v>
      </c>
      <c r="B300" s="296">
        <f t="shared" si="7"/>
        <v>11970</v>
      </c>
      <c r="C300" s="296">
        <v>10120</v>
      </c>
      <c r="D300" s="296">
        <v>1711</v>
      </c>
      <c r="E300" s="296">
        <v>139</v>
      </c>
      <c r="F300" s="294"/>
    </row>
    <row r="301" spans="1:6" s="304" customFormat="1" ht="9" customHeight="1">
      <c r="A301" s="292" t="s">
        <v>44</v>
      </c>
      <c r="B301" s="293">
        <f t="shared" si="7"/>
        <v>4633</v>
      </c>
      <c r="C301" s="293">
        <v>3668</v>
      </c>
      <c r="D301" s="293">
        <v>923</v>
      </c>
      <c r="E301" s="293">
        <v>42</v>
      </c>
      <c r="F301" s="294"/>
    </row>
    <row r="302" spans="1:6" s="304" customFormat="1" ht="9" customHeight="1">
      <c r="A302" s="292" t="s">
        <v>45</v>
      </c>
      <c r="B302" s="293">
        <f t="shared" si="7"/>
        <v>34216</v>
      </c>
      <c r="C302" s="293">
        <v>22168</v>
      </c>
      <c r="D302" s="293">
        <v>11479</v>
      </c>
      <c r="E302" s="293">
        <v>569</v>
      </c>
      <c r="F302" s="294"/>
    </row>
    <row r="303" spans="1:6" s="304" customFormat="1" ht="9" customHeight="1">
      <c r="A303" s="292" t="s">
        <v>46</v>
      </c>
      <c r="B303" s="293">
        <f t="shared" si="7"/>
        <v>8681</v>
      </c>
      <c r="C303" s="293">
        <v>7335</v>
      </c>
      <c r="D303" s="293">
        <v>1278</v>
      </c>
      <c r="E303" s="293">
        <v>68</v>
      </c>
      <c r="F303" s="294"/>
    </row>
    <row r="304" spans="1:6" s="304" customFormat="1" ht="9" customHeight="1">
      <c r="A304" s="295" t="s">
        <v>47</v>
      </c>
      <c r="B304" s="296">
        <f t="shared" si="7"/>
        <v>6826</v>
      </c>
      <c r="C304" s="296">
        <v>3859</v>
      </c>
      <c r="D304" s="296">
        <v>2856</v>
      </c>
      <c r="E304" s="296">
        <v>111</v>
      </c>
      <c r="F304" s="294"/>
    </row>
    <row r="305" spans="1:6" s="304" customFormat="1" ht="9" customHeight="1">
      <c r="A305" s="292" t="s">
        <v>76</v>
      </c>
      <c r="B305" s="297">
        <f t="shared" si="7"/>
        <v>2007</v>
      </c>
      <c r="C305" s="297" t="s">
        <v>77</v>
      </c>
      <c r="D305" s="297" t="s">
        <v>77</v>
      </c>
      <c r="E305" s="293">
        <v>2007</v>
      </c>
      <c r="F305" s="294"/>
    </row>
    <row r="306" spans="1:6" s="304" customFormat="1" ht="9" customHeight="1">
      <c r="A306" s="292"/>
      <c r="B306" s="293"/>
      <c r="C306" s="297"/>
      <c r="D306" s="297"/>
      <c r="E306" s="293"/>
      <c r="F306" s="294"/>
    </row>
    <row r="307" spans="1:6" s="303" customFormat="1" ht="9" customHeight="1">
      <c r="A307" s="288">
        <v>2003</v>
      </c>
      <c r="B307" s="289"/>
      <c r="C307" s="289"/>
      <c r="D307" s="289"/>
      <c r="E307" s="289"/>
      <c r="F307" s="290"/>
    </row>
    <row r="308" spans="1:6" s="303" customFormat="1" ht="9" customHeight="1">
      <c r="A308" s="291" t="s">
        <v>7</v>
      </c>
      <c r="B308" s="289">
        <f>SUM(B310:B342)</f>
        <v>472140</v>
      </c>
      <c r="C308" s="289">
        <f>SUM(C310:C342)</f>
        <v>354633</v>
      </c>
      <c r="D308" s="289">
        <f>SUM(D310:D342)</f>
        <v>109167</v>
      </c>
      <c r="E308" s="289">
        <f>SUM(E310:E342)</f>
        <v>8340</v>
      </c>
      <c r="F308" s="290"/>
    </row>
    <row r="309" spans="1:6" s="303" customFormat="1" ht="3.95" customHeight="1">
      <c r="A309" s="291"/>
      <c r="B309" s="289"/>
      <c r="C309" s="289"/>
      <c r="D309" s="289"/>
      <c r="E309" s="289"/>
      <c r="F309" s="290"/>
    </row>
    <row r="310" spans="1:6" s="304" customFormat="1" ht="9" customHeight="1">
      <c r="A310" s="292" t="s">
        <v>16</v>
      </c>
      <c r="B310" s="293">
        <f t="shared" ref="B310:B342" si="8">SUM(C310:E310)</f>
        <v>4293</v>
      </c>
      <c r="C310" s="293">
        <v>3593</v>
      </c>
      <c r="D310" s="293">
        <v>645</v>
      </c>
      <c r="E310" s="293">
        <v>55</v>
      </c>
      <c r="F310" s="294"/>
    </row>
    <row r="311" spans="1:6" s="304" customFormat="1" ht="9" customHeight="1">
      <c r="A311" s="292" t="s">
        <v>17</v>
      </c>
      <c r="B311" s="293">
        <f t="shared" si="8"/>
        <v>11918</v>
      </c>
      <c r="C311" s="293">
        <v>10430</v>
      </c>
      <c r="D311" s="293">
        <v>839</v>
      </c>
      <c r="E311" s="293">
        <v>649</v>
      </c>
      <c r="F311" s="294"/>
    </row>
    <row r="312" spans="1:6" s="304" customFormat="1" ht="9" customHeight="1">
      <c r="A312" s="292" t="s">
        <v>18</v>
      </c>
      <c r="B312" s="293">
        <f t="shared" si="8"/>
        <v>1925</v>
      </c>
      <c r="C312" s="293">
        <v>1608</v>
      </c>
      <c r="D312" s="293">
        <v>287</v>
      </c>
      <c r="E312" s="293">
        <v>30</v>
      </c>
      <c r="F312" s="294"/>
    </row>
    <row r="313" spans="1:6" s="304" customFormat="1" ht="9" customHeight="1">
      <c r="A313" s="295" t="s">
        <v>19</v>
      </c>
      <c r="B313" s="296">
        <f t="shared" si="8"/>
        <v>2827</v>
      </c>
      <c r="C313" s="296">
        <v>2302</v>
      </c>
      <c r="D313" s="296">
        <v>501</v>
      </c>
      <c r="E313" s="296">
        <v>24</v>
      </c>
      <c r="F313" s="294"/>
    </row>
    <row r="314" spans="1:6" s="304" customFormat="1" ht="9" customHeight="1">
      <c r="A314" s="292" t="s">
        <v>20</v>
      </c>
      <c r="B314" s="293">
        <f t="shared" si="8"/>
        <v>11458</v>
      </c>
      <c r="C314" s="293">
        <v>10146</v>
      </c>
      <c r="D314" s="293">
        <v>1249</v>
      </c>
      <c r="E314" s="293">
        <v>63</v>
      </c>
      <c r="F314" s="294"/>
    </row>
    <row r="315" spans="1:6" s="304" customFormat="1" ht="9" customHeight="1">
      <c r="A315" s="292" t="s">
        <v>21</v>
      </c>
      <c r="B315" s="293">
        <f t="shared" si="8"/>
        <v>2442</v>
      </c>
      <c r="C315" s="293">
        <v>1970</v>
      </c>
      <c r="D315" s="293">
        <v>345</v>
      </c>
      <c r="E315" s="293">
        <v>127</v>
      </c>
      <c r="F315" s="294"/>
    </row>
    <row r="316" spans="1:6" s="304" customFormat="1" ht="9" customHeight="1">
      <c r="A316" s="292" t="s">
        <v>22</v>
      </c>
      <c r="B316" s="293">
        <f t="shared" si="8"/>
        <v>16889</v>
      </c>
      <c r="C316" s="293">
        <v>8029</v>
      </c>
      <c r="D316" s="293">
        <v>7933</v>
      </c>
      <c r="E316" s="293">
        <v>927</v>
      </c>
      <c r="F316" s="294"/>
    </row>
    <row r="317" spans="1:6" s="304" customFormat="1" ht="9" customHeight="1">
      <c r="A317" s="295" t="s">
        <v>23</v>
      </c>
      <c r="B317" s="296">
        <f t="shared" si="8"/>
        <v>17033</v>
      </c>
      <c r="C317" s="296">
        <v>13520</v>
      </c>
      <c r="D317" s="296">
        <v>3219</v>
      </c>
      <c r="E317" s="296">
        <v>294</v>
      </c>
      <c r="F317" s="294"/>
    </row>
    <row r="318" spans="1:6" s="304" customFormat="1" ht="9" customHeight="1">
      <c r="A318" s="243" t="s">
        <v>24</v>
      </c>
      <c r="B318" s="293">
        <f t="shared" si="8"/>
        <v>48586</v>
      </c>
      <c r="C318" s="293">
        <v>47578</v>
      </c>
      <c r="D318" s="293">
        <v>250</v>
      </c>
      <c r="E318" s="293">
        <v>758</v>
      </c>
      <c r="F318" s="294"/>
    </row>
    <row r="319" spans="1:6" s="304" customFormat="1" ht="9" customHeight="1">
      <c r="A319" s="292" t="s">
        <v>25</v>
      </c>
      <c r="B319" s="293">
        <f t="shared" si="8"/>
        <v>6564</v>
      </c>
      <c r="C319" s="293">
        <v>4226</v>
      </c>
      <c r="D319" s="293">
        <v>2228</v>
      </c>
      <c r="E319" s="293">
        <v>110</v>
      </c>
      <c r="F319" s="294"/>
    </row>
    <row r="320" spans="1:6" s="304" customFormat="1" ht="9" customHeight="1">
      <c r="A320" s="292" t="s">
        <v>26</v>
      </c>
      <c r="B320" s="293">
        <f t="shared" si="8"/>
        <v>22493</v>
      </c>
      <c r="C320" s="293">
        <v>16044</v>
      </c>
      <c r="D320" s="293">
        <v>6292</v>
      </c>
      <c r="E320" s="293">
        <v>157</v>
      </c>
      <c r="F320" s="294"/>
    </row>
    <row r="321" spans="1:6" s="304" customFormat="1" ht="9" customHeight="1">
      <c r="A321" s="295" t="s">
        <v>27</v>
      </c>
      <c r="B321" s="296">
        <f t="shared" si="8"/>
        <v>11381</v>
      </c>
      <c r="C321" s="296">
        <v>7112</v>
      </c>
      <c r="D321" s="296">
        <v>4117</v>
      </c>
      <c r="E321" s="296">
        <v>152</v>
      </c>
      <c r="F321" s="294"/>
    </row>
    <row r="322" spans="1:6" s="304" customFormat="1" ht="9" customHeight="1">
      <c r="A322" s="292" t="s">
        <v>28</v>
      </c>
      <c r="B322" s="293">
        <f t="shared" si="8"/>
        <v>10089</v>
      </c>
      <c r="C322" s="293">
        <v>4943</v>
      </c>
      <c r="D322" s="293">
        <v>5059</v>
      </c>
      <c r="E322" s="293">
        <v>87</v>
      </c>
      <c r="F322" s="294"/>
    </row>
    <row r="323" spans="1:6" s="304" customFormat="1" ht="9" customHeight="1">
      <c r="A323" s="292" t="s">
        <v>29</v>
      </c>
      <c r="B323" s="293">
        <f t="shared" si="8"/>
        <v>32895</v>
      </c>
      <c r="C323" s="293">
        <v>27916</v>
      </c>
      <c r="D323" s="293">
        <v>4285</v>
      </c>
      <c r="E323" s="293">
        <v>694</v>
      </c>
      <c r="F323" s="294"/>
    </row>
    <row r="324" spans="1:6" s="304" customFormat="1" ht="9" customHeight="1">
      <c r="A324" s="292" t="s">
        <v>30</v>
      </c>
      <c r="B324" s="293">
        <f t="shared" si="8"/>
        <v>56207</v>
      </c>
      <c r="C324" s="293">
        <v>47686</v>
      </c>
      <c r="D324" s="293">
        <v>7996</v>
      </c>
      <c r="E324" s="293">
        <v>525</v>
      </c>
      <c r="F324" s="294"/>
    </row>
    <row r="325" spans="1:6" s="304" customFormat="1" ht="9" customHeight="1">
      <c r="A325" s="295" t="s">
        <v>31</v>
      </c>
      <c r="B325" s="296">
        <f t="shared" si="8"/>
        <v>19123</v>
      </c>
      <c r="C325" s="296">
        <v>13453</v>
      </c>
      <c r="D325" s="296">
        <v>5543</v>
      </c>
      <c r="E325" s="296">
        <v>127</v>
      </c>
      <c r="F325" s="294"/>
    </row>
    <row r="326" spans="1:6" s="304" customFormat="1" ht="9" customHeight="1">
      <c r="A326" s="292" t="s">
        <v>32</v>
      </c>
      <c r="B326" s="293">
        <f t="shared" si="8"/>
        <v>7207</v>
      </c>
      <c r="C326" s="293">
        <v>5557</v>
      </c>
      <c r="D326" s="293">
        <v>1605</v>
      </c>
      <c r="E326" s="293">
        <v>45</v>
      </c>
      <c r="F326" s="294"/>
    </row>
    <row r="327" spans="1:6" s="304" customFormat="1" ht="9" customHeight="1">
      <c r="A327" s="292" t="s">
        <v>33</v>
      </c>
      <c r="B327" s="293">
        <f t="shared" si="8"/>
        <v>4457</v>
      </c>
      <c r="C327" s="293">
        <v>3050</v>
      </c>
      <c r="D327" s="293">
        <v>1313</v>
      </c>
      <c r="E327" s="293">
        <v>94</v>
      </c>
      <c r="F327" s="294"/>
    </row>
    <row r="328" spans="1:6" s="304" customFormat="1" ht="9" customHeight="1">
      <c r="A328" s="292" t="s">
        <v>34</v>
      </c>
      <c r="B328" s="293">
        <f t="shared" si="8"/>
        <v>17391</v>
      </c>
      <c r="C328" s="293">
        <v>16058</v>
      </c>
      <c r="D328" s="293">
        <v>1068</v>
      </c>
      <c r="E328" s="293">
        <v>265</v>
      </c>
      <c r="F328" s="294"/>
    </row>
    <row r="329" spans="1:6" s="304" customFormat="1" ht="9" customHeight="1">
      <c r="A329" s="295" t="s">
        <v>35</v>
      </c>
      <c r="B329" s="296">
        <f t="shared" si="8"/>
        <v>18071</v>
      </c>
      <c r="C329" s="296">
        <v>7683</v>
      </c>
      <c r="D329" s="296">
        <v>10219</v>
      </c>
      <c r="E329" s="296">
        <v>169</v>
      </c>
      <c r="F329" s="294"/>
    </row>
    <row r="330" spans="1:6" s="304" customFormat="1" ht="9" customHeight="1">
      <c r="A330" s="292" t="s">
        <v>36</v>
      </c>
      <c r="B330" s="293">
        <f t="shared" si="8"/>
        <v>27028</v>
      </c>
      <c r="C330" s="293">
        <v>17563</v>
      </c>
      <c r="D330" s="293">
        <v>9220</v>
      </c>
      <c r="E330" s="293">
        <v>245</v>
      </c>
      <c r="F330" s="294"/>
    </row>
    <row r="331" spans="1:6" s="304" customFormat="1" ht="9" customHeight="1">
      <c r="A331" s="292" t="s">
        <v>37</v>
      </c>
      <c r="B331" s="293">
        <f t="shared" si="8"/>
        <v>6445</v>
      </c>
      <c r="C331" s="293">
        <v>4686</v>
      </c>
      <c r="D331" s="293">
        <v>1711</v>
      </c>
      <c r="E331" s="293">
        <v>48</v>
      </c>
      <c r="F331" s="294"/>
    </row>
    <row r="332" spans="1:6" s="304" customFormat="1" ht="9" customHeight="1">
      <c r="A332" s="292" t="s">
        <v>38</v>
      </c>
      <c r="B332" s="293">
        <f t="shared" si="8"/>
        <v>2753</v>
      </c>
      <c r="C332" s="293">
        <v>2249</v>
      </c>
      <c r="D332" s="293">
        <v>426</v>
      </c>
      <c r="E332" s="293">
        <v>78</v>
      </c>
      <c r="F332" s="294"/>
    </row>
    <row r="333" spans="1:6" s="304" customFormat="1" ht="9" customHeight="1">
      <c r="A333" s="295" t="s">
        <v>39</v>
      </c>
      <c r="B333" s="296">
        <f t="shared" si="8"/>
        <v>11052</v>
      </c>
      <c r="C333" s="296">
        <v>6555</v>
      </c>
      <c r="D333" s="296">
        <v>4413</v>
      </c>
      <c r="E333" s="296">
        <v>84</v>
      </c>
      <c r="F333" s="294"/>
    </row>
    <row r="334" spans="1:6" s="304" customFormat="1" ht="9" customHeight="1">
      <c r="A334" s="292" t="s">
        <v>40</v>
      </c>
      <c r="B334" s="293">
        <f t="shared" si="8"/>
        <v>11040</v>
      </c>
      <c r="C334" s="293">
        <v>7516</v>
      </c>
      <c r="D334" s="293">
        <v>3394</v>
      </c>
      <c r="E334" s="293">
        <v>130</v>
      </c>
      <c r="F334" s="294"/>
    </row>
    <row r="335" spans="1:6" s="304" customFormat="1" ht="9" customHeight="1">
      <c r="A335" s="292" t="s">
        <v>41</v>
      </c>
      <c r="B335" s="293">
        <f t="shared" si="8"/>
        <v>11697</v>
      </c>
      <c r="C335" s="293">
        <v>9414</v>
      </c>
      <c r="D335" s="293">
        <v>2079</v>
      </c>
      <c r="E335" s="293">
        <v>204</v>
      </c>
      <c r="F335" s="294"/>
    </row>
    <row r="336" spans="1:6" s="304" customFormat="1" ht="9" customHeight="1">
      <c r="A336" s="292" t="s">
        <v>42</v>
      </c>
      <c r="B336" s="293">
        <f t="shared" si="8"/>
        <v>8309</v>
      </c>
      <c r="C336" s="293">
        <v>4490</v>
      </c>
      <c r="D336" s="293">
        <v>3714</v>
      </c>
      <c r="E336" s="293">
        <v>105</v>
      </c>
      <c r="F336" s="294"/>
    </row>
    <row r="337" spans="1:6" s="304" customFormat="1" ht="9" customHeight="1">
      <c r="A337" s="295" t="s">
        <v>43</v>
      </c>
      <c r="B337" s="296">
        <f t="shared" si="8"/>
        <v>12462</v>
      </c>
      <c r="C337" s="296">
        <v>10619</v>
      </c>
      <c r="D337" s="296">
        <v>1744</v>
      </c>
      <c r="E337" s="296">
        <v>99</v>
      </c>
      <c r="F337" s="294"/>
    </row>
    <row r="338" spans="1:6" s="304" customFormat="1" ht="9" customHeight="1">
      <c r="A338" s="292" t="s">
        <v>44</v>
      </c>
      <c r="B338" s="293">
        <f t="shared" si="8"/>
        <v>4476</v>
      </c>
      <c r="C338" s="293">
        <v>3565</v>
      </c>
      <c r="D338" s="293">
        <v>880</v>
      </c>
      <c r="E338" s="293">
        <v>31</v>
      </c>
      <c r="F338" s="294"/>
    </row>
    <row r="339" spans="1:6" s="304" customFormat="1" ht="9" customHeight="1">
      <c r="A339" s="292" t="s">
        <v>45</v>
      </c>
      <c r="B339" s="293">
        <f t="shared" si="8"/>
        <v>36118</v>
      </c>
      <c r="C339" s="293">
        <v>23469</v>
      </c>
      <c r="D339" s="293">
        <v>12260</v>
      </c>
      <c r="E339" s="293">
        <v>389</v>
      </c>
      <c r="F339" s="294"/>
    </row>
    <row r="340" spans="1:6" s="304" customFormat="1" ht="9" customHeight="1">
      <c r="A340" s="292" t="s">
        <v>46</v>
      </c>
      <c r="B340" s="293">
        <f t="shared" si="8"/>
        <v>9110</v>
      </c>
      <c r="C340" s="293">
        <v>7740</v>
      </c>
      <c r="D340" s="293">
        <v>1340</v>
      </c>
      <c r="E340" s="293">
        <v>30</v>
      </c>
      <c r="F340" s="294"/>
    </row>
    <row r="341" spans="1:6" s="304" customFormat="1" ht="9" customHeight="1">
      <c r="A341" s="295" t="s">
        <v>47</v>
      </c>
      <c r="B341" s="296">
        <f t="shared" si="8"/>
        <v>6953</v>
      </c>
      <c r="C341" s="296">
        <v>3863</v>
      </c>
      <c r="D341" s="296">
        <v>2993</v>
      </c>
      <c r="E341" s="296">
        <v>97</v>
      </c>
      <c r="F341" s="294"/>
    </row>
    <row r="342" spans="1:6" s="304" customFormat="1" ht="9" customHeight="1">
      <c r="A342" s="292" t="s">
        <v>76</v>
      </c>
      <c r="B342" s="297">
        <f t="shared" si="8"/>
        <v>1448</v>
      </c>
      <c r="C342" s="297" t="s">
        <v>77</v>
      </c>
      <c r="D342" s="297" t="s">
        <v>77</v>
      </c>
      <c r="E342" s="293">
        <v>1448</v>
      </c>
      <c r="F342" s="294"/>
    </row>
    <row r="343" spans="1:6" s="304" customFormat="1" ht="9" customHeight="1">
      <c r="A343" s="292"/>
      <c r="B343" s="293"/>
      <c r="C343" s="297"/>
      <c r="D343" s="297"/>
      <c r="E343" s="293"/>
      <c r="F343" s="294"/>
    </row>
    <row r="344" spans="1:6" s="303" customFormat="1" ht="9" customHeight="1">
      <c r="A344" s="288">
        <v>2004</v>
      </c>
      <c r="B344" s="289"/>
      <c r="C344" s="289"/>
      <c r="D344" s="289"/>
      <c r="E344" s="289"/>
      <c r="F344" s="290"/>
    </row>
    <row r="345" spans="1:6" s="303" customFormat="1" ht="9" customHeight="1">
      <c r="A345" s="291" t="s">
        <v>7</v>
      </c>
      <c r="B345" s="289">
        <f>SUM(B347:B379)</f>
        <v>473417</v>
      </c>
      <c r="C345" s="289">
        <f>SUM(C347:C379)</f>
        <v>353951</v>
      </c>
      <c r="D345" s="289">
        <f>SUM(D347:D379)</f>
        <v>110999</v>
      </c>
      <c r="E345" s="289">
        <f>SUM(E347:E379)</f>
        <v>8467</v>
      </c>
      <c r="F345" s="290"/>
    </row>
    <row r="346" spans="1:6" s="303" customFormat="1" ht="3.95" customHeight="1">
      <c r="A346" s="291"/>
      <c r="B346" s="289"/>
      <c r="C346" s="289"/>
      <c r="D346" s="289"/>
      <c r="E346" s="289"/>
      <c r="F346" s="290"/>
    </row>
    <row r="347" spans="1:6" s="304" customFormat="1" ht="9" customHeight="1">
      <c r="A347" s="292" t="s">
        <v>16</v>
      </c>
      <c r="B347" s="293">
        <f t="shared" ref="B347:B379" si="9">SUM(C347:E347)</f>
        <v>4242</v>
      </c>
      <c r="C347" s="293">
        <v>3799</v>
      </c>
      <c r="D347" s="293">
        <v>420</v>
      </c>
      <c r="E347" s="293">
        <v>23</v>
      </c>
      <c r="F347" s="294"/>
    </row>
    <row r="348" spans="1:6" s="304" customFormat="1" ht="9" customHeight="1">
      <c r="A348" s="292" t="s">
        <v>17</v>
      </c>
      <c r="B348" s="293">
        <f t="shared" si="9"/>
        <v>12422</v>
      </c>
      <c r="C348" s="293">
        <v>10612</v>
      </c>
      <c r="D348" s="293">
        <v>1180</v>
      </c>
      <c r="E348" s="293">
        <v>630</v>
      </c>
      <c r="F348" s="294"/>
    </row>
    <row r="349" spans="1:6" s="304" customFormat="1" ht="9" customHeight="1">
      <c r="A349" s="292" t="s">
        <v>18</v>
      </c>
      <c r="B349" s="293">
        <f t="shared" si="9"/>
        <v>1911</v>
      </c>
      <c r="C349" s="293">
        <v>1516</v>
      </c>
      <c r="D349" s="293">
        <v>367</v>
      </c>
      <c r="E349" s="293">
        <v>28</v>
      </c>
      <c r="F349" s="294"/>
    </row>
    <row r="350" spans="1:6" s="304" customFormat="1" ht="9" customHeight="1">
      <c r="A350" s="295" t="s">
        <v>19</v>
      </c>
      <c r="B350" s="296">
        <f t="shared" si="9"/>
        <v>2946</v>
      </c>
      <c r="C350" s="296">
        <v>2409</v>
      </c>
      <c r="D350" s="296">
        <v>505</v>
      </c>
      <c r="E350" s="296">
        <v>32</v>
      </c>
      <c r="F350" s="294"/>
    </row>
    <row r="351" spans="1:6" s="304" customFormat="1" ht="9" customHeight="1">
      <c r="A351" s="292" t="s">
        <v>20</v>
      </c>
      <c r="B351" s="293">
        <f t="shared" si="9"/>
        <v>11044</v>
      </c>
      <c r="C351" s="293">
        <v>9751</v>
      </c>
      <c r="D351" s="293">
        <v>1223</v>
      </c>
      <c r="E351" s="293">
        <v>70</v>
      </c>
      <c r="F351" s="294"/>
    </row>
    <row r="352" spans="1:6" s="304" customFormat="1" ht="9" customHeight="1">
      <c r="A352" s="292" t="s">
        <v>21</v>
      </c>
      <c r="B352" s="293">
        <f t="shared" si="9"/>
        <v>2594</v>
      </c>
      <c r="C352" s="293">
        <v>2033</v>
      </c>
      <c r="D352" s="293">
        <v>458</v>
      </c>
      <c r="E352" s="293">
        <v>103</v>
      </c>
      <c r="F352" s="294"/>
    </row>
    <row r="353" spans="1:6" s="304" customFormat="1" ht="9" customHeight="1">
      <c r="A353" s="292" t="s">
        <v>22</v>
      </c>
      <c r="B353" s="293">
        <f t="shared" si="9"/>
        <v>16692</v>
      </c>
      <c r="C353" s="293">
        <v>8000</v>
      </c>
      <c r="D353" s="293">
        <v>7897</v>
      </c>
      <c r="E353" s="293">
        <v>795</v>
      </c>
      <c r="F353" s="294"/>
    </row>
    <row r="354" spans="1:6" s="304" customFormat="1" ht="9" customHeight="1">
      <c r="A354" s="295" t="s">
        <v>23</v>
      </c>
      <c r="B354" s="296">
        <f t="shared" si="9"/>
        <v>16277</v>
      </c>
      <c r="C354" s="296">
        <v>12661</v>
      </c>
      <c r="D354" s="296">
        <v>3335</v>
      </c>
      <c r="E354" s="296">
        <v>281</v>
      </c>
      <c r="F354" s="294"/>
    </row>
    <row r="355" spans="1:6" s="304" customFormat="1" ht="9" customHeight="1">
      <c r="A355" s="243" t="s">
        <v>24</v>
      </c>
      <c r="B355" s="293">
        <f t="shared" si="9"/>
        <v>48950</v>
      </c>
      <c r="C355" s="293">
        <v>48112</v>
      </c>
      <c r="D355" s="293">
        <v>190</v>
      </c>
      <c r="E355" s="293">
        <v>648</v>
      </c>
      <c r="F355" s="294"/>
    </row>
    <row r="356" spans="1:6" s="304" customFormat="1" ht="9" customHeight="1">
      <c r="A356" s="292" t="s">
        <v>25</v>
      </c>
      <c r="B356" s="293">
        <f t="shared" si="9"/>
        <v>6463</v>
      </c>
      <c r="C356" s="293">
        <v>4113</v>
      </c>
      <c r="D356" s="293">
        <v>2283</v>
      </c>
      <c r="E356" s="293">
        <v>67</v>
      </c>
      <c r="F356" s="294"/>
    </row>
    <row r="357" spans="1:6" s="304" customFormat="1" ht="9" customHeight="1">
      <c r="A357" s="292" t="s">
        <v>26</v>
      </c>
      <c r="B357" s="293">
        <f t="shared" si="9"/>
        <v>22237</v>
      </c>
      <c r="C357" s="293">
        <v>15919</v>
      </c>
      <c r="D357" s="293">
        <v>6152</v>
      </c>
      <c r="E357" s="293">
        <v>166</v>
      </c>
      <c r="F357" s="294"/>
    </row>
    <row r="358" spans="1:6" s="304" customFormat="1" ht="9" customHeight="1">
      <c r="A358" s="295" t="s">
        <v>27</v>
      </c>
      <c r="B358" s="296">
        <f t="shared" si="9"/>
        <v>11561</v>
      </c>
      <c r="C358" s="296">
        <v>7116</v>
      </c>
      <c r="D358" s="296">
        <v>4248</v>
      </c>
      <c r="E358" s="296">
        <v>197</v>
      </c>
      <c r="F358" s="294"/>
    </row>
    <row r="359" spans="1:6" s="304" customFormat="1" ht="9" customHeight="1">
      <c r="A359" s="292" t="s">
        <v>28</v>
      </c>
      <c r="B359" s="293">
        <f t="shared" si="9"/>
        <v>10561</v>
      </c>
      <c r="C359" s="293">
        <v>5181</v>
      </c>
      <c r="D359" s="293">
        <v>5301</v>
      </c>
      <c r="E359" s="293">
        <v>79</v>
      </c>
      <c r="F359" s="294"/>
    </row>
    <row r="360" spans="1:6" s="304" customFormat="1" ht="9" customHeight="1">
      <c r="A360" s="292" t="s">
        <v>29</v>
      </c>
      <c r="B360" s="293">
        <f t="shared" si="9"/>
        <v>32380</v>
      </c>
      <c r="C360" s="293">
        <v>27353</v>
      </c>
      <c r="D360" s="293">
        <v>4284</v>
      </c>
      <c r="E360" s="293">
        <v>743</v>
      </c>
      <c r="F360" s="294"/>
    </row>
    <row r="361" spans="1:6" s="304" customFormat="1" ht="9" customHeight="1">
      <c r="A361" s="292" t="s">
        <v>30</v>
      </c>
      <c r="B361" s="293">
        <f t="shared" si="9"/>
        <v>56747</v>
      </c>
      <c r="C361" s="293">
        <v>47437</v>
      </c>
      <c r="D361" s="293">
        <v>8690</v>
      </c>
      <c r="E361" s="293">
        <v>620</v>
      </c>
      <c r="F361" s="294"/>
    </row>
    <row r="362" spans="1:6" s="304" customFormat="1" ht="9" customHeight="1">
      <c r="A362" s="295" t="s">
        <v>31</v>
      </c>
      <c r="B362" s="296">
        <f t="shared" si="9"/>
        <v>19631</v>
      </c>
      <c r="C362" s="296">
        <v>13587</v>
      </c>
      <c r="D362" s="296">
        <v>5863</v>
      </c>
      <c r="E362" s="296">
        <v>181</v>
      </c>
      <c r="F362" s="294"/>
    </row>
    <row r="363" spans="1:6" s="304" customFormat="1" ht="9" customHeight="1">
      <c r="A363" s="292" t="s">
        <v>32</v>
      </c>
      <c r="B363" s="293">
        <f t="shared" si="9"/>
        <v>7423</v>
      </c>
      <c r="C363" s="293">
        <v>5649</v>
      </c>
      <c r="D363" s="293">
        <v>1715</v>
      </c>
      <c r="E363" s="293">
        <v>59</v>
      </c>
      <c r="F363" s="294"/>
    </row>
    <row r="364" spans="1:6" s="304" customFormat="1" ht="9" customHeight="1">
      <c r="A364" s="292" t="s">
        <v>33</v>
      </c>
      <c r="B364" s="293">
        <f t="shared" si="9"/>
        <v>4542</v>
      </c>
      <c r="C364" s="293">
        <v>3065</v>
      </c>
      <c r="D364" s="293">
        <v>1341</v>
      </c>
      <c r="E364" s="293">
        <v>136</v>
      </c>
      <c r="F364" s="294"/>
    </row>
    <row r="365" spans="1:6" s="304" customFormat="1" ht="9" customHeight="1">
      <c r="A365" s="292" t="s">
        <v>34</v>
      </c>
      <c r="B365" s="293">
        <f t="shared" si="9"/>
        <v>17426</v>
      </c>
      <c r="C365" s="293">
        <v>16445</v>
      </c>
      <c r="D365" s="293">
        <v>807</v>
      </c>
      <c r="E365" s="293">
        <v>174</v>
      </c>
      <c r="F365" s="294"/>
    </row>
    <row r="366" spans="1:6" s="304" customFormat="1" ht="9" customHeight="1">
      <c r="A366" s="295" t="s">
        <v>35</v>
      </c>
      <c r="B366" s="296">
        <f t="shared" si="9"/>
        <v>17993</v>
      </c>
      <c r="C366" s="296">
        <v>7509</v>
      </c>
      <c r="D366" s="296">
        <v>10296</v>
      </c>
      <c r="E366" s="296">
        <v>188</v>
      </c>
      <c r="F366" s="294"/>
    </row>
    <row r="367" spans="1:6" s="304" customFormat="1" ht="9" customHeight="1">
      <c r="A367" s="292" t="s">
        <v>36</v>
      </c>
      <c r="B367" s="293">
        <f t="shared" si="9"/>
        <v>27240</v>
      </c>
      <c r="C367" s="293">
        <v>17557</v>
      </c>
      <c r="D367" s="293">
        <v>9393</v>
      </c>
      <c r="E367" s="293">
        <v>290</v>
      </c>
      <c r="F367" s="294"/>
    </row>
    <row r="368" spans="1:6" s="304" customFormat="1" ht="9" customHeight="1">
      <c r="A368" s="292" t="s">
        <v>37</v>
      </c>
      <c r="B368" s="293">
        <f t="shared" si="9"/>
        <v>6418</v>
      </c>
      <c r="C368" s="293">
        <v>4619</v>
      </c>
      <c r="D368" s="293">
        <v>1736</v>
      </c>
      <c r="E368" s="293">
        <v>63</v>
      </c>
      <c r="F368" s="294"/>
    </row>
    <row r="369" spans="1:6" s="304" customFormat="1" ht="9" customHeight="1">
      <c r="A369" s="292" t="s">
        <v>38</v>
      </c>
      <c r="B369" s="293">
        <f t="shared" si="9"/>
        <v>2950</v>
      </c>
      <c r="C369" s="293">
        <v>2411</v>
      </c>
      <c r="D369" s="293">
        <v>460</v>
      </c>
      <c r="E369" s="293">
        <v>79</v>
      </c>
      <c r="F369" s="294"/>
    </row>
    <row r="370" spans="1:6" s="304" customFormat="1" ht="9" customHeight="1">
      <c r="A370" s="295" t="s">
        <v>39</v>
      </c>
      <c r="B370" s="296">
        <f t="shared" si="9"/>
        <v>10910</v>
      </c>
      <c r="C370" s="296">
        <v>6479</v>
      </c>
      <c r="D370" s="296">
        <v>4352</v>
      </c>
      <c r="E370" s="296">
        <v>79</v>
      </c>
      <c r="F370" s="294"/>
    </row>
    <row r="371" spans="1:6" s="304" customFormat="1" ht="9" customHeight="1">
      <c r="A371" s="292" t="s">
        <v>40</v>
      </c>
      <c r="B371" s="293">
        <f t="shared" si="9"/>
        <v>11093</v>
      </c>
      <c r="C371" s="293">
        <v>7506</v>
      </c>
      <c r="D371" s="293">
        <v>3455</v>
      </c>
      <c r="E371" s="293">
        <v>132</v>
      </c>
      <c r="F371" s="294"/>
    </row>
    <row r="372" spans="1:6" s="304" customFormat="1" ht="9" customHeight="1">
      <c r="A372" s="292" t="s">
        <v>41</v>
      </c>
      <c r="B372" s="293">
        <f t="shared" si="9"/>
        <v>11723</v>
      </c>
      <c r="C372" s="293">
        <v>9488</v>
      </c>
      <c r="D372" s="293">
        <v>2030</v>
      </c>
      <c r="E372" s="293">
        <v>205</v>
      </c>
      <c r="F372" s="294"/>
    </row>
    <row r="373" spans="1:6" s="304" customFormat="1" ht="9" customHeight="1">
      <c r="A373" s="292" t="s">
        <v>42</v>
      </c>
      <c r="B373" s="293">
        <f t="shared" si="9"/>
        <v>8202</v>
      </c>
      <c r="C373" s="293">
        <v>4388</v>
      </c>
      <c r="D373" s="293">
        <v>3444</v>
      </c>
      <c r="E373" s="293">
        <v>370</v>
      </c>
      <c r="F373" s="294"/>
    </row>
    <row r="374" spans="1:6" s="304" customFormat="1" ht="9" customHeight="1">
      <c r="A374" s="295" t="s">
        <v>43</v>
      </c>
      <c r="B374" s="296">
        <f t="shared" si="9"/>
        <v>12969</v>
      </c>
      <c r="C374" s="296">
        <v>11104</v>
      </c>
      <c r="D374" s="296">
        <v>1756</v>
      </c>
      <c r="E374" s="296">
        <v>109</v>
      </c>
      <c r="F374" s="294"/>
    </row>
    <row r="375" spans="1:6" s="304" customFormat="1" ht="9" customHeight="1">
      <c r="A375" s="292" t="s">
        <v>44</v>
      </c>
      <c r="B375" s="293">
        <f t="shared" si="9"/>
        <v>4785</v>
      </c>
      <c r="C375" s="293">
        <v>3731</v>
      </c>
      <c r="D375" s="293">
        <v>1030</v>
      </c>
      <c r="E375" s="293">
        <v>24</v>
      </c>
      <c r="F375" s="294"/>
    </row>
    <row r="376" spans="1:6" s="304" customFormat="1" ht="9" customHeight="1">
      <c r="A376" s="292" t="s">
        <v>45</v>
      </c>
      <c r="B376" s="293">
        <f t="shared" si="9"/>
        <v>36413</v>
      </c>
      <c r="C376" s="293">
        <v>23322</v>
      </c>
      <c r="D376" s="293">
        <v>12464</v>
      </c>
      <c r="E376" s="293">
        <v>627</v>
      </c>
      <c r="F376" s="294"/>
    </row>
    <row r="377" spans="1:6" s="304" customFormat="1" ht="9" customHeight="1">
      <c r="A377" s="292" t="s">
        <v>46</v>
      </c>
      <c r="B377" s="293">
        <f t="shared" si="9"/>
        <v>8625</v>
      </c>
      <c r="C377" s="293">
        <v>7236</v>
      </c>
      <c r="D377" s="293">
        <v>1339</v>
      </c>
      <c r="E377" s="293">
        <v>50</v>
      </c>
      <c r="F377" s="294"/>
    </row>
    <row r="378" spans="1:6" s="304" customFormat="1" ht="9" customHeight="1">
      <c r="A378" s="295" t="s">
        <v>47</v>
      </c>
      <c r="B378" s="296">
        <f t="shared" si="9"/>
        <v>6903</v>
      </c>
      <c r="C378" s="296">
        <v>3843</v>
      </c>
      <c r="D378" s="296">
        <v>2985</v>
      </c>
      <c r="E378" s="296">
        <v>75</v>
      </c>
      <c r="F378" s="294"/>
    </row>
    <row r="379" spans="1:6" s="304" customFormat="1" ht="9" customHeight="1">
      <c r="A379" s="292" t="s">
        <v>76</v>
      </c>
      <c r="B379" s="297">
        <f t="shared" si="9"/>
        <v>1144</v>
      </c>
      <c r="C379" s="297" t="s">
        <v>77</v>
      </c>
      <c r="D379" s="297" t="s">
        <v>77</v>
      </c>
      <c r="E379" s="293">
        <v>1144</v>
      </c>
      <c r="F379" s="294"/>
    </row>
    <row r="380" spans="1:6" s="304" customFormat="1" ht="9" customHeight="1">
      <c r="A380" s="292"/>
      <c r="B380" s="293"/>
      <c r="C380" s="297"/>
      <c r="D380" s="297"/>
      <c r="E380" s="293"/>
      <c r="F380" s="294"/>
    </row>
    <row r="381" spans="1:6" s="303" customFormat="1" ht="9" customHeight="1">
      <c r="A381" s="288">
        <v>2005</v>
      </c>
      <c r="B381" s="289"/>
      <c r="C381" s="289"/>
      <c r="D381" s="289"/>
      <c r="E381" s="289"/>
      <c r="F381" s="290"/>
    </row>
    <row r="382" spans="1:6" s="303" customFormat="1" ht="9" customHeight="1">
      <c r="A382" s="291" t="s">
        <v>7</v>
      </c>
      <c r="B382" s="289">
        <f>SUM(B384:B416)</f>
        <v>495240</v>
      </c>
      <c r="C382" s="289">
        <f>SUM(C384:C416)</f>
        <v>370267</v>
      </c>
      <c r="D382" s="289">
        <f>SUM(D384:D416)</f>
        <v>116657</v>
      </c>
      <c r="E382" s="289">
        <f>SUM(E384:E416)</f>
        <v>8316</v>
      </c>
      <c r="F382" s="290"/>
    </row>
    <row r="383" spans="1:6" s="303" customFormat="1" ht="3.95" customHeight="1">
      <c r="A383" s="291"/>
      <c r="B383" s="289"/>
      <c r="C383" s="289"/>
      <c r="D383" s="289"/>
      <c r="E383" s="289"/>
      <c r="F383" s="290"/>
    </row>
    <row r="384" spans="1:6" s="304" customFormat="1" ht="9" customHeight="1">
      <c r="A384" s="292" t="s">
        <v>16</v>
      </c>
      <c r="B384" s="293">
        <f t="shared" ref="B384:B416" si="10">SUM(C384:E384)</f>
        <v>4431</v>
      </c>
      <c r="C384" s="293">
        <v>3779</v>
      </c>
      <c r="D384" s="293">
        <v>597</v>
      </c>
      <c r="E384" s="293">
        <v>55</v>
      </c>
      <c r="F384" s="294"/>
    </row>
    <row r="385" spans="1:6" s="304" customFormat="1" ht="9" customHeight="1">
      <c r="A385" s="292" t="s">
        <v>17</v>
      </c>
      <c r="B385" s="293">
        <f t="shared" si="10"/>
        <v>12695</v>
      </c>
      <c r="C385" s="293">
        <v>10843</v>
      </c>
      <c r="D385" s="293">
        <v>1223</v>
      </c>
      <c r="E385" s="293">
        <v>629</v>
      </c>
      <c r="F385" s="294"/>
    </row>
    <row r="386" spans="1:6" s="304" customFormat="1" ht="9" customHeight="1">
      <c r="A386" s="292" t="s">
        <v>18</v>
      </c>
      <c r="B386" s="293">
        <f t="shared" si="10"/>
        <v>2092</v>
      </c>
      <c r="C386" s="293">
        <v>1650</v>
      </c>
      <c r="D386" s="293">
        <v>413</v>
      </c>
      <c r="E386" s="293">
        <v>29</v>
      </c>
      <c r="F386" s="294"/>
    </row>
    <row r="387" spans="1:6" s="304" customFormat="1" ht="9" customHeight="1">
      <c r="A387" s="295" t="s">
        <v>19</v>
      </c>
      <c r="B387" s="296">
        <f t="shared" si="10"/>
        <v>3019</v>
      </c>
      <c r="C387" s="296">
        <v>2435</v>
      </c>
      <c r="D387" s="296">
        <v>538</v>
      </c>
      <c r="E387" s="296">
        <v>46</v>
      </c>
      <c r="F387" s="294"/>
    </row>
    <row r="388" spans="1:6" s="304" customFormat="1" ht="9" customHeight="1">
      <c r="A388" s="292" t="s">
        <v>20</v>
      </c>
      <c r="B388" s="293">
        <f t="shared" si="10"/>
        <v>12377</v>
      </c>
      <c r="C388" s="293">
        <v>10867</v>
      </c>
      <c r="D388" s="293">
        <v>1413</v>
      </c>
      <c r="E388" s="293">
        <v>97</v>
      </c>
      <c r="F388" s="294"/>
    </row>
    <row r="389" spans="1:6" s="304" customFormat="1" ht="9" customHeight="1">
      <c r="A389" s="292" t="s">
        <v>21</v>
      </c>
      <c r="B389" s="293">
        <f t="shared" si="10"/>
        <v>2759</v>
      </c>
      <c r="C389" s="293">
        <v>2276</v>
      </c>
      <c r="D389" s="293">
        <v>452</v>
      </c>
      <c r="E389" s="293">
        <v>31</v>
      </c>
      <c r="F389" s="294"/>
    </row>
    <row r="390" spans="1:6" s="304" customFormat="1" ht="9" customHeight="1">
      <c r="A390" s="292" t="s">
        <v>22</v>
      </c>
      <c r="B390" s="293">
        <f t="shared" si="10"/>
        <v>17411</v>
      </c>
      <c r="C390" s="293">
        <v>7908</v>
      </c>
      <c r="D390" s="293">
        <v>8432</v>
      </c>
      <c r="E390" s="293">
        <v>1071</v>
      </c>
      <c r="F390" s="294"/>
    </row>
    <row r="391" spans="1:6" s="304" customFormat="1" ht="9" customHeight="1">
      <c r="A391" s="295" t="s">
        <v>23</v>
      </c>
      <c r="B391" s="296">
        <f t="shared" si="10"/>
        <v>17239</v>
      </c>
      <c r="C391" s="296">
        <v>13698</v>
      </c>
      <c r="D391" s="296">
        <v>3282</v>
      </c>
      <c r="E391" s="296">
        <v>259</v>
      </c>
      <c r="F391" s="294"/>
    </row>
    <row r="392" spans="1:6" s="304" customFormat="1" ht="9" customHeight="1">
      <c r="A392" s="243" t="s">
        <v>24</v>
      </c>
      <c r="B392" s="293">
        <f t="shared" si="10"/>
        <v>49882</v>
      </c>
      <c r="C392" s="293">
        <v>49153</v>
      </c>
      <c r="D392" s="293">
        <v>221</v>
      </c>
      <c r="E392" s="293">
        <v>508</v>
      </c>
      <c r="F392" s="294"/>
    </row>
    <row r="393" spans="1:6" s="304" customFormat="1" ht="9" customHeight="1">
      <c r="A393" s="292" t="s">
        <v>25</v>
      </c>
      <c r="B393" s="293">
        <f t="shared" si="10"/>
        <v>7440</v>
      </c>
      <c r="C393" s="293">
        <v>4857</v>
      </c>
      <c r="D393" s="293">
        <v>2551</v>
      </c>
      <c r="E393" s="293">
        <v>32</v>
      </c>
      <c r="F393" s="294"/>
    </row>
    <row r="394" spans="1:6" s="304" customFormat="1" ht="9" customHeight="1">
      <c r="A394" s="292" t="s">
        <v>26</v>
      </c>
      <c r="B394" s="293">
        <f t="shared" si="10"/>
        <v>23402</v>
      </c>
      <c r="C394" s="293">
        <v>15351</v>
      </c>
      <c r="D394" s="293">
        <v>7884</v>
      </c>
      <c r="E394" s="293">
        <v>167</v>
      </c>
      <c r="F394" s="294"/>
    </row>
    <row r="395" spans="1:6" s="304" customFormat="1" ht="9" customHeight="1">
      <c r="A395" s="295" t="s">
        <v>27</v>
      </c>
      <c r="B395" s="296">
        <f t="shared" si="10"/>
        <v>11651</v>
      </c>
      <c r="C395" s="296">
        <v>7308</v>
      </c>
      <c r="D395" s="296">
        <v>4161</v>
      </c>
      <c r="E395" s="296">
        <v>182</v>
      </c>
      <c r="F395" s="294"/>
    </row>
    <row r="396" spans="1:6" s="304" customFormat="1" ht="9" customHeight="1">
      <c r="A396" s="292" t="s">
        <v>28</v>
      </c>
      <c r="B396" s="293">
        <f t="shared" si="10"/>
        <v>10955</v>
      </c>
      <c r="C396" s="293">
        <v>5263</v>
      </c>
      <c r="D396" s="293">
        <v>5626</v>
      </c>
      <c r="E396" s="293">
        <v>66</v>
      </c>
      <c r="F396" s="294"/>
    </row>
    <row r="397" spans="1:6" s="304" customFormat="1" ht="9" customHeight="1">
      <c r="A397" s="292" t="s">
        <v>29</v>
      </c>
      <c r="B397" s="293">
        <f t="shared" si="10"/>
        <v>34117</v>
      </c>
      <c r="C397" s="293">
        <v>28875</v>
      </c>
      <c r="D397" s="293">
        <v>4915</v>
      </c>
      <c r="E397" s="293">
        <v>327</v>
      </c>
      <c r="F397" s="294"/>
    </row>
    <row r="398" spans="1:6" s="304" customFormat="1" ht="9" customHeight="1">
      <c r="A398" s="292" t="s">
        <v>30</v>
      </c>
      <c r="B398" s="293">
        <f t="shared" si="10"/>
        <v>58896</v>
      </c>
      <c r="C398" s="293">
        <v>49613</v>
      </c>
      <c r="D398" s="293">
        <v>8727</v>
      </c>
      <c r="E398" s="293">
        <v>556</v>
      </c>
      <c r="F398" s="294"/>
    </row>
    <row r="399" spans="1:6" s="304" customFormat="1" ht="9" customHeight="1">
      <c r="A399" s="295" t="s">
        <v>31</v>
      </c>
      <c r="B399" s="296">
        <f t="shared" si="10"/>
        <v>20514</v>
      </c>
      <c r="C399" s="296">
        <v>14438</v>
      </c>
      <c r="D399" s="296">
        <v>5940</v>
      </c>
      <c r="E399" s="296">
        <v>136</v>
      </c>
      <c r="F399" s="294"/>
    </row>
    <row r="400" spans="1:6" s="304" customFormat="1" ht="9" customHeight="1">
      <c r="A400" s="292" t="s">
        <v>32</v>
      </c>
      <c r="B400" s="293">
        <f t="shared" si="10"/>
        <v>7823</v>
      </c>
      <c r="C400" s="293">
        <v>5928</v>
      </c>
      <c r="D400" s="293">
        <v>1829</v>
      </c>
      <c r="E400" s="293">
        <v>66</v>
      </c>
      <c r="F400" s="294"/>
    </row>
    <row r="401" spans="1:6" s="304" customFormat="1" ht="9" customHeight="1">
      <c r="A401" s="292" t="s">
        <v>33</v>
      </c>
      <c r="B401" s="293">
        <f t="shared" si="10"/>
        <v>4808</v>
      </c>
      <c r="C401" s="293">
        <v>3266</v>
      </c>
      <c r="D401" s="293">
        <v>1472</v>
      </c>
      <c r="E401" s="293">
        <v>70</v>
      </c>
      <c r="F401" s="294"/>
    </row>
    <row r="402" spans="1:6" s="304" customFormat="1" ht="9" customHeight="1">
      <c r="A402" s="292" t="s">
        <v>34</v>
      </c>
      <c r="B402" s="293">
        <f t="shared" si="10"/>
        <v>19259</v>
      </c>
      <c r="C402" s="293">
        <v>18001</v>
      </c>
      <c r="D402" s="293">
        <v>1022</v>
      </c>
      <c r="E402" s="293">
        <v>236</v>
      </c>
      <c r="F402" s="294"/>
    </row>
    <row r="403" spans="1:6" s="304" customFormat="1" ht="9" customHeight="1">
      <c r="A403" s="295" t="s">
        <v>35</v>
      </c>
      <c r="B403" s="296">
        <f t="shared" si="10"/>
        <v>18908</v>
      </c>
      <c r="C403" s="296">
        <v>8499</v>
      </c>
      <c r="D403" s="296">
        <v>10248</v>
      </c>
      <c r="E403" s="296">
        <v>161</v>
      </c>
      <c r="F403" s="294"/>
    </row>
    <row r="404" spans="1:6" s="304" customFormat="1" ht="9" customHeight="1">
      <c r="A404" s="292" t="s">
        <v>36</v>
      </c>
      <c r="B404" s="293">
        <f t="shared" si="10"/>
        <v>28165</v>
      </c>
      <c r="C404" s="293">
        <v>18207</v>
      </c>
      <c r="D404" s="293">
        <v>9355</v>
      </c>
      <c r="E404" s="293">
        <v>603</v>
      </c>
      <c r="F404" s="294"/>
    </row>
    <row r="405" spans="1:6" s="304" customFormat="1" ht="9" customHeight="1">
      <c r="A405" s="292" t="s">
        <v>37</v>
      </c>
      <c r="B405" s="293">
        <f t="shared" si="10"/>
        <v>6678</v>
      </c>
      <c r="C405" s="293">
        <v>4826</v>
      </c>
      <c r="D405" s="293">
        <v>1799</v>
      </c>
      <c r="E405" s="293">
        <v>53</v>
      </c>
      <c r="F405" s="294"/>
    </row>
    <row r="406" spans="1:6" s="304" customFormat="1" ht="9" customHeight="1">
      <c r="A406" s="292" t="s">
        <v>38</v>
      </c>
      <c r="B406" s="293">
        <f t="shared" si="10"/>
        <v>3206</v>
      </c>
      <c r="C406" s="293">
        <v>2661</v>
      </c>
      <c r="D406" s="293">
        <v>481</v>
      </c>
      <c r="E406" s="293">
        <v>64</v>
      </c>
      <c r="F406" s="294"/>
    </row>
    <row r="407" spans="1:6" s="304" customFormat="1" ht="9" customHeight="1">
      <c r="A407" s="295" t="s">
        <v>39</v>
      </c>
      <c r="B407" s="296">
        <f t="shared" si="10"/>
        <v>11253</v>
      </c>
      <c r="C407" s="296">
        <v>6684</v>
      </c>
      <c r="D407" s="296">
        <v>4489</v>
      </c>
      <c r="E407" s="296">
        <v>80</v>
      </c>
      <c r="F407" s="294"/>
    </row>
    <row r="408" spans="1:6" s="304" customFormat="1" ht="9" customHeight="1">
      <c r="A408" s="292" t="s">
        <v>40</v>
      </c>
      <c r="B408" s="293">
        <f t="shared" si="10"/>
        <v>11584</v>
      </c>
      <c r="C408" s="293">
        <v>7987</v>
      </c>
      <c r="D408" s="293">
        <v>3378</v>
      </c>
      <c r="E408" s="293">
        <v>219</v>
      </c>
      <c r="F408" s="294"/>
    </row>
    <row r="409" spans="1:6" s="304" customFormat="1" ht="9" customHeight="1">
      <c r="A409" s="292" t="s">
        <v>41</v>
      </c>
      <c r="B409" s="293">
        <f t="shared" si="10"/>
        <v>12401</v>
      </c>
      <c r="C409" s="293">
        <v>10078</v>
      </c>
      <c r="D409" s="293">
        <v>2110</v>
      </c>
      <c r="E409" s="293">
        <v>213</v>
      </c>
      <c r="F409" s="294"/>
    </row>
    <row r="410" spans="1:6" s="304" customFormat="1" ht="9" customHeight="1">
      <c r="A410" s="292" t="s">
        <v>42</v>
      </c>
      <c r="B410" s="293">
        <f t="shared" si="10"/>
        <v>8724</v>
      </c>
      <c r="C410" s="293">
        <v>4657</v>
      </c>
      <c r="D410" s="293">
        <v>3674</v>
      </c>
      <c r="E410" s="293">
        <v>393</v>
      </c>
      <c r="F410" s="294"/>
    </row>
    <row r="411" spans="1:6" s="304" customFormat="1" ht="9" customHeight="1">
      <c r="A411" s="295" t="s">
        <v>43</v>
      </c>
      <c r="B411" s="296">
        <f t="shared" si="10"/>
        <v>13487</v>
      </c>
      <c r="C411" s="296">
        <v>11615</v>
      </c>
      <c r="D411" s="296">
        <v>1779</v>
      </c>
      <c r="E411" s="296">
        <v>93</v>
      </c>
      <c r="F411" s="294"/>
    </row>
    <row r="412" spans="1:6" s="304" customFormat="1" ht="9" customHeight="1">
      <c r="A412" s="292" t="s">
        <v>44</v>
      </c>
      <c r="B412" s="293">
        <f t="shared" si="10"/>
        <v>4714</v>
      </c>
      <c r="C412" s="293">
        <v>3721</v>
      </c>
      <c r="D412" s="293">
        <v>959</v>
      </c>
      <c r="E412" s="293">
        <v>34</v>
      </c>
      <c r="F412" s="294"/>
    </row>
    <row r="413" spans="1:6" s="304" customFormat="1" ht="9" customHeight="1">
      <c r="A413" s="292" t="s">
        <v>45</v>
      </c>
      <c r="B413" s="293">
        <f t="shared" si="10"/>
        <v>37877</v>
      </c>
      <c r="C413" s="293">
        <v>24226</v>
      </c>
      <c r="D413" s="293">
        <v>13250</v>
      </c>
      <c r="E413" s="293">
        <v>401</v>
      </c>
      <c r="F413" s="294"/>
    </row>
    <row r="414" spans="1:6" s="304" customFormat="1" ht="9" customHeight="1">
      <c r="A414" s="292" t="s">
        <v>46</v>
      </c>
      <c r="B414" s="293">
        <f t="shared" si="10"/>
        <v>9169</v>
      </c>
      <c r="C414" s="293">
        <v>7648</v>
      </c>
      <c r="D414" s="293">
        <v>1454</v>
      </c>
      <c r="E414" s="293">
        <v>67</v>
      </c>
      <c r="F414" s="294"/>
    </row>
    <row r="415" spans="1:6" s="304" customFormat="1" ht="9" customHeight="1">
      <c r="A415" s="295" t="s">
        <v>47</v>
      </c>
      <c r="B415" s="296">
        <f t="shared" si="10"/>
        <v>7021</v>
      </c>
      <c r="C415" s="296">
        <v>3949</v>
      </c>
      <c r="D415" s="296">
        <v>2983</v>
      </c>
      <c r="E415" s="296">
        <v>89</v>
      </c>
      <c r="F415" s="294"/>
    </row>
    <row r="416" spans="1:6" s="304" customFormat="1" ht="9" customHeight="1">
      <c r="A416" s="292" t="s">
        <v>76</v>
      </c>
      <c r="B416" s="297">
        <f t="shared" si="10"/>
        <v>1283</v>
      </c>
      <c r="C416" s="297" t="s">
        <v>77</v>
      </c>
      <c r="D416" s="297" t="s">
        <v>77</v>
      </c>
      <c r="E416" s="293">
        <v>1283</v>
      </c>
      <c r="F416" s="294"/>
    </row>
    <row r="417" spans="1:6" s="304" customFormat="1" ht="9" customHeight="1">
      <c r="A417" s="292"/>
      <c r="B417" s="293"/>
      <c r="C417" s="297"/>
      <c r="D417" s="297"/>
      <c r="E417" s="293"/>
      <c r="F417" s="294"/>
    </row>
    <row r="418" spans="1:6" s="303" customFormat="1" ht="9" customHeight="1">
      <c r="A418" s="288">
        <v>2006</v>
      </c>
      <c r="B418" s="289"/>
      <c r="C418" s="289"/>
      <c r="D418" s="289"/>
      <c r="E418" s="289"/>
      <c r="F418" s="290"/>
    </row>
    <row r="419" spans="1:6" s="303" customFormat="1" ht="9" customHeight="1">
      <c r="A419" s="291" t="s">
        <v>7</v>
      </c>
      <c r="B419" s="289">
        <f>SUM(B421:B453)</f>
        <v>494471</v>
      </c>
      <c r="C419" s="289">
        <f>SUM(C421:C453)</f>
        <v>370811</v>
      </c>
      <c r="D419" s="289">
        <f>SUM(D421:D453)</f>
        <v>116393</v>
      </c>
      <c r="E419" s="289">
        <f>SUM(E421:E453)</f>
        <v>7267</v>
      </c>
      <c r="F419" s="290"/>
    </row>
    <row r="420" spans="1:6" s="303" customFormat="1" ht="3.95" customHeight="1">
      <c r="A420" s="291"/>
      <c r="B420" s="289"/>
      <c r="C420" s="289"/>
      <c r="D420" s="289"/>
      <c r="E420" s="289"/>
      <c r="F420" s="290"/>
    </row>
    <row r="421" spans="1:6" s="304" customFormat="1" ht="9" customHeight="1">
      <c r="A421" s="292" t="s">
        <v>16</v>
      </c>
      <c r="B421" s="293">
        <f t="shared" ref="B421:B453" si="11">SUM(C421:E421)</f>
        <v>4488</v>
      </c>
      <c r="C421" s="293">
        <v>3958</v>
      </c>
      <c r="D421" s="293">
        <v>500</v>
      </c>
      <c r="E421" s="293">
        <v>30</v>
      </c>
      <c r="F421" s="294"/>
    </row>
    <row r="422" spans="1:6" s="304" customFormat="1" ht="9" customHeight="1">
      <c r="A422" s="292" t="s">
        <v>17</v>
      </c>
      <c r="B422" s="293">
        <f t="shared" si="11"/>
        <v>12696</v>
      </c>
      <c r="C422" s="293">
        <v>11171</v>
      </c>
      <c r="D422" s="293">
        <v>976</v>
      </c>
      <c r="E422" s="293">
        <v>549</v>
      </c>
      <c r="F422" s="294"/>
    </row>
    <row r="423" spans="1:6" s="304" customFormat="1" ht="9" customHeight="1">
      <c r="A423" s="292" t="s">
        <v>18</v>
      </c>
      <c r="B423" s="293">
        <f t="shared" si="11"/>
        <v>2171</v>
      </c>
      <c r="C423" s="293">
        <v>1686</v>
      </c>
      <c r="D423" s="293">
        <v>443</v>
      </c>
      <c r="E423" s="293">
        <v>42</v>
      </c>
      <c r="F423" s="294"/>
    </row>
    <row r="424" spans="1:6" s="304" customFormat="1" ht="9" customHeight="1">
      <c r="A424" s="295" t="s">
        <v>19</v>
      </c>
      <c r="B424" s="296">
        <f t="shared" si="11"/>
        <v>3084</v>
      </c>
      <c r="C424" s="296">
        <v>2525</v>
      </c>
      <c r="D424" s="296">
        <v>523</v>
      </c>
      <c r="E424" s="296">
        <v>36</v>
      </c>
      <c r="F424" s="294"/>
    </row>
    <row r="425" spans="1:6" s="304" customFormat="1" ht="9" customHeight="1">
      <c r="A425" s="292" t="s">
        <v>20</v>
      </c>
      <c r="B425" s="293">
        <f t="shared" si="11"/>
        <v>11955</v>
      </c>
      <c r="C425" s="293">
        <v>10524</v>
      </c>
      <c r="D425" s="293">
        <v>1339</v>
      </c>
      <c r="E425" s="293">
        <v>92</v>
      </c>
      <c r="F425" s="294"/>
    </row>
    <row r="426" spans="1:6" s="304" customFormat="1" ht="9" customHeight="1">
      <c r="A426" s="292" t="s">
        <v>21</v>
      </c>
      <c r="B426" s="293">
        <f t="shared" si="11"/>
        <v>2831</v>
      </c>
      <c r="C426" s="293">
        <v>2307</v>
      </c>
      <c r="D426" s="293">
        <v>487</v>
      </c>
      <c r="E426" s="293">
        <v>37</v>
      </c>
      <c r="F426" s="294"/>
    </row>
    <row r="427" spans="1:6" s="304" customFormat="1" ht="9" customHeight="1">
      <c r="A427" s="292" t="s">
        <v>22</v>
      </c>
      <c r="B427" s="293">
        <f t="shared" si="11"/>
        <v>18287</v>
      </c>
      <c r="C427" s="293">
        <v>9512</v>
      </c>
      <c r="D427" s="293">
        <v>8138</v>
      </c>
      <c r="E427" s="293">
        <v>637</v>
      </c>
      <c r="F427" s="294"/>
    </row>
    <row r="428" spans="1:6" s="304" customFormat="1" ht="9" customHeight="1">
      <c r="A428" s="295" t="s">
        <v>23</v>
      </c>
      <c r="B428" s="296">
        <f t="shared" si="11"/>
        <v>17963</v>
      </c>
      <c r="C428" s="296">
        <v>14156</v>
      </c>
      <c r="D428" s="296">
        <v>3554</v>
      </c>
      <c r="E428" s="296">
        <v>253</v>
      </c>
      <c r="F428" s="294"/>
    </row>
    <row r="429" spans="1:6" s="304" customFormat="1" ht="9" customHeight="1">
      <c r="A429" s="243" t="s">
        <v>24</v>
      </c>
      <c r="B429" s="293">
        <f t="shared" si="11"/>
        <v>49894</v>
      </c>
      <c r="C429" s="293">
        <v>49127</v>
      </c>
      <c r="D429" s="293">
        <v>261</v>
      </c>
      <c r="E429" s="293">
        <v>506</v>
      </c>
      <c r="F429" s="294"/>
    </row>
    <row r="430" spans="1:6" s="304" customFormat="1" ht="9" customHeight="1">
      <c r="A430" s="292" t="s">
        <v>25</v>
      </c>
      <c r="B430" s="293">
        <f t="shared" si="11"/>
        <v>7388</v>
      </c>
      <c r="C430" s="293">
        <v>4746</v>
      </c>
      <c r="D430" s="293">
        <v>2591</v>
      </c>
      <c r="E430" s="293">
        <v>51</v>
      </c>
      <c r="F430" s="294"/>
    </row>
    <row r="431" spans="1:6" s="304" customFormat="1" ht="9" customHeight="1">
      <c r="A431" s="292" t="s">
        <v>26</v>
      </c>
      <c r="B431" s="293">
        <f t="shared" si="11"/>
        <v>22973</v>
      </c>
      <c r="C431" s="293">
        <v>15354</v>
      </c>
      <c r="D431" s="293">
        <v>7494</v>
      </c>
      <c r="E431" s="293">
        <v>125</v>
      </c>
      <c r="F431" s="294"/>
    </row>
    <row r="432" spans="1:6" s="304" customFormat="1" ht="9" customHeight="1">
      <c r="A432" s="295" t="s">
        <v>27</v>
      </c>
      <c r="B432" s="296">
        <f t="shared" si="11"/>
        <v>11656</v>
      </c>
      <c r="C432" s="296">
        <v>7365</v>
      </c>
      <c r="D432" s="296">
        <v>4065</v>
      </c>
      <c r="E432" s="296">
        <v>226</v>
      </c>
      <c r="F432" s="294"/>
    </row>
    <row r="433" spans="1:6" s="304" customFormat="1" ht="9" customHeight="1">
      <c r="A433" s="292" t="s">
        <v>28</v>
      </c>
      <c r="B433" s="293">
        <f t="shared" si="11"/>
        <v>10926</v>
      </c>
      <c r="C433" s="293">
        <v>5207</v>
      </c>
      <c r="D433" s="293">
        <v>5650</v>
      </c>
      <c r="E433" s="293">
        <v>69</v>
      </c>
      <c r="F433" s="294"/>
    </row>
    <row r="434" spans="1:6" s="304" customFormat="1" ht="9" customHeight="1">
      <c r="A434" s="292" t="s">
        <v>29</v>
      </c>
      <c r="B434" s="293">
        <f t="shared" si="11"/>
        <v>33638</v>
      </c>
      <c r="C434" s="293">
        <v>28711</v>
      </c>
      <c r="D434" s="293">
        <v>4641</v>
      </c>
      <c r="E434" s="293">
        <v>286</v>
      </c>
      <c r="F434" s="294"/>
    </row>
    <row r="435" spans="1:6" s="304" customFormat="1" ht="9" customHeight="1">
      <c r="A435" s="292" t="s">
        <v>30</v>
      </c>
      <c r="B435" s="293">
        <f t="shared" si="11"/>
        <v>58999</v>
      </c>
      <c r="C435" s="293">
        <v>49509</v>
      </c>
      <c r="D435" s="293">
        <v>9019</v>
      </c>
      <c r="E435" s="293">
        <v>471</v>
      </c>
      <c r="F435" s="294"/>
    </row>
    <row r="436" spans="1:6" s="304" customFormat="1" ht="9" customHeight="1">
      <c r="A436" s="295" t="s">
        <v>31</v>
      </c>
      <c r="B436" s="296">
        <f t="shared" si="11"/>
        <v>20656</v>
      </c>
      <c r="C436" s="296">
        <v>14398</v>
      </c>
      <c r="D436" s="296">
        <v>6030</v>
      </c>
      <c r="E436" s="296">
        <v>228</v>
      </c>
      <c r="F436" s="294"/>
    </row>
    <row r="437" spans="1:6" s="304" customFormat="1" ht="9" customHeight="1">
      <c r="A437" s="292" t="s">
        <v>32</v>
      </c>
      <c r="B437" s="293">
        <f t="shared" si="11"/>
        <v>7960</v>
      </c>
      <c r="C437" s="293">
        <v>6118</v>
      </c>
      <c r="D437" s="293">
        <v>1773</v>
      </c>
      <c r="E437" s="293">
        <v>69</v>
      </c>
      <c r="F437" s="294"/>
    </row>
    <row r="438" spans="1:6" s="304" customFormat="1" ht="9" customHeight="1">
      <c r="A438" s="292" t="s">
        <v>33</v>
      </c>
      <c r="B438" s="293">
        <f t="shared" si="11"/>
        <v>4748</v>
      </c>
      <c r="C438" s="293">
        <v>3203</v>
      </c>
      <c r="D438" s="293">
        <v>1484</v>
      </c>
      <c r="E438" s="293">
        <v>61</v>
      </c>
      <c r="F438" s="294"/>
    </row>
    <row r="439" spans="1:6" s="304" customFormat="1" ht="9" customHeight="1">
      <c r="A439" s="292" t="s">
        <v>34</v>
      </c>
      <c r="B439" s="293">
        <f t="shared" si="11"/>
        <v>18655</v>
      </c>
      <c r="C439" s="293">
        <v>17482</v>
      </c>
      <c r="D439" s="293">
        <v>1012</v>
      </c>
      <c r="E439" s="293">
        <v>161</v>
      </c>
      <c r="F439" s="294"/>
    </row>
    <row r="440" spans="1:6" s="304" customFormat="1" ht="9" customHeight="1">
      <c r="A440" s="295" t="s">
        <v>35</v>
      </c>
      <c r="B440" s="296">
        <f t="shared" si="11"/>
        <v>18026</v>
      </c>
      <c r="C440" s="296">
        <v>8192</v>
      </c>
      <c r="D440" s="296">
        <v>9712</v>
      </c>
      <c r="E440" s="296">
        <v>122</v>
      </c>
      <c r="F440" s="294"/>
    </row>
    <row r="441" spans="1:6" s="304" customFormat="1" ht="9" customHeight="1">
      <c r="A441" s="292" t="s">
        <v>36</v>
      </c>
      <c r="B441" s="293">
        <f t="shared" si="11"/>
        <v>27599</v>
      </c>
      <c r="C441" s="293">
        <v>17890</v>
      </c>
      <c r="D441" s="293">
        <v>9039</v>
      </c>
      <c r="E441" s="293">
        <v>670</v>
      </c>
      <c r="F441" s="294"/>
    </row>
    <row r="442" spans="1:6" s="304" customFormat="1" ht="9" customHeight="1">
      <c r="A442" s="292" t="s">
        <v>37</v>
      </c>
      <c r="B442" s="293">
        <f t="shared" si="11"/>
        <v>6716</v>
      </c>
      <c r="C442" s="293">
        <v>4171</v>
      </c>
      <c r="D442" s="293">
        <v>2451</v>
      </c>
      <c r="E442" s="293">
        <v>94</v>
      </c>
      <c r="F442" s="294"/>
    </row>
    <row r="443" spans="1:6" s="304" customFormat="1" ht="9" customHeight="1">
      <c r="A443" s="292" t="s">
        <v>38</v>
      </c>
      <c r="B443" s="293">
        <f t="shared" si="11"/>
        <v>3104</v>
      </c>
      <c r="C443" s="293">
        <v>2600</v>
      </c>
      <c r="D443" s="293">
        <v>431</v>
      </c>
      <c r="E443" s="293">
        <v>73</v>
      </c>
      <c r="F443" s="294"/>
    </row>
    <row r="444" spans="1:6" s="304" customFormat="1" ht="9" customHeight="1">
      <c r="A444" s="295" t="s">
        <v>39</v>
      </c>
      <c r="B444" s="296">
        <f t="shared" si="11"/>
        <v>11354</v>
      </c>
      <c r="C444" s="296">
        <v>6683</v>
      </c>
      <c r="D444" s="296">
        <v>4612</v>
      </c>
      <c r="E444" s="296">
        <v>59</v>
      </c>
      <c r="F444" s="294"/>
    </row>
    <row r="445" spans="1:6" s="304" customFormat="1" ht="9" customHeight="1">
      <c r="A445" s="292" t="s">
        <v>40</v>
      </c>
      <c r="B445" s="293">
        <f t="shared" si="11"/>
        <v>11790</v>
      </c>
      <c r="C445" s="293">
        <v>8053</v>
      </c>
      <c r="D445" s="293">
        <v>3532</v>
      </c>
      <c r="E445" s="293">
        <v>205</v>
      </c>
      <c r="F445" s="294"/>
    </row>
    <row r="446" spans="1:6" s="304" customFormat="1" ht="9" customHeight="1">
      <c r="A446" s="292" t="s">
        <v>41</v>
      </c>
      <c r="B446" s="293">
        <f t="shared" si="11"/>
        <v>12241</v>
      </c>
      <c r="C446" s="293">
        <v>10043</v>
      </c>
      <c r="D446" s="293">
        <v>1929</v>
      </c>
      <c r="E446" s="293">
        <v>269</v>
      </c>
      <c r="F446" s="294"/>
    </row>
    <row r="447" spans="1:6" s="304" customFormat="1" ht="9" customHeight="1">
      <c r="A447" s="292" t="s">
        <v>42</v>
      </c>
      <c r="B447" s="293">
        <f t="shared" si="11"/>
        <v>8878</v>
      </c>
      <c r="C447" s="293">
        <v>4880</v>
      </c>
      <c r="D447" s="293">
        <v>3882</v>
      </c>
      <c r="E447" s="293">
        <v>116</v>
      </c>
      <c r="F447" s="294"/>
    </row>
    <row r="448" spans="1:6" s="304" customFormat="1" ht="9" customHeight="1">
      <c r="A448" s="295" t="s">
        <v>43</v>
      </c>
      <c r="B448" s="296">
        <f t="shared" si="11"/>
        <v>13852</v>
      </c>
      <c r="C448" s="296">
        <v>11916</v>
      </c>
      <c r="D448" s="296">
        <v>1839</v>
      </c>
      <c r="E448" s="296">
        <v>97</v>
      </c>
      <c r="F448" s="294"/>
    </row>
    <row r="449" spans="1:6" s="304" customFormat="1" ht="9" customHeight="1">
      <c r="A449" s="292" t="s">
        <v>44</v>
      </c>
      <c r="B449" s="293">
        <f t="shared" si="11"/>
        <v>4931</v>
      </c>
      <c r="C449" s="293">
        <v>3842</v>
      </c>
      <c r="D449" s="293">
        <v>1051</v>
      </c>
      <c r="E449" s="293">
        <v>38</v>
      </c>
      <c r="F449" s="294"/>
    </row>
    <row r="450" spans="1:6" s="304" customFormat="1" ht="9" customHeight="1">
      <c r="A450" s="292" t="s">
        <v>45</v>
      </c>
      <c r="B450" s="293">
        <f t="shared" si="11"/>
        <v>37404</v>
      </c>
      <c r="C450" s="293">
        <v>23584</v>
      </c>
      <c r="D450" s="293">
        <v>13531</v>
      </c>
      <c r="E450" s="293">
        <v>289</v>
      </c>
      <c r="F450" s="294"/>
    </row>
    <row r="451" spans="1:6" s="304" customFormat="1" ht="9" customHeight="1">
      <c r="A451" s="292" t="s">
        <v>46</v>
      </c>
      <c r="B451" s="293">
        <f t="shared" si="11"/>
        <v>9501</v>
      </c>
      <c r="C451" s="293">
        <v>8003</v>
      </c>
      <c r="D451" s="293">
        <v>1464</v>
      </c>
      <c r="E451" s="293">
        <v>34</v>
      </c>
      <c r="F451" s="294"/>
    </row>
    <row r="452" spans="1:6" s="304" customFormat="1" ht="9" customHeight="1">
      <c r="A452" s="295" t="s">
        <v>47</v>
      </c>
      <c r="B452" s="296">
        <f t="shared" si="11"/>
        <v>6932</v>
      </c>
      <c r="C452" s="296">
        <v>3895</v>
      </c>
      <c r="D452" s="296">
        <v>2940</v>
      </c>
      <c r="E452" s="296">
        <v>97</v>
      </c>
      <c r="F452" s="294"/>
    </row>
    <row r="453" spans="1:6" s="304" customFormat="1" ht="9" customHeight="1">
      <c r="A453" s="292" t="s">
        <v>76</v>
      </c>
      <c r="B453" s="297">
        <f t="shared" si="11"/>
        <v>1175</v>
      </c>
      <c r="C453" s="297" t="s">
        <v>77</v>
      </c>
      <c r="D453" s="297" t="s">
        <v>77</v>
      </c>
      <c r="E453" s="293">
        <v>1175</v>
      </c>
      <c r="F453" s="294"/>
    </row>
    <row r="454" spans="1:6" s="143" customFormat="1" ht="9" customHeight="1">
      <c r="A454" s="84"/>
      <c r="B454" s="85"/>
      <c r="C454" s="90"/>
      <c r="D454" s="90"/>
      <c r="E454" s="85"/>
      <c r="F454" s="86"/>
    </row>
    <row r="455" spans="1:6" s="258" customFormat="1" ht="9" customHeight="1">
      <c r="A455" s="80">
        <v>2007</v>
      </c>
      <c r="B455" s="81"/>
      <c r="C455" s="81"/>
      <c r="D455" s="81"/>
      <c r="E455" s="81"/>
      <c r="F455" s="82"/>
    </row>
    <row r="456" spans="1:6" s="258" customFormat="1" ht="9" customHeight="1">
      <c r="A456" s="83" t="s">
        <v>7</v>
      </c>
      <c r="B456" s="289">
        <f>SUM(B458:B490)</f>
        <v>514420</v>
      </c>
      <c r="C456" s="289">
        <f>SUM(C458:C490)</f>
        <v>384724</v>
      </c>
      <c r="D456" s="289">
        <f>SUM(D458:D490)</f>
        <v>121743</v>
      </c>
      <c r="E456" s="289">
        <f>SUM(E458:E490)</f>
        <v>7953</v>
      </c>
      <c r="F456" s="82"/>
    </row>
    <row r="457" spans="1:6" s="258" customFormat="1" ht="5.25" customHeight="1">
      <c r="A457" s="83"/>
      <c r="B457" s="289"/>
      <c r="C457" s="81"/>
      <c r="D457" s="81"/>
      <c r="E457" s="81"/>
      <c r="F457" s="82"/>
    </row>
    <row r="458" spans="1:6" s="143" customFormat="1" ht="9" customHeight="1">
      <c r="A458" s="84" t="s">
        <v>16</v>
      </c>
      <c r="B458" s="293">
        <f t="shared" ref="B458:B490" si="12">SUM(C458:E458)</f>
        <v>4694</v>
      </c>
      <c r="C458" s="85">
        <v>3956</v>
      </c>
      <c r="D458" s="85">
        <v>698</v>
      </c>
      <c r="E458" s="85">
        <v>40</v>
      </c>
      <c r="F458" s="86"/>
    </row>
    <row r="459" spans="1:6" s="143" customFormat="1" ht="9" customHeight="1">
      <c r="A459" s="84" t="s">
        <v>17</v>
      </c>
      <c r="B459" s="293">
        <f t="shared" si="12"/>
        <v>13069</v>
      </c>
      <c r="C459" s="85">
        <v>11407</v>
      </c>
      <c r="D459" s="85">
        <v>1051</v>
      </c>
      <c r="E459" s="85">
        <v>611</v>
      </c>
      <c r="F459" s="86"/>
    </row>
    <row r="460" spans="1:6" s="143" customFormat="1" ht="9" customHeight="1">
      <c r="A460" s="84" t="s">
        <v>18</v>
      </c>
      <c r="B460" s="293">
        <f t="shared" si="12"/>
        <v>2353</v>
      </c>
      <c r="C460" s="85">
        <v>1910</v>
      </c>
      <c r="D460" s="85">
        <v>385</v>
      </c>
      <c r="E460" s="85">
        <v>58</v>
      </c>
      <c r="F460" s="86"/>
    </row>
    <row r="461" spans="1:6" s="143" customFormat="1" ht="9" customHeight="1">
      <c r="A461" s="87" t="s">
        <v>19</v>
      </c>
      <c r="B461" s="296">
        <f t="shared" si="12"/>
        <v>3186</v>
      </c>
      <c r="C461" s="88">
        <v>2615</v>
      </c>
      <c r="D461" s="88">
        <v>545</v>
      </c>
      <c r="E461" s="88">
        <v>26</v>
      </c>
      <c r="F461" s="86"/>
    </row>
    <row r="462" spans="1:6" s="143" customFormat="1" ht="9" customHeight="1">
      <c r="A462" s="84" t="s">
        <v>20</v>
      </c>
      <c r="B462" s="293">
        <f t="shared" si="12"/>
        <v>12626</v>
      </c>
      <c r="C462" s="85">
        <v>11056</v>
      </c>
      <c r="D462" s="85">
        <v>1460</v>
      </c>
      <c r="E462" s="85">
        <v>110</v>
      </c>
      <c r="F462" s="86"/>
    </row>
    <row r="463" spans="1:6" s="143" customFormat="1" ht="9" customHeight="1">
      <c r="A463" s="84" t="s">
        <v>21</v>
      </c>
      <c r="B463" s="293">
        <f t="shared" si="12"/>
        <v>2866</v>
      </c>
      <c r="C463" s="85">
        <v>2299</v>
      </c>
      <c r="D463" s="85">
        <v>486</v>
      </c>
      <c r="E463" s="85">
        <v>81</v>
      </c>
      <c r="F463" s="86"/>
    </row>
    <row r="464" spans="1:6" s="143" customFormat="1" ht="9" customHeight="1">
      <c r="A464" s="84" t="s">
        <v>22</v>
      </c>
      <c r="B464" s="293">
        <f t="shared" si="12"/>
        <v>18767</v>
      </c>
      <c r="C464" s="85">
        <v>8708</v>
      </c>
      <c r="D464" s="85">
        <v>9503</v>
      </c>
      <c r="E464" s="85">
        <v>556</v>
      </c>
      <c r="F464" s="86"/>
    </row>
    <row r="465" spans="1:6" s="143" customFormat="1" ht="9" customHeight="1">
      <c r="A465" s="87" t="s">
        <v>23</v>
      </c>
      <c r="B465" s="296">
        <f t="shared" si="12"/>
        <v>18064</v>
      </c>
      <c r="C465" s="88">
        <v>14552</v>
      </c>
      <c r="D465" s="88">
        <v>3180</v>
      </c>
      <c r="E465" s="88">
        <v>332</v>
      </c>
      <c r="F465" s="86"/>
    </row>
    <row r="466" spans="1:6" s="143" customFormat="1" ht="9" customHeight="1">
      <c r="A466" s="243" t="s">
        <v>24</v>
      </c>
      <c r="B466" s="293">
        <f t="shared" si="12"/>
        <v>51465</v>
      </c>
      <c r="C466" s="85">
        <v>50717</v>
      </c>
      <c r="D466" s="85">
        <v>212</v>
      </c>
      <c r="E466" s="85">
        <v>536</v>
      </c>
      <c r="F466" s="86"/>
    </row>
    <row r="467" spans="1:6" s="143" customFormat="1" ht="9" customHeight="1">
      <c r="A467" s="84" t="s">
        <v>25</v>
      </c>
      <c r="B467" s="293">
        <f t="shared" si="12"/>
        <v>7686</v>
      </c>
      <c r="C467" s="85">
        <v>5019</v>
      </c>
      <c r="D467" s="85">
        <v>2614</v>
      </c>
      <c r="E467" s="85">
        <v>53</v>
      </c>
      <c r="F467" s="86"/>
    </row>
    <row r="468" spans="1:6" s="143" customFormat="1" ht="9" customHeight="1">
      <c r="A468" s="84" t="s">
        <v>26</v>
      </c>
      <c r="B468" s="293">
        <f t="shared" si="12"/>
        <v>23664</v>
      </c>
      <c r="C468" s="85">
        <v>15905</v>
      </c>
      <c r="D468" s="85">
        <v>7489</v>
      </c>
      <c r="E468" s="85">
        <v>270</v>
      </c>
      <c r="F468" s="86"/>
    </row>
    <row r="469" spans="1:6" s="143" customFormat="1" ht="9" customHeight="1">
      <c r="A469" s="87" t="s">
        <v>27</v>
      </c>
      <c r="B469" s="296">
        <f t="shared" si="12"/>
        <v>13555</v>
      </c>
      <c r="C469" s="88">
        <v>8562</v>
      </c>
      <c r="D469" s="88">
        <v>4692</v>
      </c>
      <c r="E469" s="88">
        <v>301</v>
      </c>
      <c r="F469" s="86"/>
    </row>
    <row r="470" spans="1:6" s="143" customFormat="1" ht="9" customHeight="1">
      <c r="A470" s="84" t="s">
        <v>28</v>
      </c>
      <c r="B470" s="293">
        <f t="shared" si="12"/>
        <v>11628</v>
      </c>
      <c r="C470" s="85">
        <v>5611</v>
      </c>
      <c r="D470" s="85">
        <v>5901</v>
      </c>
      <c r="E470" s="85">
        <v>116</v>
      </c>
      <c r="F470" s="86"/>
    </row>
    <row r="471" spans="1:6" s="143" customFormat="1" ht="9" customHeight="1">
      <c r="A471" s="84" t="s">
        <v>29</v>
      </c>
      <c r="B471" s="293">
        <f t="shared" si="12"/>
        <v>34670</v>
      </c>
      <c r="C471" s="85">
        <v>28891</v>
      </c>
      <c r="D471" s="85">
        <v>5237</v>
      </c>
      <c r="E471" s="85">
        <v>542</v>
      </c>
      <c r="F471" s="86"/>
    </row>
    <row r="472" spans="1:6" s="143" customFormat="1" ht="9" customHeight="1">
      <c r="A472" s="84" t="s">
        <v>30</v>
      </c>
      <c r="B472" s="293">
        <f t="shared" si="12"/>
        <v>61096</v>
      </c>
      <c r="C472" s="85">
        <v>51524</v>
      </c>
      <c r="D472" s="85">
        <v>9034</v>
      </c>
      <c r="E472" s="85">
        <v>538</v>
      </c>
      <c r="F472" s="86"/>
    </row>
    <row r="473" spans="1:6" s="143" customFormat="1" ht="9" customHeight="1">
      <c r="A473" s="87" t="s">
        <v>31</v>
      </c>
      <c r="B473" s="296">
        <f t="shared" si="12"/>
        <v>21242</v>
      </c>
      <c r="C473" s="88">
        <v>14977</v>
      </c>
      <c r="D473" s="88">
        <v>6043</v>
      </c>
      <c r="E473" s="88">
        <v>222</v>
      </c>
      <c r="F473" s="86"/>
    </row>
    <row r="474" spans="1:6" s="143" customFormat="1" ht="9" customHeight="1">
      <c r="A474" s="84" t="s">
        <v>32</v>
      </c>
      <c r="B474" s="293">
        <f t="shared" si="12"/>
        <v>8283</v>
      </c>
      <c r="C474" s="85">
        <v>6234</v>
      </c>
      <c r="D474" s="85">
        <v>1969</v>
      </c>
      <c r="E474" s="85">
        <v>80</v>
      </c>
      <c r="F474" s="86"/>
    </row>
    <row r="475" spans="1:6" s="143" customFormat="1" ht="9" customHeight="1">
      <c r="A475" s="84" t="s">
        <v>33</v>
      </c>
      <c r="B475" s="293">
        <f t="shared" si="12"/>
        <v>4982</v>
      </c>
      <c r="C475" s="85">
        <v>3324</v>
      </c>
      <c r="D475" s="85">
        <v>1597</v>
      </c>
      <c r="E475" s="85">
        <v>61</v>
      </c>
      <c r="F475" s="86"/>
    </row>
    <row r="476" spans="1:6" s="143" customFormat="1" ht="9" customHeight="1">
      <c r="A476" s="84" t="s">
        <v>34</v>
      </c>
      <c r="B476" s="293">
        <f t="shared" si="12"/>
        <v>19943</v>
      </c>
      <c r="C476" s="85">
        <v>18550</v>
      </c>
      <c r="D476" s="85">
        <v>1157</v>
      </c>
      <c r="E476" s="85">
        <v>236</v>
      </c>
      <c r="F476" s="86"/>
    </row>
    <row r="477" spans="1:6" s="143" customFormat="1" ht="9" customHeight="1">
      <c r="A477" s="87" t="s">
        <v>35</v>
      </c>
      <c r="B477" s="296">
        <f t="shared" si="12"/>
        <v>19500</v>
      </c>
      <c r="C477" s="88">
        <v>8421</v>
      </c>
      <c r="D477" s="88">
        <v>10939</v>
      </c>
      <c r="E477" s="88">
        <v>140</v>
      </c>
      <c r="F477" s="86"/>
    </row>
    <row r="478" spans="1:6" s="143" customFormat="1" ht="9" customHeight="1">
      <c r="A478" s="84" t="s">
        <v>36</v>
      </c>
      <c r="B478" s="293">
        <f t="shared" si="12"/>
        <v>28420</v>
      </c>
      <c r="C478" s="85">
        <v>18625</v>
      </c>
      <c r="D478" s="85">
        <v>9540</v>
      </c>
      <c r="E478" s="85">
        <v>255</v>
      </c>
      <c r="F478" s="86"/>
    </row>
    <row r="479" spans="1:6" s="143" customFormat="1" ht="9" customHeight="1">
      <c r="A479" s="84" t="s">
        <v>37</v>
      </c>
      <c r="B479" s="293">
        <f t="shared" si="12"/>
        <v>6878</v>
      </c>
      <c r="C479" s="85">
        <v>4366</v>
      </c>
      <c r="D479" s="85">
        <v>2412</v>
      </c>
      <c r="E479" s="85">
        <v>100</v>
      </c>
      <c r="F479" s="86"/>
    </row>
    <row r="480" spans="1:6" s="143" customFormat="1" ht="9" customHeight="1">
      <c r="A480" s="84" t="s">
        <v>38</v>
      </c>
      <c r="B480" s="293">
        <f t="shared" si="12"/>
        <v>3727</v>
      </c>
      <c r="C480" s="85">
        <v>3061</v>
      </c>
      <c r="D480" s="85">
        <v>538</v>
      </c>
      <c r="E480" s="85">
        <v>128</v>
      </c>
      <c r="F480" s="86"/>
    </row>
    <row r="481" spans="1:6" s="143" customFormat="1" ht="9" customHeight="1">
      <c r="A481" s="87" t="s">
        <v>39</v>
      </c>
      <c r="B481" s="296">
        <f t="shared" si="12"/>
        <v>11745</v>
      </c>
      <c r="C481" s="88">
        <v>7137</v>
      </c>
      <c r="D481" s="88">
        <v>4535</v>
      </c>
      <c r="E481" s="88">
        <v>73</v>
      </c>
      <c r="F481" s="86"/>
    </row>
    <row r="482" spans="1:6" s="143" customFormat="1" ht="9" customHeight="1">
      <c r="A482" s="84" t="s">
        <v>40</v>
      </c>
      <c r="B482" s="293">
        <f t="shared" si="12"/>
        <v>11572</v>
      </c>
      <c r="C482" s="85">
        <v>7836</v>
      </c>
      <c r="D482" s="85">
        <v>3550</v>
      </c>
      <c r="E482" s="85">
        <v>186</v>
      </c>
      <c r="F482" s="86"/>
    </row>
    <row r="483" spans="1:6" s="143" customFormat="1" ht="9" customHeight="1">
      <c r="A483" s="84" t="s">
        <v>41</v>
      </c>
      <c r="B483" s="293">
        <f t="shared" si="12"/>
        <v>12449</v>
      </c>
      <c r="C483" s="85">
        <v>10208</v>
      </c>
      <c r="D483" s="85">
        <v>1955</v>
      </c>
      <c r="E483" s="85">
        <v>286</v>
      </c>
      <c r="F483" s="86"/>
    </row>
    <row r="484" spans="1:6" s="143" customFormat="1" ht="9" customHeight="1">
      <c r="A484" s="84" t="s">
        <v>42</v>
      </c>
      <c r="B484" s="293">
        <f t="shared" si="12"/>
        <v>9073</v>
      </c>
      <c r="C484" s="85">
        <v>5098</v>
      </c>
      <c r="D484" s="85">
        <v>3889</v>
      </c>
      <c r="E484" s="85">
        <v>86</v>
      </c>
      <c r="F484" s="86"/>
    </row>
    <row r="485" spans="1:6" s="143" customFormat="1" ht="9" customHeight="1">
      <c r="A485" s="87" t="s">
        <v>43</v>
      </c>
      <c r="B485" s="296">
        <f t="shared" si="12"/>
        <v>14301</v>
      </c>
      <c r="C485" s="88">
        <v>12320</v>
      </c>
      <c r="D485" s="88">
        <v>1892</v>
      </c>
      <c r="E485" s="88">
        <v>89</v>
      </c>
      <c r="F485" s="86"/>
    </row>
    <row r="486" spans="1:6" s="143" customFormat="1" ht="9" customHeight="1">
      <c r="A486" s="84" t="s">
        <v>44</v>
      </c>
      <c r="B486" s="293">
        <f t="shared" si="12"/>
        <v>5036</v>
      </c>
      <c r="C486" s="85">
        <v>3952</v>
      </c>
      <c r="D486" s="85">
        <v>1055</v>
      </c>
      <c r="E486" s="85">
        <v>29</v>
      </c>
      <c r="F486" s="86"/>
    </row>
    <row r="487" spans="1:6" s="143" customFormat="1" ht="9" customHeight="1">
      <c r="A487" s="84" t="s">
        <v>45</v>
      </c>
      <c r="B487" s="293">
        <f t="shared" si="12"/>
        <v>39489</v>
      </c>
      <c r="C487" s="85">
        <v>25477</v>
      </c>
      <c r="D487" s="85">
        <v>13646</v>
      </c>
      <c r="E487" s="85">
        <v>366</v>
      </c>
      <c r="F487" s="86"/>
    </row>
    <row r="488" spans="1:6" s="143" customFormat="1" ht="9" customHeight="1">
      <c r="A488" s="84" t="s">
        <v>46</v>
      </c>
      <c r="B488" s="293">
        <f t="shared" si="12"/>
        <v>9812</v>
      </c>
      <c r="C488" s="85">
        <v>8352</v>
      </c>
      <c r="D488" s="85">
        <v>1399</v>
      </c>
      <c r="E488" s="85">
        <v>61</v>
      </c>
      <c r="F488" s="86"/>
    </row>
    <row r="489" spans="1:6" s="143" customFormat="1" ht="9" customHeight="1">
      <c r="A489" s="87" t="s">
        <v>47</v>
      </c>
      <c r="B489" s="296">
        <f t="shared" si="12"/>
        <v>7281</v>
      </c>
      <c r="C489" s="88">
        <v>4054</v>
      </c>
      <c r="D489" s="88">
        <v>3140</v>
      </c>
      <c r="E489" s="88">
        <v>87</v>
      </c>
      <c r="F489" s="86"/>
    </row>
    <row r="490" spans="1:6" s="143" customFormat="1" ht="9" customHeight="1">
      <c r="A490" s="84" t="s">
        <v>76</v>
      </c>
      <c r="B490" s="297">
        <f t="shared" si="12"/>
        <v>1298</v>
      </c>
      <c r="C490" s="297" t="s">
        <v>77</v>
      </c>
      <c r="D490" s="297" t="s">
        <v>77</v>
      </c>
      <c r="E490" s="85">
        <v>1298</v>
      </c>
      <c r="F490" s="86"/>
    </row>
    <row r="491" spans="1:6" s="143" customFormat="1" ht="9" customHeight="1">
      <c r="A491" s="84"/>
      <c r="B491" s="85"/>
      <c r="C491" s="90"/>
      <c r="D491" s="90"/>
      <c r="E491" s="85"/>
      <c r="F491" s="86"/>
    </row>
    <row r="492" spans="1:6" s="258" customFormat="1" ht="9" customHeight="1">
      <c r="A492" s="80">
        <v>2008</v>
      </c>
      <c r="B492" s="81"/>
      <c r="C492" s="81"/>
      <c r="D492" s="81"/>
      <c r="E492" s="81"/>
      <c r="F492" s="82"/>
    </row>
    <row r="493" spans="1:6" s="258" customFormat="1" ht="9" customHeight="1">
      <c r="A493" s="83" t="s">
        <v>7</v>
      </c>
      <c r="B493" s="289">
        <f>SUM(B495:B527)</f>
        <v>539530</v>
      </c>
      <c r="C493" s="289">
        <f>SUM(C495:C527)</f>
        <v>403798</v>
      </c>
      <c r="D493" s="289">
        <f>SUM(D495:D527)</f>
        <v>128004</v>
      </c>
      <c r="E493" s="289">
        <f>SUM(E495:E527)</f>
        <v>7728</v>
      </c>
      <c r="F493" s="82"/>
    </row>
    <row r="494" spans="1:6" s="258" customFormat="1" ht="5.25" customHeight="1">
      <c r="A494" s="83"/>
      <c r="B494" s="289"/>
      <c r="C494" s="81"/>
      <c r="D494" s="81"/>
      <c r="E494" s="81"/>
      <c r="F494" s="82"/>
    </row>
    <row r="495" spans="1:6" s="143" customFormat="1" ht="9" customHeight="1">
      <c r="A495" s="84" t="s">
        <v>16</v>
      </c>
      <c r="B495" s="293">
        <f t="shared" ref="B495:B527" si="13">SUM(C495:E495)</f>
        <v>4955</v>
      </c>
      <c r="C495" s="85">
        <v>4077</v>
      </c>
      <c r="D495" s="85">
        <v>804</v>
      </c>
      <c r="E495" s="85">
        <v>74</v>
      </c>
      <c r="F495" s="86"/>
    </row>
    <row r="496" spans="1:6" s="143" customFormat="1" ht="9" customHeight="1">
      <c r="A496" s="84" t="s">
        <v>17</v>
      </c>
      <c r="B496" s="293">
        <f t="shared" si="13"/>
        <v>14052</v>
      </c>
      <c r="C496" s="85">
        <v>12600</v>
      </c>
      <c r="D496" s="85">
        <v>870</v>
      </c>
      <c r="E496" s="85">
        <v>582</v>
      </c>
      <c r="F496" s="86"/>
    </row>
    <row r="497" spans="1:6" s="143" customFormat="1" ht="9" customHeight="1">
      <c r="A497" s="84" t="s">
        <v>18</v>
      </c>
      <c r="B497" s="293">
        <f t="shared" si="13"/>
        <v>2385</v>
      </c>
      <c r="C497" s="85">
        <v>1961</v>
      </c>
      <c r="D497" s="85">
        <v>380</v>
      </c>
      <c r="E497" s="85">
        <v>44</v>
      </c>
      <c r="F497" s="86"/>
    </row>
    <row r="498" spans="1:6" s="143" customFormat="1" ht="9" customHeight="1">
      <c r="A498" s="87" t="s">
        <v>19</v>
      </c>
      <c r="B498" s="296">
        <f t="shared" si="13"/>
        <v>3516</v>
      </c>
      <c r="C498" s="88">
        <v>2870</v>
      </c>
      <c r="D498" s="88">
        <v>609</v>
      </c>
      <c r="E498" s="88">
        <v>37</v>
      </c>
      <c r="F498" s="86"/>
    </row>
    <row r="499" spans="1:6" s="143" customFormat="1" ht="9" customHeight="1">
      <c r="A499" s="84" t="s">
        <v>20</v>
      </c>
      <c r="B499" s="293">
        <f t="shared" si="13"/>
        <v>12981</v>
      </c>
      <c r="C499" s="85">
        <v>11416</v>
      </c>
      <c r="D499" s="85">
        <v>1495</v>
      </c>
      <c r="E499" s="85">
        <v>70</v>
      </c>
      <c r="F499" s="86"/>
    </row>
    <row r="500" spans="1:6" s="143" customFormat="1" ht="9" customHeight="1">
      <c r="A500" s="84" t="s">
        <v>21</v>
      </c>
      <c r="B500" s="293">
        <f t="shared" si="13"/>
        <v>3052</v>
      </c>
      <c r="C500" s="85">
        <v>2568</v>
      </c>
      <c r="D500" s="85">
        <v>441</v>
      </c>
      <c r="E500" s="85">
        <v>43</v>
      </c>
      <c r="F500" s="86"/>
    </row>
    <row r="501" spans="1:6" s="143" customFormat="1" ht="9" customHeight="1">
      <c r="A501" s="84" t="s">
        <v>22</v>
      </c>
      <c r="B501" s="293">
        <f t="shared" si="13"/>
        <v>19570</v>
      </c>
      <c r="C501" s="85">
        <v>9540</v>
      </c>
      <c r="D501" s="85">
        <v>9422</v>
      </c>
      <c r="E501" s="85">
        <v>608</v>
      </c>
      <c r="F501" s="86"/>
    </row>
    <row r="502" spans="1:6" s="143" customFormat="1" ht="9" customHeight="1">
      <c r="A502" s="87" t="s">
        <v>23</v>
      </c>
      <c r="B502" s="296">
        <f t="shared" si="13"/>
        <v>21066</v>
      </c>
      <c r="C502" s="88">
        <v>16974</v>
      </c>
      <c r="D502" s="88">
        <v>3613</v>
      </c>
      <c r="E502" s="88">
        <v>479</v>
      </c>
      <c r="F502" s="86"/>
    </row>
    <row r="503" spans="1:6" s="143" customFormat="1" ht="9" customHeight="1">
      <c r="A503" s="243" t="s">
        <v>24</v>
      </c>
      <c r="B503" s="293">
        <f t="shared" si="13"/>
        <v>52404</v>
      </c>
      <c r="C503" s="85">
        <v>51639</v>
      </c>
      <c r="D503" s="85">
        <v>182</v>
      </c>
      <c r="E503" s="85">
        <v>583</v>
      </c>
      <c r="F503" s="86"/>
    </row>
    <row r="504" spans="1:6" s="143" customFormat="1" ht="9" customHeight="1">
      <c r="A504" s="84" t="s">
        <v>25</v>
      </c>
      <c r="B504" s="293">
        <f t="shared" si="13"/>
        <v>8628</v>
      </c>
      <c r="C504" s="85">
        <v>5653</v>
      </c>
      <c r="D504" s="85">
        <v>2932</v>
      </c>
      <c r="E504" s="85">
        <v>43</v>
      </c>
      <c r="F504" s="86"/>
    </row>
    <row r="505" spans="1:6" s="143" customFormat="1" ht="9" customHeight="1">
      <c r="A505" s="84" t="s">
        <v>26</v>
      </c>
      <c r="B505" s="293">
        <f t="shared" si="13"/>
        <v>25104</v>
      </c>
      <c r="C505" s="85">
        <v>16685</v>
      </c>
      <c r="D505" s="85">
        <v>8195</v>
      </c>
      <c r="E505" s="85">
        <v>224</v>
      </c>
      <c r="F505" s="86"/>
    </row>
    <row r="506" spans="1:6" s="143" customFormat="1" ht="9" customHeight="1">
      <c r="A506" s="87" t="s">
        <v>27</v>
      </c>
      <c r="B506" s="296">
        <f t="shared" si="13"/>
        <v>14262</v>
      </c>
      <c r="C506" s="88">
        <v>8681</v>
      </c>
      <c r="D506" s="88">
        <v>5317</v>
      </c>
      <c r="E506" s="88">
        <v>264</v>
      </c>
      <c r="F506" s="86"/>
    </row>
    <row r="507" spans="1:6" s="143" customFormat="1" ht="9" customHeight="1">
      <c r="A507" s="84" t="s">
        <v>28</v>
      </c>
      <c r="B507" s="293">
        <f t="shared" si="13"/>
        <v>12363</v>
      </c>
      <c r="C507" s="85">
        <v>6016</v>
      </c>
      <c r="D507" s="85">
        <v>6257</v>
      </c>
      <c r="E507" s="85">
        <v>90</v>
      </c>
      <c r="F507" s="86"/>
    </row>
    <row r="508" spans="1:6" s="143" customFormat="1" ht="9" customHeight="1">
      <c r="A508" s="84" t="s">
        <v>29</v>
      </c>
      <c r="B508" s="293">
        <f t="shared" si="13"/>
        <v>35862</v>
      </c>
      <c r="C508" s="85">
        <v>29975</v>
      </c>
      <c r="D508" s="85">
        <v>5474</v>
      </c>
      <c r="E508" s="85">
        <v>413</v>
      </c>
      <c r="F508" s="86"/>
    </row>
    <row r="509" spans="1:6" s="143" customFormat="1" ht="9" customHeight="1">
      <c r="A509" s="84" t="s">
        <v>30</v>
      </c>
      <c r="B509" s="293">
        <f t="shared" si="13"/>
        <v>63389</v>
      </c>
      <c r="C509" s="85">
        <v>53840</v>
      </c>
      <c r="D509" s="85">
        <v>9004</v>
      </c>
      <c r="E509" s="85">
        <v>545</v>
      </c>
      <c r="F509" s="86"/>
    </row>
    <row r="510" spans="1:6" s="143" customFormat="1" ht="9" customHeight="1">
      <c r="A510" s="87" t="s">
        <v>31</v>
      </c>
      <c r="B510" s="296">
        <f t="shared" si="13"/>
        <v>22035</v>
      </c>
      <c r="C510" s="88">
        <v>15364</v>
      </c>
      <c r="D510" s="88">
        <v>6455</v>
      </c>
      <c r="E510" s="88">
        <v>216</v>
      </c>
      <c r="F510" s="86"/>
    </row>
    <row r="511" spans="1:6" s="143" customFormat="1" ht="9" customHeight="1">
      <c r="A511" s="84" t="s">
        <v>32</v>
      </c>
      <c r="B511" s="293">
        <f t="shared" si="13"/>
        <v>8951</v>
      </c>
      <c r="C511" s="85">
        <v>6904</v>
      </c>
      <c r="D511" s="85">
        <v>2011</v>
      </c>
      <c r="E511" s="85">
        <v>36</v>
      </c>
      <c r="F511" s="86"/>
    </row>
    <row r="512" spans="1:6" s="143" customFormat="1" ht="9" customHeight="1">
      <c r="A512" s="84" t="s">
        <v>33</v>
      </c>
      <c r="B512" s="293">
        <f t="shared" si="13"/>
        <v>5298</v>
      </c>
      <c r="C512" s="85">
        <v>3540</v>
      </c>
      <c r="D512" s="85">
        <v>1678</v>
      </c>
      <c r="E512" s="85">
        <v>80</v>
      </c>
      <c r="F512" s="86"/>
    </row>
    <row r="513" spans="1:6" s="143" customFormat="1" ht="9" customHeight="1">
      <c r="A513" s="84" t="s">
        <v>34</v>
      </c>
      <c r="B513" s="293">
        <f t="shared" si="13"/>
        <v>20418</v>
      </c>
      <c r="C513" s="85">
        <v>19020</v>
      </c>
      <c r="D513" s="85">
        <v>1166</v>
      </c>
      <c r="E513" s="85">
        <v>232</v>
      </c>
      <c r="F513" s="86"/>
    </row>
    <row r="514" spans="1:6" s="143" customFormat="1" ht="9" customHeight="1">
      <c r="A514" s="87" t="s">
        <v>35</v>
      </c>
      <c r="B514" s="296">
        <f t="shared" si="13"/>
        <v>19990</v>
      </c>
      <c r="C514" s="88">
        <v>8716</v>
      </c>
      <c r="D514" s="88">
        <v>11149</v>
      </c>
      <c r="E514" s="88">
        <v>125</v>
      </c>
      <c r="F514" s="86"/>
    </row>
    <row r="515" spans="1:6" s="143" customFormat="1" ht="9" customHeight="1">
      <c r="A515" s="84" t="s">
        <v>36</v>
      </c>
      <c r="B515" s="293">
        <f t="shared" si="13"/>
        <v>29320</v>
      </c>
      <c r="C515" s="85">
        <v>19052</v>
      </c>
      <c r="D515" s="85">
        <v>10059</v>
      </c>
      <c r="E515" s="85">
        <v>209</v>
      </c>
      <c r="F515" s="86"/>
    </row>
    <row r="516" spans="1:6" s="143" customFormat="1" ht="9" customHeight="1">
      <c r="A516" s="84" t="s">
        <v>37</v>
      </c>
      <c r="B516" s="293">
        <f t="shared" si="13"/>
        <v>7452</v>
      </c>
      <c r="C516" s="85">
        <v>4856</v>
      </c>
      <c r="D516" s="85">
        <v>2532</v>
      </c>
      <c r="E516" s="85">
        <v>64</v>
      </c>
      <c r="F516" s="86"/>
    </row>
    <row r="517" spans="1:6" s="143" customFormat="1" ht="9" customHeight="1">
      <c r="A517" s="84" t="s">
        <v>38</v>
      </c>
      <c r="B517" s="293">
        <f t="shared" si="13"/>
        <v>3849</v>
      </c>
      <c r="C517" s="85">
        <v>3175</v>
      </c>
      <c r="D517" s="85">
        <v>523</v>
      </c>
      <c r="E517" s="85">
        <v>151</v>
      </c>
      <c r="F517" s="86"/>
    </row>
    <row r="518" spans="1:6" s="143" customFormat="1" ht="9" customHeight="1">
      <c r="A518" s="87" t="s">
        <v>39</v>
      </c>
      <c r="B518" s="296">
        <f t="shared" si="13"/>
        <v>12263</v>
      </c>
      <c r="C518" s="88">
        <v>7475</v>
      </c>
      <c r="D518" s="88">
        <v>4704</v>
      </c>
      <c r="E518" s="88">
        <v>84</v>
      </c>
      <c r="F518" s="86"/>
    </row>
    <row r="519" spans="1:6" s="143" customFormat="1" ht="9" customHeight="1">
      <c r="A519" s="84" t="s">
        <v>40</v>
      </c>
      <c r="B519" s="293">
        <f t="shared" si="13"/>
        <v>13299</v>
      </c>
      <c r="C519" s="85">
        <v>9189</v>
      </c>
      <c r="D519" s="85">
        <v>3978</v>
      </c>
      <c r="E519" s="85">
        <v>132</v>
      </c>
      <c r="F519" s="86"/>
    </row>
    <row r="520" spans="1:6" s="143" customFormat="1" ht="9" customHeight="1">
      <c r="A520" s="84" t="s">
        <v>41</v>
      </c>
      <c r="B520" s="293">
        <f t="shared" si="13"/>
        <v>13210</v>
      </c>
      <c r="C520" s="85">
        <v>10803</v>
      </c>
      <c r="D520" s="85">
        <v>2177</v>
      </c>
      <c r="E520" s="85">
        <v>230</v>
      </c>
      <c r="F520" s="86"/>
    </row>
    <row r="521" spans="1:6" s="143" customFormat="1" ht="9" customHeight="1">
      <c r="A521" s="84" t="s">
        <v>42</v>
      </c>
      <c r="B521" s="293">
        <f t="shared" si="13"/>
        <v>9536</v>
      </c>
      <c r="C521" s="85">
        <v>5309</v>
      </c>
      <c r="D521" s="85">
        <v>3988</v>
      </c>
      <c r="E521" s="85">
        <v>239</v>
      </c>
      <c r="F521" s="86"/>
    </row>
    <row r="522" spans="1:6" s="143" customFormat="1" ht="9" customHeight="1">
      <c r="A522" s="87" t="s">
        <v>43</v>
      </c>
      <c r="B522" s="296">
        <f t="shared" si="13"/>
        <v>14870</v>
      </c>
      <c r="C522" s="88">
        <v>12700</v>
      </c>
      <c r="D522" s="88">
        <v>2072</v>
      </c>
      <c r="E522" s="88">
        <v>98</v>
      </c>
      <c r="F522" s="86"/>
    </row>
    <row r="523" spans="1:6" s="143" customFormat="1" ht="9" customHeight="1">
      <c r="A523" s="84" t="s">
        <v>44</v>
      </c>
      <c r="B523" s="293">
        <f t="shared" si="13"/>
        <v>5130</v>
      </c>
      <c r="C523" s="85">
        <v>3986</v>
      </c>
      <c r="D523" s="85">
        <v>1111</v>
      </c>
      <c r="E523" s="85">
        <v>33</v>
      </c>
      <c r="F523" s="86"/>
    </row>
    <row r="524" spans="1:6" s="143" customFormat="1" ht="9" customHeight="1">
      <c r="A524" s="84" t="s">
        <v>45</v>
      </c>
      <c r="B524" s="293">
        <f t="shared" si="13"/>
        <v>41273</v>
      </c>
      <c r="C524" s="85">
        <v>26314</v>
      </c>
      <c r="D524" s="85">
        <v>14618</v>
      </c>
      <c r="E524" s="85">
        <v>341</v>
      </c>
      <c r="F524" s="86"/>
    </row>
    <row r="525" spans="1:6" s="143" customFormat="1" ht="9" customHeight="1">
      <c r="A525" s="84" t="s">
        <v>46</v>
      </c>
      <c r="B525" s="293">
        <f t="shared" si="13"/>
        <v>10172</v>
      </c>
      <c r="C525" s="85">
        <v>8646</v>
      </c>
      <c r="D525" s="85">
        <v>1476</v>
      </c>
      <c r="E525" s="85">
        <v>50</v>
      </c>
      <c r="F525" s="86"/>
    </row>
    <row r="526" spans="1:6" s="143" customFormat="1" ht="9" customHeight="1">
      <c r="A526" s="87" t="s">
        <v>47</v>
      </c>
      <c r="B526" s="296">
        <f t="shared" si="13"/>
        <v>7633</v>
      </c>
      <c r="C526" s="88">
        <v>4254</v>
      </c>
      <c r="D526" s="88">
        <v>3312</v>
      </c>
      <c r="E526" s="88">
        <v>67</v>
      </c>
      <c r="F526" s="86"/>
    </row>
    <row r="527" spans="1:6" s="143" customFormat="1" ht="9" customHeight="1">
      <c r="A527" s="84" t="s">
        <v>76</v>
      </c>
      <c r="B527" s="297">
        <f t="shared" si="13"/>
        <v>1242</v>
      </c>
      <c r="C527" s="297" t="s">
        <v>77</v>
      </c>
      <c r="D527" s="297" t="s">
        <v>77</v>
      </c>
      <c r="E527" s="85">
        <v>1242</v>
      </c>
      <c r="F527" s="86"/>
    </row>
    <row r="528" spans="1:6" s="143" customFormat="1" ht="9" customHeight="1">
      <c r="A528" s="84"/>
      <c r="B528" s="85"/>
      <c r="C528" s="90"/>
      <c r="D528" s="90"/>
      <c r="E528" s="85"/>
      <c r="F528" s="86"/>
    </row>
    <row r="529" spans="1:6" s="258" customFormat="1" ht="9" customHeight="1">
      <c r="A529" s="80">
        <v>2009</v>
      </c>
      <c r="B529" s="81"/>
      <c r="C529" s="81"/>
      <c r="D529" s="81"/>
      <c r="E529" s="81"/>
      <c r="F529" s="82"/>
    </row>
    <row r="530" spans="1:6" s="258" customFormat="1" ht="9" customHeight="1">
      <c r="A530" s="83" t="s">
        <v>7</v>
      </c>
      <c r="B530" s="289">
        <f>SUM(B532:B565)</f>
        <v>564673</v>
      </c>
      <c r="C530" s="289">
        <f>SUM(C532:C565)</f>
        <v>424362</v>
      </c>
      <c r="D530" s="289">
        <f>SUM(D532:D565)</f>
        <v>131946</v>
      </c>
      <c r="E530" s="289">
        <f>SUM(E532:E565)</f>
        <v>8365</v>
      </c>
      <c r="F530" s="82"/>
    </row>
    <row r="531" spans="1:6" s="258" customFormat="1" ht="5.25" customHeight="1">
      <c r="A531" s="83"/>
      <c r="B531" s="289"/>
      <c r="C531" s="81"/>
      <c r="D531" s="81"/>
      <c r="E531" s="81"/>
      <c r="F531" s="82"/>
    </row>
    <row r="532" spans="1:6" s="143" customFormat="1" ht="9" customHeight="1">
      <c r="A532" s="84" t="s">
        <v>16</v>
      </c>
      <c r="B532" s="293">
        <f t="shared" ref="B532:B565" si="14">SUM(C532:E532)</f>
        <v>4987</v>
      </c>
      <c r="C532" s="85">
        <v>4145</v>
      </c>
      <c r="D532" s="85">
        <v>790</v>
      </c>
      <c r="E532" s="85">
        <v>52</v>
      </c>
      <c r="F532" s="86"/>
    </row>
    <row r="533" spans="1:6" s="143" customFormat="1" ht="9" customHeight="1">
      <c r="A533" s="84" t="s">
        <v>17</v>
      </c>
      <c r="B533" s="293">
        <f t="shared" si="14"/>
        <v>15232</v>
      </c>
      <c r="C533" s="85">
        <v>13596</v>
      </c>
      <c r="D533" s="85">
        <v>875</v>
      </c>
      <c r="E533" s="85">
        <v>761</v>
      </c>
      <c r="F533" s="86"/>
    </row>
    <row r="534" spans="1:6" s="143" customFormat="1" ht="9" customHeight="1">
      <c r="A534" s="84" t="s">
        <v>18</v>
      </c>
      <c r="B534" s="293">
        <f t="shared" si="14"/>
        <v>2476</v>
      </c>
      <c r="C534" s="85">
        <v>2058</v>
      </c>
      <c r="D534" s="85">
        <v>373</v>
      </c>
      <c r="E534" s="85">
        <v>45</v>
      </c>
      <c r="F534" s="86"/>
    </row>
    <row r="535" spans="1:6" s="143" customFormat="1" ht="9" customHeight="1">
      <c r="A535" s="87" t="s">
        <v>19</v>
      </c>
      <c r="B535" s="296">
        <f t="shared" si="14"/>
        <v>3651</v>
      </c>
      <c r="C535" s="88">
        <v>2936</v>
      </c>
      <c r="D535" s="88">
        <v>668</v>
      </c>
      <c r="E535" s="88">
        <v>47</v>
      </c>
      <c r="F535" s="86"/>
    </row>
    <row r="536" spans="1:6" s="143" customFormat="1" ht="9" customHeight="1">
      <c r="A536" s="84" t="s">
        <v>20</v>
      </c>
      <c r="B536" s="293">
        <f t="shared" si="14"/>
        <v>13792</v>
      </c>
      <c r="C536" s="85">
        <v>11837</v>
      </c>
      <c r="D536" s="85">
        <v>1790</v>
      </c>
      <c r="E536" s="85">
        <v>165</v>
      </c>
      <c r="F536" s="86"/>
    </row>
    <row r="537" spans="1:6" s="143" customFormat="1" ht="9" customHeight="1">
      <c r="A537" s="84" t="s">
        <v>21</v>
      </c>
      <c r="B537" s="293">
        <f t="shared" si="14"/>
        <v>3107</v>
      </c>
      <c r="C537" s="85">
        <v>2578</v>
      </c>
      <c r="D537" s="85">
        <v>469</v>
      </c>
      <c r="E537" s="85">
        <v>60</v>
      </c>
      <c r="F537" s="86"/>
    </row>
    <row r="538" spans="1:6" s="143" customFormat="1" ht="9" customHeight="1">
      <c r="A538" s="84" t="s">
        <v>22</v>
      </c>
      <c r="B538" s="293">
        <f t="shared" si="14"/>
        <v>20378</v>
      </c>
      <c r="C538" s="85">
        <v>10607</v>
      </c>
      <c r="D538" s="85">
        <v>9534</v>
      </c>
      <c r="E538" s="85">
        <v>237</v>
      </c>
      <c r="F538" s="86"/>
    </row>
    <row r="539" spans="1:6" s="143" customFormat="1" ht="9" customHeight="1">
      <c r="A539" s="87" t="s">
        <v>23</v>
      </c>
      <c r="B539" s="296">
        <f t="shared" si="14"/>
        <v>22255</v>
      </c>
      <c r="C539" s="88">
        <v>18259</v>
      </c>
      <c r="D539" s="88">
        <v>3532</v>
      </c>
      <c r="E539" s="88">
        <v>464</v>
      </c>
      <c r="F539" s="86"/>
    </row>
    <row r="540" spans="1:6" s="143" customFormat="1" ht="9" customHeight="1">
      <c r="A540" s="243" t="s">
        <v>24</v>
      </c>
      <c r="B540" s="293">
        <f t="shared" si="14"/>
        <v>53801</v>
      </c>
      <c r="C540" s="85">
        <v>52954</v>
      </c>
      <c r="D540" s="85">
        <v>265</v>
      </c>
      <c r="E540" s="85">
        <v>582</v>
      </c>
      <c r="F540" s="86"/>
    </row>
    <row r="541" spans="1:6" s="143" customFormat="1" ht="9" customHeight="1">
      <c r="A541" s="84" t="s">
        <v>25</v>
      </c>
      <c r="B541" s="293">
        <f t="shared" si="14"/>
        <v>9718</v>
      </c>
      <c r="C541" s="85">
        <v>6277</v>
      </c>
      <c r="D541" s="85">
        <v>3357</v>
      </c>
      <c r="E541" s="85">
        <v>84</v>
      </c>
      <c r="F541" s="86"/>
    </row>
    <row r="542" spans="1:6" s="143" customFormat="1" ht="9" customHeight="1">
      <c r="A542" s="84" t="s">
        <v>26</v>
      </c>
      <c r="B542" s="293">
        <f t="shared" si="14"/>
        <v>25422</v>
      </c>
      <c r="C542" s="85">
        <v>17199</v>
      </c>
      <c r="D542" s="85">
        <v>8015</v>
      </c>
      <c r="E542" s="85">
        <v>208</v>
      </c>
      <c r="F542" s="86"/>
    </row>
    <row r="543" spans="1:6" s="143" customFormat="1" ht="9" customHeight="1">
      <c r="A543" s="87" t="s">
        <v>27</v>
      </c>
      <c r="B543" s="296">
        <f t="shared" si="14"/>
        <v>16603</v>
      </c>
      <c r="C543" s="88">
        <v>9821</v>
      </c>
      <c r="D543" s="88">
        <v>6349</v>
      </c>
      <c r="E543" s="88">
        <v>433</v>
      </c>
      <c r="F543" s="86"/>
    </row>
    <row r="544" spans="1:6" s="143" customFormat="1" ht="9" customHeight="1">
      <c r="A544" s="84" t="s">
        <v>28</v>
      </c>
      <c r="B544" s="293">
        <f t="shared" si="14"/>
        <v>12900</v>
      </c>
      <c r="C544" s="85">
        <v>6204</v>
      </c>
      <c r="D544" s="85">
        <v>6473</v>
      </c>
      <c r="E544" s="85">
        <v>223</v>
      </c>
      <c r="F544" s="86"/>
    </row>
    <row r="545" spans="1:6" s="143" customFormat="1" ht="9" customHeight="1">
      <c r="A545" s="84" t="s">
        <v>29</v>
      </c>
      <c r="B545" s="293">
        <f t="shared" si="14"/>
        <v>37744</v>
      </c>
      <c r="C545" s="85">
        <v>31859</v>
      </c>
      <c r="D545" s="85">
        <v>5462</v>
      </c>
      <c r="E545" s="85">
        <v>423</v>
      </c>
      <c r="F545" s="86"/>
    </row>
    <row r="546" spans="1:6" s="143" customFormat="1" ht="9" customHeight="1">
      <c r="A546" s="84" t="s">
        <v>30</v>
      </c>
      <c r="B546" s="293">
        <f t="shared" si="14"/>
        <v>65822</v>
      </c>
      <c r="C546" s="85">
        <v>56000</v>
      </c>
      <c r="D546" s="85">
        <v>9188</v>
      </c>
      <c r="E546" s="85">
        <v>634</v>
      </c>
      <c r="F546" s="86"/>
    </row>
    <row r="547" spans="1:6" s="143" customFormat="1" ht="9" customHeight="1">
      <c r="A547" s="87" t="s">
        <v>31</v>
      </c>
      <c r="B547" s="296">
        <f t="shared" si="14"/>
        <v>23602</v>
      </c>
      <c r="C547" s="88">
        <v>16587</v>
      </c>
      <c r="D547" s="88">
        <v>6756</v>
      </c>
      <c r="E547" s="88">
        <v>259</v>
      </c>
      <c r="F547" s="86"/>
    </row>
    <row r="548" spans="1:6" s="143" customFormat="1" ht="9" customHeight="1">
      <c r="A548" s="84" t="s">
        <v>32</v>
      </c>
      <c r="B548" s="293">
        <f t="shared" si="14"/>
        <v>9012</v>
      </c>
      <c r="C548" s="85">
        <v>6887</v>
      </c>
      <c r="D548" s="85">
        <v>2075</v>
      </c>
      <c r="E548" s="85">
        <v>50</v>
      </c>
      <c r="F548" s="86"/>
    </row>
    <row r="549" spans="1:6" s="143" customFormat="1" ht="9" customHeight="1">
      <c r="A549" s="84" t="s">
        <v>33</v>
      </c>
      <c r="B549" s="293">
        <f t="shared" si="14"/>
        <v>5520</v>
      </c>
      <c r="C549" s="85">
        <v>3623</v>
      </c>
      <c r="D549" s="85">
        <v>1832</v>
      </c>
      <c r="E549" s="85">
        <v>65</v>
      </c>
      <c r="F549" s="86"/>
    </row>
    <row r="550" spans="1:6" s="143" customFormat="1" ht="9" customHeight="1">
      <c r="A550" s="84" t="s">
        <v>34</v>
      </c>
      <c r="B550" s="293">
        <f t="shared" si="14"/>
        <v>22361</v>
      </c>
      <c r="C550" s="85">
        <v>20816</v>
      </c>
      <c r="D550" s="85">
        <v>1253</v>
      </c>
      <c r="E550" s="85">
        <v>292</v>
      </c>
      <c r="F550" s="86"/>
    </row>
    <row r="551" spans="1:6" s="143" customFormat="1" ht="9" customHeight="1">
      <c r="A551" s="87" t="s">
        <v>35</v>
      </c>
      <c r="B551" s="296">
        <f t="shared" si="14"/>
        <v>20328</v>
      </c>
      <c r="C551" s="88">
        <v>9294</v>
      </c>
      <c r="D551" s="88">
        <v>10936</v>
      </c>
      <c r="E551" s="88">
        <v>98</v>
      </c>
      <c r="F551" s="86"/>
    </row>
    <row r="552" spans="1:6" s="143" customFormat="1" ht="9" customHeight="1">
      <c r="A552" s="84" t="s">
        <v>36</v>
      </c>
      <c r="B552" s="293">
        <f t="shared" si="14"/>
        <v>30200</v>
      </c>
      <c r="C552" s="85">
        <v>19581</v>
      </c>
      <c r="D552" s="85">
        <v>10357</v>
      </c>
      <c r="E552" s="85">
        <v>262</v>
      </c>
      <c r="F552" s="86"/>
    </row>
    <row r="553" spans="1:6" s="143" customFormat="1" ht="9" customHeight="1">
      <c r="A553" s="84" t="s">
        <v>37</v>
      </c>
      <c r="B553" s="293">
        <f t="shared" si="14"/>
        <v>7598</v>
      </c>
      <c r="C553" s="85">
        <v>4944</v>
      </c>
      <c r="D553" s="85">
        <v>2575</v>
      </c>
      <c r="E553" s="85">
        <v>79</v>
      </c>
      <c r="F553" s="86"/>
    </row>
    <row r="554" spans="1:6" s="143" customFormat="1" ht="9" customHeight="1">
      <c r="A554" s="84" t="s">
        <v>38</v>
      </c>
      <c r="B554" s="293">
        <f t="shared" si="14"/>
        <v>4097</v>
      </c>
      <c r="C554" s="85">
        <v>3414</v>
      </c>
      <c r="D554" s="85">
        <v>574</v>
      </c>
      <c r="E554" s="85">
        <v>109</v>
      </c>
      <c r="F554" s="86"/>
    </row>
    <row r="555" spans="1:6" s="143" customFormat="1" ht="9" customHeight="1">
      <c r="A555" s="87" t="s">
        <v>39</v>
      </c>
      <c r="B555" s="296">
        <f t="shared" si="14"/>
        <v>12193</v>
      </c>
      <c r="C555" s="88">
        <v>7590</v>
      </c>
      <c r="D555" s="88">
        <v>4540</v>
      </c>
      <c r="E555" s="88">
        <v>63</v>
      </c>
      <c r="F555" s="86"/>
    </row>
    <row r="556" spans="1:6" s="143" customFormat="1" ht="9" customHeight="1">
      <c r="A556" s="84" t="s">
        <v>40</v>
      </c>
      <c r="B556" s="293">
        <f t="shared" si="14"/>
        <v>13720</v>
      </c>
      <c r="C556" s="85">
        <v>9368</v>
      </c>
      <c r="D556" s="85">
        <v>4117</v>
      </c>
      <c r="E556" s="85">
        <v>235</v>
      </c>
      <c r="F556" s="86"/>
    </row>
    <row r="557" spans="1:6" s="143" customFormat="1" ht="9" customHeight="1">
      <c r="A557" s="84" t="s">
        <v>41</v>
      </c>
      <c r="B557" s="293">
        <f t="shared" si="14"/>
        <v>13941</v>
      </c>
      <c r="C557" s="85">
        <v>11416</v>
      </c>
      <c r="D557" s="85">
        <v>2240</v>
      </c>
      <c r="E557" s="85">
        <v>285</v>
      </c>
      <c r="F557" s="86"/>
    </row>
    <row r="558" spans="1:6" s="143" customFormat="1" ht="9" customHeight="1">
      <c r="A558" s="84" t="s">
        <v>42</v>
      </c>
      <c r="B558" s="293">
        <f t="shared" si="14"/>
        <v>10033</v>
      </c>
      <c r="C558" s="85">
        <v>5584</v>
      </c>
      <c r="D558" s="85">
        <v>4121</v>
      </c>
      <c r="E558" s="85">
        <v>328</v>
      </c>
      <c r="F558" s="86"/>
    </row>
    <row r="559" spans="1:6" s="143" customFormat="1" ht="9" customHeight="1">
      <c r="A559" s="87" t="s">
        <v>43</v>
      </c>
      <c r="B559" s="296">
        <f t="shared" si="14"/>
        <v>15699</v>
      </c>
      <c r="C559" s="88">
        <v>13414</v>
      </c>
      <c r="D559" s="88">
        <v>2178</v>
      </c>
      <c r="E559" s="88">
        <v>107</v>
      </c>
      <c r="F559" s="86"/>
    </row>
    <row r="560" spans="1:6" s="143" customFormat="1" ht="9" customHeight="1">
      <c r="A560" s="84" t="s">
        <v>44</v>
      </c>
      <c r="B560" s="293">
        <f t="shared" si="14"/>
        <v>5412</v>
      </c>
      <c r="C560" s="85">
        <v>4292</v>
      </c>
      <c r="D560" s="85">
        <v>1071</v>
      </c>
      <c r="E560" s="85">
        <v>49</v>
      </c>
      <c r="F560" s="86"/>
    </row>
    <row r="561" spans="1:10" s="143" customFormat="1" ht="9" customHeight="1">
      <c r="A561" s="84" t="s">
        <v>45</v>
      </c>
      <c r="B561" s="293">
        <f t="shared" si="14"/>
        <v>43596</v>
      </c>
      <c r="C561" s="85">
        <v>28027</v>
      </c>
      <c r="D561" s="85">
        <v>15200</v>
      </c>
      <c r="E561" s="85">
        <v>369</v>
      </c>
      <c r="F561" s="86"/>
    </row>
    <row r="562" spans="1:10" s="143" customFormat="1" ht="9" customHeight="1">
      <c r="A562" s="84" t="s">
        <v>46</v>
      </c>
      <c r="B562" s="293">
        <f t="shared" si="14"/>
        <v>10406</v>
      </c>
      <c r="C562" s="85">
        <v>8878</v>
      </c>
      <c r="D562" s="85">
        <v>1473</v>
      </c>
      <c r="E562" s="85">
        <v>55</v>
      </c>
      <c r="F562" s="86"/>
    </row>
    <row r="563" spans="1:10" s="143" customFormat="1" ht="9" customHeight="1">
      <c r="A563" s="87" t="s">
        <v>47</v>
      </c>
      <c r="B563" s="296">
        <f t="shared" si="14"/>
        <v>7910</v>
      </c>
      <c r="C563" s="88">
        <v>4317</v>
      </c>
      <c r="D563" s="88">
        <v>3508</v>
      </c>
      <c r="E563" s="88">
        <v>85</v>
      </c>
      <c r="F563" s="86"/>
    </row>
    <row r="564" spans="1:10" s="143" customFormat="1" ht="9" customHeight="1">
      <c r="A564" s="84" t="s">
        <v>76</v>
      </c>
      <c r="B564" s="297">
        <f t="shared" si="14"/>
        <v>1155</v>
      </c>
      <c r="C564" s="297" t="s">
        <v>77</v>
      </c>
      <c r="D564" s="297" t="s">
        <v>77</v>
      </c>
      <c r="E564" s="85">
        <v>1155</v>
      </c>
      <c r="F564" s="86"/>
    </row>
    <row r="565" spans="1:10" s="143" customFormat="1" ht="9" customHeight="1">
      <c r="A565" s="84" t="s">
        <v>266</v>
      </c>
      <c r="B565" s="297">
        <f t="shared" si="14"/>
        <v>2</v>
      </c>
      <c r="C565" s="297" t="s">
        <v>77</v>
      </c>
      <c r="D565" s="297" t="s">
        <v>77</v>
      </c>
      <c r="E565" s="85">
        <v>2</v>
      </c>
      <c r="F565" s="86"/>
    </row>
    <row r="566" spans="1:10" s="143" customFormat="1" ht="9" customHeight="1">
      <c r="A566" s="84"/>
      <c r="B566" s="85"/>
      <c r="C566" s="90"/>
      <c r="D566" s="90"/>
      <c r="E566" s="85"/>
      <c r="F566" s="86"/>
    </row>
    <row r="567" spans="1:10" s="258" customFormat="1" ht="9" customHeight="1">
      <c r="A567" s="80">
        <v>2010</v>
      </c>
      <c r="B567" s="81"/>
      <c r="C567" s="81"/>
      <c r="D567" s="81"/>
      <c r="E567" s="81"/>
      <c r="F567" s="82"/>
    </row>
    <row r="568" spans="1:10" s="258" customFormat="1" ht="9" customHeight="1">
      <c r="A568" s="83" t="s">
        <v>7</v>
      </c>
      <c r="B568" s="289">
        <f>SUM(B570:B602)</f>
        <v>592018</v>
      </c>
      <c r="C568" s="289">
        <f>SUM(C570:C602)</f>
        <v>446324</v>
      </c>
      <c r="D568" s="289">
        <f>SUM(D570:D602)</f>
        <v>134637</v>
      </c>
      <c r="E568" s="289">
        <f>SUM(E570:E602)</f>
        <v>11057</v>
      </c>
      <c r="F568" s="82"/>
      <c r="G568" s="306"/>
      <c r="H568" s="306"/>
      <c r="I568" s="306"/>
      <c r="J568" s="306"/>
    </row>
    <row r="569" spans="1:10" s="258" customFormat="1" ht="5.25" customHeight="1">
      <c r="A569" s="83"/>
      <c r="B569" s="289"/>
      <c r="C569" s="81"/>
      <c r="D569" s="81"/>
      <c r="E569" s="81"/>
      <c r="F569" s="82"/>
      <c r="G569" s="306"/>
      <c r="H569" s="306"/>
      <c r="I569" s="306"/>
      <c r="J569" s="306"/>
    </row>
    <row r="570" spans="1:10" s="143" customFormat="1" ht="9" customHeight="1">
      <c r="A570" s="84" t="s">
        <v>16</v>
      </c>
      <c r="B570" s="293">
        <f t="shared" ref="B570:B602" si="15">SUM(C570:E570)</f>
        <v>5177</v>
      </c>
      <c r="C570" s="85">
        <v>4204</v>
      </c>
      <c r="D570" s="85">
        <v>917</v>
      </c>
      <c r="E570" s="85">
        <v>56</v>
      </c>
      <c r="F570" s="86"/>
      <c r="G570" s="307"/>
      <c r="H570" s="307"/>
      <c r="I570" s="307"/>
      <c r="J570" s="307"/>
    </row>
    <row r="571" spans="1:10" s="143" customFormat="1" ht="9" customHeight="1">
      <c r="A571" s="84" t="s">
        <v>17</v>
      </c>
      <c r="B571" s="293">
        <f t="shared" si="15"/>
        <v>15400</v>
      </c>
      <c r="C571" s="85">
        <v>13760</v>
      </c>
      <c r="D571" s="85">
        <v>899</v>
      </c>
      <c r="E571" s="85">
        <v>741</v>
      </c>
      <c r="F571" s="86"/>
      <c r="G571" s="307"/>
      <c r="H571" s="307"/>
      <c r="I571" s="307"/>
      <c r="J571" s="307"/>
    </row>
    <row r="572" spans="1:10" s="143" customFormat="1" ht="9" customHeight="1">
      <c r="A572" s="84" t="s">
        <v>18</v>
      </c>
      <c r="B572" s="293">
        <f t="shared" si="15"/>
        <v>2434</v>
      </c>
      <c r="C572" s="85">
        <v>1973</v>
      </c>
      <c r="D572" s="85">
        <v>412</v>
      </c>
      <c r="E572" s="85">
        <v>49</v>
      </c>
      <c r="F572" s="86"/>
      <c r="G572" s="307"/>
      <c r="H572" s="307"/>
      <c r="I572" s="307"/>
      <c r="J572" s="307"/>
    </row>
    <row r="573" spans="1:10" s="143" customFormat="1" ht="9" customHeight="1">
      <c r="A573" s="87" t="s">
        <v>19</v>
      </c>
      <c r="B573" s="296">
        <f t="shared" si="15"/>
        <v>3820</v>
      </c>
      <c r="C573" s="88">
        <v>3105</v>
      </c>
      <c r="D573" s="88">
        <v>664</v>
      </c>
      <c r="E573" s="88">
        <v>51</v>
      </c>
      <c r="F573" s="86"/>
      <c r="G573" s="307"/>
      <c r="H573" s="307"/>
      <c r="I573" s="307"/>
      <c r="J573" s="307"/>
    </row>
    <row r="574" spans="1:10" s="143" customFormat="1" ht="9" customHeight="1">
      <c r="A574" s="84" t="s">
        <v>20</v>
      </c>
      <c r="B574" s="293">
        <f t="shared" si="15"/>
        <v>14593</v>
      </c>
      <c r="C574" s="85">
        <v>12622</v>
      </c>
      <c r="D574" s="85">
        <v>1725</v>
      </c>
      <c r="E574" s="85">
        <v>246</v>
      </c>
      <c r="F574" s="86"/>
      <c r="G574" s="307"/>
      <c r="H574" s="307"/>
      <c r="I574" s="307"/>
      <c r="J574" s="307"/>
    </row>
    <row r="575" spans="1:10" s="143" customFormat="1" ht="9" customHeight="1">
      <c r="A575" s="84" t="s">
        <v>21</v>
      </c>
      <c r="B575" s="293">
        <f t="shared" si="15"/>
        <v>3223</v>
      </c>
      <c r="C575" s="85">
        <v>2766</v>
      </c>
      <c r="D575" s="85">
        <v>407</v>
      </c>
      <c r="E575" s="85">
        <v>50</v>
      </c>
      <c r="F575" s="86"/>
      <c r="G575" s="307"/>
      <c r="H575" s="307"/>
      <c r="I575" s="307"/>
      <c r="J575" s="307"/>
    </row>
    <row r="576" spans="1:10" s="143" customFormat="1" ht="9" customHeight="1">
      <c r="A576" s="84" t="s">
        <v>22</v>
      </c>
      <c r="B576" s="293">
        <f t="shared" si="15"/>
        <v>21721</v>
      </c>
      <c r="C576" s="85">
        <v>11577</v>
      </c>
      <c r="D576" s="85">
        <v>9796</v>
      </c>
      <c r="E576" s="85">
        <v>348</v>
      </c>
      <c r="F576" s="86"/>
      <c r="G576" s="307"/>
      <c r="H576" s="307"/>
      <c r="I576" s="307"/>
      <c r="J576" s="307"/>
    </row>
    <row r="577" spans="1:10" s="143" customFormat="1" ht="9" customHeight="1">
      <c r="A577" s="87" t="s">
        <v>23</v>
      </c>
      <c r="B577" s="296">
        <f t="shared" si="15"/>
        <v>25809</v>
      </c>
      <c r="C577" s="88">
        <v>19896</v>
      </c>
      <c r="D577" s="88">
        <v>3707</v>
      </c>
      <c r="E577" s="88">
        <v>2206</v>
      </c>
      <c r="F577" s="86"/>
      <c r="G577" s="307"/>
      <c r="H577" s="307"/>
      <c r="I577" s="307"/>
      <c r="J577" s="307"/>
    </row>
    <row r="578" spans="1:10" s="143" customFormat="1" ht="9" customHeight="1">
      <c r="A578" s="243" t="s">
        <v>24</v>
      </c>
      <c r="B578" s="293">
        <f t="shared" si="15"/>
        <v>55106</v>
      </c>
      <c r="C578" s="85">
        <v>54444</v>
      </c>
      <c r="D578" s="85">
        <v>238</v>
      </c>
      <c r="E578" s="85">
        <v>424</v>
      </c>
      <c r="F578" s="86"/>
      <c r="G578" s="307"/>
      <c r="H578" s="307"/>
      <c r="I578" s="307"/>
      <c r="J578" s="307"/>
    </row>
    <row r="579" spans="1:10" s="143" customFormat="1" ht="9" customHeight="1">
      <c r="A579" s="84" t="s">
        <v>25</v>
      </c>
      <c r="B579" s="293">
        <f t="shared" si="15"/>
        <v>9221</v>
      </c>
      <c r="C579" s="85">
        <v>6184</v>
      </c>
      <c r="D579" s="85">
        <v>2948</v>
      </c>
      <c r="E579" s="85">
        <v>89</v>
      </c>
      <c r="F579" s="86"/>
      <c r="G579" s="307"/>
      <c r="H579" s="307"/>
      <c r="I579" s="307"/>
      <c r="J579" s="307"/>
    </row>
    <row r="580" spans="1:10" s="143" customFormat="1" ht="9" customHeight="1">
      <c r="A580" s="84" t="s">
        <v>26</v>
      </c>
      <c r="B580" s="293">
        <f t="shared" si="15"/>
        <v>27132</v>
      </c>
      <c r="C580" s="85">
        <v>18459</v>
      </c>
      <c r="D580" s="85">
        <v>8442</v>
      </c>
      <c r="E580" s="85">
        <v>231</v>
      </c>
      <c r="F580" s="86"/>
      <c r="G580" s="307"/>
      <c r="H580" s="307"/>
      <c r="I580" s="307"/>
      <c r="J580" s="307"/>
    </row>
    <row r="581" spans="1:10" s="143" customFormat="1" ht="9" customHeight="1">
      <c r="A581" s="87" t="s">
        <v>27</v>
      </c>
      <c r="B581" s="296">
        <f t="shared" si="15"/>
        <v>16472</v>
      </c>
      <c r="C581" s="88">
        <v>9922</v>
      </c>
      <c r="D581" s="88">
        <v>6146</v>
      </c>
      <c r="E581" s="88">
        <v>404</v>
      </c>
      <c r="F581" s="86"/>
      <c r="G581" s="307"/>
      <c r="H581" s="307"/>
      <c r="I581" s="307"/>
      <c r="J581" s="307"/>
    </row>
    <row r="582" spans="1:10" s="143" customFormat="1" ht="9" customHeight="1">
      <c r="A582" s="84" t="s">
        <v>28</v>
      </c>
      <c r="B582" s="293">
        <f t="shared" si="15"/>
        <v>12990</v>
      </c>
      <c r="C582" s="85">
        <v>6309</v>
      </c>
      <c r="D582" s="85">
        <v>6519</v>
      </c>
      <c r="E582" s="85">
        <v>162</v>
      </c>
      <c r="F582" s="86"/>
      <c r="G582" s="307"/>
      <c r="H582" s="307"/>
      <c r="I582" s="307"/>
      <c r="J582" s="307"/>
    </row>
    <row r="583" spans="1:10" s="143" customFormat="1" ht="9" customHeight="1">
      <c r="A583" s="84" t="s">
        <v>29</v>
      </c>
      <c r="B583" s="293">
        <f t="shared" si="15"/>
        <v>39185</v>
      </c>
      <c r="C583" s="85">
        <v>33331</v>
      </c>
      <c r="D583" s="85">
        <v>5424</v>
      </c>
      <c r="E583" s="85">
        <v>430</v>
      </c>
      <c r="F583" s="86"/>
      <c r="G583" s="307"/>
      <c r="H583" s="307"/>
      <c r="I583" s="307"/>
      <c r="J583" s="307"/>
    </row>
    <row r="584" spans="1:10" s="143" customFormat="1" ht="9" customHeight="1">
      <c r="A584" s="84" t="s">
        <v>30</v>
      </c>
      <c r="B584" s="293">
        <f t="shared" si="15"/>
        <v>68286</v>
      </c>
      <c r="C584" s="85">
        <v>58958</v>
      </c>
      <c r="D584" s="85">
        <v>8586</v>
      </c>
      <c r="E584" s="85">
        <v>742</v>
      </c>
      <c r="F584" s="86"/>
      <c r="G584" s="307"/>
      <c r="H584" s="307"/>
      <c r="I584" s="307"/>
      <c r="J584" s="307"/>
    </row>
    <row r="585" spans="1:10" s="143" customFormat="1" ht="9" customHeight="1">
      <c r="A585" s="87" t="s">
        <v>31</v>
      </c>
      <c r="B585" s="296">
        <f t="shared" si="15"/>
        <v>24162</v>
      </c>
      <c r="C585" s="88">
        <v>17179</v>
      </c>
      <c r="D585" s="88">
        <v>6745</v>
      </c>
      <c r="E585" s="88">
        <v>238</v>
      </c>
      <c r="F585" s="86"/>
      <c r="G585" s="307"/>
      <c r="H585" s="307"/>
      <c r="I585" s="307"/>
      <c r="J585" s="307"/>
    </row>
    <row r="586" spans="1:10" s="143" customFormat="1" ht="9" customHeight="1">
      <c r="A586" s="84" t="s">
        <v>32</v>
      </c>
      <c r="B586" s="293">
        <f t="shared" si="15"/>
        <v>9764</v>
      </c>
      <c r="C586" s="85">
        <v>7472</v>
      </c>
      <c r="D586" s="85">
        <v>2212</v>
      </c>
      <c r="E586" s="85">
        <v>80</v>
      </c>
      <c r="F586" s="86"/>
      <c r="G586" s="307"/>
      <c r="H586" s="307"/>
      <c r="I586" s="307"/>
      <c r="J586" s="307"/>
    </row>
    <row r="587" spans="1:10" s="143" customFormat="1" ht="9" customHeight="1">
      <c r="A587" s="84" t="s">
        <v>33</v>
      </c>
      <c r="B587" s="293">
        <f t="shared" si="15"/>
        <v>5935</v>
      </c>
      <c r="C587" s="85">
        <v>4050</v>
      </c>
      <c r="D587" s="85">
        <v>1776</v>
      </c>
      <c r="E587" s="85">
        <v>109</v>
      </c>
      <c r="F587" s="86"/>
      <c r="G587" s="307"/>
      <c r="H587" s="307"/>
      <c r="I587" s="307"/>
      <c r="J587" s="307"/>
    </row>
    <row r="588" spans="1:10" s="143" customFormat="1" ht="9" customHeight="1">
      <c r="A588" s="84" t="s">
        <v>34</v>
      </c>
      <c r="B588" s="293">
        <f t="shared" si="15"/>
        <v>23116</v>
      </c>
      <c r="C588" s="85">
        <v>21287</v>
      </c>
      <c r="D588" s="85">
        <v>1268</v>
      </c>
      <c r="E588" s="85">
        <v>561</v>
      </c>
      <c r="F588" s="86"/>
      <c r="G588" s="307"/>
      <c r="H588" s="307"/>
      <c r="I588" s="307"/>
      <c r="J588" s="307"/>
    </row>
    <row r="589" spans="1:10" s="143" customFormat="1" ht="9" customHeight="1">
      <c r="A589" s="87" t="s">
        <v>35</v>
      </c>
      <c r="B589" s="296">
        <f t="shared" si="15"/>
        <v>21721</v>
      </c>
      <c r="C589" s="88">
        <v>10264</v>
      </c>
      <c r="D589" s="88">
        <v>11320</v>
      </c>
      <c r="E589" s="88">
        <v>137</v>
      </c>
      <c r="F589" s="86"/>
      <c r="G589" s="307"/>
      <c r="H589" s="307"/>
      <c r="I589" s="307"/>
      <c r="J589" s="307"/>
    </row>
    <row r="590" spans="1:10" s="143" customFormat="1" ht="9" customHeight="1">
      <c r="A590" s="84" t="s">
        <v>36</v>
      </c>
      <c r="B590" s="293">
        <f t="shared" si="15"/>
        <v>31031</v>
      </c>
      <c r="C590" s="85">
        <v>20661</v>
      </c>
      <c r="D590" s="85">
        <v>10086</v>
      </c>
      <c r="E590" s="85">
        <v>284</v>
      </c>
      <c r="F590" s="86"/>
      <c r="G590" s="307"/>
      <c r="H590" s="307"/>
      <c r="I590" s="307"/>
      <c r="J590" s="307"/>
    </row>
    <row r="591" spans="1:10" s="143" customFormat="1" ht="9" customHeight="1">
      <c r="A591" s="84" t="s">
        <v>37</v>
      </c>
      <c r="B591" s="293">
        <f t="shared" si="15"/>
        <v>7964</v>
      </c>
      <c r="C591" s="85">
        <v>5304</v>
      </c>
      <c r="D591" s="85">
        <v>2575</v>
      </c>
      <c r="E591" s="85">
        <v>85</v>
      </c>
      <c r="F591" s="86"/>
      <c r="G591" s="307"/>
      <c r="H591" s="307"/>
      <c r="I591" s="307"/>
      <c r="J591" s="307"/>
    </row>
    <row r="592" spans="1:10" s="143" customFormat="1" ht="9" customHeight="1">
      <c r="A592" s="84" t="s">
        <v>38</v>
      </c>
      <c r="B592" s="293">
        <f t="shared" si="15"/>
        <v>4436</v>
      </c>
      <c r="C592" s="85">
        <v>3641</v>
      </c>
      <c r="D592" s="85">
        <v>629</v>
      </c>
      <c r="E592" s="85">
        <v>166</v>
      </c>
      <c r="F592" s="86"/>
      <c r="G592" s="307"/>
      <c r="H592" s="307"/>
      <c r="I592" s="307"/>
      <c r="J592" s="307"/>
    </row>
    <row r="593" spans="1:10" s="143" customFormat="1" ht="9" customHeight="1">
      <c r="A593" s="87" t="s">
        <v>39</v>
      </c>
      <c r="B593" s="296">
        <f t="shared" si="15"/>
        <v>13290</v>
      </c>
      <c r="C593" s="88">
        <v>8004</v>
      </c>
      <c r="D593" s="88">
        <v>5136</v>
      </c>
      <c r="E593" s="88">
        <v>150</v>
      </c>
      <c r="F593" s="86"/>
      <c r="G593" s="307"/>
      <c r="H593" s="307"/>
      <c r="I593" s="307"/>
      <c r="J593" s="307"/>
    </row>
    <row r="594" spans="1:10" s="143" customFormat="1" ht="9" customHeight="1">
      <c r="A594" s="84" t="s">
        <v>40</v>
      </c>
      <c r="B594" s="293">
        <f t="shared" si="15"/>
        <v>15467</v>
      </c>
      <c r="C594" s="85">
        <v>10731</v>
      </c>
      <c r="D594" s="85">
        <v>4360</v>
      </c>
      <c r="E594" s="85">
        <v>376</v>
      </c>
      <c r="F594" s="86"/>
      <c r="G594" s="307"/>
      <c r="H594" s="307"/>
      <c r="I594" s="307"/>
      <c r="J594" s="307"/>
    </row>
    <row r="595" spans="1:10" s="143" customFormat="1" ht="9" customHeight="1">
      <c r="A595" s="84" t="s">
        <v>41</v>
      </c>
      <c r="B595" s="293">
        <f t="shared" si="15"/>
        <v>14916</v>
      </c>
      <c r="C595" s="85">
        <v>12238</v>
      </c>
      <c r="D595" s="85">
        <v>2377</v>
      </c>
      <c r="E595" s="85">
        <v>301</v>
      </c>
      <c r="F595" s="86"/>
      <c r="G595" s="307"/>
      <c r="H595" s="307"/>
      <c r="I595" s="307"/>
      <c r="J595" s="307"/>
    </row>
    <row r="596" spans="1:10" s="143" customFormat="1" ht="9" customHeight="1">
      <c r="A596" s="84" t="s">
        <v>42</v>
      </c>
      <c r="B596" s="293">
        <f t="shared" si="15"/>
        <v>11156</v>
      </c>
      <c r="C596" s="85">
        <v>6283</v>
      </c>
      <c r="D596" s="85">
        <v>4449</v>
      </c>
      <c r="E596" s="85">
        <v>424</v>
      </c>
      <c r="F596" s="86"/>
      <c r="G596" s="307"/>
      <c r="H596" s="307"/>
      <c r="I596" s="307"/>
      <c r="J596" s="307"/>
    </row>
    <row r="597" spans="1:10" s="143" customFormat="1" ht="9" customHeight="1">
      <c r="A597" s="87" t="s">
        <v>43</v>
      </c>
      <c r="B597" s="296">
        <f t="shared" si="15"/>
        <v>17200</v>
      </c>
      <c r="C597" s="88">
        <v>14478</v>
      </c>
      <c r="D597" s="88">
        <v>2368</v>
      </c>
      <c r="E597" s="88">
        <v>354</v>
      </c>
      <c r="F597" s="86"/>
      <c r="G597" s="307"/>
      <c r="H597" s="307"/>
      <c r="I597" s="307"/>
      <c r="J597" s="307"/>
    </row>
    <row r="598" spans="1:10" s="143" customFormat="1" ht="9" customHeight="1">
      <c r="A598" s="84" t="s">
        <v>44</v>
      </c>
      <c r="B598" s="293">
        <f t="shared" si="15"/>
        <v>5535</v>
      </c>
      <c r="C598" s="85">
        <v>4400</v>
      </c>
      <c r="D598" s="85">
        <v>1084</v>
      </c>
      <c r="E598" s="85">
        <v>51</v>
      </c>
      <c r="F598" s="86"/>
      <c r="G598" s="307"/>
      <c r="H598" s="307"/>
      <c r="I598" s="307"/>
      <c r="J598" s="307"/>
    </row>
    <row r="599" spans="1:10" s="143" customFormat="1" ht="9" customHeight="1">
      <c r="A599" s="84" t="s">
        <v>45</v>
      </c>
      <c r="B599" s="293">
        <f t="shared" si="15"/>
        <v>45079</v>
      </c>
      <c r="C599" s="85">
        <v>28658</v>
      </c>
      <c r="D599" s="85">
        <v>16166</v>
      </c>
      <c r="E599" s="85">
        <v>255</v>
      </c>
      <c r="F599" s="86"/>
      <c r="G599" s="307"/>
      <c r="H599" s="307"/>
      <c r="I599" s="307"/>
      <c r="J599" s="307"/>
    </row>
    <row r="600" spans="1:10" s="143" customFormat="1" ht="9" customHeight="1">
      <c r="A600" s="84" t="s">
        <v>46</v>
      </c>
      <c r="B600" s="293">
        <f t="shared" si="15"/>
        <v>11172</v>
      </c>
      <c r="C600" s="85">
        <v>9506</v>
      </c>
      <c r="D600" s="85">
        <v>1636</v>
      </c>
      <c r="E600" s="85">
        <v>30</v>
      </c>
      <c r="F600" s="86"/>
      <c r="G600" s="307"/>
      <c r="H600" s="307"/>
      <c r="I600" s="307"/>
      <c r="J600" s="307"/>
    </row>
    <row r="601" spans="1:10" s="143" customFormat="1" ht="9" customHeight="1">
      <c r="A601" s="87" t="s">
        <v>47</v>
      </c>
      <c r="B601" s="296">
        <f t="shared" si="15"/>
        <v>8373</v>
      </c>
      <c r="C601" s="88">
        <v>4658</v>
      </c>
      <c r="D601" s="88">
        <v>3620</v>
      </c>
      <c r="E601" s="88">
        <v>95</v>
      </c>
      <c r="F601" s="86"/>
      <c r="G601" s="307"/>
      <c r="H601" s="307"/>
      <c r="I601" s="307"/>
      <c r="J601" s="307"/>
    </row>
    <row r="602" spans="1:10" s="143" customFormat="1" ht="9" customHeight="1">
      <c r="A602" s="84" t="s">
        <v>76</v>
      </c>
      <c r="B602" s="297">
        <f t="shared" si="15"/>
        <v>1132</v>
      </c>
      <c r="C602" s="297" t="s">
        <v>77</v>
      </c>
      <c r="D602" s="297" t="s">
        <v>77</v>
      </c>
      <c r="E602" s="85">
        <v>1132</v>
      </c>
      <c r="F602" s="86"/>
      <c r="G602" s="308"/>
      <c r="H602" s="308"/>
      <c r="I602" s="308"/>
      <c r="J602" s="307"/>
    </row>
    <row r="603" spans="1:10" s="143" customFormat="1" ht="9" customHeight="1">
      <c r="A603" s="84"/>
      <c r="B603" s="85"/>
      <c r="C603" s="90"/>
      <c r="D603" s="90"/>
      <c r="E603" s="85"/>
      <c r="F603" s="86"/>
    </row>
    <row r="604" spans="1:10" s="258" customFormat="1" ht="9" customHeight="1">
      <c r="A604" s="80">
        <v>2011</v>
      </c>
      <c r="B604" s="81"/>
      <c r="C604" s="81"/>
      <c r="D604" s="81"/>
      <c r="E604" s="81"/>
      <c r="F604" s="82"/>
    </row>
    <row r="605" spans="1:10" s="258" customFormat="1" ht="9" customHeight="1">
      <c r="A605" s="83" t="s">
        <v>7</v>
      </c>
      <c r="B605" s="289">
        <f>SUM(B607:B639)</f>
        <v>590693</v>
      </c>
      <c r="C605" s="289">
        <f>SUM(C607:C639)</f>
        <v>444372</v>
      </c>
      <c r="D605" s="289">
        <f>SUM(D607:D639)</f>
        <v>133517</v>
      </c>
      <c r="E605" s="289">
        <f>SUM(E607:E639)</f>
        <v>12804</v>
      </c>
      <c r="F605" s="82"/>
      <c r="G605" s="306"/>
      <c r="H605" s="306"/>
      <c r="I605" s="306"/>
      <c r="J605" s="306"/>
    </row>
    <row r="606" spans="1:10" s="258" customFormat="1" ht="5.25" customHeight="1">
      <c r="A606" s="83"/>
      <c r="B606" s="289"/>
      <c r="C606" s="81"/>
      <c r="D606" s="81"/>
      <c r="E606" s="81"/>
      <c r="F606" s="82"/>
      <c r="G606" s="306"/>
      <c r="H606" s="306"/>
      <c r="I606" s="306"/>
      <c r="J606" s="306"/>
    </row>
    <row r="607" spans="1:10" s="143" customFormat="1" ht="9" customHeight="1">
      <c r="A607" s="84" t="s">
        <v>16</v>
      </c>
      <c r="B607" s="293">
        <f t="shared" ref="B607:B639" si="16">SUM(C607:E607)</f>
        <v>4934</v>
      </c>
      <c r="C607" s="85">
        <v>3992</v>
      </c>
      <c r="D607" s="85">
        <v>850</v>
      </c>
      <c r="E607" s="85">
        <v>92</v>
      </c>
      <c r="F607" s="86"/>
      <c r="G607" s="307"/>
      <c r="H607" s="307"/>
      <c r="I607" s="307"/>
      <c r="J607" s="307"/>
    </row>
    <row r="608" spans="1:10" s="143" customFormat="1" ht="9" customHeight="1">
      <c r="A608" s="84" t="s">
        <v>17</v>
      </c>
      <c r="B608" s="293">
        <f t="shared" si="16"/>
        <v>14922</v>
      </c>
      <c r="C608" s="85">
        <v>13331</v>
      </c>
      <c r="D608" s="85">
        <v>871</v>
      </c>
      <c r="E608" s="85">
        <v>720</v>
      </c>
      <c r="F608" s="86"/>
      <c r="G608" s="307"/>
      <c r="H608" s="307"/>
      <c r="I608" s="307"/>
      <c r="J608" s="307"/>
    </row>
    <row r="609" spans="1:10" s="143" customFormat="1" ht="9" customHeight="1">
      <c r="A609" s="84" t="s">
        <v>18</v>
      </c>
      <c r="B609" s="293">
        <f t="shared" si="16"/>
        <v>2602</v>
      </c>
      <c r="C609" s="85">
        <v>2093</v>
      </c>
      <c r="D609" s="85">
        <v>412</v>
      </c>
      <c r="E609" s="85">
        <v>97</v>
      </c>
      <c r="F609" s="86"/>
      <c r="G609" s="307"/>
      <c r="H609" s="307"/>
      <c r="I609" s="307"/>
      <c r="J609" s="307"/>
    </row>
    <row r="610" spans="1:10" s="143" customFormat="1" ht="9" customHeight="1">
      <c r="A610" s="87" t="s">
        <v>19</v>
      </c>
      <c r="B610" s="296">
        <f t="shared" si="16"/>
        <v>3736</v>
      </c>
      <c r="C610" s="88">
        <v>2959</v>
      </c>
      <c r="D610" s="88">
        <v>695</v>
      </c>
      <c r="E610" s="88">
        <v>82</v>
      </c>
      <c r="F610" s="86"/>
      <c r="G610" s="307"/>
      <c r="H610" s="307"/>
      <c r="I610" s="307"/>
      <c r="J610" s="307"/>
    </row>
    <row r="611" spans="1:10" s="143" customFormat="1" ht="9" customHeight="1">
      <c r="A611" s="84" t="s">
        <v>20</v>
      </c>
      <c r="B611" s="293">
        <f t="shared" si="16"/>
        <v>14640</v>
      </c>
      <c r="C611" s="85">
        <v>12855</v>
      </c>
      <c r="D611" s="85">
        <v>1612</v>
      </c>
      <c r="E611" s="85">
        <v>173</v>
      </c>
      <c r="F611" s="86"/>
      <c r="G611" s="307"/>
      <c r="H611" s="307"/>
      <c r="I611" s="307"/>
      <c r="J611" s="307"/>
    </row>
    <row r="612" spans="1:10" s="143" customFormat="1" ht="9" customHeight="1">
      <c r="A612" s="84" t="s">
        <v>21</v>
      </c>
      <c r="B612" s="293">
        <f t="shared" si="16"/>
        <v>3514</v>
      </c>
      <c r="C612" s="85">
        <v>2981</v>
      </c>
      <c r="D612" s="85">
        <v>462</v>
      </c>
      <c r="E612" s="85">
        <v>71</v>
      </c>
      <c r="F612" s="86"/>
      <c r="G612" s="307"/>
      <c r="H612" s="307"/>
      <c r="I612" s="307"/>
      <c r="J612" s="307"/>
    </row>
    <row r="613" spans="1:10" s="143" customFormat="1" ht="9" customHeight="1">
      <c r="A613" s="84" t="s">
        <v>22</v>
      </c>
      <c r="B613" s="293">
        <f t="shared" si="16"/>
        <v>21199</v>
      </c>
      <c r="C613" s="85">
        <v>10675</v>
      </c>
      <c r="D613" s="85">
        <v>10153</v>
      </c>
      <c r="E613" s="85">
        <v>371</v>
      </c>
      <c r="F613" s="86"/>
      <c r="G613" s="307"/>
      <c r="H613" s="307"/>
      <c r="I613" s="307"/>
      <c r="J613" s="307"/>
    </row>
    <row r="614" spans="1:10" s="143" customFormat="1" ht="9" customHeight="1">
      <c r="A614" s="87" t="s">
        <v>23</v>
      </c>
      <c r="B614" s="296">
        <f t="shared" si="16"/>
        <v>24121</v>
      </c>
      <c r="C614" s="88">
        <v>19187</v>
      </c>
      <c r="D614" s="88">
        <v>3695</v>
      </c>
      <c r="E614" s="88">
        <v>1239</v>
      </c>
      <c r="F614" s="86"/>
      <c r="G614" s="307"/>
      <c r="H614" s="307"/>
      <c r="I614" s="307"/>
      <c r="J614" s="307"/>
    </row>
    <row r="615" spans="1:10" s="143" customFormat="1" ht="9" customHeight="1">
      <c r="A615" s="243" t="s">
        <v>24</v>
      </c>
      <c r="B615" s="293">
        <f t="shared" si="16"/>
        <v>54629</v>
      </c>
      <c r="C615" s="85">
        <v>53418</v>
      </c>
      <c r="D615" s="85">
        <v>256</v>
      </c>
      <c r="E615" s="85">
        <v>955</v>
      </c>
      <c r="F615" s="86"/>
      <c r="G615" s="307"/>
      <c r="H615" s="307"/>
      <c r="I615" s="307"/>
      <c r="J615" s="307"/>
    </row>
    <row r="616" spans="1:10" s="143" customFormat="1" ht="9" customHeight="1">
      <c r="A616" s="84" t="s">
        <v>25</v>
      </c>
      <c r="B616" s="293">
        <f t="shared" si="16"/>
        <v>9274</v>
      </c>
      <c r="C616" s="85">
        <v>5892</v>
      </c>
      <c r="D616" s="85">
        <v>2814</v>
      </c>
      <c r="E616" s="85">
        <v>568</v>
      </c>
      <c r="F616" s="86"/>
      <c r="G616" s="307"/>
      <c r="H616" s="307"/>
      <c r="I616" s="307"/>
      <c r="J616" s="307"/>
    </row>
    <row r="617" spans="1:10" s="143" customFormat="1" ht="9" customHeight="1">
      <c r="A617" s="84" t="s">
        <v>26</v>
      </c>
      <c r="B617" s="293">
        <f t="shared" si="16"/>
        <v>26550</v>
      </c>
      <c r="C617" s="85">
        <v>17925</v>
      </c>
      <c r="D617" s="85">
        <v>8298</v>
      </c>
      <c r="E617" s="85">
        <v>327</v>
      </c>
      <c r="F617" s="86"/>
      <c r="G617" s="307"/>
      <c r="H617" s="307"/>
      <c r="I617" s="307"/>
      <c r="J617" s="307"/>
    </row>
    <row r="618" spans="1:10" s="143" customFormat="1" ht="9" customHeight="1">
      <c r="A618" s="87" t="s">
        <v>27</v>
      </c>
      <c r="B618" s="296">
        <f t="shared" si="16"/>
        <v>17841</v>
      </c>
      <c r="C618" s="88">
        <v>10946</v>
      </c>
      <c r="D618" s="88">
        <v>6364</v>
      </c>
      <c r="E618" s="88">
        <v>531</v>
      </c>
      <c r="F618" s="86"/>
      <c r="G618" s="307"/>
      <c r="H618" s="307"/>
      <c r="I618" s="307"/>
      <c r="J618" s="307"/>
    </row>
    <row r="619" spans="1:10" s="143" customFormat="1" ht="9" customHeight="1">
      <c r="A619" s="84" t="s">
        <v>28</v>
      </c>
      <c r="B619" s="293">
        <f t="shared" si="16"/>
        <v>13150</v>
      </c>
      <c r="C619" s="85">
        <v>6300</v>
      </c>
      <c r="D619" s="85">
        <v>6679</v>
      </c>
      <c r="E619" s="85">
        <v>171</v>
      </c>
      <c r="F619" s="86"/>
      <c r="G619" s="307"/>
      <c r="H619" s="307"/>
      <c r="I619" s="307"/>
      <c r="J619" s="307"/>
    </row>
    <row r="620" spans="1:10" s="143" customFormat="1" ht="9" customHeight="1">
      <c r="A620" s="84" t="s">
        <v>29</v>
      </c>
      <c r="B620" s="293">
        <f t="shared" si="16"/>
        <v>40328</v>
      </c>
      <c r="C620" s="85">
        <v>34140</v>
      </c>
      <c r="D620" s="85">
        <v>5552</v>
      </c>
      <c r="E620" s="85">
        <v>636</v>
      </c>
      <c r="F620" s="86"/>
      <c r="G620" s="307"/>
      <c r="H620" s="307"/>
      <c r="I620" s="307"/>
      <c r="J620" s="307"/>
    </row>
    <row r="621" spans="1:10" s="143" customFormat="1" ht="9" customHeight="1">
      <c r="A621" s="84" t="s">
        <v>30</v>
      </c>
      <c r="B621" s="293">
        <f t="shared" si="16"/>
        <v>69384</v>
      </c>
      <c r="C621" s="85">
        <v>60078</v>
      </c>
      <c r="D621" s="85">
        <v>8401</v>
      </c>
      <c r="E621" s="85">
        <v>905</v>
      </c>
      <c r="F621" s="86"/>
      <c r="G621" s="307"/>
      <c r="H621" s="307"/>
      <c r="I621" s="307"/>
      <c r="J621" s="307"/>
    </row>
    <row r="622" spans="1:10" s="143" customFormat="1" ht="9" customHeight="1">
      <c r="A622" s="87" t="s">
        <v>31</v>
      </c>
      <c r="B622" s="296">
        <f t="shared" si="16"/>
        <v>24083</v>
      </c>
      <c r="C622" s="88">
        <v>17042</v>
      </c>
      <c r="D622" s="88">
        <v>6731</v>
      </c>
      <c r="E622" s="88">
        <v>310</v>
      </c>
      <c r="F622" s="86"/>
      <c r="G622" s="307"/>
      <c r="H622" s="307"/>
      <c r="I622" s="307"/>
      <c r="J622" s="307"/>
    </row>
    <row r="623" spans="1:10" s="143" customFormat="1" ht="9" customHeight="1">
      <c r="A623" s="84" t="s">
        <v>32</v>
      </c>
      <c r="B623" s="293">
        <f t="shared" si="16"/>
        <v>9653</v>
      </c>
      <c r="C623" s="85">
        <v>7254</v>
      </c>
      <c r="D623" s="85">
        <v>2253</v>
      </c>
      <c r="E623" s="85">
        <v>146</v>
      </c>
      <c r="F623" s="86"/>
      <c r="G623" s="307"/>
      <c r="H623" s="307"/>
      <c r="I623" s="307"/>
      <c r="J623" s="307"/>
    </row>
    <row r="624" spans="1:10" s="143" customFormat="1" ht="9" customHeight="1">
      <c r="A624" s="84" t="s">
        <v>33</v>
      </c>
      <c r="B624" s="293">
        <f t="shared" si="16"/>
        <v>6089</v>
      </c>
      <c r="C624" s="85">
        <v>4110</v>
      </c>
      <c r="D624" s="85">
        <v>1827</v>
      </c>
      <c r="E624" s="85">
        <v>152</v>
      </c>
      <c r="F624" s="86"/>
      <c r="G624" s="307"/>
      <c r="H624" s="307"/>
      <c r="I624" s="307"/>
      <c r="J624" s="307"/>
    </row>
    <row r="625" spans="1:10" s="143" customFormat="1" ht="9" customHeight="1">
      <c r="A625" s="84" t="s">
        <v>34</v>
      </c>
      <c r="B625" s="293">
        <f t="shared" si="16"/>
        <v>23913</v>
      </c>
      <c r="C625" s="85">
        <v>21611</v>
      </c>
      <c r="D625" s="85">
        <v>1329</v>
      </c>
      <c r="E625" s="85">
        <v>973</v>
      </c>
      <c r="F625" s="86"/>
      <c r="G625" s="307"/>
      <c r="H625" s="307"/>
      <c r="I625" s="307"/>
      <c r="J625" s="307"/>
    </row>
    <row r="626" spans="1:10" s="143" customFormat="1" ht="9" customHeight="1">
      <c r="A626" s="87" t="s">
        <v>35</v>
      </c>
      <c r="B626" s="296">
        <f t="shared" si="16"/>
        <v>20919</v>
      </c>
      <c r="C626" s="88">
        <v>9837</v>
      </c>
      <c r="D626" s="88">
        <v>10932</v>
      </c>
      <c r="E626" s="88">
        <v>150</v>
      </c>
      <c r="F626" s="86"/>
      <c r="G626" s="307"/>
      <c r="H626" s="307"/>
      <c r="I626" s="307"/>
      <c r="J626" s="307"/>
    </row>
    <row r="627" spans="1:10" s="143" customFormat="1" ht="9" customHeight="1">
      <c r="A627" s="84" t="s">
        <v>36</v>
      </c>
      <c r="B627" s="293">
        <f t="shared" si="16"/>
        <v>31244</v>
      </c>
      <c r="C627" s="85">
        <v>20940</v>
      </c>
      <c r="D627" s="85">
        <v>10024</v>
      </c>
      <c r="E627" s="85">
        <v>280</v>
      </c>
      <c r="F627" s="86"/>
      <c r="G627" s="307"/>
      <c r="H627" s="307"/>
      <c r="I627" s="307"/>
      <c r="J627" s="307"/>
    </row>
    <row r="628" spans="1:10" s="143" customFormat="1" ht="9" customHeight="1">
      <c r="A628" s="84" t="s">
        <v>37</v>
      </c>
      <c r="B628" s="293">
        <f t="shared" si="16"/>
        <v>7853</v>
      </c>
      <c r="C628" s="85">
        <v>5213</v>
      </c>
      <c r="D628" s="85">
        <v>2542</v>
      </c>
      <c r="E628" s="85">
        <v>98</v>
      </c>
      <c r="F628" s="86"/>
      <c r="G628" s="307"/>
      <c r="H628" s="307"/>
      <c r="I628" s="307"/>
      <c r="J628" s="307"/>
    </row>
    <row r="629" spans="1:10" s="143" customFormat="1" ht="9" customHeight="1">
      <c r="A629" s="84" t="s">
        <v>38</v>
      </c>
      <c r="B629" s="293">
        <f t="shared" si="16"/>
        <v>4409</v>
      </c>
      <c r="C629" s="85">
        <v>3673</v>
      </c>
      <c r="D629" s="85">
        <v>577</v>
      </c>
      <c r="E629" s="85">
        <v>159</v>
      </c>
      <c r="F629" s="86"/>
      <c r="G629" s="307"/>
      <c r="H629" s="307"/>
      <c r="I629" s="307"/>
      <c r="J629" s="307"/>
    </row>
    <row r="630" spans="1:10" s="143" customFormat="1" ht="9" customHeight="1">
      <c r="A630" s="87" t="s">
        <v>39</v>
      </c>
      <c r="B630" s="296">
        <f t="shared" si="16"/>
        <v>13004</v>
      </c>
      <c r="C630" s="88">
        <v>7745</v>
      </c>
      <c r="D630" s="88">
        <v>5116</v>
      </c>
      <c r="E630" s="88">
        <v>143</v>
      </c>
      <c r="F630" s="86"/>
      <c r="G630" s="307"/>
      <c r="H630" s="307"/>
      <c r="I630" s="307"/>
      <c r="J630" s="307"/>
    </row>
    <row r="631" spans="1:10" s="143" customFormat="1" ht="9" customHeight="1">
      <c r="A631" s="84" t="s">
        <v>40</v>
      </c>
      <c r="B631" s="293">
        <f t="shared" si="16"/>
        <v>15669</v>
      </c>
      <c r="C631" s="85">
        <v>10855</v>
      </c>
      <c r="D631" s="85">
        <v>4446</v>
      </c>
      <c r="E631" s="85">
        <v>368</v>
      </c>
      <c r="F631" s="86"/>
      <c r="G631" s="307"/>
      <c r="H631" s="307"/>
      <c r="I631" s="307"/>
      <c r="J631" s="307"/>
    </row>
    <row r="632" spans="1:10" s="143" customFormat="1" ht="9" customHeight="1">
      <c r="A632" s="84" t="s">
        <v>41</v>
      </c>
      <c r="B632" s="293">
        <f t="shared" si="16"/>
        <v>14752</v>
      </c>
      <c r="C632" s="85">
        <v>12028</v>
      </c>
      <c r="D632" s="85">
        <v>2396</v>
      </c>
      <c r="E632" s="85">
        <v>328</v>
      </c>
      <c r="F632" s="86"/>
      <c r="G632" s="307"/>
      <c r="H632" s="307"/>
      <c r="I632" s="307"/>
      <c r="J632" s="307"/>
    </row>
    <row r="633" spans="1:10" s="143" customFormat="1" ht="9" customHeight="1">
      <c r="A633" s="84" t="s">
        <v>42</v>
      </c>
      <c r="B633" s="293">
        <f t="shared" si="16"/>
        <v>10715</v>
      </c>
      <c r="C633" s="85">
        <v>6184</v>
      </c>
      <c r="D633" s="85">
        <v>4244</v>
      </c>
      <c r="E633" s="85">
        <v>287</v>
      </c>
      <c r="F633" s="86"/>
      <c r="G633" s="307"/>
      <c r="H633" s="307"/>
      <c r="I633" s="307"/>
      <c r="J633" s="307"/>
    </row>
    <row r="634" spans="1:10" s="143" customFormat="1" ht="9" customHeight="1">
      <c r="A634" s="87" t="s">
        <v>43</v>
      </c>
      <c r="B634" s="296">
        <f t="shared" si="16"/>
        <v>16880</v>
      </c>
      <c r="C634" s="88">
        <v>14116</v>
      </c>
      <c r="D634" s="88">
        <v>2187</v>
      </c>
      <c r="E634" s="88">
        <v>577</v>
      </c>
      <c r="F634" s="86"/>
      <c r="G634" s="307"/>
      <c r="H634" s="307"/>
      <c r="I634" s="307"/>
      <c r="J634" s="307"/>
    </row>
    <row r="635" spans="1:10" s="143" customFormat="1" ht="9" customHeight="1">
      <c r="A635" s="84" t="s">
        <v>44</v>
      </c>
      <c r="B635" s="293">
        <f t="shared" si="16"/>
        <v>5471</v>
      </c>
      <c r="C635" s="85">
        <v>4358</v>
      </c>
      <c r="D635" s="85">
        <v>1059</v>
      </c>
      <c r="E635" s="85">
        <v>54</v>
      </c>
      <c r="F635" s="86"/>
      <c r="G635" s="307"/>
      <c r="H635" s="307"/>
      <c r="I635" s="307"/>
      <c r="J635" s="307"/>
    </row>
    <row r="636" spans="1:10" s="143" customFormat="1" ht="9" customHeight="1">
      <c r="A636" s="84" t="s">
        <v>45</v>
      </c>
      <c r="B636" s="293">
        <f t="shared" si="16"/>
        <v>45417</v>
      </c>
      <c r="C636" s="85">
        <v>29090</v>
      </c>
      <c r="D636" s="85">
        <v>15750</v>
      </c>
      <c r="E636" s="85">
        <v>577</v>
      </c>
      <c r="F636" s="86"/>
      <c r="G636" s="307"/>
      <c r="H636" s="307"/>
      <c r="I636" s="307"/>
      <c r="J636" s="307"/>
    </row>
    <row r="637" spans="1:10" s="143" customFormat="1" ht="9" customHeight="1">
      <c r="A637" s="84" t="s">
        <v>46</v>
      </c>
      <c r="B637" s="293">
        <f t="shared" si="16"/>
        <v>10763</v>
      </c>
      <c r="C637" s="85">
        <v>9205</v>
      </c>
      <c r="D637" s="85">
        <v>1510</v>
      </c>
      <c r="E637" s="85">
        <v>48</v>
      </c>
      <c r="F637" s="86"/>
      <c r="G637" s="307"/>
      <c r="H637" s="307"/>
      <c r="I637" s="307"/>
      <c r="J637" s="307"/>
    </row>
    <row r="638" spans="1:10" s="143" customFormat="1" ht="9" customHeight="1">
      <c r="A638" s="87" t="s">
        <v>47</v>
      </c>
      <c r="B638" s="296">
        <f t="shared" si="16"/>
        <v>7988</v>
      </c>
      <c r="C638" s="88">
        <v>4339</v>
      </c>
      <c r="D638" s="88">
        <v>3480</v>
      </c>
      <c r="E638" s="88">
        <v>169</v>
      </c>
      <c r="F638" s="86"/>
      <c r="G638" s="307"/>
      <c r="H638" s="307"/>
      <c r="I638" s="307"/>
      <c r="J638" s="307"/>
    </row>
    <row r="639" spans="1:10" s="143" customFormat="1" ht="9" customHeight="1">
      <c r="A639" s="84" t="s">
        <v>76</v>
      </c>
      <c r="B639" s="297">
        <f t="shared" si="16"/>
        <v>1047</v>
      </c>
      <c r="C639" s="297" t="s">
        <v>77</v>
      </c>
      <c r="D639" s="297" t="s">
        <v>77</v>
      </c>
      <c r="E639" s="85">
        <v>1047</v>
      </c>
      <c r="F639" s="86"/>
      <c r="G639" s="308"/>
      <c r="H639" s="308"/>
      <c r="I639" s="308"/>
      <c r="J639" s="307"/>
    </row>
    <row r="640" spans="1:10" s="143" customFormat="1" ht="9" customHeight="1">
      <c r="A640" s="84"/>
      <c r="B640" s="85"/>
      <c r="C640" s="90"/>
      <c r="D640" s="90"/>
      <c r="E640" s="85"/>
      <c r="F640" s="86"/>
    </row>
    <row r="641" spans="1:10" s="258" customFormat="1" ht="9" customHeight="1">
      <c r="A641" s="80">
        <v>2012</v>
      </c>
      <c r="B641" s="81"/>
      <c r="C641" s="81"/>
      <c r="D641" s="81"/>
      <c r="E641" s="81"/>
      <c r="F641" s="82"/>
    </row>
    <row r="642" spans="1:10" s="258" customFormat="1" ht="9" customHeight="1">
      <c r="A642" s="83" t="s">
        <v>7</v>
      </c>
      <c r="B642" s="289">
        <f>SUM(B644:B676)</f>
        <v>602354</v>
      </c>
      <c r="C642" s="289">
        <f>SUM(C644:C676)</f>
        <v>455905</v>
      </c>
      <c r="D642" s="289">
        <f>SUM(D644:D676)</f>
        <v>133577</v>
      </c>
      <c r="E642" s="289">
        <f>SUM(E644:E676)</f>
        <v>12872</v>
      </c>
      <c r="F642" s="82"/>
      <c r="G642" s="306"/>
      <c r="H642" s="306"/>
      <c r="I642" s="306"/>
      <c r="J642" s="306"/>
    </row>
    <row r="643" spans="1:10" s="258" customFormat="1" ht="5.25" customHeight="1">
      <c r="A643" s="83"/>
      <c r="B643" s="289"/>
      <c r="C643" s="81"/>
      <c r="D643" s="81"/>
      <c r="E643" s="81"/>
      <c r="F643" s="82"/>
      <c r="G643" s="306"/>
      <c r="H643" s="306"/>
      <c r="I643" s="306"/>
      <c r="J643" s="306"/>
    </row>
    <row r="644" spans="1:10" s="143" customFormat="1" ht="9" customHeight="1">
      <c r="A644" s="84" t="s">
        <v>16</v>
      </c>
      <c r="B644" s="293">
        <f t="shared" ref="B644:B676" si="17">SUM(C644:E644)</f>
        <v>5267</v>
      </c>
      <c r="C644" s="85">
        <v>4242</v>
      </c>
      <c r="D644" s="85">
        <v>977</v>
      </c>
      <c r="E644" s="85">
        <v>48</v>
      </c>
      <c r="F644" s="86"/>
      <c r="G644" s="307"/>
      <c r="H644" s="307"/>
      <c r="I644" s="307"/>
      <c r="J644" s="307"/>
    </row>
    <row r="645" spans="1:10" s="143" customFormat="1" ht="9" customHeight="1">
      <c r="A645" s="84" t="s">
        <v>17</v>
      </c>
      <c r="B645" s="293">
        <f t="shared" si="17"/>
        <v>14756</v>
      </c>
      <c r="C645" s="85">
        <v>13227</v>
      </c>
      <c r="D645" s="85">
        <v>803</v>
      </c>
      <c r="E645" s="85">
        <v>726</v>
      </c>
      <c r="F645" s="86"/>
      <c r="G645" s="307"/>
      <c r="H645" s="307"/>
      <c r="I645" s="307"/>
      <c r="J645" s="307"/>
    </row>
    <row r="646" spans="1:10" s="143" customFormat="1" ht="9" customHeight="1">
      <c r="A646" s="84" t="s">
        <v>18</v>
      </c>
      <c r="B646" s="293">
        <f t="shared" si="17"/>
        <v>2739</v>
      </c>
      <c r="C646" s="85">
        <v>2304</v>
      </c>
      <c r="D646" s="85">
        <v>395</v>
      </c>
      <c r="E646" s="85">
        <v>40</v>
      </c>
      <c r="F646" s="86"/>
      <c r="G646" s="307"/>
      <c r="H646" s="307"/>
      <c r="I646" s="307"/>
      <c r="J646" s="307"/>
    </row>
    <row r="647" spans="1:10" s="143" customFormat="1" ht="9" customHeight="1">
      <c r="A647" s="87" t="s">
        <v>19</v>
      </c>
      <c r="B647" s="296">
        <f t="shared" si="17"/>
        <v>3964</v>
      </c>
      <c r="C647" s="88">
        <v>3166</v>
      </c>
      <c r="D647" s="88">
        <v>717</v>
      </c>
      <c r="E647" s="88">
        <v>81</v>
      </c>
      <c r="F647" s="86"/>
      <c r="G647" s="307"/>
      <c r="H647" s="307"/>
      <c r="I647" s="307"/>
      <c r="J647" s="307"/>
    </row>
    <row r="648" spans="1:10" s="143" customFormat="1" ht="9" customHeight="1">
      <c r="A648" s="84" t="s">
        <v>20</v>
      </c>
      <c r="B648" s="293">
        <f t="shared" si="17"/>
        <v>15200</v>
      </c>
      <c r="C648" s="85">
        <v>13404</v>
      </c>
      <c r="D648" s="85">
        <v>1586</v>
      </c>
      <c r="E648" s="85">
        <v>210</v>
      </c>
      <c r="F648" s="86"/>
      <c r="G648" s="307"/>
      <c r="H648" s="307"/>
      <c r="I648" s="307"/>
      <c r="J648" s="307"/>
    </row>
    <row r="649" spans="1:10" s="143" customFormat="1" ht="9" customHeight="1">
      <c r="A649" s="84" t="s">
        <v>21</v>
      </c>
      <c r="B649" s="293">
        <f t="shared" si="17"/>
        <v>3717</v>
      </c>
      <c r="C649" s="85">
        <v>3206</v>
      </c>
      <c r="D649" s="85">
        <v>442</v>
      </c>
      <c r="E649" s="85">
        <v>69</v>
      </c>
      <c r="F649" s="86"/>
      <c r="G649" s="307"/>
      <c r="H649" s="307"/>
      <c r="I649" s="307"/>
      <c r="J649" s="307"/>
    </row>
    <row r="650" spans="1:10" s="143" customFormat="1" ht="9" customHeight="1">
      <c r="A650" s="84" t="s">
        <v>22</v>
      </c>
      <c r="B650" s="293">
        <f t="shared" si="17"/>
        <v>22411</v>
      </c>
      <c r="C650" s="85">
        <v>11829</v>
      </c>
      <c r="D650" s="85">
        <v>10086</v>
      </c>
      <c r="E650" s="85">
        <v>496</v>
      </c>
      <c r="F650" s="86"/>
      <c r="G650" s="307"/>
      <c r="H650" s="307"/>
      <c r="I650" s="307"/>
      <c r="J650" s="307"/>
    </row>
    <row r="651" spans="1:10" s="143" customFormat="1" ht="9" customHeight="1">
      <c r="A651" s="87" t="s">
        <v>23</v>
      </c>
      <c r="B651" s="296">
        <f t="shared" si="17"/>
        <v>22187</v>
      </c>
      <c r="C651" s="88">
        <v>17630</v>
      </c>
      <c r="D651" s="88">
        <v>3383</v>
      </c>
      <c r="E651" s="88">
        <v>1174</v>
      </c>
      <c r="F651" s="86"/>
      <c r="G651" s="307"/>
      <c r="H651" s="307"/>
      <c r="I651" s="307"/>
      <c r="J651" s="307"/>
    </row>
    <row r="652" spans="1:10" s="143" customFormat="1" ht="9" customHeight="1">
      <c r="A652" s="243" t="s">
        <v>24</v>
      </c>
      <c r="B652" s="293">
        <f t="shared" si="17"/>
        <v>55995</v>
      </c>
      <c r="C652" s="85">
        <v>54693</v>
      </c>
      <c r="D652" s="85">
        <v>248</v>
      </c>
      <c r="E652" s="85">
        <v>1054</v>
      </c>
      <c r="F652" s="86"/>
      <c r="G652" s="307"/>
      <c r="H652" s="307"/>
      <c r="I652" s="307"/>
      <c r="J652" s="307"/>
    </row>
    <row r="653" spans="1:10" s="143" customFormat="1" ht="9" customHeight="1">
      <c r="A653" s="84" t="s">
        <v>25</v>
      </c>
      <c r="B653" s="293">
        <f t="shared" si="17"/>
        <v>8884</v>
      </c>
      <c r="C653" s="85">
        <v>5977</v>
      </c>
      <c r="D653" s="85">
        <v>2667</v>
      </c>
      <c r="E653" s="85">
        <v>240</v>
      </c>
      <c r="F653" s="86"/>
      <c r="G653" s="307"/>
      <c r="H653" s="307"/>
      <c r="I653" s="307"/>
      <c r="J653" s="307"/>
    </row>
    <row r="654" spans="1:10" s="143" customFormat="1" ht="9" customHeight="1">
      <c r="A654" s="84" t="s">
        <v>26</v>
      </c>
      <c r="B654" s="293">
        <f t="shared" si="17"/>
        <v>27454</v>
      </c>
      <c r="C654" s="85">
        <v>19287</v>
      </c>
      <c r="D654" s="85">
        <v>7804</v>
      </c>
      <c r="E654" s="85">
        <v>363</v>
      </c>
      <c r="F654" s="86"/>
      <c r="G654" s="307"/>
      <c r="H654" s="307"/>
      <c r="I654" s="307"/>
      <c r="J654" s="307"/>
    </row>
    <row r="655" spans="1:10" s="143" customFormat="1" ht="9" customHeight="1">
      <c r="A655" s="87" t="s">
        <v>27</v>
      </c>
      <c r="B655" s="296">
        <f t="shared" si="17"/>
        <v>18137</v>
      </c>
      <c r="C655" s="88">
        <v>11776</v>
      </c>
      <c r="D655" s="88">
        <v>5998</v>
      </c>
      <c r="E655" s="88">
        <v>363</v>
      </c>
      <c r="F655" s="86"/>
      <c r="G655" s="307"/>
      <c r="H655" s="307"/>
      <c r="I655" s="307"/>
      <c r="J655" s="307"/>
    </row>
    <row r="656" spans="1:10" s="143" customFormat="1" ht="9" customHeight="1">
      <c r="A656" s="84" t="s">
        <v>28</v>
      </c>
      <c r="B656" s="293">
        <f t="shared" si="17"/>
        <v>13246</v>
      </c>
      <c r="C656" s="85">
        <v>6641</v>
      </c>
      <c r="D656" s="85">
        <v>6425</v>
      </c>
      <c r="E656" s="85">
        <v>180</v>
      </c>
      <c r="F656" s="86"/>
      <c r="G656" s="307"/>
      <c r="H656" s="307"/>
      <c r="I656" s="307"/>
      <c r="J656" s="307"/>
    </row>
    <row r="657" spans="1:10" s="143" customFormat="1" ht="9" customHeight="1">
      <c r="A657" s="84" t="s">
        <v>29</v>
      </c>
      <c r="B657" s="293">
        <f t="shared" si="17"/>
        <v>40555</v>
      </c>
      <c r="C657" s="85">
        <v>34405</v>
      </c>
      <c r="D657" s="85">
        <v>5106</v>
      </c>
      <c r="E657" s="85">
        <v>1044</v>
      </c>
      <c r="F657" s="86"/>
      <c r="G657" s="307"/>
      <c r="H657" s="307"/>
      <c r="I657" s="307"/>
      <c r="J657" s="307"/>
    </row>
    <row r="658" spans="1:10" s="143" customFormat="1" ht="9" customHeight="1">
      <c r="A658" s="84" t="s">
        <v>30</v>
      </c>
      <c r="B658" s="293">
        <f t="shared" si="17"/>
        <v>72001</v>
      </c>
      <c r="C658" s="85">
        <v>62660</v>
      </c>
      <c r="D658" s="85">
        <v>8562</v>
      </c>
      <c r="E658" s="85">
        <v>779</v>
      </c>
      <c r="F658" s="86"/>
      <c r="G658" s="307"/>
      <c r="H658" s="307"/>
      <c r="I658" s="307"/>
      <c r="J658" s="307"/>
    </row>
    <row r="659" spans="1:10" s="143" customFormat="1" ht="9" customHeight="1">
      <c r="A659" s="87" t="s">
        <v>31</v>
      </c>
      <c r="B659" s="296">
        <f t="shared" si="17"/>
        <v>24310</v>
      </c>
      <c r="C659" s="88">
        <v>16985</v>
      </c>
      <c r="D659" s="88">
        <v>7110</v>
      </c>
      <c r="E659" s="88">
        <v>215</v>
      </c>
      <c r="F659" s="86"/>
      <c r="G659" s="307"/>
      <c r="H659" s="307"/>
      <c r="I659" s="307"/>
      <c r="J659" s="307"/>
    </row>
    <row r="660" spans="1:10" s="143" customFormat="1" ht="9" customHeight="1">
      <c r="A660" s="84" t="s">
        <v>32</v>
      </c>
      <c r="B660" s="293">
        <f t="shared" si="17"/>
        <v>10317</v>
      </c>
      <c r="C660" s="85">
        <v>7787</v>
      </c>
      <c r="D660" s="85">
        <v>2428</v>
      </c>
      <c r="E660" s="85">
        <v>102</v>
      </c>
      <c r="F660" s="86"/>
      <c r="G660" s="307"/>
      <c r="H660" s="307"/>
      <c r="I660" s="307"/>
      <c r="J660" s="307"/>
    </row>
    <row r="661" spans="1:10" s="143" customFormat="1" ht="9" customHeight="1">
      <c r="A661" s="84" t="s">
        <v>33</v>
      </c>
      <c r="B661" s="293">
        <f t="shared" si="17"/>
        <v>5724</v>
      </c>
      <c r="C661" s="85">
        <v>3850</v>
      </c>
      <c r="D661" s="85">
        <v>1792</v>
      </c>
      <c r="E661" s="85">
        <v>82</v>
      </c>
      <c r="F661" s="86"/>
      <c r="G661" s="307"/>
      <c r="H661" s="307"/>
      <c r="I661" s="307"/>
      <c r="J661" s="307"/>
    </row>
    <row r="662" spans="1:10" s="143" customFormat="1" ht="9" customHeight="1">
      <c r="A662" s="84" t="s">
        <v>34</v>
      </c>
      <c r="B662" s="293">
        <f t="shared" si="17"/>
        <v>23965</v>
      </c>
      <c r="C662" s="85">
        <v>21928</v>
      </c>
      <c r="D662" s="85">
        <v>1239</v>
      </c>
      <c r="E662" s="85">
        <v>798</v>
      </c>
      <c r="F662" s="86"/>
      <c r="G662" s="307"/>
      <c r="H662" s="307"/>
      <c r="I662" s="307"/>
      <c r="J662" s="307"/>
    </row>
    <row r="663" spans="1:10" s="143" customFormat="1" ht="9" customHeight="1">
      <c r="A663" s="87" t="s">
        <v>35</v>
      </c>
      <c r="B663" s="296">
        <f t="shared" si="17"/>
        <v>21525</v>
      </c>
      <c r="C663" s="88">
        <v>9446</v>
      </c>
      <c r="D663" s="88">
        <v>11880</v>
      </c>
      <c r="E663" s="88">
        <v>199</v>
      </c>
      <c r="F663" s="86"/>
      <c r="G663" s="307"/>
      <c r="H663" s="307"/>
      <c r="I663" s="307"/>
      <c r="J663" s="307"/>
    </row>
    <row r="664" spans="1:10" s="143" customFormat="1" ht="9" customHeight="1">
      <c r="A664" s="84" t="s">
        <v>36</v>
      </c>
      <c r="B664" s="293">
        <f t="shared" si="17"/>
        <v>31843</v>
      </c>
      <c r="C664" s="85">
        <v>21559</v>
      </c>
      <c r="D664" s="85">
        <v>10012</v>
      </c>
      <c r="E664" s="85">
        <v>272</v>
      </c>
      <c r="F664" s="86"/>
      <c r="G664" s="307"/>
      <c r="H664" s="307"/>
      <c r="I664" s="307"/>
      <c r="J664" s="307"/>
    </row>
    <row r="665" spans="1:10" s="143" customFormat="1" ht="9" customHeight="1">
      <c r="A665" s="84" t="s">
        <v>37</v>
      </c>
      <c r="B665" s="293">
        <f t="shared" si="17"/>
        <v>8395</v>
      </c>
      <c r="C665" s="85">
        <v>5682</v>
      </c>
      <c r="D665" s="85">
        <v>2630</v>
      </c>
      <c r="E665" s="85">
        <v>83</v>
      </c>
      <c r="F665" s="86"/>
      <c r="G665" s="307"/>
      <c r="H665" s="307"/>
      <c r="I665" s="307"/>
      <c r="J665" s="307"/>
    </row>
    <row r="666" spans="1:10" s="143" customFormat="1" ht="9" customHeight="1">
      <c r="A666" s="84" t="s">
        <v>38</v>
      </c>
      <c r="B666" s="293">
        <f t="shared" si="17"/>
        <v>4659</v>
      </c>
      <c r="C666" s="85">
        <v>3890</v>
      </c>
      <c r="D666" s="85">
        <v>616</v>
      </c>
      <c r="E666" s="85">
        <v>153</v>
      </c>
      <c r="F666" s="86"/>
      <c r="G666" s="307"/>
      <c r="H666" s="307"/>
      <c r="I666" s="307"/>
      <c r="J666" s="307"/>
    </row>
    <row r="667" spans="1:10" s="143" customFormat="1" ht="9" customHeight="1">
      <c r="A667" s="87" t="s">
        <v>39</v>
      </c>
      <c r="B667" s="296">
        <f t="shared" si="17"/>
        <v>13361</v>
      </c>
      <c r="C667" s="88">
        <v>8245</v>
      </c>
      <c r="D667" s="88">
        <v>4947</v>
      </c>
      <c r="E667" s="88">
        <v>169</v>
      </c>
      <c r="F667" s="86"/>
      <c r="G667" s="307"/>
      <c r="H667" s="307"/>
      <c r="I667" s="307"/>
      <c r="J667" s="307"/>
    </row>
    <row r="668" spans="1:10" s="143" customFormat="1" ht="9" customHeight="1">
      <c r="A668" s="84" t="s">
        <v>40</v>
      </c>
      <c r="B668" s="293">
        <f t="shared" si="17"/>
        <v>14344</v>
      </c>
      <c r="C668" s="85">
        <v>9969</v>
      </c>
      <c r="D668" s="85">
        <v>4003</v>
      </c>
      <c r="E668" s="85">
        <v>372</v>
      </c>
      <c r="F668" s="86"/>
      <c r="G668" s="307"/>
      <c r="H668" s="307"/>
      <c r="I668" s="307"/>
      <c r="J668" s="307"/>
    </row>
    <row r="669" spans="1:10" s="143" customFormat="1" ht="9" customHeight="1">
      <c r="A669" s="84" t="s">
        <v>41</v>
      </c>
      <c r="B669" s="293">
        <f t="shared" si="17"/>
        <v>15001</v>
      </c>
      <c r="C669" s="85">
        <v>12417</v>
      </c>
      <c r="D669" s="85">
        <v>2261</v>
      </c>
      <c r="E669" s="85">
        <v>323</v>
      </c>
      <c r="F669" s="86"/>
      <c r="G669" s="307"/>
      <c r="H669" s="307"/>
      <c r="I669" s="307"/>
      <c r="J669" s="307"/>
    </row>
    <row r="670" spans="1:10" s="143" customFormat="1" ht="9" customHeight="1">
      <c r="A670" s="84" t="s">
        <v>42</v>
      </c>
      <c r="B670" s="293">
        <f t="shared" si="17"/>
        <v>10834</v>
      </c>
      <c r="C670" s="85">
        <v>6271</v>
      </c>
      <c r="D670" s="85">
        <v>4172</v>
      </c>
      <c r="E670" s="85">
        <v>391</v>
      </c>
      <c r="F670" s="86"/>
      <c r="G670" s="307"/>
      <c r="H670" s="307"/>
      <c r="I670" s="307"/>
      <c r="J670" s="307"/>
    </row>
    <row r="671" spans="1:10" s="143" customFormat="1" ht="9" customHeight="1">
      <c r="A671" s="87" t="s">
        <v>43</v>
      </c>
      <c r="B671" s="296">
        <f t="shared" si="17"/>
        <v>17856</v>
      </c>
      <c r="C671" s="88">
        <v>15017</v>
      </c>
      <c r="D671" s="88">
        <v>2235</v>
      </c>
      <c r="E671" s="88">
        <v>604</v>
      </c>
      <c r="F671" s="86"/>
      <c r="G671" s="307"/>
      <c r="H671" s="307"/>
      <c r="I671" s="307"/>
      <c r="J671" s="307"/>
    </row>
    <row r="672" spans="1:10" s="143" customFormat="1" ht="9" customHeight="1">
      <c r="A672" s="84" t="s">
        <v>44</v>
      </c>
      <c r="B672" s="293">
        <f t="shared" si="17"/>
        <v>5659</v>
      </c>
      <c r="C672" s="85">
        <v>4517</v>
      </c>
      <c r="D672" s="85">
        <v>1108</v>
      </c>
      <c r="E672" s="85">
        <v>34</v>
      </c>
      <c r="F672" s="86"/>
      <c r="G672" s="307"/>
      <c r="H672" s="307"/>
      <c r="I672" s="307"/>
      <c r="J672" s="307"/>
    </row>
    <row r="673" spans="1:10" s="143" customFormat="1" ht="9" customHeight="1">
      <c r="A673" s="84" t="s">
        <v>45</v>
      </c>
      <c r="B673" s="293">
        <f t="shared" si="17"/>
        <v>47585</v>
      </c>
      <c r="C673" s="85">
        <v>29528</v>
      </c>
      <c r="D673" s="85">
        <v>17174</v>
      </c>
      <c r="E673" s="85">
        <v>883</v>
      </c>
      <c r="F673" s="86"/>
      <c r="G673" s="307"/>
      <c r="H673" s="307"/>
      <c r="I673" s="307"/>
      <c r="J673" s="307"/>
    </row>
    <row r="674" spans="1:10" s="143" customFormat="1" ht="9" customHeight="1">
      <c r="A674" s="84" t="s">
        <v>46</v>
      </c>
      <c r="B674" s="293">
        <f t="shared" si="17"/>
        <v>10954</v>
      </c>
      <c r="C674" s="85">
        <v>9540</v>
      </c>
      <c r="D674" s="85">
        <v>1369</v>
      </c>
      <c r="E674" s="85">
        <v>45</v>
      </c>
      <c r="F674" s="86"/>
      <c r="G674" s="307"/>
      <c r="H674" s="307"/>
      <c r="I674" s="307"/>
      <c r="J674" s="307"/>
    </row>
    <row r="675" spans="1:10" s="143" customFormat="1" ht="9" customHeight="1">
      <c r="A675" s="87" t="s">
        <v>47</v>
      </c>
      <c r="B675" s="296">
        <f t="shared" si="17"/>
        <v>8414</v>
      </c>
      <c r="C675" s="88">
        <v>4827</v>
      </c>
      <c r="D675" s="88">
        <v>3402</v>
      </c>
      <c r="E675" s="88">
        <v>185</v>
      </c>
      <c r="F675" s="86"/>
      <c r="G675" s="307"/>
      <c r="H675" s="307"/>
      <c r="I675" s="307"/>
      <c r="J675" s="307"/>
    </row>
    <row r="676" spans="1:10" s="143" customFormat="1" ht="9" customHeight="1">
      <c r="A676" s="84" t="s">
        <v>76</v>
      </c>
      <c r="B676" s="297">
        <f t="shared" si="17"/>
        <v>1095</v>
      </c>
      <c r="C676" s="297" t="s">
        <v>77</v>
      </c>
      <c r="D676" s="297" t="s">
        <v>77</v>
      </c>
      <c r="E676" s="85">
        <v>1095</v>
      </c>
      <c r="F676" s="86"/>
      <c r="G676" s="308"/>
      <c r="H676" s="308"/>
      <c r="I676" s="308"/>
      <c r="J676" s="307"/>
    </row>
    <row r="677" spans="1:10" s="143" customFormat="1" ht="4.5" customHeight="1">
      <c r="A677" s="84"/>
      <c r="B677" s="85"/>
      <c r="C677" s="90"/>
      <c r="D677" s="90"/>
      <c r="E677" s="85"/>
      <c r="F677" s="86"/>
    </row>
    <row r="678" spans="1:10" s="258" customFormat="1" ht="9" customHeight="1">
      <c r="A678" s="80">
        <v>2013</v>
      </c>
      <c r="B678" s="81"/>
      <c r="C678" s="81"/>
      <c r="D678" s="81"/>
      <c r="E678" s="81"/>
      <c r="F678" s="82"/>
    </row>
    <row r="679" spans="1:10" s="258" customFormat="1" ht="9" customHeight="1">
      <c r="A679" s="83" t="s">
        <v>7</v>
      </c>
      <c r="B679" s="289">
        <f>SUM(B681:B713)</f>
        <v>623599</v>
      </c>
      <c r="C679" s="289">
        <f>SUM(C681:C713)</f>
        <v>472158</v>
      </c>
      <c r="D679" s="289">
        <f>SUM(D681:D713)</f>
        <v>139522</v>
      </c>
      <c r="E679" s="289">
        <f>SUM(E681:E713)</f>
        <v>11919</v>
      </c>
      <c r="F679" s="82"/>
      <c r="G679" s="306"/>
      <c r="H679" s="306"/>
      <c r="I679" s="306"/>
      <c r="J679" s="306"/>
    </row>
    <row r="680" spans="1:10" s="258" customFormat="1" ht="5.25" customHeight="1">
      <c r="A680" s="83"/>
      <c r="B680" s="289"/>
      <c r="C680" s="81"/>
      <c r="D680" s="81"/>
      <c r="E680" s="81"/>
      <c r="F680" s="82"/>
      <c r="G680" s="306"/>
      <c r="H680" s="306"/>
      <c r="I680" s="306"/>
      <c r="J680" s="306"/>
    </row>
    <row r="681" spans="1:10" s="143" customFormat="1" ht="9" customHeight="1">
      <c r="A681" s="84" t="s">
        <v>16</v>
      </c>
      <c r="B681" s="293">
        <f t="shared" ref="B681:B713" si="18">SUM(C681:E681)</f>
        <v>5522</v>
      </c>
      <c r="C681" s="85">
        <v>4466</v>
      </c>
      <c r="D681" s="85">
        <v>1017</v>
      </c>
      <c r="E681" s="85">
        <v>39</v>
      </c>
      <c r="F681" s="86"/>
      <c r="G681" s="307"/>
      <c r="H681" s="307"/>
      <c r="I681" s="307"/>
      <c r="J681" s="307"/>
    </row>
    <row r="682" spans="1:10" s="143" customFormat="1" ht="9" customHeight="1">
      <c r="A682" s="84" t="s">
        <v>17</v>
      </c>
      <c r="B682" s="293">
        <f t="shared" si="18"/>
        <v>15947</v>
      </c>
      <c r="C682" s="85">
        <v>14330</v>
      </c>
      <c r="D682" s="85">
        <v>805</v>
      </c>
      <c r="E682" s="85">
        <v>812</v>
      </c>
      <c r="F682" s="86"/>
      <c r="G682" s="307"/>
      <c r="H682" s="307"/>
      <c r="I682" s="307"/>
      <c r="J682" s="307"/>
    </row>
    <row r="683" spans="1:10" s="143" customFormat="1" ht="9" customHeight="1">
      <c r="A683" s="84" t="s">
        <v>18</v>
      </c>
      <c r="B683" s="293">
        <f t="shared" si="18"/>
        <v>2757</v>
      </c>
      <c r="C683" s="85">
        <v>2283</v>
      </c>
      <c r="D683" s="85">
        <v>420</v>
      </c>
      <c r="E683" s="85">
        <v>54</v>
      </c>
      <c r="F683" s="86"/>
      <c r="G683" s="307"/>
      <c r="H683" s="307"/>
      <c r="I683" s="307"/>
      <c r="J683" s="307"/>
    </row>
    <row r="684" spans="1:10" s="143" customFormat="1" ht="9" customHeight="1">
      <c r="A684" s="87" t="s">
        <v>19</v>
      </c>
      <c r="B684" s="296">
        <f t="shared" si="18"/>
        <v>4139</v>
      </c>
      <c r="C684" s="88">
        <v>3319</v>
      </c>
      <c r="D684" s="88">
        <v>745</v>
      </c>
      <c r="E684" s="88">
        <v>75</v>
      </c>
      <c r="F684" s="86"/>
      <c r="G684" s="307"/>
      <c r="H684" s="307"/>
      <c r="I684" s="307"/>
      <c r="J684" s="307"/>
    </row>
    <row r="685" spans="1:10" s="143" customFormat="1" ht="9" customHeight="1">
      <c r="A685" s="84" t="s">
        <v>20</v>
      </c>
      <c r="B685" s="293">
        <f t="shared" si="18"/>
        <v>15716</v>
      </c>
      <c r="C685" s="85">
        <v>14031</v>
      </c>
      <c r="D685" s="85">
        <v>1560</v>
      </c>
      <c r="E685" s="85">
        <v>125</v>
      </c>
      <c r="F685" s="86"/>
      <c r="G685" s="307"/>
      <c r="H685" s="307"/>
      <c r="I685" s="307"/>
      <c r="J685" s="307"/>
    </row>
    <row r="686" spans="1:10" s="143" customFormat="1" ht="9" customHeight="1">
      <c r="A686" s="84" t="s">
        <v>21</v>
      </c>
      <c r="B686" s="293">
        <f t="shared" si="18"/>
        <v>3790</v>
      </c>
      <c r="C686" s="85">
        <v>3269</v>
      </c>
      <c r="D686" s="85">
        <v>448</v>
      </c>
      <c r="E686" s="85">
        <v>73</v>
      </c>
      <c r="F686" s="86"/>
      <c r="G686" s="307"/>
      <c r="H686" s="307"/>
      <c r="I686" s="307"/>
      <c r="J686" s="307"/>
    </row>
    <row r="687" spans="1:10" s="143" customFormat="1" ht="9" customHeight="1">
      <c r="A687" s="84" t="s">
        <v>22</v>
      </c>
      <c r="B687" s="293">
        <f t="shared" si="18"/>
        <v>23121</v>
      </c>
      <c r="C687" s="85">
        <v>12349</v>
      </c>
      <c r="D687" s="85">
        <v>10389</v>
      </c>
      <c r="E687" s="85">
        <v>383</v>
      </c>
      <c r="F687" s="86"/>
      <c r="G687" s="307"/>
      <c r="H687" s="307"/>
      <c r="I687" s="307"/>
      <c r="J687" s="307"/>
    </row>
    <row r="688" spans="1:10" s="143" customFormat="1" ht="9" customHeight="1">
      <c r="A688" s="87" t="s">
        <v>23</v>
      </c>
      <c r="B688" s="296">
        <f t="shared" si="18"/>
        <v>22314</v>
      </c>
      <c r="C688" s="88">
        <v>18137</v>
      </c>
      <c r="D688" s="88">
        <v>3460</v>
      </c>
      <c r="E688" s="88">
        <v>717</v>
      </c>
      <c r="F688" s="86"/>
      <c r="G688" s="307"/>
      <c r="H688" s="307"/>
      <c r="I688" s="307"/>
      <c r="J688" s="307"/>
    </row>
    <row r="689" spans="1:10" s="143" customFormat="1" ht="9" customHeight="1">
      <c r="A689" s="243" t="s">
        <v>24</v>
      </c>
      <c r="B689" s="293">
        <f t="shared" si="18"/>
        <v>57142</v>
      </c>
      <c r="C689" s="85">
        <v>55653</v>
      </c>
      <c r="D689" s="85">
        <v>246</v>
      </c>
      <c r="E689" s="85">
        <v>1243</v>
      </c>
      <c r="F689" s="86"/>
      <c r="G689" s="307"/>
      <c r="H689" s="307"/>
      <c r="I689" s="307"/>
      <c r="J689" s="307"/>
    </row>
    <row r="690" spans="1:10" s="143" customFormat="1" ht="9" customHeight="1">
      <c r="A690" s="84" t="s">
        <v>25</v>
      </c>
      <c r="B690" s="293">
        <f t="shared" si="18"/>
        <v>9089</v>
      </c>
      <c r="C690" s="85">
        <v>6176</v>
      </c>
      <c r="D690" s="85">
        <v>2805</v>
      </c>
      <c r="E690" s="85">
        <v>108</v>
      </c>
      <c r="F690" s="86"/>
      <c r="G690" s="307"/>
      <c r="H690" s="307"/>
      <c r="I690" s="307"/>
      <c r="J690" s="307"/>
    </row>
    <row r="691" spans="1:10" s="143" customFormat="1" ht="9" customHeight="1">
      <c r="A691" s="84" t="s">
        <v>26</v>
      </c>
      <c r="B691" s="293">
        <f t="shared" si="18"/>
        <v>28657</v>
      </c>
      <c r="C691" s="85">
        <v>20028</v>
      </c>
      <c r="D691" s="85">
        <v>8382</v>
      </c>
      <c r="E691" s="85">
        <v>247</v>
      </c>
      <c r="F691" s="86"/>
      <c r="G691" s="307"/>
      <c r="H691" s="307"/>
      <c r="I691" s="307"/>
      <c r="J691" s="307"/>
    </row>
    <row r="692" spans="1:10" s="143" customFormat="1" ht="9" customHeight="1">
      <c r="A692" s="87" t="s">
        <v>27</v>
      </c>
      <c r="B692" s="296">
        <f t="shared" si="18"/>
        <v>18469</v>
      </c>
      <c r="C692" s="88">
        <v>11579</v>
      </c>
      <c r="D692" s="88">
        <v>6365</v>
      </c>
      <c r="E692" s="88">
        <v>525</v>
      </c>
      <c r="F692" s="86"/>
      <c r="G692" s="307"/>
      <c r="H692" s="307"/>
      <c r="I692" s="307"/>
      <c r="J692" s="307"/>
    </row>
    <row r="693" spans="1:10" s="143" customFormat="1" ht="9" customHeight="1">
      <c r="A693" s="84" t="s">
        <v>28</v>
      </c>
      <c r="B693" s="293">
        <f t="shared" si="18"/>
        <v>13878</v>
      </c>
      <c r="C693" s="85">
        <v>7036</v>
      </c>
      <c r="D693" s="85">
        <v>6648</v>
      </c>
      <c r="E693" s="85">
        <v>194</v>
      </c>
      <c r="F693" s="86"/>
      <c r="G693" s="307"/>
      <c r="H693" s="307"/>
      <c r="I693" s="307"/>
      <c r="J693" s="307"/>
    </row>
    <row r="694" spans="1:10" s="143" customFormat="1" ht="9" customHeight="1">
      <c r="A694" s="84" t="s">
        <v>29</v>
      </c>
      <c r="B694" s="293">
        <f t="shared" si="18"/>
        <v>42389</v>
      </c>
      <c r="C694" s="85">
        <v>35718</v>
      </c>
      <c r="D694" s="85">
        <v>5919</v>
      </c>
      <c r="E694" s="85">
        <v>752</v>
      </c>
      <c r="F694" s="86"/>
      <c r="G694" s="307"/>
      <c r="H694" s="307"/>
      <c r="I694" s="307"/>
      <c r="J694" s="307"/>
    </row>
    <row r="695" spans="1:10" s="143" customFormat="1" ht="9" customHeight="1">
      <c r="A695" s="84" t="s">
        <v>30</v>
      </c>
      <c r="B695" s="293">
        <f t="shared" si="18"/>
        <v>74566</v>
      </c>
      <c r="C695" s="85">
        <v>65013</v>
      </c>
      <c r="D695" s="85">
        <v>8583</v>
      </c>
      <c r="E695" s="85">
        <v>970</v>
      </c>
      <c r="F695" s="86"/>
      <c r="G695" s="307"/>
      <c r="H695" s="307"/>
      <c r="I695" s="307"/>
      <c r="J695" s="307"/>
    </row>
    <row r="696" spans="1:10" s="143" customFormat="1" ht="9" customHeight="1">
      <c r="A696" s="87" t="s">
        <v>31</v>
      </c>
      <c r="B696" s="296">
        <f t="shared" si="18"/>
        <v>25249</v>
      </c>
      <c r="C696" s="88">
        <v>17546</v>
      </c>
      <c r="D696" s="88">
        <v>7489</v>
      </c>
      <c r="E696" s="88">
        <v>214</v>
      </c>
      <c r="F696" s="86"/>
      <c r="G696" s="307"/>
      <c r="H696" s="307"/>
      <c r="I696" s="307"/>
      <c r="J696" s="307"/>
    </row>
    <row r="697" spans="1:10" s="143" customFormat="1" ht="9" customHeight="1">
      <c r="A697" s="84" t="s">
        <v>32</v>
      </c>
      <c r="B697" s="293">
        <f t="shared" si="18"/>
        <v>10703</v>
      </c>
      <c r="C697" s="85">
        <v>8302</v>
      </c>
      <c r="D697" s="85">
        <v>2303</v>
      </c>
      <c r="E697" s="85">
        <v>98</v>
      </c>
      <c r="F697" s="86"/>
      <c r="G697" s="307"/>
      <c r="H697" s="307"/>
      <c r="I697" s="307"/>
      <c r="J697" s="307"/>
    </row>
    <row r="698" spans="1:10" s="143" customFormat="1" ht="9" customHeight="1">
      <c r="A698" s="84" t="s">
        <v>33</v>
      </c>
      <c r="B698" s="293">
        <f t="shared" si="18"/>
        <v>6035</v>
      </c>
      <c r="C698" s="85">
        <v>3950</v>
      </c>
      <c r="D698" s="85">
        <v>1998</v>
      </c>
      <c r="E698" s="85">
        <v>87</v>
      </c>
      <c r="F698" s="86"/>
      <c r="G698" s="307"/>
      <c r="H698" s="307"/>
      <c r="I698" s="307"/>
      <c r="J698" s="307"/>
    </row>
    <row r="699" spans="1:10" s="143" customFormat="1" ht="9" customHeight="1">
      <c r="A699" s="84" t="s">
        <v>34</v>
      </c>
      <c r="B699" s="293">
        <f t="shared" si="18"/>
        <v>24462</v>
      </c>
      <c r="C699" s="85">
        <v>22883</v>
      </c>
      <c r="D699" s="85">
        <v>1073</v>
      </c>
      <c r="E699" s="85">
        <v>506</v>
      </c>
      <c r="F699" s="86"/>
      <c r="G699" s="307"/>
      <c r="H699" s="307"/>
      <c r="I699" s="307"/>
      <c r="J699" s="307"/>
    </row>
    <row r="700" spans="1:10" s="143" customFormat="1" ht="9" customHeight="1">
      <c r="A700" s="87" t="s">
        <v>35</v>
      </c>
      <c r="B700" s="296">
        <f t="shared" si="18"/>
        <v>22241</v>
      </c>
      <c r="C700" s="88">
        <v>9666</v>
      </c>
      <c r="D700" s="88">
        <v>11925</v>
      </c>
      <c r="E700" s="88">
        <v>650</v>
      </c>
      <c r="F700" s="86"/>
      <c r="G700" s="307"/>
      <c r="H700" s="307"/>
      <c r="I700" s="307"/>
      <c r="J700" s="307"/>
    </row>
    <row r="701" spans="1:10" s="143" customFormat="1" ht="9" customHeight="1">
      <c r="A701" s="84" t="s">
        <v>36</v>
      </c>
      <c r="B701" s="293">
        <f t="shared" si="18"/>
        <v>33100</v>
      </c>
      <c r="C701" s="85">
        <v>22256</v>
      </c>
      <c r="D701" s="85">
        <v>10576</v>
      </c>
      <c r="E701" s="85">
        <v>268</v>
      </c>
      <c r="F701" s="86"/>
      <c r="G701" s="307"/>
      <c r="H701" s="307"/>
      <c r="I701" s="307"/>
      <c r="J701" s="307"/>
    </row>
    <row r="702" spans="1:10" s="143" customFormat="1" ht="9" customHeight="1">
      <c r="A702" s="84" t="s">
        <v>37</v>
      </c>
      <c r="B702" s="293">
        <f t="shared" si="18"/>
        <v>8854</v>
      </c>
      <c r="C702" s="85">
        <v>6026</v>
      </c>
      <c r="D702" s="85">
        <v>2748</v>
      </c>
      <c r="E702" s="85">
        <v>80</v>
      </c>
      <c r="F702" s="86"/>
      <c r="G702" s="307"/>
      <c r="H702" s="307"/>
      <c r="I702" s="307"/>
      <c r="J702" s="307"/>
    </row>
    <row r="703" spans="1:10" s="143" customFormat="1" ht="9" customHeight="1">
      <c r="A703" s="84" t="s">
        <v>38</v>
      </c>
      <c r="B703" s="293">
        <f t="shared" si="18"/>
        <v>4872</v>
      </c>
      <c r="C703" s="85">
        <v>4110</v>
      </c>
      <c r="D703" s="85">
        <v>616</v>
      </c>
      <c r="E703" s="85">
        <v>146</v>
      </c>
      <c r="F703" s="86"/>
      <c r="G703" s="307"/>
      <c r="H703" s="307"/>
      <c r="I703" s="307"/>
      <c r="J703" s="307"/>
    </row>
    <row r="704" spans="1:10" s="143" customFormat="1" ht="9" customHeight="1">
      <c r="A704" s="87" t="s">
        <v>39</v>
      </c>
      <c r="B704" s="296">
        <f t="shared" si="18"/>
        <v>14343</v>
      </c>
      <c r="C704" s="88">
        <v>8679</v>
      </c>
      <c r="D704" s="88">
        <v>5339</v>
      </c>
      <c r="E704" s="88">
        <v>325</v>
      </c>
      <c r="F704" s="86"/>
      <c r="G704" s="307"/>
      <c r="H704" s="307"/>
      <c r="I704" s="307"/>
      <c r="J704" s="307"/>
    </row>
    <row r="705" spans="1:10" s="143" customFormat="1" ht="9" customHeight="1">
      <c r="A705" s="84" t="s">
        <v>40</v>
      </c>
      <c r="B705" s="293">
        <f t="shared" si="18"/>
        <v>14848</v>
      </c>
      <c r="C705" s="85">
        <v>10427</v>
      </c>
      <c r="D705" s="85">
        <v>4178</v>
      </c>
      <c r="E705" s="85">
        <v>243</v>
      </c>
      <c r="F705" s="86"/>
      <c r="G705" s="307"/>
      <c r="H705" s="307"/>
      <c r="I705" s="307"/>
      <c r="J705" s="307"/>
    </row>
    <row r="706" spans="1:10" s="143" customFormat="1" ht="9" customHeight="1">
      <c r="A706" s="84" t="s">
        <v>41</v>
      </c>
      <c r="B706" s="293">
        <f t="shared" si="18"/>
        <v>15451</v>
      </c>
      <c r="C706" s="85">
        <v>12854</v>
      </c>
      <c r="D706" s="85">
        <v>2349</v>
      </c>
      <c r="E706" s="85">
        <v>248</v>
      </c>
      <c r="F706" s="86"/>
      <c r="G706" s="307"/>
      <c r="H706" s="307"/>
      <c r="I706" s="307"/>
      <c r="J706" s="307"/>
    </row>
    <row r="707" spans="1:10" s="143" customFormat="1" ht="9" customHeight="1">
      <c r="A707" s="84" t="s">
        <v>42</v>
      </c>
      <c r="B707" s="293">
        <f t="shared" si="18"/>
        <v>11738</v>
      </c>
      <c r="C707" s="85">
        <v>6718</v>
      </c>
      <c r="D707" s="85">
        <v>4651</v>
      </c>
      <c r="E707" s="85">
        <v>369</v>
      </c>
      <c r="F707" s="86"/>
      <c r="G707" s="307"/>
      <c r="H707" s="307"/>
      <c r="I707" s="307"/>
      <c r="J707" s="307"/>
    </row>
    <row r="708" spans="1:10" s="143" customFormat="1" ht="9" customHeight="1">
      <c r="A708" s="87" t="s">
        <v>43</v>
      </c>
      <c r="B708" s="296">
        <f t="shared" si="18"/>
        <v>18163</v>
      </c>
      <c r="C708" s="88">
        <v>15496</v>
      </c>
      <c r="D708" s="88">
        <v>2346</v>
      </c>
      <c r="E708" s="88">
        <v>321</v>
      </c>
      <c r="F708" s="86"/>
      <c r="G708" s="307"/>
      <c r="H708" s="307"/>
      <c r="I708" s="307"/>
      <c r="J708" s="307"/>
    </row>
    <row r="709" spans="1:10" s="143" customFormat="1" ht="9" customHeight="1">
      <c r="A709" s="84" t="s">
        <v>44</v>
      </c>
      <c r="B709" s="293">
        <f t="shared" si="18"/>
        <v>5869</v>
      </c>
      <c r="C709" s="85">
        <v>4706</v>
      </c>
      <c r="D709" s="85">
        <v>1120</v>
      </c>
      <c r="E709" s="85">
        <v>43</v>
      </c>
      <c r="F709" s="86"/>
      <c r="G709" s="307"/>
      <c r="H709" s="307"/>
      <c r="I709" s="307"/>
      <c r="J709" s="307"/>
    </row>
    <row r="710" spans="1:10" s="143" customFormat="1" ht="9" customHeight="1">
      <c r="A710" s="84" t="s">
        <v>45</v>
      </c>
      <c r="B710" s="293">
        <f t="shared" si="18"/>
        <v>48495</v>
      </c>
      <c r="C710" s="85">
        <v>30255</v>
      </c>
      <c r="D710" s="85">
        <v>17579</v>
      </c>
      <c r="E710" s="85">
        <v>661</v>
      </c>
      <c r="F710" s="86"/>
      <c r="G710" s="307"/>
      <c r="H710" s="307"/>
      <c r="I710" s="307"/>
      <c r="J710" s="307"/>
    </row>
    <row r="711" spans="1:10" s="143" customFormat="1" ht="9" customHeight="1">
      <c r="A711" s="84" t="s">
        <v>46</v>
      </c>
      <c r="B711" s="293">
        <f t="shared" si="18"/>
        <v>11606</v>
      </c>
      <c r="C711" s="85">
        <v>9848</v>
      </c>
      <c r="D711" s="85">
        <v>1700</v>
      </c>
      <c r="E711" s="85">
        <v>58</v>
      </c>
      <c r="F711" s="86"/>
      <c r="G711" s="307"/>
      <c r="H711" s="307"/>
      <c r="I711" s="307"/>
      <c r="J711" s="307"/>
    </row>
    <row r="712" spans="1:10" s="143" customFormat="1" ht="9" customHeight="1">
      <c r="A712" s="87" t="s">
        <v>47</v>
      </c>
      <c r="B712" s="296">
        <f t="shared" si="18"/>
        <v>8970</v>
      </c>
      <c r="C712" s="88">
        <v>5049</v>
      </c>
      <c r="D712" s="88">
        <v>3740</v>
      </c>
      <c r="E712" s="88">
        <v>181</v>
      </c>
      <c r="F712" s="86"/>
      <c r="G712" s="307"/>
      <c r="H712" s="307"/>
      <c r="I712" s="307"/>
      <c r="J712" s="307"/>
    </row>
    <row r="713" spans="1:10" s="143" customFormat="1" ht="9" customHeight="1">
      <c r="A713" s="84" t="s">
        <v>76</v>
      </c>
      <c r="B713" s="297">
        <f t="shared" si="18"/>
        <v>1104</v>
      </c>
      <c r="C713" s="297" t="s">
        <v>77</v>
      </c>
      <c r="D713" s="297" t="s">
        <v>77</v>
      </c>
      <c r="E713" s="85">
        <v>1104</v>
      </c>
      <c r="F713" s="86"/>
      <c r="G713" s="308"/>
      <c r="H713" s="308"/>
      <c r="I713" s="308"/>
      <c r="J713" s="307"/>
    </row>
    <row r="714" spans="1:10" s="143" customFormat="1" ht="9" customHeight="1">
      <c r="A714" s="84"/>
      <c r="B714" s="85"/>
      <c r="C714" s="90"/>
      <c r="D714" s="90"/>
      <c r="E714" s="85"/>
      <c r="F714" s="86"/>
    </row>
    <row r="715" spans="1:10" s="258" customFormat="1" ht="9" customHeight="1">
      <c r="A715" s="80">
        <v>2014</v>
      </c>
      <c r="B715" s="81"/>
      <c r="C715" s="81"/>
      <c r="D715" s="81"/>
      <c r="E715" s="81"/>
      <c r="F715" s="82"/>
    </row>
    <row r="716" spans="1:10" s="258" customFormat="1" ht="9" customHeight="1">
      <c r="A716" s="83" t="s">
        <v>7</v>
      </c>
      <c r="B716" s="289">
        <f>SUM(B718:B750)</f>
        <v>633641</v>
      </c>
      <c r="C716" s="289">
        <f>SUM(C718:C750)</f>
        <v>482499</v>
      </c>
      <c r="D716" s="289">
        <f>SUM(D718:D750)</f>
        <v>140144</v>
      </c>
      <c r="E716" s="289">
        <f>SUM(E718:E750)</f>
        <v>10998</v>
      </c>
      <c r="F716" s="82"/>
      <c r="G716" s="306"/>
      <c r="H716" s="306"/>
      <c r="I716" s="306"/>
      <c r="J716" s="306"/>
    </row>
    <row r="717" spans="1:10" s="258" customFormat="1" ht="5.25" customHeight="1">
      <c r="A717" s="83"/>
      <c r="B717" s="289"/>
      <c r="C717" s="81"/>
      <c r="D717" s="81"/>
      <c r="E717" s="81"/>
      <c r="F717" s="82"/>
      <c r="G717" s="306"/>
      <c r="H717" s="306"/>
      <c r="I717" s="306"/>
      <c r="J717" s="306"/>
    </row>
    <row r="718" spans="1:10" s="143" customFormat="1" ht="9" customHeight="1">
      <c r="A718" s="84" t="s">
        <v>16</v>
      </c>
      <c r="B718" s="293">
        <f t="shared" ref="B718:B750" si="19">SUM(C718:E718)</f>
        <v>5567</v>
      </c>
      <c r="C718" s="85">
        <v>4586</v>
      </c>
      <c r="D718" s="85">
        <v>955</v>
      </c>
      <c r="E718" s="85">
        <v>26</v>
      </c>
      <c r="F718" s="86"/>
      <c r="G718" s="307"/>
      <c r="H718" s="307"/>
      <c r="I718" s="307"/>
      <c r="J718" s="307"/>
    </row>
    <row r="719" spans="1:10" s="143" customFormat="1" ht="9" customHeight="1">
      <c r="A719" s="84" t="s">
        <v>17</v>
      </c>
      <c r="B719" s="293">
        <f t="shared" si="19"/>
        <v>16198</v>
      </c>
      <c r="C719" s="85">
        <v>14630</v>
      </c>
      <c r="D719" s="85">
        <v>733</v>
      </c>
      <c r="E719" s="85">
        <v>835</v>
      </c>
      <c r="F719" s="86"/>
      <c r="G719" s="307"/>
      <c r="H719" s="307"/>
      <c r="I719" s="307"/>
      <c r="J719" s="307"/>
    </row>
    <row r="720" spans="1:10" s="143" customFormat="1" ht="9" customHeight="1">
      <c r="A720" s="84" t="s">
        <v>18</v>
      </c>
      <c r="B720" s="293">
        <f t="shared" si="19"/>
        <v>2826</v>
      </c>
      <c r="C720" s="85">
        <v>2309</v>
      </c>
      <c r="D720" s="85">
        <v>457</v>
      </c>
      <c r="E720" s="85">
        <v>60</v>
      </c>
      <c r="F720" s="86"/>
      <c r="G720" s="307"/>
      <c r="H720" s="307"/>
      <c r="I720" s="307"/>
      <c r="J720" s="307"/>
    </row>
    <row r="721" spans="1:10" s="143" customFormat="1" ht="9" customHeight="1">
      <c r="A721" s="87" t="s">
        <v>19</v>
      </c>
      <c r="B721" s="296">
        <f t="shared" si="19"/>
        <v>4249</v>
      </c>
      <c r="C721" s="88">
        <v>3408</v>
      </c>
      <c r="D721" s="88">
        <v>781</v>
      </c>
      <c r="E721" s="88">
        <v>60</v>
      </c>
      <c r="F721" s="86"/>
      <c r="G721" s="307"/>
      <c r="H721" s="307"/>
      <c r="I721" s="307"/>
      <c r="J721" s="307"/>
    </row>
    <row r="722" spans="1:10" s="143" customFormat="1" ht="9" customHeight="1">
      <c r="A722" s="84" t="s">
        <v>20</v>
      </c>
      <c r="B722" s="293">
        <f t="shared" si="19"/>
        <v>16466</v>
      </c>
      <c r="C722" s="85">
        <v>14637</v>
      </c>
      <c r="D722" s="85">
        <v>1691</v>
      </c>
      <c r="E722" s="85">
        <v>138</v>
      </c>
      <c r="F722" s="86"/>
      <c r="G722" s="307"/>
      <c r="H722" s="307"/>
      <c r="I722" s="307"/>
      <c r="J722" s="307"/>
    </row>
    <row r="723" spans="1:10" s="143" customFormat="1" ht="9" customHeight="1">
      <c r="A723" s="84" t="s">
        <v>21</v>
      </c>
      <c r="B723" s="293">
        <f t="shared" si="19"/>
        <v>3790</v>
      </c>
      <c r="C723" s="85">
        <v>3289</v>
      </c>
      <c r="D723" s="85">
        <v>447</v>
      </c>
      <c r="E723" s="85">
        <v>54</v>
      </c>
      <c r="F723" s="86"/>
      <c r="G723" s="307"/>
      <c r="H723" s="307"/>
      <c r="I723" s="307"/>
      <c r="J723" s="307"/>
    </row>
    <row r="724" spans="1:10" s="143" customFormat="1" ht="9" customHeight="1">
      <c r="A724" s="84" t="s">
        <v>22</v>
      </c>
      <c r="B724" s="293">
        <f t="shared" si="19"/>
        <v>24568</v>
      </c>
      <c r="C724" s="85">
        <v>13245</v>
      </c>
      <c r="D724" s="85">
        <v>10989</v>
      </c>
      <c r="E724" s="85">
        <v>334</v>
      </c>
      <c r="F724" s="86"/>
      <c r="G724" s="307"/>
      <c r="H724" s="307"/>
      <c r="I724" s="307"/>
      <c r="J724" s="307"/>
    </row>
    <row r="725" spans="1:10" s="143" customFormat="1" ht="9" customHeight="1">
      <c r="A725" s="87" t="s">
        <v>23</v>
      </c>
      <c r="B725" s="296">
        <f t="shared" si="19"/>
        <v>22163</v>
      </c>
      <c r="C725" s="88">
        <v>18163</v>
      </c>
      <c r="D725" s="88">
        <v>3578</v>
      </c>
      <c r="E725" s="88">
        <v>422</v>
      </c>
      <c r="F725" s="86"/>
      <c r="G725" s="307"/>
      <c r="H725" s="307"/>
      <c r="I725" s="307"/>
      <c r="J725" s="307"/>
    </row>
    <row r="726" spans="1:10" s="143" customFormat="1" ht="9" customHeight="1">
      <c r="A726" s="243" t="s">
        <v>24</v>
      </c>
      <c r="B726" s="293">
        <f t="shared" si="19"/>
        <v>58870</v>
      </c>
      <c r="C726" s="85">
        <v>57400</v>
      </c>
      <c r="D726" s="85">
        <v>293</v>
      </c>
      <c r="E726" s="85">
        <v>1177</v>
      </c>
      <c r="F726" s="86"/>
      <c r="G726" s="307"/>
      <c r="H726" s="307"/>
      <c r="I726" s="307"/>
      <c r="J726" s="307"/>
    </row>
    <row r="727" spans="1:10" s="143" customFormat="1" ht="9" customHeight="1">
      <c r="A727" s="84" t="s">
        <v>25</v>
      </c>
      <c r="B727" s="293">
        <f t="shared" si="19"/>
        <v>8950</v>
      </c>
      <c r="C727" s="85">
        <v>6080</v>
      </c>
      <c r="D727" s="85">
        <v>2794</v>
      </c>
      <c r="E727" s="85">
        <v>76</v>
      </c>
      <c r="F727" s="86"/>
      <c r="G727" s="307"/>
      <c r="H727" s="307"/>
      <c r="I727" s="307"/>
      <c r="J727" s="307"/>
    </row>
    <row r="728" spans="1:10" s="143" customFormat="1" ht="9" customHeight="1">
      <c r="A728" s="84" t="s">
        <v>26</v>
      </c>
      <c r="B728" s="293">
        <f t="shared" si="19"/>
        <v>29474</v>
      </c>
      <c r="C728" s="85">
        <v>20931</v>
      </c>
      <c r="D728" s="85">
        <v>8312</v>
      </c>
      <c r="E728" s="85">
        <v>231</v>
      </c>
      <c r="F728" s="86"/>
      <c r="G728" s="307"/>
      <c r="H728" s="307"/>
      <c r="I728" s="307"/>
      <c r="J728" s="307"/>
    </row>
    <row r="729" spans="1:10" s="143" customFormat="1" ht="9" customHeight="1">
      <c r="A729" s="87" t="s">
        <v>27</v>
      </c>
      <c r="B729" s="296">
        <f t="shared" si="19"/>
        <v>17540</v>
      </c>
      <c r="C729" s="88">
        <v>11086</v>
      </c>
      <c r="D729" s="88">
        <v>6055</v>
      </c>
      <c r="E729" s="88">
        <v>399</v>
      </c>
      <c r="F729" s="86"/>
      <c r="G729" s="307"/>
      <c r="H729" s="307"/>
      <c r="I729" s="307"/>
      <c r="J729" s="307"/>
    </row>
    <row r="730" spans="1:10" s="143" customFormat="1" ht="9" customHeight="1">
      <c r="A730" s="84" t="s">
        <v>28</v>
      </c>
      <c r="B730" s="293">
        <f t="shared" si="19"/>
        <v>14142</v>
      </c>
      <c r="C730" s="85">
        <v>7370</v>
      </c>
      <c r="D730" s="85">
        <v>6531</v>
      </c>
      <c r="E730" s="85">
        <v>241</v>
      </c>
      <c r="F730" s="86"/>
      <c r="G730" s="307"/>
      <c r="H730" s="307"/>
      <c r="I730" s="307"/>
      <c r="J730" s="307"/>
    </row>
    <row r="731" spans="1:10" s="143" customFormat="1" ht="9" customHeight="1">
      <c r="A731" s="84" t="s">
        <v>29</v>
      </c>
      <c r="B731" s="293">
        <f t="shared" si="19"/>
        <v>42260</v>
      </c>
      <c r="C731" s="85">
        <v>36188</v>
      </c>
      <c r="D731" s="85">
        <v>5438</v>
      </c>
      <c r="E731" s="85">
        <v>634</v>
      </c>
      <c r="F731" s="86"/>
      <c r="G731" s="307"/>
      <c r="H731" s="307"/>
      <c r="I731" s="307"/>
      <c r="J731" s="307"/>
    </row>
    <row r="732" spans="1:10" s="143" customFormat="1" ht="9" customHeight="1">
      <c r="A732" s="84" t="s">
        <v>30</v>
      </c>
      <c r="B732" s="293">
        <f t="shared" si="19"/>
        <v>76581</v>
      </c>
      <c r="C732" s="85">
        <v>66584</v>
      </c>
      <c r="D732" s="85">
        <v>9178</v>
      </c>
      <c r="E732" s="85">
        <v>819</v>
      </c>
      <c r="F732" s="86"/>
      <c r="G732" s="307"/>
      <c r="H732" s="307"/>
      <c r="I732" s="307"/>
      <c r="J732" s="307"/>
    </row>
    <row r="733" spans="1:10" s="143" customFormat="1" ht="9" customHeight="1">
      <c r="A733" s="87" t="s">
        <v>31</v>
      </c>
      <c r="B733" s="296">
        <f t="shared" si="19"/>
        <v>24840</v>
      </c>
      <c r="C733" s="88">
        <v>17179</v>
      </c>
      <c r="D733" s="88">
        <v>7459</v>
      </c>
      <c r="E733" s="88">
        <v>202</v>
      </c>
      <c r="F733" s="86"/>
      <c r="G733" s="307"/>
      <c r="H733" s="307"/>
      <c r="I733" s="307"/>
      <c r="J733" s="307"/>
    </row>
    <row r="734" spans="1:10" s="143" customFormat="1" ht="9" customHeight="1">
      <c r="A734" s="84" t="s">
        <v>32</v>
      </c>
      <c r="B734" s="293">
        <f t="shared" si="19"/>
        <v>10623</v>
      </c>
      <c r="C734" s="85">
        <v>8143</v>
      </c>
      <c r="D734" s="85">
        <v>2373</v>
      </c>
      <c r="E734" s="85">
        <v>107</v>
      </c>
      <c r="F734" s="86"/>
      <c r="G734" s="307"/>
      <c r="H734" s="307"/>
      <c r="I734" s="307"/>
      <c r="J734" s="307"/>
    </row>
    <row r="735" spans="1:10" s="143" customFormat="1" ht="9" customHeight="1">
      <c r="A735" s="84" t="s">
        <v>33</v>
      </c>
      <c r="B735" s="293">
        <f t="shared" si="19"/>
        <v>6015</v>
      </c>
      <c r="C735" s="85">
        <v>3973</v>
      </c>
      <c r="D735" s="85">
        <v>1934</v>
      </c>
      <c r="E735" s="85">
        <v>108</v>
      </c>
      <c r="F735" s="86"/>
      <c r="G735" s="307"/>
      <c r="H735" s="307"/>
      <c r="I735" s="307"/>
      <c r="J735" s="307"/>
    </row>
    <row r="736" spans="1:10" s="143" customFormat="1" ht="9" customHeight="1">
      <c r="A736" s="84" t="s">
        <v>34</v>
      </c>
      <c r="B736" s="293">
        <f t="shared" si="19"/>
        <v>24681</v>
      </c>
      <c r="C736" s="85">
        <v>22988</v>
      </c>
      <c r="D736" s="85">
        <v>1246</v>
      </c>
      <c r="E736" s="85">
        <v>447</v>
      </c>
      <c r="F736" s="86"/>
      <c r="G736" s="307"/>
      <c r="H736" s="307"/>
      <c r="I736" s="307"/>
      <c r="J736" s="307"/>
    </row>
    <row r="737" spans="1:10" s="143" customFormat="1" ht="9" customHeight="1">
      <c r="A737" s="87" t="s">
        <v>35</v>
      </c>
      <c r="B737" s="296">
        <f t="shared" si="19"/>
        <v>22798</v>
      </c>
      <c r="C737" s="88">
        <v>10376</v>
      </c>
      <c r="D737" s="88">
        <v>11880</v>
      </c>
      <c r="E737" s="88">
        <v>542</v>
      </c>
      <c r="F737" s="86"/>
      <c r="G737" s="307"/>
      <c r="H737" s="307"/>
      <c r="I737" s="307"/>
      <c r="J737" s="307"/>
    </row>
    <row r="738" spans="1:10" s="143" customFormat="1" ht="9" customHeight="1">
      <c r="A738" s="84" t="s">
        <v>36</v>
      </c>
      <c r="B738" s="293">
        <f t="shared" si="19"/>
        <v>33730</v>
      </c>
      <c r="C738" s="85">
        <v>22632</v>
      </c>
      <c r="D738" s="85">
        <v>10797</v>
      </c>
      <c r="E738" s="85">
        <v>301</v>
      </c>
      <c r="F738" s="86"/>
      <c r="G738" s="307"/>
      <c r="H738" s="307"/>
      <c r="I738" s="307"/>
      <c r="J738" s="307"/>
    </row>
    <row r="739" spans="1:10" s="143" customFormat="1" ht="9" customHeight="1">
      <c r="A739" s="84" t="s">
        <v>37</v>
      </c>
      <c r="B739" s="293">
        <f t="shared" si="19"/>
        <v>9120</v>
      </c>
      <c r="C739" s="85">
        <v>6352</v>
      </c>
      <c r="D739" s="85">
        <v>2669</v>
      </c>
      <c r="E739" s="85">
        <v>99</v>
      </c>
      <c r="F739" s="86"/>
      <c r="G739" s="307"/>
      <c r="H739" s="307"/>
      <c r="I739" s="307"/>
      <c r="J739" s="307"/>
    </row>
    <row r="740" spans="1:10" s="143" customFormat="1" ht="9" customHeight="1">
      <c r="A740" s="84" t="s">
        <v>38</v>
      </c>
      <c r="B740" s="293">
        <f t="shared" si="19"/>
        <v>5045</v>
      </c>
      <c r="C740" s="85">
        <v>4250</v>
      </c>
      <c r="D740" s="85">
        <v>680</v>
      </c>
      <c r="E740" s="85">
        <v>115</v>
      </c>
      <c r="F740" s="86"/>
      <c r="G740" s="307"/>
      <c r="H740" s="307"/>
      <c r="I740" s="307"/>
      <c r="J740" s="307"/>
    </row>
    <row r="741" spans="1:10" s="143" customFormat="1" ht="9" customHeight="1">
      <c r="A741" s="87" t="s">
        <v>39</v>
      </c>
      <c r="B741" s="296">
        <f t="shared" si="19"/>
        <v>14543</v>
      </c>
      <c r="C741" s="88">
        <v>8903</v>
      </c>
      <c r="D741" s="88">
        <v>5344</v>
      </c>
      <c r="E741" s="88">
        <v>296</v>
      </c>
      <c r="F741" s="86"/>
      <c r="G741" s="307"/>
      <c r="H741" s="307"/>
      <c r="I741" s="307"/>
      <c r="J741" s="307"/>
    </row>
    <row r="742" spans="1:10" s="143" customFormat="1" ht="9" customHeight="1">
      <c r="A742" s="84" t="s">
        <v>40</v>
      </c>
      <c r="B742" s="293">
        <f t="shared" si="19"/>
        <v>14881</v>
      </c>
      <c r="C742" s="85">
        <v>10436</v>
      </c>
      <c r="D742" s="85">
        <v>4213</v>
      </c>
      <c r="E742" s="85">
        <v>232</v>
      </c>
      <c r="F742" s="86"/>
      <c r="G742" s="307"/>
      <c r="H742" s="307"/>
      <c r="I742" s="307"/>
      <c r="J742" s="307"/>
    </row>
    <row r="743" spans="1:10" s="143" customFormat="1" ht="9" customHeight="1">
      <c r="A743" s="84" t="s">
        <v>41</v>
      </c>
      <c r="B743" s="293">
        <f t="shared" si="19"/>
        <v>16041</v>
      </c>
      <c r="C743" s="85">
        <v>13103</v>
      </c>
      <c r="D743" s="85">
        <v>2512</v>
      </c>
      <c r="E743" s="85">
        <v>426</v>
      </c>
      <c r="F743" s="86"/>
      <c r="G743" s="307"/>
      <c r="H743" s="307"/>
      <c r="I743" s="307"/>
      <c r="J743" s="307"/>
    </row>
    <row r="744" spans="1:10" s="143" customFormat="1" ht="9" customHeight="1">
      <c r="A744" s="84" t="s">
        <v>42</v>
      </c>
      <c r="B744" s="293">
        <f t="shared" si="19"/>
        <v>12120</v>
      </c>
      <c r="C744" s="85">
        <v>6862</v>
      </c>
      <c r="D744" s="85">
        <v>4756</v>
      </c>
      <c r="E744" s="85">
        <v>502</v>
      </c>
      <c r="F744" s="86"/>
      <c r="G744" s="307"/>
      <c r="H744" s="307"/>
      <c r="I744" s="307"/>
      <c r="J744" s="307"/>
    </row>
    <row r="745" spans="1:10" s="143" customFormat="1" ht="9" customHeight="1">
      <c r="A745" s="87" t="s">
        <v>43</v>
      </c>
      <c r="B745" s="296">
        <f t="shared" si="19"/>
        <v>18611</v>
      </c>
      <c r="C745" s="88">
        <v>15927</v>
      </c>
      <c r="D745" s="88">
        <v>2312</v>
      </c>
      <c r="E745" s="88">
        <v>372</v>
      </c>
      <c r="F745" s="86"/>
      <c r="G745" s="307"/>
      <c r="H745" s="307"/>
      <c r="I745" s="307"/>
      <c r="J745" s="307"/>
    </row>
    <row r="746" spans="1:10" s="143" customFormat="1" ht="9" customHeight="1">
      <c r="A746" s="84" t="s">
        <v>44</v>
      </c>
      <c r="B746" s="293">
        <f t="shared" si="19"/>
        <v>5931</v>
      </c>
      <c r="C746" s="85">
        <v>4812</v>
      </c>
      <c r="D746" s="85">
        <v>1076</v>
      </c>
      <c r="E746" s="85">
        <v>43</v>
      </c>
      <c r="F746" s="86"/>
      <c r="G746" s="307"/>
      <c r="H746" s="307"/>
      <c r="I746" s="307"/>
      <c r="J746" s="307"/>
    </row>
    <row r="747" spans="1:10" s="143" customFormat="1" ht="9" customHeight="1">
      <c r="A747" s="84" t="s">
        <v>45</v>
      </c>
      <c r="B747" s="293">
        <f t="shared" si="19"/>
        <v>49440</v>
      </c>
      <c r="C747" s="85">
        <v>31477</v>
      </c>
      <c r="D747" s="85">
        <v>17467</v>
      </c>
      <c r="E747" s="85">
        <v>496</v>
      </c>
      <c r="F747" s="86"/>
      <c r="G747" s="307"/>
      <c r="H747" s="307"/>
      <c r="I747" s="307"/>
      <c r="J747" s="307"/>
    </row>
    <row r="748" spans="1:10" s="143" customFormat="1" ht="9" customHeight="1">
      <c r="A748" s="84" t="s">
        <v>46</v>
      </c>
      <c r="B748" s="293">
        <f t="shared" si="19"/>
        <v>11819</v>
      </c>
      <c r="C748" s="85">
        <v>10100</v>
      </c>
      <c r="D748" s="85">
        <v>1652</v>
      </c>
      <c r="E748" s="85">
        <v>67</v>
      </c>
      <c r="F748" s="86"/>
      <c r="G748" s="307"/>
      <c r="H748" s="307"/>
      <c r="I748" s="307"/>
      <c r="J748" s="307"/>
    </row>
    <row r="749" spans="1:10" s="143" customFormat="1" ht="9" customHeight="1">
      <c r="A749" s="87" t="s">
        <v>47</v>
      </c>
      <c r="B749" s="296">
        <f t="shared" si="19"/>
        <v>8705</v>
      </c>
      <c r="C749" s="88">
        <v>5080</v>
      </c>
      <c r="D749" s="88">
        <v>3542</v>
      </c>
      <c r="E749" s="88">
        <v>83</v>
      </c>
      <c r="F749" s="86"/>
      <c r="G749" s="307"/>
      <c r="H749" s="307"/>
      <c r="I749" s="307"/>
      <c r="J749" s="307"/>
    </row>
    <row r="750" spans="1:10" s="143" customFormat="1" ht="9" customHeight="1">
      <c r="A750" s="84" t="s">
        <v>76</v>
      </c>
      <c r="B750" s="297">
        <f t="shared" si="19"/>
        <v>1054</v>
      </c>
      <c r="C750" s="297" t="s">
        <v>77</v>
      </c>
      <c r="D750" s="297" t="s">
        <v>77</v>
      </c>
      <c r="E750" s="85">
        <v>1054</v>
      </c>
      <c r="F750" s="86"/>
      <c r="G750" s="308"/>
      <c r="H750" s="308"/>
      <c r="I750" s="308"/>
      <c r="J750" s="307"/>
    </row>
    <row r="751" spans="1:10" s="143" customFormat="1" ht="5.25" customHeight="1">
      <c r="A751" s="84"/>
      <c r="B751" s="85"/>
      <c r="C751" s="90"/>
      <c r="D751" s="90"/>
      <c r="E751" s="85"/>
      <c r="F751" s="86"/>
    </row>
    <row r="752" spans="1:10" s="258" customFormat="1" ht="9" customHeight="1">
      <c r="A752" s="80">
        <v>2015</v>
      </c>
      <c r="B752" s="81"/>
      <c r="C752" s="81"/>
      <c r="D752" s="81"/>
      <c r="E752" s="81"/>
      <c r="F752" s="82"/>
    </row>
    <row r="753" spans="1:10" s="258" customFormat="1" ht="9" customHeight="1">
      <c r="A753" s="83" t="s">
        <v>7</v>
      </c>
      <c r="B753" s="289">
        <f>SUM(B755:B787)</f>
        <v>655688</v>
      </c>
      <c r="C753" s="289">
        <f>SUM(C755:C787)</f>
        <v>496737</v>
      </c>
      <c r="D753" s="289">
        <f>SUM(D755:D787)</f>
        <v>147354</v>
      </c>
      <c r="E753" s="289">
        <f>SUM(E755:E787)</f>
        <v>11597</v>
      </c>
      <c r="F753" s="82"/>
      <c r="G753" s="306"/>
      <c r="H753" s="306"/>
      <c r="I753" s="306"/>
      <c r="J753" s="306"/>
    </row>
    <row r="754" spans="1:10" s="258" customFormat="1" ht="5.25" customHeight="1">
      <c r="A754" s="83"/>
      <c r="B754" s="289"/>
      <c r="C754" s="81"/>
      <c r="D754" s="81"/>
      <c r="E754" s="81"/>
      <c r="F754" s="82"/>
      <c r="G754" s="306"/>
      <c r="H754" s="306"/>
      <c r="I754" s="306"/>
      <c r="J754" s="306"/>
    </row>
    <row r="755" spans="1:10" s="143" customFormat="1" ht="9" customHeight="1">
      <c r="A755" s="84" t="s">
        <v>16</v>
      </c>
      <c r="B755" s="293">
        <f t="shared" ref="B755:B787" si="20">SUM(C755:E755)</f>
        <v>5636</v>
      </c>
      <c r="C755" s="85">
        <v>4656</v>
      </c>
      <c r="D755" s="85">
        <v>932</v>
      </c>
      <c r="E755" s="85">
        <v>48</v>
      </c>
      <c r="F755" s="86"/>
      <c r="G755" s="307"/>
      <c r="H755" s="307"/>
      <c r="I755" s="307"/>
      <c r="J755" s="307"/>
    </row>
    <row r="756" spans="1:10" s="143" customFormat="1" ht="9" customHeight="1">
      <c r="A756" s="84" t="s">
        <v>17</v>
      </c>
      <c r="B756" s="293">
        <f t="shared" si="20"/>
        <v>17152</v>
      </c>
      <c r="C756" s="85">
        <v>14958</v>
      </c>
      <c r="D756" s="85">
        <v>1298</v>
      </c>
      <c r="E756" s="85">
        <v>896</v>
      </c>
      <c r="F756" s="86"/>
      <c r="G756" s="307"/>
      <c r="H756" s="307"/>
      <c r="I756" s="307"/>
      <c r="J756" s="307"/>
    </row>
    <row r="757" spans="1:10" s="143" customFormat="1" ht="9" customHeight="1">
      <c r="A757" s="84" t="s">
        <v>18</v>
      </c>
      <c r="B757" s="293">
        <f t="shared" si="20"/>
        <v>3175</v>
      </c>
      <c r="C757" s="85">
        <v>2610</v>
      </c>
      <c r="D757" s="85">
        <v>439</v>
      </c>
      <c r="E757" s="85">
        <v>126</v>
      </c>
      <c r="F757" s="86"/>
      <c r="G757" s="307"/>
      <c r="H757" s="307"/>
      <c r="I757" s="307"/>
      <c r="J757" s="307"/>
    </row>
    <row r="758" spans="1:10" s="143" customFormat="1" ht="9" customHeight="1">
      <c r="A758" s="87" t="s">
        <v>19</v>
      </c>
      <c r="B758" s="296">
        <f t="shared" si="20"/>
        <v>4714</v>
      </c>
      <c r="C758" s="88">
        <v>3715</v>
      </c>
      <c r="D758" s="88">
        <v>924</v>
      </c>
      <c r="E758" s="88">
        <v>75</v>
      </c>
      <c r="F758" s="86"/>
      <c r="G758" s="307"/>
      <c r="H758" s="307"/>
      <c r="I758" s="307"/>
      <c r="J758" s="307"/>
    </row>
    <row r="759" spans="1:10" s="143" customFormat="1" ht="9" customHeight="1">
      <c r="A759" s="84" t="s">
        <v>20</v>
      </c>
      <c r="B759" s="293">
        <f t="shared" si="20"/>
        <v>16167</v>
      </c>
      <c r="C759" s="85">
        <v>14648</v>
      </c>
      <c r="D759" s="85">
        <v>1419</v>
      </c>
      <c r="E759" s="85">
        <v>100</v>
      </c>
      <c r="F759" s="86"/>
      <c r="G759" s="307"/>
      <c r="H759" s="307"/>
      <c r="I759" s="307"/>
      <c r="J759" s="307"/>
    </row>
    <row r="760" spans="1:10" s="143" customFormat="1" ht="9" customHeight="1">
      <c r="A760" s="84" t="s">
        <v>21</v>
      </c>
      <c r="B760" s="293">
        <f t="shared" si="20"/>
        <v>4408</v>
      </c>
      <c r="C760" s="85">
        <v>3853</v>
      </c>
      <c r="D760" s="85">
        <v>483</v>
      </c>
      <c r="E760" s="85">
        <v>72</v>
      </c>
      <c r="F760" s="86"/>
      <c r="G760" s="307"/>
      <c r="H760" s="307"/>
      <c r="I760" s="307"/>
      <c r="J760" s="307"/>
    </row>
    <row r="761" spans="1:10" s="143" customFormat="1" ht="9" customHeight="1">
      <c r="A761" s="84" t="s">
        <v>22</v>
      </c>
      <c r="B761" s="293">
        <f t="shared" si="20"/>
        <v>26519</v>
      </c>
      <c r="C761" s="85">
        <v>14447</v>
      </c>
      <c r="D761" s="85">
        <v>11770</v>
      </c>
      <c r="E761" s="85">
        <v>302</v>
      </c>
      <c r="F761" s="86"/>
      <c r="G761" s="307"/>
      <c r="H761" s="307"/>
      <c r="I761" s="307"/>
      <c r="J761" s="307"/>
    </row>
    <row r="762" spans="1:10" s="143" customFormat="1" ht="9" customHeight="1">
      <c r="A762" s="87" t="s">
        <v>23</v>
      </c>
      <c r="B762" s="296">
        <f t="shared" si="20"/>
        <v>22416</v>
      </c>
      <c r="C762" s="88">
        <v>18035</v>
      </c>
      <c r="D762" s="88">
        <v>3431</v>
      </c>
      <c r="E762" s="88">
        <v>950</v>
      </c>
      <c r="F762" s="86"/>
      <c r="G762" s="307"/>
      <c r="H762" s="307"/>
      <c r="I762" s="307"/>
      <c r="J762" s="307"/>
    </row>
    <row r="763" spans="1:10" s="143" customFormat="1" ht="9" customHeight="1">
      <c r="A763" s="243" t="s">
        <v>24</v>
      </c>
      <c r="B763" s="293">
        <f t="shared" si="20"/>
        <v>59484</v>
      </c>
      <c r="C763" s="85">
        <v>57851</v>
      </c>
      <c r="D763" s="85">
        <v>236</v>
      </c>
      <c r="E763" s="85">
        <v>1397</v>
      </c>
      <c r="F763" s="86"/>
      <c r="G763" s="307"/>
      <c r="H763" s="307"/>
      <c r="I763" s="307"/>
      <c r="J763" s="307"/>
    </row>
    <row r="764" spans="1:10" s="143" customFormat="1" ht="9" customHeight="1">
      <c r="A764" s="84" t="s">
        <v>25</v>
      </c>
      <c r="B764" s="293">
        <f t="shared" si="20"/>
        <v>8975</v>
      </c>
      <c r="C764" s="85">
        <v>6149</v>
      </c>
      <c r="D764" s="85">
        <v>2749</v>
      </c>
      <c r="E764" s="85">
        <v>77</v>
      </c>
      <c r="F764" s="86"/>
      <c r="G764" s="307"/>
      <c r="H764" s="307"/>
      <c r="I764" s="307"/>
      <c r="J764" s="307"/>
    </row>
    <row r="765" spans="1:10" s="143" customFormat="1" ht="9" customHeight="1">
      <c r="A765" s="84" t="s">
        <v>26</v>
      </c>
      <c r="B765" s="293">
        <f t="shared" si="20"/>
        <v>30170</v>
      </c>
      <c r="C765" s="85">
        <v>20715</v>
      </c>
      <c r="D765" s="85">
        <v>9188</v>
      </c>
      <c r="E765" s="85">
        <v>267</v>
      </c>
      <c r="F765" s="86"/>
      <c r="G765" s="307"/>
      <c r="H765" s="307"/>
      <c r="I765" s="307"/>
      <c r="J765" s="307"/>
    </row>
    <row r="766" spans="1:10" s="143" customFormat="1" ht="9" customHeight="1">
      <c r="A766" s="87" t="s">
        <v>27</v>
      </c>
      <c r="B766" s="296">
        <f t="shared" si="20"/>
        <v>20645</v>
      </c>
      <c r="C766" s="88">
        <v>13229</v>
      </c>
      <c r="D766" s="88">
        <v>7057</v>
      </c>
      <c r="E766" s="88">
        <v>359</v>
      </c>
      <c r="F766" s="86"/>
      <c r="G766" s="307"/>
      <c r="H766" s="307"/>
      <c r="I766" s="307"/>
      <c r="J766" s="307"/>
    </row>
    <row r="767" spans="1:10" s="143" customFormat="1" ht="9" customHeight="1">
      <c r="A767" s="84" t="s">
        <v>28</v>
      </c>
      <c r="B767" s="293">
        <f t="shared" si="20"/>
        <v>14595</v>
      </c>
      <c r="C767" s="85">
        <v>7343</v>
      </c>
      <c r="D767" s="85">
        <v>7033</v>
      </c>
      <c r="E767" s="85">
        <v>219</v>
      </c>
      <c r="F767" s="86"/>
      <c r="G767" s="307"/>
      <c r="H767" s="307"/>
      <c r="I767" s="307"/>
      <c r="J767" s="307"/>
    </row>
    <row r="768" spans="1:10" s="143" customFormat="1" ht="9" customHeight="1">
      <c r="A768" s="84" t="s">
        <v>29</v>
      </c>
      <c r="B768" s="293">
        <f t="shared" si="20"/>
        <v>43141</v>
      </c>
      <c r="C768" s="85">
        <v>36458</v>
      </c>
      <c r="D768" s="85">
        <v>5960</v>
      </c>
      <c r="E768" s="85">
        <v>723</v>
      </c>
      <c r="F768" s="86"/>
      <c r="G768" s="307"/>
      <c r="H768" s="307"/>
      <c r="I768" s="307"/>
      <c r="J768" s="307"/>
    </row>
    <row r="769" spans="1:10" s="143" customFormat="1" ht="9" customHeight="1">
      <c r="A769" s="84" t="s">
        <v>30</v>
      </c>
      <c r="B769" s="293">
        <f t="shared" si="20"/>
        <v>77813</v>
      </c>
      <c r="C769" s="85">
        <v>67354</v>
      </c>
      <c r="D769" s="85">
        <v>9600</v>
      </c>
      <c r="E769" s="85">
        <v>859</v>
      </c>
      <c r="F769" s="86"/>
      <c r="G769" s="307"/>
      <c r="H769" s="307"/>
      <c r="I769" s="307"/>
      <c r="J769" s="307"/>
    </row>
    <row r="770" spans="1:10" s="143" customFormat="1" ht="9" customHeight="1">
      <c r="A770" s="87" t="s">
        <v>31</v>
      </c>
      <c r="B770" s="296">
        <f t="shared" si="20"/>
        <v>25473</v>
      </c>
      <c r="C770" s="88">
        <v>17677</v>
      </c>
      <c r="D770" s="88">
        <v>7541</v>
      </c>
      <c r="E770" s="88">
        <v>255</v>
      </c>
      <c r="F770" s="86"/>
      <c r="G770" s="307"/>
      <c r="H770" s="307"/>
      <c r="I770" s="307"/>
      <c r="J770" s="307"/>
    </row>
    <row r="771" spans="1:10" s="143" customFormat="1" ht="9" customHeight="1">
      <c r="A771" s="84" t="s">
        <v>32</v>
      </c>
      <c r="B771" s="293">
        <f t="shared" si="20"/>
        <v>11236</v>
      </c>
      <c r="C771" s="85">
        <v>8543</v>
      </c>
      <c r="D771" s="85">
        <v>2573</v>
      </c>
      <c r="E771" s="85">
        <v>120</v>
      </c>
      <c r="F771" s="86"/>
      <c r="G771" s="307"/>
      <c r="H771" s="307"/>
      <c r="I771" s="307"/>
      <c r="J771" s="307"/>
    </row>
    <row r="772" spans="1:10" s="143" customFormat="1" ht="9" customHeight="1">
      <c r="A772" s="84" t="s">
        <v>33</v>
      </c>
      <c r="B772" s="293">
        <f t="shared" si="20"/>
        <v>6187</v>
      </c>
      <c r="C772" s="85">
        <v>4118</v>
      </c>
      <c r="D772" s="85">
        <v>1945</v>
      </c>
      <c r="E772" s="85">
        <v>124</v>
      </c>
      <c r="F772" s="86"/>
      <c r="G772" s="307"/>
      <c r="H772" s="307"/>
      <c r="I772" s="307"/>
      <c r="J772" s="307"/>
    </row>
    <row r="773" spans="1:10" s="143" customFormat="1" ht="9" customHeight="1">
      <c r="A773" s="84" t="s">
        <v>34</v>
      </c>
      <c r="B773" s="293">
        <f t="shared" si="20"/>
        <v>25087</v>
      </c>
      <c r="C773" s="85">
        <v>23641</v>
      </c>
      <c r="D773" s="85">
        <v>1265</v>
      </c>
      <c r="E773" s="85">
        <v>181</v>
      </c>
      <c r="F773" s="86"/>
      <c r="G773" s="307"/>
      <c r="H773" s="307"/>
      <c r="I773" s="307"/>
      <c r="J773" s="307"/>
    </row>
    <row r="774" spans="1:10" s="143" customFormat="1" ht="9" customHeight="1">
      <c r="A774" s="87" t="s">
        <v>35</v>
      </c>
      <c r="B774" s="296">
        <f t="shared" si="20"/>
        <v>24334</v>
      </c>
      <c r="C774" s="88">
        <v>11240</v>
      </c>
      <c r="D774" s="88">
        <v>12241</v>
      </c>
      <c r="E774" s="88">
        <v>853</v>
      </c>
      <c r="F774" s="86"/>
      <c r="G774" s="307"/>
      <c r="H774" s="307"/>
      <c r="I774" s="307"/>
      <c r="J774" s="307"/>
    </row>
    <row r="775" spans="1:10" s="143" customFormat="1" ht="9" customHeight="1">
      <c r="A775" s="84" t="s">
        <v>36</v>
      </c>
      <c r="B775" s="293">
        <f t="shared" si="20"/>
        <v>34517</v>
      </c>
      <c r="C775" s="85">
        <v>23216</v>
      </c>
      <c r="D775" s="85">
        <v>11058</v>
      </c>
      <c r="E775" s="85">
        <v>243</v>
      </c>
      <c r="F775" s="86"/>
      <c r="G775" s="307"/>
      <c r="H775" s="307"/>
      <c r="I775" s="307"/>
      <c r="J775" s="307"/>
    </row>
    <row r="776" spans="1:10" s="143" customFormat="1" ht="9" customHeight="1">
      <c r="A776" s="84" t="s">
        <v>37</v>
      </c>
      <c r="B776" s="293">
        <f t="shared" si="20"/>
        <v>9034</v>
      </c>
      <c r="C776" s="85">
        <v>6135</v>
      </c>
      <c r="D776" s="85">
        <v>2763</v>
      </c>
      <c r="E776" s="85">
        <v>136</v>
      </c>
      <c r="F776" s="86"/>
      <c r="G776" s="307"/>
      <c r="H776" s="307"/>
      <c r="I776" s="307"/>
      <c r="J776" s="307"/>
    </row>
    <row r="777" spans="1:10" s="143" customFormat="1" ht="9" customHeight="1">
      <c r="A777" s="84" t="s">
        <v>38</v>
      </c>
      <c r="B777" s="293">
        <f t="shared" si="20"/>
        <v>5738</v>
      </c>
      <c r="C777" s="85">
        <v>4887</v>
      </c>
      <c r="D777" s="85">
        <v>730</v>
      </c>
      <c r="E777" s="85">
        <v>121</v>
      </c>
      <c r="F777" s="86"/>
      <c r="G777" s="307"/>
      <c r="H777" s="307"/>
      <c r="I777" s="307"/>
      <c r="J777" s="307"/>
    </row>
    <row r="778" spans="1:10" s="143" customFormat="1" ht="9" customHeight="1">
      <c r="A778" s="87" t="s">
        <v>39</v>
      </c>
      <c r="B778" s="296">
        <f t="shared" si="20"/>
        <v>14163</v>
      </c>
      <c r="C778" s="88">
        <v>8507</v>
      </c>
      <c r="D778" s="88">
        <v>5341</v>
      </c>
      <c r="E778" s="88">
        <v>315</v>
      </c>
      <c r="F778" s="86"/>
      <c r="G778" s="307"/>
      <c r="H778" s="307"/>
      <c r="I778" s="307"/>
      <c r="J778" s="307"/>
    </row>
    <row r="779" spans="1:10" s="143" customFormat="1" ht="9" customHeight="1">
      <c r="A779" s="84" t="s">
        <v>40</v>
      </c>
      <c r="B779" s="293">
        <f t="shared" si="20"/>
        <v>15357</v>
      </c>
      <c r="C779" s="85">
        <v>10808</v>
      </c>
      <c r="D779" s="85">
        <v>4303</v>
      </c>
      <c r="E779" s="85">
        <v>246</v>
      </c>
      <c r="F779" s="86"/>
      <c r="G779" s="307"/>
      <c r="H779" s="307"/>
      <c r="I779" s="307"/>
      <c r="J779" s="307"/>
    </row>
    <row r="780" spans="1:10" s="143" customFormat="1" ht="9" customHeight="1">
      <c r="A780" s="84" t="s">
        <v>41</v>
      </c>
      <c r="B780" s="293">
        <f t="shared" si="20"/>
        <v>16507</v>
      </c>
      <c r="C780" s="85">
        <v>13554</v>
      </c>
      <c r="D780" s="85">
        <v>2707</v>
      </c>
      <c r="E780" s="85">
        <v>246</v>
      </c>
      <c r="F780" s="86"/>
      <c r="G780" s="307"/>
      <c r="H780" s="307"/>
      <c r="I780" s="307"/>
      <c r="J780" s="307"/>
    </row>
    <row r="781" spans="1:10" s="143" customFormat="1" ht="9" customHeight="1">
      <c r="A781" s="84" t="s">
        <v>42</v>
      </c>
      <c r="B781" s="293">
        <f t="shared" si="20"/>
        <v>12666</v>
      </c>
      <c r="C781" s="85">
        <v>7358</v>
      </c>
      <c r="D781" s="85">
        <v>5065</v>
      </c>
      <c r="E781" s="85">
        <v>243</v>
      </c>
      <c r="F781" s="86"/>
      <c r="G781" s="307"/>
      <c r="H781" s="307"/>
      <c r="I781" s="307"/>
      <c r="J781" s="307"/>
    </row>
    <row r="782" spans="1:10" s="143" customFormat="1" ht="9" customHeight="1">
      <c r="A782" s="87" t="s">
        <v>43</v>
      </c>
      <c r="B782" s="296">
        <f t="shared" si="20"/>
        <v>18700</v>
      </c>
      <c r="C782" s="88">
        <v>16090</v>
      </c>
      <c r="D782" s="88">
        <v>2320</v>
      </c>
      <c r="E782" s="88">
        <v>290</v>
      </c>
      <c r="F782" s="86"/>
      <c r="G782" s="307"/>
      <c r="H782" s="307"/>
      <c r="I782" s="307"/>
      <c r="J782" s="307"/>
    </row>
    <row r="783" spans="1:10" s="143" customFormat="1" ht="9" customHeight="1">
      <c r="A783" s="84" t="s">
        <v>44</v>
      </c>
      <c r="B783" s="293">
        <f t="shared" si="20"/>
        <v>6110</v>
      </c>
      <c r="C783" s="85">
        <v>5008</v>
      </c>
      <c r="D783" s="85">
        <v>1067</v>
      </c>
      <c r="E783" s="85">
        <v>35</v>
      </c>
      <c r="F783" s="86"/>
      <c r="G783" s="307"/>
      <c r="H783" s="307"/>
      <c r="I783" s="307"/>
      <c r="J783" s="307"/>
    </row>
    <row r="784" spans="1:10" s="143" customFormat="1" ht="9" customHeight="1">
      <c r="A784" s="84" t="s">
        <v>45</v>
      </c>
      <c r="B784" s="293">
        <f t="shared" si="20"/>
        <v>52354</v>
      </c>
      <c r="C784" s="85">
        <v>33454</v>
      </c>
      <c r="D784" s="85">
        <v>18405</v>
      </c>
      <c r="E784" s="85">
        <v>495</v>
      </c>
      <c r="F784" s="86"/>
      <c r="G784" s="307"/>
      <c r="H784" s="307"/>
      <c r="I784" s="307"/>
      <c r="J784" s="307"/>
    </row>
    <row r="785" spans="1:10" s="143" customFormat="1" ht="9" customHeight="1">
      <c r="A785" s="84" t="s">
        <v>46</v>
      </c>
      <c r="B785" s="293">
        <f t="shared" si="20"/>
        <v>13282</v>
      </c>
      <c r="C785" s="85">
        <v>11346</v>
      </c>
      <c r="D785" s="85">
        <v>1886</v>
      </c>
      <c r="E785" s="85">
        <v>50</v>
      </c>
      <c r="F785" s="86"/>
      <c r="G785" s="307"/>
      <c r="H785" s="307"/>
      <c r="I785" s="307"/>
      <c r="J785" s="307"/>
    </row>
    <row r="786" spans="1:10" s="143" customFormat="1" ht="9" customHeight="1">
      <c r="A786" s="87" t="s">
        <v>47</v>
      </c>
      <c r="B786" s="296">
        <f t="shared" si="20"/>
        <v>8838</v>
      </c>
      <c r="C786" s="88">
        <v>5134</v>
      </c>
      <c r="D786" s="88">
        <v>3625</v>
      </c>
      <c r="E786" s="88">
        <v>79</v>
      </c>
      <c r="F786" s="86"/>
      <c r="G786" s="307"/>
      <c r="H786" s="307"/>
      <c r="I786" s="307"/>
      <c r="J786" s="307"/>
    </row>
    <row r="787" spans="1:10" s="143" customFormat="1" ht="9" customHeight="1">
      <c r="A787" s="84" t="s">
        <v>76</v>
      </c>
      <c r="B787" s="297">
        <f t="shared" si="20"/>
        <v>1095</v>
      </c>
      <c r="C787" s="297" t="s">
        <v>77</v>
      </c>
      <c r="D787" s="297" t="s">
        <v>77</v>
      </c>
      <c r="E787" s="85">
        <v>1095</v>
      </c>
      <c r="F787" s="86"/>
      <c r="G787" s="308"/>
      <c r="H787" s="308"/>
      <c r="I787" s="308"/>
      <c r="J787" s="307"/>
    </row>
    <row r="788" spans="1:10" s="143" customFormat="1" ht="5.25" customHeight="1">
      <c r="A788" s="84"/>
      <c r="B788" s="85"/>
      <c r="C788" s="90"/>
      <c r="D788" s="90"/>
      <c r="E788" s="85"/>
      <c r="F788" s="86"/>
    </row>
    <row r="789" spans="1:10" s="258" customFormat="1" ht="9" customHeight="1">
      <c r="A789" s="80">
        <v>2016</v>
      </c>
      <c r="B789" s="81"/>
      <c r="C789" s="81"/>
      <c r="D789" s="81"/>
      <c r="E789" s="81"/>
      <c r="F789" s="82"/>
    </row>
    <row r="790" spans="1:10" s="258" customFormat="1" ht="9" customHeight="1">
      <c r="A790" s="83" t="s">
        <v>7</v>
      </c>
      <c r="B790" s="289">
        <f>SUM(B792:B824)</f>
        <v>685766</v>
      </c>
      <c r="C790" s="289">
        <f>SUM(C792:C824)</f>
        <v>520912</v>
      </c>
      <c r="D790" s="289">
        <f>SUM(D792:D824)</f>
        <v>153699</v>
      </c>
      <c r="E790" s="289">
        <f>SUM(E792:E824)</f>
        <v>11155</v>
      </c>
      <c r="F790" s="82"/>
      <c r="G790" s="306"/>
      <c r="H790" s="306"/>
      <c r="I790" s="307"/>
      <c r="J790" s="306"/>
    </row>
    <row r="791" spans="1:10" s="258" customFormat="1" ht="5.25" customHeight="1">
      <c r="A791" s="83"/>
      <c r="B791" s="289"/>
      <c r="C791" s="81"/>
      <c r="D791" s="81"/>
      <c r="E791" s="81"/>
      <c r="F791" s="82"/>
      <c r="G791" s="306"/>
      <c r="I791" s="306"/>
      <c r="J791" s="306"/>
    </row>
    <row r="792" spans="1:10" s="143" customFormat="1" ht="9" customHeight="1">
      <c r="A792" s="84" t="s">
        <v>16</v>
      </c>
      <c r="B792" s="293">
        <f t="shared" ref="B792:B824" si="21">SUM(C792:E792)</f>
        <v>5910</v>
      </c>
      <c r="C792" s="85">
        <v>4931</v>
      </c>
      <c r="D792" s="85">
        <v>943</v>
      </c>
      <c r="E792" s="85">
        <v>36</v>
      </c>
      <c r="F792" s="86"/>
      <c r="G792" s="307"/>
      <c r="H792" s="306"/>
      <c r="I792" s="307"/>
      <c r="J792" s="307"/>
    </row>
    <row r="793" spans="1:10" s="143" customFormat="1" ht="9" customHeight="1">
      <c r="A793" s="84" t="s">
        <v>17</v>
      </c>
      <c r="B793" s="293">
        <f t="shared" si="21"/>
        <v>18253</v>
      </c>
      <c r="C793" s="85">
        <v>15699</v>
      </c>
      <c r="D793" s="85">
        <v>1531</v>
      </c>
      <c r="E793" s="85">
        <v>1023</v>
      </c>
      <c r="F793" s="86"/>
      <c r="G793" s="307"/>
      <c r="H793" s="307"/>
      <c r="I793" s="307"/>
      <c r="J793" s="307"/>
    </row>
    <row r="794" spans="1:10" s="143" customFormat="1" ht="9" customHeight="1">
      <c r="A794" s="84" t="s">
        <v>18</v>
      </c>
      <c r="B794" s="293">
        <f t="shared" si="21"/>
        <v>3183</v>
      </c>
      <c r="C794" s="85">
        <v>2678</v>
      </c>
      <c r="D794" s="85">
        <v>458</v>
      </c>
      <c r="E794" s="85">
        <v>47</v>
      </c>
      <c r="F794" s="86"/>
      <c r="G794" s="307"/>
      <c r="H794" s="307"/>
      <c r="I794" s="307"/>
      <c r="J794" s="307"/>
    </row>
    <row r="795" spans="1:10" s="143" customFormat="1" ht="9" customHeight="1">
      <c r="A795" s="87" t="s">
        <v>19</v>
      </c>
      <c r="B795" s="296">
        <f t="shared" si="21"/>
        <v>4932</v>
      </c>
      <c r="C795" s="88">
        <v>3919</v>
      </c>
      <c r="D795" s="88">
        <v>945</v>
      </c>
      <c r="E795" s="88">
        <v>68</v>
      </c>
      <c r="F795" s="86"/>
      <c r="G795" s="307"/>
      <c r="H795" s="307"/>
      <c r="I795" s="307"/>
      <c r="J795" s="307"/>
    </row>
    <row r="796" spans="1:10" s="143" customFormat="1" ht="9" customHeight="1">
      <c r="A796" s="84" t="s">
        <v>20</v>
      </c>
      <c r="B796" s="293">
        <f t="shared" si="21"/>
        <v>16605</v>
      </c>
      <c r="C796" s="85">
        <v>14898</v>
      </c>
      <c r="D796" s="85">
        <v>1546</v>
      </c>
      <c r="E796" s="85">
        <v>161</v>
      </c>
      <c r="F796" s="86"/>
      <c r="G796" s="307"/>
      <c r="H796" s="307"/>
      <c r="I796" s="307"/>
      <c r="J796" s="307"/>
    </row>
    <row r="797" spans="1:10" s="143" customFormat="1" ht="9" customHeight="1">
      <c r="A797" s="84" t="s">
        <v>21</v>
      </c>
      <c r="B797" s="293">
        <f t="shared" si="21"/>
        <v>4486</v>
      </c>
      <c r="C797" s="85">
        <v>3865</v>
      </c>
      <c r="D797" s="85">
        <v>482</v>
      </c>
      <c r="E797" s="85">
        <v>139</v>
      </c>
      <c r="F797" s="86"/>
      <c r="G797" s="307"/>
      <c r="H797" s="307"/>
      <c r="I797" s="307"/>
      <c r="J797" s="307"/>
    </row>
    <row r="798" spans="1:10" s="143" customFormat="1" ht="9" customHeight="1">
      <c r="A798" s="84" t="s">
        <v>22</v>
      </c>
      <c r="B798" s="293">
        <f t="shared" si="21"/>
        <v>26691</v>
      </c>
      <c r="C798" s="85">
        <v>13669</v>
      </c>
      <c r="D798" s="85">
        <v>12844</v>
      </c>
      <c r="E798" s="85">
        <v>178</v>
      </c>
      <c r="F798" s="86"/>
      <c r="G798" s="307"/>
      <c r="H798" s="307"/>
      <c r="I798" s="307"/>
      <c r="J798" s="307"/>
    </row>
    <row r="799" spans="1:10" s="143" customFormat="1" ht="9" customHeight="1">
      <c r="A799" s="87" t="s">
        <v>23</v>
      </c>
      <c r="B799" s="296">
        <f t="shared" si="21"/>
        <v>23400</v>
      </c>
      <c r="C799" s="88">
        <v>19258</v>
      </c>
      <c r="D799" s="88">
        <v>3270</v>
      </c>
      <c r="E799" s="88">
        <v>872</v>
      </c>
      <c r="F799" s="86"/>
      <c r="G799" s="307"/>
      <c r="H799" s="307"/>
      <c r="I799" s="307"/>
      <c r="J799" s="307"/>
    </row>
    <row r="800" spans="1:10" s="143" customFormat="1" ht="9" customHeight="1">
      <c r="A800" s="243" t="s">
        <v>24</v>
      </c>
      <c r="B800" s="293">
        <f t="shared" si="21"/>
        <v>62230</v>
      </c>
      <c r="C800" s="85">
        <v>60617</v>
      </c>
      <c r="D800" s="85">
        <v>329</v>
      </c>
      <c r="E800" s="85">
        <v>1284</v>
      </c>
      <c r="F800" s="86"/>
      <c r="G800" s="307"/>
      <c r="H800" s="307"/>
      <c r="I800" s="307"/>
      <c r="J800" s="307"/>
    </row>
    <row r="801" spans="1:10" s="143" customFormat="1" ht="9" customHeight="1">
      <c r="A801" s="84" t="s">
        <v>25</v>
      </c>
      <c r="B801" s="293">
        <f t="shared" si="21"/>
        <v>9570</v>
      </c>
      <c r="C801" s="85">
        <v>6614</v>
      </c>
      <c r="D801" s="85">
        <v>2890</v>
      </c>
      <c r="E801" s="85">
        <v>66</v>
      </c>
      <c r="F801" s="86"/>
      <c r="G801" s="307"/>
      <c r="H801" s="307"/>
      <c r="I801" s="307"/>
      <c r="J801" s="307"/>
    </row>
    <row r="802" spans="1:10" s="143" customFormat="1" ht="9" customHeight="1">
      <c r="A802" s="84" t="s">
        <v>26</v>
      </c>
      <c r="B802" s="293">
        <f t="shared" si="21"/>
        <v>32202</v>
      </c>
      <c r="C802" s="85">
        <v>22545</v>
      </c>
      <c r="D802" s="85">
        <v>9444</v>
      </c>
      <c r="E802" s="85">
        <v>213</v>
      </c>
      <c r="F802" s="86"/>
      <c r="G802" s="307"/>
      <c r="H802" s="307"/>
      <c r="I802" s="307"/>
      <c r="J802" s="307"/>
    </row>
    <row r="803" spans="1:10" s="143" customFormat="1" ht="9" customHeight="1">
      <c r="A803" s="87" t="s">
        <v>27</v>
      </c>
      <c r="B803" s="296">
        <f t="shared" si="21"/>
        <v>20270</v>
      </c>
      <c r="C803" s="88">
        <v>12719</v>
      </c>
      <c r="D803" s="88">
        <v>7249</v>
      </c>
      <c r="E803" s="88">
        <v>302</v>
      </c>
      <c r="F803" s="86"/>
      <c r="G803" s="307"/>
      <c r="H803" s="307"/>
      <c r="I803" s="307"/>
      <c r="J803" s="307"/>
    </row>
    <row r="804" spans="1:10" s="143" customFormat="1" ht="9" customHeight="1">
      <c r="A804" s="84" t="s">
        <v>28</v>
      </c>
      <c r="B804" s="293">
        <f t="shared" si="21"/>
        <v>15391</v>
      </c>
      <c r="C804" s="85">
        <v>7827</v>
      </c>
      <c r="D804" s="85">
        <v>7405</v>
      </c>
      <c r="E804" s="85">
        <v>159</v>
      </c>
      <c r="F804" s="86"/>
      <c r="G804" s="307"/>
      <c r="H804" s="307"/>
      <c r="I804" s="307"/>
      <c r="J804" s="307"/>
    </row>
    <row r="805" spans="1:10" s="143" customFormat="1" ht="9" customHeight="1">
      <c r="A805" s="84" t="s">
        <v>29</v>
      </c>
      <c r="B805" s="293">
        <f t="shared" si="21"/>
        <v>46010</v>
      </c>
      <c r="C805" s="85">
        <v>39665</v>
      </c>
      <c r="D805" s="85">
        <v>5789</v>
      </c>
      <c r="E805" s="85">
        <v>556</v>
      </c>
      <c r="F805" s="86"/>
      <c r="G805" s="307"/>
      <c r="H805" s="307"/>
      <c r="I805" s="307"/>
      <c r="J805" s="307"/>
    </row>
    <row r="806" spans="1:10" s="143" customFormat="1" ht="9" customHeight="1">
      <c r="A806" s="84" t="s">
        <v>30</v>
      </c>
      <c r="B806" s="293">
        <f t="shared" si="21"/>
        <v>82351</v>
      </c>
      <c r="C806" s="85">
        <v>70586</v>
      </c>
      <c r="D806" s="85">
        <v>10937</v>
      </c>
      <c r="E806" s="85">
        <v>828</v>
      </c>
      <c r="F806" s="86"/>
      <c r="G806" s="307"/>
      <c r="H806" s="307"/>
      <c r="I806" s="307"/>
      <c r="J806" s="307"/>
    </row>
    <row r="807" spans="1:10" s="143" customFormat="1" ht="9" customHeight="1">
      <c r="A807" s="87" t="s">
        <v>31</v>
      </c>
      <c r="B807" s="296">
        <f t="shared" si="21"/>
        <v>27138</v>
      </c>
      <c r="C807" s="88">
        <v>19174</v>
      </c>
      <c r="D807" s="88">
        <v>7761</v>
      </c>
      <c r="E807" s="88">
        <v>203</v>
      </c>
      <c r="F807" s="86"/>
      <c r="G807" s="307"/>
      <c r="H807" s="307"/>
      <c r="I807" s="307"/>
      <c r="J807" s="307"/>
    </row>
    <row r="808" spans="1:10" s="143" customFormat="1" ht="9" customHeight="1">
      <c r="A808" s="84" t="s">
        <v>32</v>
      </c>
      <c r="B808" s="293">
        <f t="shared" si="21"/>
        <v>12440</v>
      </c>
      <c r="C808" s="85">
        <v>9402</v>
      </c>
      <c r="D808" s="85">
        <v>2943</v>
      </c>
      <c r="E808" s="85">
        <v>95</v>
      </c>
      <c r="F808" s="86"/>
      <c r="G808" s="307"/>
      <c r="H808" s="307"/>
      <c r="I808" s="307"/>
      <c r="J808" s="307"/>
    </row>
    <row r="809" spans="1:10" s="143" customFormat="1" ht="9" customHeight="1">
      <c r="A809" s="84" t="s">
        <v>33</v>
      </c>
      <c r="B809" s="293">
        <f t="shared" si="21"/>
        <v>6555</v>
      </c>
      <c r="C809" s="85">
        <v>4461</v>
      </c>
      <c r="D809" s="85">
        <v>1982</v>
      </c>
      <c r="E809" s="85">
        <v>112</v>
      </c>
      <c r="F809" s="86"/>
      <c r="G809" s="307"/>
      <c r="H809" s="307"/>
      <c r="I809" s="307"/>
      <c r="J809" s="307"/>
    </row>
    <row r="810" spans="1:10" s="143" customFormat="1" ht="9" customHeight="1">
      <c r="A810" s="84" t="s">
        <v>34</v>
      </c>
      <c r="B810" s="293">
        <f t="shared" si="21"/>
        <v>26029</v>
      </c>
      <c r="C810" s="85">
        <v>24310</v>
      </c>
      <c r="D810" s="85">
        <v>1392</v>
      </c>
      <c r="E810" s="85">
        <v>327</v>
      </c>
      <c r="F810" s="86"/>
      <c r="G810" s="307"/>
      <c r="H810" s="307"/>
      <c r="I810" s="307"/>
      <c r="J810" s="307"/>
    </row>
    <row r="811" spans="1:10" s="143" customFormat="1" ht="9" customHeight="1">
      <c r="A811" s="87" t="s">
        <v>35</v>
      </c>
      <c r="B811" s="296">
        <f t="shared" si="21"/>
        <v>24782</v>
      </c>
      <c r="C811" s="88">
        <v>11508</v>
      </c>
      <c r="D811" s="88">
        <v>12353</v>
      </c>
      <c r="E811" s="88">
        <v>921</v>
      </c>
      <c r="F811" s="86"/>
      <c r="G811" s="307"/>
      <c r="H811" s="307"/>
      <c r="I811" s="307"/>
      <c r="J811" s="307"/>
    </row>
    <row r="812" spans="1:10" s="143" customFormat="1" ht="9" customHeight="1">
      <c r="A812" s="84" t="s">
        <v>36</v>
      </c>
      <c r="B812" s="293">
        <f t="shared" si="21"/>
        <v>36353</v>
      </c>
      <c r="C812" s="85">
        <v>24603</v>
      </c>
      <c r="D812" s="85">
        <v>11464</v>
      </c>
      <c r="E812" s="85">
        <v>286</v>
      </c>
      <c r="F812" s="86"/>
      <c r="G812" s="307"/>
      <c r="H812" s="307"/>
      <c r="I812" s="307"/>
      <c r="J812" s="307"/>
    </row>
    <row r="813" spans="1:10" s="143" customFormat="1" ht="9" customHeight="1">
      <c r="A813" s="84" t="s">
        <v>37</v>
      </c>
      <c r="B813" s="293">
        <f t="shared" si="21"/>
        <v>9877</v>
      </c>
      <c r="C813" s="85">
        <v>6819</v>
      </c>
      <c r="D813" s="85">
        <v>2987</v>
      </c>
      <c r="E813" s="85">
        <v>71</v>
      </c>
      <c r="F813" s="86"/>
      <c r="G813" s="307"/>
      <c r="H813" s="307"/>
      <c r="I813" s="307"/>
      <c r="J813" s="307"/>
    </row>
    <row r="814" spans="1:10" s="143" customFormat="1" ht="9" customHeight="1">
      <c r="A814" s="84" t="s">
        <v>38</v>
      </c>
      <c r="B814" s="293">
        <f t="shared" si="21"/>
        <v>6232</v>
      </c>
      <c r="C814" s="85">
        <v>5299</v>
      </c>
      <c r="D814" s="85">
        <v>777</v>
      </c>
      <c r="E814" s="85">
        <v>156</v>
      </c>
      <c r="F814" s="86"/>
      <c r="G814" s="307"/>
      <c r="H814" s="307"/>
      <c r="I814" s="307"/>
      <c r="J814" s="307"/>
    </row>
    <row r="815" spans="1:10" s="143" customFormat="1" ht="9" customHeight="1">
      <c r="A815" s="87" t="s">
        <v>39</v>
      </c>
      <c r="B815" s="296">
        <f t="shared" si="21"/>
        <v>14976</v>
      </c>
      <c r="C815" s="88">
        <v>9202</v>
      </c>
      <c r="D815" s="88">
        <v>5576</v>
      </c>
      <c r="E815" s="88">
        <v>198</v>
      </c>
      <c r="F815" s="86"/>
      <c r="G815" s="307"/>
      <c r="H815" s="307"/>
      <c r="I815" s="307"/>
      <c r="J815" s="307"/>
    </row>
    <row r="816" spans="1:10" s="143" customFormat="1" ht="9" customHeight="1">
      <c r="A816" s="84" t="s">
        <v>40</v>
      </c>
      <c r="B816" s="293">
        <f t="shared" si="21"/>
        <v>16128</v>
      </c>
      <c r="C816" s="85">
        <v>11377</v>
      </c>
      <c r="D816" s="85">
        <v>4481</v>
      </c>
      <c r="E816" s="85">
        <v>270</v>
      </c>
      <c r="F816" s="86"/>
      <c r="G816" s="307"/>
      <c r="H816" s="307"/>
      <c r="I816" s="307"/>
      <c r="J816" s="307"/>
    </row>
    <row r="817" spans="1:15" s="143" customFormat="1" ht="9" customHeight="1">
      <c r="A817" s="84" t="s">
        <v>41</v>
      </c>
      <c r="B817" s="293">
        <f t="shared" si="21"/>
        <v>16807</v>
      </c>
      <c r="C817" s="85">
        <v>14000</v>
      </c>
      <c r="D817" s="85">
        <v>2559</v>
      </c>
      <c r="E817" s="85">
        <v>248</v>
      </c>
      <c r="F817" s="86"/>
      <c r="G817" s="307"/>
      <c r="H817" s="307"/>
      <c r="I817" s="307"/>
      <c r="J817" s="307"/>
    </row>
    <row r="818" spans="1:15" s="143" customFormat="1" ht="9" customHeight="1">
      <c r="A818" s="84" t="s">
        <v>42</v>
      </c>
      <c r="B818" s="293">
        <f t="shared" si="21"/>
        <v>13263</v>
      </c>
      <c r="C818" s="85">
        <v>7733</v>
      </c>
      <c r="D818" s="85">
        <v>5294</v>
      </c>
      <c r="E818" s="85">
        <v>236</v>
      </c>
      <c r="F818" s="86"/>
      <c r="G818" s="307"/>
      <c r="H818" s="307"/>
      <c r="I818" s="307"/>
      <c r="J818" s="307"/>
    </row>
    <row r="819" spans="1:15" s="143" customFormat="1" ht="9" customHeight="1">
      <c r="A819" s="87" t="s">
        <v>43</v>
      </c>
      <c r="B819" s="296">
        <f t="shared" si="21"/>
        <v>19334</v>
      </c>
      <c r="C819" s="88">
        <v>16787</v>
      </c>
      <c r="D819" s="88">
        <v>2331</v>
      </c>
      <c r="E819" s="88">
        <v>216</v>
      </c>
      <c r="F819" s="86"/>
      <c r="G819" s="307"/>
      <c r="H819" s="307"/>
      <c r="I819" s="307"/>
      <c r="J819" s="307"/>
    </row>
    <row r="820" spans="1:15" s="143" customFormat="1" ht="9" customHeight="1">
      <c r="A820" s="84" t="s">
        <v>44</v>
      </c>
      <c r="B820" s="293">
        <f t="shared" si="21"/>
        <v>6602</v>
      </c>
      <c r="C820" s="85">
        <v>5308</v>
      </c>
      <c r="D820" s="85">
        <v>1265</v>
      </c>
      <c r="E820" s="85">
        <v>29</v>
      </c>
      <c r="F820" s="86"/>
      <c r="G820" s="307"/>
      <c r="H820" s="307"/>
      <c r="I820" s="307"/>
      <c r="J820" s="307"/>
    </row>
    <row r="821" spans="1:15" s="143" customFormat="1" ht="9" customHeight="1">
      <c r="A821" s="84" t="s">
        <v>45</v>
      </c>
      <c r="B821" s="293">
        <f t="shared" si="21"/>
        <v>53749</v>
      </c>
      <c r="C821" s="85">
        <v>34587</v>
      </c>
      <c r="D821" s="85">
        <v>18782</v>
      </c>
      <c r="E821" s="85">
        <v>380</v>
      </c>
      <c r="F821" s="86"/>
      <c r="G821" s="307"/>
      <c r="H821" s="307"/>
      <c r="I821" s="307"/>
      <c r="J821" s="307"/>
    </row>
    <row r="822" spans="1:15" s="143" customFormat="1" ht="9" customHeight="1">
      <c r="A822" s="84" t="s">
        <v>46</v>
      </c>
      <c r="B822" s="293">
        <f t="shared" si="21"/>
        <v>13080</v>
      </c>
      <c r="C822" s="85">
        <v>11259</v>
      </c>
      <c r="D822" s="85">
        <v>1769</v>
      </c>
      <c r="E822" s="85">
        <v>52</v>
      </c>
      <c r="F822" s="86"/>
      <c r="G822" s="307"/>
      <c r="H822" s="307"/>
      <c r="I822" s="307"/>
      <c r="J822" s="307"/>
    </row>
    <row r="823" spans="1:15" s="143" customFormat="1" ht="9" customHeight="1">
      <c r="A823" s="87" t="s">
        <v>47</v>
      </c>
      <c r="B823" s="296">
        <f t="shared" si="21"/>
        <v>9608</v>
      </c>
      <c r="C823" s="88">
        <v>5593</v>
      </c>
      <c r="D823" s="88">
        <v>3921</v>
      </c>
      <c r="E823" s="88">
        <v>94</v>
      </c>
      <c r="F823" s="86"/>
      <c r="G823" s="307"/>
      <c r="H823" s="307"/>
      <c r="I823" s="307"/>
      <c r="J823" s="307"/>
    </row>
    <row r="824" spans="1:15" s="143" customFormat="1" ht="9" customHeight="1">
      <c r="A824" s="84" t="s">
        <v>76</v>
      </c>
      <c r="B824" s="297">
        <f t="shared" si="21"/>
        <v>1329</v>
      </c>
      <c r="C824" s="297" t="s">
        <v>77</v>
      </c>
      <c r="D824" s="297" t="s">
        <v>77</v>
      </c>
      <c r="E824" s="85">
        <v>1329</v>
      </c>
      <c r="F824" s="86"/>
      <c r="G824" s="308"/>
      <c r="H824" s="307"/>
      <c r="I824" s="307"/>
      <c r="J824" s="307"/>
    </row>
    <row r="825" spans="1:15" s="143" customFormat="1" ht="5.25" customHeight="1">
      <c r="A825" s="84"/>
      <c r="B825" s="85"/>
      <c r="C825" s="90"/>
      <c r="D825" s="90"/>
      <c r="E825" s="85"/>
      <c r="F825" s="86"/>
    </row>
    <row r="826" spans="1:15" s="258" customFormat="1" ht="9" customHeight="1">
      <c r="A826" s="80">
        <v>2017</v>
      </c>
      <c r="B826" s="81"/>
      <c r="C826" s="81"/>
      <c r="D826" s="81"/>
      <c r="E826" s="81"/>
      <c r="F826" s="82"/>
    </row>
    <row r="827" spans="1:15" s="258" customFormat="1" ht="9" customHeight="1">
      <c r="A827" s="83" t="s">
        <v>7</v>
      </c>
      <c r="B827" s="289">
        <f>SUM(B829:B862)</f>
        <v>703047</v>
      </c>
      <c r="C827" s="289">
        <f>SUM(C829:C862)</f>
        <v>535703</v>
      </c>
      <c r="D827" s="289">
        <f>SUM(D829:D862)</f>
        <v>152136</v>
      </c>
      <c r="E827" s="289">
        <f>SUM(E829:E862)</f>
        <v>15208</v>
      </c>
      <c r="F827" s="82"/>
      <c r="G827" s="306"/>
      <c r="H827" s="306"/>
      <c r="I827" s="307"/>
      <c r="J827" s="306"/>
      <c r="L827" s="260"/>
      <c r="M827" s="260"/>
      <c r="N827" s="260"/>
      <c r="O827" s="260"/>
    </row>
    <row r="828" spans="1:15" s="258" customFormat="1" ht="5.25" customHeight="1">
      <c r="A828" s="83"/>
      <c r="B828" s="289"/>
      <c r="C828" s="81"/>
      <c r="D828" s="81"/>
      <c r="E828" s="81"/>
      <c r="F828" s="82"/>
      <c r="G828" s="306"/>
      <c r="I828" s="307"/>
      <c r="J828" s="306"/>
    </row>
    <row r="829" spans="1:15" s="143" customFormat="1" ht="9" customHeight="1">
      <c r="A829" s="84" t="s">
        <v>16</v>
      </c>
      <c r="B829" s="293">
        <f t="shared" ref="B829:B862" si="22">SUM(C829:E829)</f>
        <v>6158</v>
      </c>
      <c r="C829" s="85">
        <v>5215</v>
      </c>
      <c r="D829" s="85">
        <v>920</v>
      </c>
      <c r="E829" s="85">
        <v>23</v>
      </c>
      <c r="F829" s="86"/>
      <c r="G829" s="307"/>
      <c r="H829" s="258"/>
      <c r="I829" s="307"/>
      <c r="J829" s="306"/>
      <c r="K829" s="258"/>
      <c r="L829" s="260"/>
      <c r="M829" s="260"/>
      <c r="N829" s="260"/>
      <c r="O829" s="260"/>
    </row>
    <row r="830" spans="1:15" s="143" customFormat="1" ht="9" customHeight="1">
      <c r="A830" s="84" t="s">
        <v>17</v>
      </c>
      <c r="B830" s="293">
        <f t="shared" si="22"/>
        <v>19073</v>
      </c>
      <c r="C830" s="85">
        <v>17784</v>
      </c>
      <c r="D830" s="85">
        <v>1218</v>
      </c>
      <c r="E830" s="85">
        <v>71</v>
      </c>
      <c r="F830" s="86"/>
      <c r="G830" s="307"/>
      <c r="H830" s="306"/>
      <c r="I830" s="307"/>
      <c r="J830" s="307"/>
      <c r="L830" s="260"/>
      <c r="M830" s="260"/>
      <c r="N830" s="260"/>
      <c r="O830" s="260"/>
    </row>
    <row r="831" spans="1:15" s="143" customFormat="1" ht="9" customHeight="1">
      <c r="A831" s="84" t="s">
        <v>18</v>
      </c>
      <c r="B831" s="293">
        <f t="shared" si="22"/>
        <v>3826</v>
      </c>
      <c r="C831" s="85">
        <v>3407</v>
      </c>
      <c r="D831" s="85">
        <v>407</v>
      </c>
      <c r="E831" s="85">
        <v>12</v>
      </c>
      <c r="F831" s="86"/>
      <c r="G831" s="307"/>
      <c r="H831" s="307"/>
      <c r="I831" s="307"/>
      <c r="J831" s="307"/>
      <c r="L831" s="260"/>
      <c r="M831" s="260"/>
      <c r="N831" s="260"/>
      <c r="O831" s="260"/>
    </row>
    <row r="832" spans="1:15" s="143" customFormat="1" ht="9" customHeight="1">
      <c r="A832" s="87" t="s">
        <v>19</v>
      </c>
      <c r="B832" s="296">
        <f t="shared" si="22"/>
        <v>4631</v>
      </c>
      <c r="C832" s="88">
        <v>3621</v>
      </c>
      <c r="D832" s="88">
        <v>990</v>
      </c>
      <c r="E832" s="88">
        <v>20</v>
      </c>
      <c r="F832" s="86"/>
      <c r="G832" s="307"/>
      <c r="H832" s="307"/>
      <c r="I832" s="307"/>
      <c r="J832" s="307"/>
      <c r="L832" s="260"/>
      <c r="M832" s="260"/>
      <c r="N832" s="260"/>
      <c r="O832" s="260"/>
    </row>
    <row r="833" spans="1:15" s="143" customFormat="1" ht="9" customHeight="1">
      <c r="A833" s="84" t="s">
        <v>20</v>
      </c>
      <c r="B833" s="293">
        <f t="shared" si="22"/>
        <v>16660</v>
      </c>
      <c r="C833" s="85">
        <v>14962</v>
      </c>
      <c r="D833" s="85">
        <v>1561</v>
      </c>
      <c r="E833" s="85">
        <v>137</v>
      </c>
      <c r="F833" s="86"/>
      <c r="G833" s="307"/>
      <c r="H833" s="307"/>
      <c r="I833" s="307"/>
      <c r="J833" s="307"/>
      <c r="L833" s="260"/>
      <c r="M833" s="260"/>
      <c r="N833" s="260"/>
      <c r="O833" s="260"/>
    </row>
    <row r="834" spans="1:15" s="143" customFormat="1" ht="9" customHeight="1">
      <c r="A834" s="84" t="s">
        <v>21</v>
      </c>
      <c r="B834" s="293">
        <f t="shared" si="22"/>
        <v>4593</v>
      </c>
      <c r="C834" s="85">
        <v>3845</v>
      </c>
      <c r="D834" s="85">
        <v>469</v>
      </c>
      <c r="E834" s="85">
        <v>279</v>
      </c>
      <c r="F834" s="86"/>
      <c r="G834" s="307"/>
      <c r="H834" s="307"/>
      <c r="I834" s="307"/>
      <c r="J834" s="307"/>
      <c r="L834" s="260"/>
      <c r="M834" s="260"/>
      <c r="N834" s="260"/>
      <c r="O834" s="260"/>
    </row>
    <row r="835" spans="1:15" s="143" customFormat="1" ht="9" customHeight="1">
      <c r="A835" s="84" t="s">
        <v>22</v>
      </c>
      <c r="B835" s="293">
        <f t="shared" si="22"/>
        <v>26986</v>
      </c>
      <c r="C835" s="85">
        <v>14280</v>
      </c>
      <c r="D835" s="85">
        <v>12230</v>
      </c>
      <c r="E835" s="85">
        <v>476</v>
      </c>
      <c r="F835" s="86"/>
      <c r="G835" s="307"/>
      <c r="H835" s="307"/>
      <c r="I835" s="307"/>
      <c r="J835" s="307"/>
      <c r="L835" s="260"/>
      <c r="M835" s="260"/>
      <c r="N835" s="260"/>
      <c r="O835" s="260"/>
    </row>
    <row r="836" spans="1:15" s="143" customFormat="1" ht="9" customHeight="1">
      <c r="A836" s="87" t="s">
        <v>23</v>
      </c>
      <c r="B836" s="296">
        <f t="shared" si="22"/>
        <v>23802</v>
      </c>
      <c r="C836" s="88">
        <v>20030</v>
      </c>
      <c r="D836" s="88">
        <v>3586</v>
      </c>
      <c r="E836" s="88">
        <v>186</v>
      </c>
      <c r="F836" s="86"/>
      <c r="G836" s="307"/>
      <c r="H836" s="307"/>
      <c r="I836" s="307"/>
      <c r="J836" s="307"/>
      <c r="L836" s="260"/>
      <c r="M836" s="260"/>
      <c r="N836" s="260"/>
      <c r="O836" s="260"/>
    </row>
    <row r="837" spans="1:15" s="143" customFormat="1" ht="9" customHeight="1">
      <c r="A837" s="243" t="s">
        <v>24</v>
      </c>
      <c r="B837" s="293">
        <f t="shared" si="22"/>
        <v>61984</v>
      </c>
      <c r="C837" s="85">
        <v>61225</v>
      </c>
      <c r="D837" s="85">
        <v>232</v>
      </c>
      <c r="E837" s="85">
        <v>527</v>
      </c>
      <c r="F837" s="86"/>
      <c r="G837" s="307"/>
      <c r="H837" s="307"/>
      <c r="I837" s="307"/>
      <c r="J837" s="307"/>
      <c r="L837" s="260"/>
      <c r="M837" s="260"/>
      <c r="N837" s="260"/>
      <c r="O837" s="260"/>
    </row>
    <row r="838" spans="1:15" s="143" customFormat="1" ht="9" customHeight="1">
      <c r="A838" s="84" t="s">
        <v>25</v>
      </c>
      <c r="B838" s="293">
        <f t="shared" si="22"/>
        <v>9449</v>
      </c>
      <c r="C838" s="85">
        <v>6340</v>
      </c>
      <c r="D838" s="85">
        <v>3065</v>
      </c>
      <c r="E838" s="85">
        <v>44</v>
      </c>
      <c r="F838" s="86"/>
      <c r="G838" s="307"/>
      <c r="H838" s="307"/>
      <c r="I838" s="307"/>
      <c r="J838" s="307"/>
      <c r="L838" s="260"/>
      <c r="M838" s="260"/>
      <c r="N838" s="260"/>
      <c r="O838" s="260"/>
    </row>
    <row r="839" spans="1:15" s="143" customFormat="1" ht="9" customHeight="1">
      <c r="A839" s="84" t="s">
        <v>26</v>
      </c>
      <c r="B839" s="293">
        <f t="shared" si="22"/>
        <v>34794</v>
      </c>
      <c r="C839" s="85">
        <v>24804</v>
      </c>
      <c r="D839" s="85">
        <v>9661</v>
      </c>
      <c r="E839" s="85">
        <v>329</v>
      </c>
      <c r="F839" s="86"/>
      <c r="G839" s="307"/>
      <c r="H839" s="307"/>
      <c r="I839" s="307"/>
      <c r="J839" s="307"/>
      <c r="L839" s="260"/>
      <c r="M839" s="260"/>
      <c r="N839" s="260"/>
      <c r="O839" s="260"/>
    </row>
    <row r="840" spans="1:15" s="143" customFormat="1" ht="9" customHeight="1">
      <c r="A840" s="87" t="s">
        <v>27</v>
      </c>
      <c r="B840" s="296">
        <f t="shared" si="22"/>
        <v>19910</v>
      </c>
      <c r="C840" s="88">
        <v>12643</v>
      </c>
      <c r="D840" s="88">
        <v>7050</v>
      </c>
      <c r="E840" s="88">
        <v>217</v>
      </c>
      <c r="F840" s="86"/>
      <c r="G840" s="307"/>
      <c r="H840" s="307"/>
      <c r="I840" s="307"/>
      <c r="J840" s="307"/>
      <c r="L840" s="260"/>
      <c r="M840" s="260"/>
      <c r="N840" s="260"/>
      <c r="O840" s="260"/>
    </row>
    <row r="841" spans="1:15" s="143" customFormat="1" ht="9" customHeight="1">
      <c r="A841" s="84" t="s">
        <v>28</v>
      </c>
      <c r="B841" s="293">
        <f t="shared" si="22"/>
        <v>15675</v>
      </c>
      <c r="C841" s="85">
        <v>8148</v>
      </c>
      <c r="D841" s="85">
        <v>7324</v>
      </c>
      <c r="E841" s="85">
        <v>203</v>
      </c>
      <c r="F841" s="86"/>
      <c r="G841" s="307"/>
      <c r="H841" s="307"/>
      <c r="I841" s="307"/>
      <c r="J841" s="307"/>
      <c r="L841" s="260"/>
      <c r="M841" s="260"/>
      <c r="N841" s="260"/>
      <c r="O841" s="260"/>
    </row>
    <row r="842" spans="1:15" s="143" customFormat="1" ht="9" customHeight="1">
      <c r="A842" s="84" t="s">
        <v>29</v>
      </c>
      <c r="B842" s="293">
        <f t="shared" si="22"/>
        <v>46224</v>
      </c>
      <c r="C842" s="85">
        <v>40527</v>
      </c>
      <c r="D842" s="85">
        <v>5302</v>
      </c>
      <c r="E842" s="85">
        <v>395</v>
      </c>
      <c r="F842" s="86"/>
      <c r="G842" s="307"/>
      <c r="H842" s="307"/>
      <c r="I842" s="307"/>
      <c r="J842" s="307"/>
      <c r="L842" s="260"/>
      <c r="M842" s="260"/>
      <c r="N842" s="260"/>
      <c r="O842" s="260"/>
    </row>
    <row r="843" spans="1:15" s="143" customFormat="1" ht="9" customHeight="1">
      <c r="A843" s="84" t="s">
        <v>30</v>
      </c>
      <c r="B843" s="293">
        <f t="shared" si="22"/>
        <v>83780</v>
      </c>
      <c r="C843" s="85">
        <v>72813</v>
      </c>
      <c r="D843" s="85">
        <v>10273</v>
      </c>
      <c r="E843" s="85">
        <v>694</v>
      </c>
      <c r="F843" s="86"/>
      <c r="G843" s="307"/>
      <c r="H843" s="307"/>
      <c r="I843" s="307"/>
      <c r="J843" s="307"/>
      <c r="L843" s="260"/>
      <c r="M843" s="260"/>
      <c r="N843" s="260"/>
      <c r="O843" s="260"/>
    </row>
    <row r="844" spans="1:15" s="143" customFormat="1" ht="9" customHeight="1">
      <c r="A844" s="87" t="s">
        <v>31</v>
      </c>
      <c r="B844" s="296">
        <f t="shared" si="22"/>
        <v>27327</v>
      </c>
      <c r="C844" s="88">
        <v>18936</v>
      </c>
      <c r="D844" s="88">
        <v>8229</v>
      </c>
      <c r="E844" s="88">
        <v>162</v>
      </c>
      <c r="F844" s="86"/>
      <c r="G844" s="307"/>
      <c r="H844" s="307"/>
      <c r="I844" s="307"/>
      <c r="J844" s="307"/>
      <c r="L844" s="260"/>
      <c r="M844" s="260"/>
      <c r="N844" s="260"/>
      <c r="O844" s="260"/>
    </row>
    <row r="845" spans="1:15" s="143" customFormat="1" ht="9" customHeight="1">
      <c r="A845" s="84" t="s">
        <v>32</v>
      </c>
      <c r="B845" s="293">
        <f t="shared" si="22"/>
        <v>12353</v>
      </c>
      <c r="C845" s="85">
        <v>9858</v>
      </c>
      <c r="D845" s="85">
        <v>2425</v>
      </c>
      <c r="E845" s="85">
        <v>70</v>
      </c>
      <c r="F845" s="86"/>
      <c r="G845" s="307"/>
      <c r="H845" s="307"/>
      <c r="I845" s="307"/>
      <c r="J845" s="307"/>
      <c r="L845" s="260"/>
      <c r="M845" s="260"/>
      <c r="N845" s="260"/>
      <c r="O845" s="260"/>
    </row>
    <row r="846" spans="1:15" s="143" customFormat="1" ht="9" customHeight="1">
      <c r="A846" s="84" t="s">
        <v>33</v>
      </c>
      <c r="B846" s="293">
        <f t="shared" si="22"/>
        <v>6976</v>
      </c>
      <c r="C846" s="85">
        <v>4875</v>
      </c>
      <c r="D846" s="85">
        <v>2060</v>
      </c>
      <c r="E846" s="85">
        <v>41</v>
      </c>
      <c r="F846" s="86"/>
      <c r="G846" s="307"/>
      <c r="H846" s="307"/>
      <c r="I846" s="307"/>
      <c r="J846" s="307"/>
      <c r="L846" s="260"/>
      <c r="M846" s="260"/>
      <c r="N846" s="260"/>
      <c r="O846" s="260"/>
    </row>
    <row r="847" spans="1:15" s="143" customFormat="1" ht="9" customHeight="1">
      <c r="A847" s="84" t="s">
        <v>34</v>
      </c>
      <c r="B847" s="293">
        <f t="shared" si="22"/>
        <v>26920</v>
      </c>
      <c r="C847" s="85">
        <v>25366</v>
      </c>
      <c r="D847" s="85">
        <v>1458</v>
      </c>
      <c r="E847" s="85">
        <v>96</v>
      </c>
      <c r="F847" s="86"/>
      <c r="G847" s="307"/>
      <c r="H847" s="307"/>
      <c r="I847" s="307"/>
      <c r="J847" s="307"/>
      <c r="L847" s="260"/>
      <c r="M847" s="260"/>
      <c r="N847" s="260"/>
      <c r="O847" s="260"/>
    </row>
    <row r="848" spans="1:15" s="143" customFormat="1" ht="9" customHeight="1">
      <c r="A848" s="87" t="s">
        <v>35</v>
      </c>
      <c r="B848" s="296">
        <f t="shared" si="22"/>
        <v>24914</v>
      </c>
      <c r="C848" s="88">
        <v>11324</v>
      </c>
      <c r="D848" s="88">
        <v>13101</v>
      </c>
      <c r="E848" s="88">
        <v>489</v>
      </c>
      <c r="F848" s="86"/>
      <c r="G848" s="307"/>
      <c r="H848" s="307"/>
      <c r="I848" s="307"/>
      <c r="J848" s="307"/>
      <c r="L848" s="260"/>
      <c r="M848" s="260"/>
      <c r="N848" s="260"/>
      <c r="O848" s="260"/>
    </row>
    <row r="849" spans="1:15" s="143" customFormat="1" ht="9" customHeight="1">
      <c r="A849" s="84" t="s">
        <v>36</v>
      </c>
      <c r="B849" s="293">
        <f t="shared" si="22"/>
        <v>37724</v>
      </c>
      <c r="C849" s="85">
        <v>26707</v>
      </c>
      <c r="D849" s="85">
        <v>10955</v>
      </c>
      <c r="E849" s="85">
        <v>62</v>
      </c>
      <c r="F849" s="86"/>
      <c r="G849" s="307"/>
      <c r="H849" s="307"/>
      <c r="I849" s="307"/>
      <c r="J849" s="307"/>
      <c r="L849" s="260"/>
      <c r="M849" s="260"/>
      <c r="N849" s="260"/>
      <c r="O849" s="260"/>
    </row>
    <row r="850" spans="1:15" s="143" customFormat="1" ht="9" customHeight="1">
      <c r="A850" s="84" t="s">
        <v>37</v>
      </c>
      <c r="B850" s="293">
        <f t="shared" si="22"/>
        <v>10361</v>
      </c>
      <c r="C850" s="85">
        <v>7357</v>
      </c>
      <c r="D850" s="85">
        <v>2948</v>
      </c>
      <c r="E850" s="85">
        <v>56</v>
      </c>
      <c r="F850" s="86"/>
      <c r="G850" s="307"/>
      <c r="H850" s="307"/>
      <c r="I850" s="307"/>
      <c r="J850" s="307"/>
      <c r="L850" s="260"/>
      <c r="M850" s="260"/>
      <c r="N850" s="260"/>
      <c r="O850" s="260"/>
    </row>
    <row r="851" spans="1:15" s="143" customFormat="1" ht="9" customHeight="1">
      <c r="A851" s="84" t="s">
        <v>38</v>
      </c>
      <c r="B851" s="293">
        <f t="shared" si="22"/>
        <v>6424</v>
      </c>
      <c r="C851" s="85">
        <v>5570</v>
      </c>
      <c r="D851" s="85">
        <v>781</v>
      </c>
      <c r="E851" s="85">
        <v>73</v>
      </c>
      <c r="F851" s="86"/>
      <c r="G851" s="307"/>
      <c r="H851" s="307"/>
      <c r="I851" s="307"/>
      <c r="J851" s="307"/>
      <c r="L851" s="260"/>
      <c r="M851" s="260"/>
      <c r="N851" s="260"/>
      <c r="O851" s="260"/>
    </row>
    <row r="852" spans="1:15" s="143" customFormat="1" ht="9" customHeight="1">
      <c r="A852" s="87" t="s">
        <v>39</v>
      </c>
      <c r="B852" s="296">
        <f t="shared" si="22"/>
        <v>16149</v>
      </c>
      <c r="C852" s="88">
        <v>10144</v>
      </c>
      <c r="D852" s="88">
        <v>5820</v>
      </c>
      <c r="E852" s="88">
        <v>185</v>
      </c>
      <c r="F852" s="86"/>
      <c r="G852" s="307"/>
      <c r="H852" s="307"/>
      <c r="I852" s="307"/>
      <c r="J852" s="307"/>
      <c r="L852" s="260"/>
      <c r="M852" s="260"/>
      <c r="N852" s="260"/>
      <c r="O852" s="260"/>
    </row>
    <row r="853" spans="1:15" s="143" customFormat="1" ht="9" customHeight="1">
      <c r="A853" s="84" t="s">
        <v>40</v>
      </c>
      <c r="B853" s="293">
        <f t="shared" si="22"/>
        <v>16279</v>
      </c>
      <c r="C853" s="85">
        <v>11682</v>
      </c>
      <c r="D853" s="85">
        <v>4528</v>
      </c>
      <c r="E853" s="85">
        <v>69</v>
      </c>
      <c r="F853" s="86"/>
      <c r="G853" s="307"/>
      <c r="H853" s="307"/>
      <c r="I853" s="307"/>
      <c r="J853" s="307"/>
      <c r="L853" s="260"/>
      <c r="M853" s="260"/>
      <c r="N853" s="260"/>
      <c r="O853" s="260"/>
    </row>
    <row r="854" spans="1:15" s="143" customFormat="1" ht="9" customHeight="1">
      <c r="A854" s="84" t="s">
        <v>41</v>
      </c>
      <c r="B854" s="293">
        <f t="shared" si="22"/>
        <v>16729</v>
      </c>
      <c r="C854" s="85">
        <v>14220</v>
      </c>
      <c r="D854" s="85">
        <v>2459</v>
      </c>
      <c r="E854" s="85">
        <v>50</v>
      </c>
      <c r="F854" s="86"/>
      <c r="G854" s="307"/>
      <c r="H854" s="307"/>
      <c r="I854" s="307"/>
      <c r="J854" s="307"/>
      <c r="L854" s="260"/>
      <c r="M854" s="260"/>
      <c r="N854" s="260"/>
      <c r="O854" s="260"/>
    </row>
    <row r="855" spans="1:15" s="143" customFormat="1" ht="9" customHeight="1">
      <c r="A855" s="84" t="s">
        <v>42</v>
      </c>
      <c r="B855" s="293">
        <f t="shared" si="22"/>
        <v>13016</v>
      </c>
      <c r="C855" s="85">
        <v>7441</v>
      </c>
      <c r="D855" s="85">
        <v>5176</v>
      </c>
      <c r="E855" s="85">
        <v>399</v>
      </c>
      <c r="F855" s="86"/>
      <c r="G855" s="307"/>
      <c r="H855" s="307"/>
      <c r="I855" s="307"/>
      <c r="J855" s="307"/>
      <c r="L855" s="260"/>
      <c r="M855" s="260"/>
      <c r="N855" s="260"/>
      <c r="O855" s="260"/>
    </row>
    <row r="856" spans="1:15" s="143" customFormat="1" ht="9" customHeight="1">
      <c r="A856" s="87" t="s">
        <v>43</v>
      </c>
      <c r="B856" s="296">
        <f t="shared" si="22"/>
        <v>19587</v>
      </c>
      <c r="C856" s="88">
        <v>17131</v>
      </c>
      <c r="D856" s="88">
        <v>2319</v>
      </c>
      <c r="E856" s="88">
        <v>137</v>
      </c>
      <c r="F856" s="86"/>
      <c r="G856" s="307"/>
      <c r="H856" s="307"/>
      <c r="I856" s="307"/>
      <c r="J856" s="307"/>
      <c r="L856" s="260"/>
      <c r="M856" s="260"/>
      <c r="N856" s="260"/>
      <c r="O856" s="260"/>
    </row>
    <row r="857" spans="1:15" s="143" customFormat="1" ht="9" customHeight="1">
      <c r="A857" s="84" t="s">
        <v>44</v>
      </c>
      <c r="B857" s="293">
        <f t="shared" si="22"/>
        <v>6591</v>
      </c>
      <c r="C857" s="85">
        <v>5353</v>
      </c>
      <c r="D857" s="85">
        <v>1219</v>
      </c>
      <c r="E857" s="85">
        <v>19</v>
      </c>
      <c r="F857" s="86"/>
      <c r="G857" s="307"/>
      <c r="H857" s="307"/>
      <c r="I857" s="307"/>
      <c r="J857" s="307"/>
      <c r="L857" s="260"/>
      <c r="M857" s="260"/>
      <c r="N857" s="260"/>
      <c r="O857" s="260"/>
    </row>
    <row r="858" spans="1:15" s="143" customFormat="1" ht="9" customHeight="1">
      <c r="A858" s="84" t="s">
        <v>45</v>
      </c>
      <c r="B858" s="293">
        <f t="shared" si="22"/>
        <v>52820</v>
      </c>
      <c r="C858" s="85">
        <v>33746</v>
      </c>
      <c r="D858" s="85">
        <v>18730</v>
      </c>
      <c r="E858" s="85">
        <v>344</v>
      </c>
      <c r="F858" s="86"/>
      <c r="G858" s="307"/>
      <c r="H858" s="307"/>
      <c r="I858" s="307"/>
      <c r="J858" s="307"/>
      <c r="L858" s="260"/>
      <c r="M858" s="260"/>
      <c r="N858" s="260"/>
      <c r="O858" s="260"/>
    </row>
    <row r="859" spans="1:15" s="143" customFormat="1" ht="9" customHeight="1">
      <c r="A859" s="84" t="s">
        <v>46</v>
      </c>
      <c r="B859" s="293">
        <f t="shared" si="22"/>
        <v>12636</v>
      </c>
      <c r="C859" s="85">
        <v>10684</v>
      </c>
      <c r="D859" s="85">
        <v>1842</v>
      </c>
      <c r="E859" s="85">
        <v>110</v>
      </c>
      <c r="F859" s="86"/>
      <c r="G859" s="307"/>
      <c r="H859" s="307"/>
      <c r="I859" s="307"/>
      <c r="J859" s="307"/>
      <c r="L859" s="260"/>
      <c r="M859" s="260"/>
      <c r="N859" s="260"/>
      <c r="O859" s="260"/>
    </row>
    <row r="860" spans="1:15" s="143" customFormat="1" ht="9" customHeight="1">
      <c r="A860" s="87" t="s">
        <v>47</v>
      </c>
      <c r="B860" s="296">
        <f t="shared" si="22"/>
        <v>9497</v>
      </c>
      <c r="C860" s="88">
        <v>5665</v>
      </c>
      <c r="D860" s="88">
        <v>3798</v>
      </c>
      <c r="E860" s="88">
        <v>34</v>
      </c>
      <c r="F860" s="86"/>
      <c r="G860" s="307"/>
      <c r="H860" s="307"/>
      <c r="I860" s="307"/>
      <c r="J860" s="307"/>
      <c r="L860" s="260"/>
      <c r="M860" s="260"/>
      <c r="N860" s="260"/>
      <c r="O860" s="260"/>
    </row>
    <row r="861" spans="1:15" s="143" customFormat="1" ht="9" customHeight="1">
      <c r="A861" s="84" t="s">
        <v>76</v>
      </c>
      <c r="B861" s="297">
        <f t="shared" si="22"/>
        <v>1290</v>
      </c>
      <c r="C861" s="297" t="s">
        <v>77</v>
      </c>
      <c r="D861" s="297" t="s">
        <v>77</v>
      </c>
      <c r="E861" s="85">
        <v>1290</v>
      </c>
      <c r="F861" s="86"/>
      <c r="G861" s="308"/>
      <c r="H861" s="307"/>
      <c r="I861" s="307"/>
      <c r="J861" s="307"/>
      <c r="L861" s="260"/>
      <c r="M861" s="260"/>
      <c r="N861" s="260"/>
      <c r="O861" s="260"/>
    </row>
    <row r="862" spans="1:15" s="143" customFormat="1" ht="9" customHeight="1">
      <c r="A862" s="84" t="s">
        <v>266</v>
      </c>
      <c r="B862" s="297">
        <f t="shared" si="22"/>
        <v>7909</v>
      </c>
      <c r="C862" s="297" t="s">
        <v>59</v>
      </c>
      <c r="D862" s="297" t="s">
        <v>59</v>
      </c>
      <c r="E862" s="85">
        <v>7909</v>
      </c>
      <c r="F862" s="86"/>
      <c r="G862" s="308"/>
      <c r="H862" s="307"/>
      <c r="I862" s="307"/>
      <c r="J862" s="307"/>
      <c r="L862" s="260"/>
      <c r="M862" s="260"/>
      <c r="N862" s="260"/>
      <c r="O862" s="260"/>
    </row>
    <row r="863" spans="1:15" s="143" customFormat="1" ht="5.25" customHeight="1">
      <c r="A863" s="84"/>
      <c r="B863" s="85"/>
      <c r="C863" s="90"/>
      <c r="D863" s="90"/>
      <c r="E863" s="85"/>
      <c r="F863" s="86"/>
    </row>
    <row r="864" spans="1:15" s="258" customFormat="1" ht="9" customHeight="1">
      <c r="A864" s="80" t="s">
        <v>124</v>
      </c>
      <c r="B864" s="81"/>
      <c r="C864" s="81"/>
      <c r="D864" s="81"/>
      <c r="E864" s="81"/>
      <c r="F864" s="82"/>
    </row>
    <row r="865" spans="1:15" s="258" customFormat="1" ht="9" customHeight="1">
      <c r="A865" s="83" t="s">
        <v>7</v>
      </c>
      <c r="B865" s="289">
        <f>SUM(B867:B900)</f>
        <v>722611</v>
      </c>
      <c r="C865" s="289">
        <f>SUM(C867:C900)</f>
        <v>552024</v>
      </c>
      <c r="D865" s="289">
        <f>SUM(D867:D900)</f>
        <v>130382</v>
      </c>
      <c r="E865" s="289">
        <f>SUM(E867:E900)</f>
        <v>40205</v>
      </c>
      <c r="F865" s="82"/>
      <c r="G865" s="306"/>
      <c r="H865" s="306"/>
      <c r="I865" s="307"/>
      <c r="J865" s="306"/>
      <c r="L865" s="260"/>
      <c r="M865" s="260"/>
      <c r="N865" s="260"/>
      <c r="O865" s="260"/>
    </row>
    <row r="866" spans="1:15" s="258" customFormat="1" ht="5.25" customHeight="1">
      <c r="A866" s="83"/>
      <c r="B866" s="289"/>
      <c r="C866" s="81"/>
      <c r="D866" s="81"/>
      <c r="E866" s="81"/>
      <c r="F866" s="82"/>
      <c r="G866" s="306"/>
      <c r="I866" s="307"/>
      <c r="J866" s="306"/>
    </row>
    <row r="867" spans="1:15" s="143" customFormat="1" ht="9" customHeight="1">
      <c r="A867" s="84" t="s">
        <v>16</v>
      </c>
      <c r="B867" s="293">
        <f t="shared" ref="B867:B900" si="23">SUM(C867:E867)</f>
        <v>6226</v>
      </c>
      <c r="C867" s="85">
        <v>5335</v>
      </c>
      <c r="D867" s="85">
        <v>826</v>
      </c>
      <c r="E867" s="85">
        <v>65</v>
      </c>
      <c r="F867" s="86"/>
      <c r="G867" s="307"/>
      <c r="H867" s="258"/>
      <c r="I867" s="307"/>
      <c r="J867" s="306"/>
      <c r="K867" s="258"/>
      <c r="L867" s="260"/>
      <c r="M867" s="260"/>
      <c r="N867" s="260"/>
      <c r="O867" s="260"/>
    </row>
    <row r="868" spans="1:15" s="143" customFormat="1" ht="9" customHeight="1">
      <c r="A868" s="84" t="s">
        <v>17</v>
      </c>
      <c r="B868" s="293">
        <f t="shared" si="23"/>
        <v>20501</v>
      </c>
      <c r="C868" s="85">
        <v>19506</v>
      </c>
      <c r="D868" s="85">
        <v>774</v>
      </c>
      <c r="E868" s="85">
        <v>221</v>
      </c>
      <c r="F868" s="86"/>
      <c r="G868" s="307"/>
      <c r="H868" s="258"/>
      <c r="I868" s="307"/>
      <c r="J868" s="306"/>
      <c r="K868" s="258"/>
      <c r="L868" s="260"/>
      <c r="M868" s="260"/>
      <c r="N868" s="260"/>
      <c r="O868" s="260"/>
    </row>
    <row r="869" spans="1:15" s="143" customFormat="1" ht="9" customHeight="1">
      <c r="A869" s="84" t="s">
        <v>18</v>
      </c>
      <c r="B869" s="293">
        <f t="shared" si="23"/>
        <v>3447</v>
      </c>
      <c r="C869" s="85">
        <v>3103</v>
      </c>
      <c r="D869" s="85">
        <v>315</v>
      </c>
      <c r="E869" s="85">
        <v>29</v>
      </c>
      <c r="F869" s="86"/>
      <c r="G869" s="307"/>
      <c r="H869" s="306"/>
      <c r="I869" s="307"/>
      <c r="J869" s="307"/>
      <c r="L869" s="260"/>
      <c r="M869" s="260"/>
      <c r="N869" s="260"/>
      <c r="O869" s="260"/>
    </row>
    <row r="870" spans="1:15" s="143" customFormat="1" ht="9" customHeight="1">
      <c r="A870" s="87" t="s">
        <v>19</v>
      </c>
      <c r="B870" s="296">
        <f t="shared" si="23"/>
        <v>4835</v>
      </c>
      <c r="C870" s="88">
        <v>3866</v>
      </c>
      <c r="D870" s="88">
        <v>893</v>
      </c>
      <c r="E870" s="88">
        <v>76</v>
      </c>
      <c r="F870" s="86"/>
      <c r="G870" s="307"/>
      <c r="H870" s="307"/>
      <c r="I870" s="307"/>
      <c r="J870" s="307"/>
      <c r="L870" s="260"/>
      <c r="M870" s="260"/>
      <c r="N870" s="260"/>
      <c r="O870" s="260"/>
    </row>
    <row r="871" spans="1:15" s="143" customFormat="1" ht="9" customHeight="1">
      <c r="A871" s="84" t="s">
        <v>20</v>
      </c>
      <c r="B871" s="293">
        <f t="shared" si="23"/>
        <v>17013</v>
      </c>
      <c r="C871" s="85">
        <v>15437</v>
      </c>
      <c r="D871" s="85">
        <v>1323</v>
      </c>
      <c r="E871" s="85">
        <v>253</v>
      </c>
      <c r="F871" s="86"/>
      <c r="G871" s="307"/>
      <c r="H871" s="307"/>
      <c r="I871" s="307"/>
      <c r="J871" s="307"/>
      <c r="L871" s="260"/>
      <c r="M871" s="260"/>
      <c r="N871" s="260"/>
      <c r="O871" s="260"/>
    </row>
    <row r="872" spans="1:15" s="143" customFormat="1" ht="9" customHeight="1">
      <c r="A872" s="84" t="s">
        <v>21</v>
      </c>
      <c r="B872" s="293">
        <f t="shared" si="23"/>
        <v>4533</v>
      </c>
      <c r="C872" s="85">
        <v>3948</v>
      </c>
      <c r="D872" s="85">
        <v>479</v>
      </c>
      <c r="E872" s="85">
        <v>106</v>
      </c>
      <c r="F872" s="86"/>
      <c r="G872" s="307"/>
      <c r="H872" s="307"/>
      <c r="I872" s="307"/>
      <c r="J872" s="307"/>
      <c r="L872" s="260"/>
      <c r="M872" s="260"/>
      <c r="N872" s="260"/>
      <c r="O872" s="260"/>
    </row>
    <row r="873" spans="1:15" s="143" customFormat="1" ht="9" customHeight="1">
      <c r="A873" s="84" t="s">
        <v>22</v>
      </c>
      <c r="B873" s="293">
        <f t="shared" si="23"/>
        <v>27263</v>
      </c>
      <c r="C873" s="85">
        <v>14750</v>
      </c>
      <c r="D873" s="85">
        <v>11723</v>
      </c>
      <c r="E873" s="85">
        <v>790</v>
      </c>
      <c r="F873" s="86"/>
      <c r="G873" s="307"/>
      <c r="H873" s="307"/>
      <c r="I873" s="307"/>
      <c r="J873" s="307"/>
      <c r="L873" s="260"/>
      <c r="M873" s="260"/>
      <c r="N873" s="260"/>
      <c r="O873" s="260"/>
    </row>
    <row r="874" spans="1:15" s="143" customFormat="1" ht="9" customHeight="1">
      <c r="A874" s="87" t="s">
        <v>23</v>
      </c>
      <c r="B874" s="296">
        <f t="shared" si="23"/>
        <v>23836</v>
      </c>
      <c r="C874" s="88">
        <v>20855</v>
      </c>
      <c r="D874" s="88">
        <v>2646</v>
      </c>
      <c r="E874" s="88">
        <v>335</v>
      </c>
      <c r="F874" s="86"/>
      <c r="G874" s="307"/>
      <c r="H874" s="307"/>
      <c r="I874" s="307"/>
      <c r="J874" s="307"/>
      <c r="L874" s="260"/>
      <c r="M874" s="260"/>
      <c r="N874" s="260"/>
      <c r="O874" s="260"/>
    </row>
    <row r="875" spans="1:15" s="143" customFormat="1" ht="9" customHeight="1">
      <c r="A875" s="243" t="s">
        <v>24</v>
      </c>
      <c r="B875" s="293">
        <f t="shared" si="23"/>
        <v>63213</v>
      </c>
      <c r="C875" s="85">
        <v>62899</v>
      </c>
      <c r="D875" s="85">
        <v>11</v>
      </c>
      <c r="E875" s="85">
        <v>303</v>
      </c>
      <c r="F875" s="86"/>
      <c r="G875" s="307"/>
      <c r="H875" s="307"/>
      <c r="I875" s="307"/>
      <c r="J875" s="307"/>
      <c r="L875" s="260"/>
      <c r="M875" s="260"/>
      <c r="N875" s="260"/>
      <c r="O875" s="260"/>
    </row>
    <row r="876" spans="1:15" s="143" customFormat="1" ht="9" customHeight="1">
      <c r="A876" s="84" t="s">
        <v>25</v>
      </c>
      <c r="B876" s="293">
        <f t="shared" si="23"/>
        <v>9311</v>
      </c>
      <c r="C876" s="85">
        <v>6597</v>
      </c>
      <c r="D876" s="85">
        <v>2078</v>
      </c>
      <c r="E876" s="85">
        <v>636</v>
      </c>
      <c r="F876" s="86"/>
      <c r="G876" s="307"/>
      <c r="H876" s="307"/>
      <c r="I876" s="307"/>
      <c r="J876" s="307"/>
      <c r="L876" s="260"/>
      <c r="M876" s="260"/>
      <c r="N876" s="260"/>
      <c r="O876" s="260"/>
    </row>
    <row r="877" spans="1:15" s="143" customFormat="1" ht="9" customHeight="1">
      <c r="A877" s="84" t="s">
        <v>26</v>
      </c>
      <c r="B877" s="293">
        <f t="shared" si="23"/>
        <v>35880</v>
      </c>
      <c r="C877" s="85">
        <v>26629</v>
      </c>
      <c r="D877" s="85">
        <v>8220</v>
      </c>
      <c r="E877" s="85">
        <v>1031</v>
      </c>
      <c r="F877" s="86"/>
      <c r="G877" s="307"/>
      <c r="H877" s="307"/>
      <c r="I877" s="307"/>
      <c r="J877" s="307"/>
      <c r="L877" s="260"/>
      <c r="M877" s="260"/>
      <c r="N877" s="260"/>
      <c r="O877" s="260"/>
    </row>
    <row r="878" spans="1:15" s="143" customFormat="1" ht="9" customHeight="1">
      <c r="A878" s="87" t="s">
        <v>27</v>
      </c>
      <c r="B878" s="296">
        <f t="shared" si="23"/>
        <v>18410</v>
      </c>
      <c r="C878" s="88">
        <v>12308</v>
      </c>
      <c r="D878" s="88">
        <v>5618</v>
      </c>
      <c r="E878" s="88">
        <v>484</v>
      </c>
      <c r="F878" s="86"/>
      <c r="G878" s="307"/>
      <c r="H878" s="307"/>
      <c r="I878" s="307"/>
      <c r="J878" s="307"/>
      <c r="L878" s="260"/>
      <c r="M878" s="260"/>
      <c r="N878" s="260"/>
      <c r="O878" s="260"/>
    </row>
    <row r="879" spans="1:15" s="143" customFormat="1" ht="9" customHeight="1">
      <c r="A879" s="84" t="s">
        <v>28</v>
      </c>
      <c r="B879" s="293">
        <f t="shared" si="23"/>
        <v>15945</v>
      </c>
      <c r="C879" s="85">
        <v>8398</v>
      </c>
      <c r="D879" s="85">
        <v>6774</v>
      </c>
      <c r="E879" s="85">
        <v>773</v>
      </c>
      <c r="F879" s="86"/>
      <c r="G879" s="307"/>
      <c r="H879" s="307"/>
      <c r="I879" s="307"/>
      <c r="J879" s="307"/>
      <c r="L879" s="260"/>
      <c r="M879" s="260"/>
      <c r="N879" s="260"/>
      <c r="O879" s="260"/>
    </row>
    <row r="880" spans="1:15" s="143" customFormat="1" ht="9" customHeight="1">
      <c r="A880" s="84" t="s">
        <v>29</v>
      </c>
      <c r="B880" s="293">
        <f t="shared" si="23"/>
        <v>47097</v>
      </c>
      <c r="C880" s="85">
        <v>40759</v>
      </c>
      <c r="D880" s="85">
        <v>4855</v>
      </c>
      <c r="E880" s="85">
        <v>1483</v>
      </c>
      <c r="F880" s="86"/>
      <c r="G880" s="307"/>
      <c r="H880" s="307"/>
      <c r="I880" s="307"/>
      <c r="J880" s="307"/>
      <c r="L880" s="260"/>
      <c r="M880" s="260"/>
      <c r="N880" s="260"/>
      <c r="O880" s="260"/>
    </row>
    <row r="881" spans="1:15" s="143" customFormat="1" ht="9" customHeight="1">
      <c r="A881" s="84" t="s">
        <v>30</v>
      </c>
      <c r="B881" s="293">
        <f t="shared" si="23"/>
        <v>86654</v>
      </c>
      <c r="C881" s="85">
        <v>75822</v>
      </c>
      <c r="D881" s="85">
        <v>8628</v>
      </c>
      <c r="E881" s="85">
        <v>2204</v>
      </c>
      <c r="F881" s="86"/>
      <c r="G881" s="307"/>
      <c r="H881" s="307"/>
      <c r="I881" s="307"/>
      <c r="J881" s="307"/>
      <c r="L881" s="260"/>
      <c r="M881" s="260"/>
      <c r="N881" s="260"/>
      <c r="O881" s="260"/>
    </row>
    <row r="882" spans="1:15" s="143" customFormat="1" ht="9" customHeight="1">
      <c r="A882" s="87" t="s">
        <v>31</v>
      </c>
      <c r="B882" s="296">
        <f t="shared" si="23"/>
        <v>27279</v>
      </c>
      <c r="C882" s="88">
        <v>19459</v>
      </c>
      <c r="D882" s="88">
        <v>6984</v>
      </c>
      <c r="E882" s="88">
        <v>836</v>
      </c>
      <c r="F882" s="86"/>
      <c r="G882" s="307"/>
      <c r="H882" s="307"/>
      <c r="I882" s="307"/>
      <c r="J882" s="307"/>
      <c r="L882" s="260"/>
      <c r="M882" s="260"/>
      <c r="N882" s="260"/>
      <c r="O882" s="260"/>
    </row>
    <row r="883" spans="1:15" s="143" customFormat="1" ht="9" customHeight="1">
      <c r="A883" s="84" t="s">
        <v>32</v>
      </c>
      <c r="B883" s="293">
        <f t="shared" si="23"/>
        <v>12319</v>
      </c>
      <c r="C883" s="85">
        <v>11237</v>
      </c>
      <c r="D883" s="85">
        <v>812</v>
      </c>
      <c r="E883" s="85">
        <v>270</v>
      </c>
      <c r="F883" s="86"/>
      <c r="G883" s="307"/>
      <c r="H883" s="307"/>
      <c r="I883" s="307"/>
      <c r="J883" s="307"/>
      <c r="L883" s="260"/>
      <c r="M883" s="260"/>
      <c r="N883" s="260"/>
      <c r="O883" s="260"/>
    </row>
    <row r="884" spans="1:15" s="143" customFormat="1" ht="9" customHeight="1">
      <c r="A884" s="84" t="s">
        <v>33</v>
      </c>
      <c r="B884" s="293">
        <f t="shared" si="23"/>
        <v>6487</v>
      </c>
      <c r="C884" s="85">
        <v>4477</v>
      </c>
      <c r="D884" s="85">
        <v>1865</v>
      </c>
      <c r="E884" s="85">
        <v>145</v>
      </c>
      <c r="F884" s="86"/>
      <c r="G884" s="307"/>
      <c r="H884" s="307"/>
      <c r="I884" s="307"/>
      <c r="J884" s="307"/>
      <c r="L884" s="260"/>
      <c r="M884" s="260"/>
      <c r="N884" s="260"/>
      <c r="O884" s="260"/>
    </row>
    <row r="885" spans="1:15" s="143" customFormat="1" ht="9" customHeight="1">
      <c r="A885" s="84" t="s">
        <v>34</v>
      </c>
      <c r="B885" s="293">
        <f t="shared" si="23"/>
        <v>27818</v>
      </c>
      <c r="C885" s="85">
        <v>25329</v>
      </c>
      <c r="D885" s="85">
        <v>977</v>
      </c>
      <c r="E885" s="85">
        <v>1512</v>
      </c>
      <c r="F885" s="86"/>
      <c r="G885" s="307"/>
      <c r="H885" s="307"/>
      <c r="I885" s="307"/>
      <c r="J885" s="307"/>
      <c r="L885" s="260"/>
      <c r="M885" s="260"/>
      <c r="N885" s="260"/>
      <c r="O885" s="260"/>
    </row>
    <row r="886" spans="1:15" s="143" customFormat="1" ht="9" customHeight="1">
      <c r="A886" s="87" t="s">
        <v>35</v>
      </c>
      <c r="B886" s="296">
        <f t="shared" si="23"/>
        <v>25073</v>
      </c>
      <c r="C886" s="88">
        <v>11862</v>
      </c>
      <c r="D886" s="88">
        <v>10730</v>
      </c>
      <c r="E886" s="88">
        <v>2481</v>
      </c>
      <c r="F886" s="86"/>
      <c r="G886" s="307"/>
      <c r="H886" s="307"/>
      <c r="I886" s="307"/>
      <c r="J886" s="307"/>
      <c r="L886" s="260"/>
      <c r="M886" s="260"/>
      <c r="N886" s="260"/>
      <c r="O886" s="260"/>
    </row>
    <row r="887" spans="1:15" s="143" customFormat="1" ht="9" customHeight="1">
      <c r="A887" s="84" t="s">
        <v>36</v>
      </c>
      <c r="B887" s="293">
        <f t="shared" si="23"/>
        <v>37855</v>
      </c>
      <c r="C887" s="85">
        <v>26187</v>
      </c>
      <c r="D887" s="85">
        <v>9562</v>
      </c>
      <c r="E887" s="85">
        <v>2106</v>
      </c>
      <c r="F887" s="86"/>
      <c r="G887" s="307"/>
      <c r="H887" s="307"/>
      <c r="I887" s="307"/>
      <c r="J887" s="307"/>
      <c r="L887" s="260"/>
      <c r="M887" s="260"/>
      <c r="N887" s="260"/>
      <c r="O887" s="260"/>
    </row>
    <row r="888" spans="1:15" s="143" customFormat="1" ht="9" customHeight="1">
      <c r="A888" s="84" t="s">
        <v>37</v>
      </c>
      <c r="B888" s="293">
        <f t="shared" si="23"/>
        <v>10569</v>
      </c>
      <c r="C888" s="85">
        <v>7689</v>
      </c>
      <c r="D888" s="85">
        <v>2519</v>
      </c>
      <c r="E888" s="85">
        <v>361</v>
      </c>
      <c r="F888" s="86"/>
      <c r="G888" s="307"/>
      <c r="H888" s="307"/>
      <c r="I888" s="307"/>
      <c r="J888" s="307"/>
      <c r="L888" s="260"/>
      <c r="M888" s="260"/>
      <c r="N888" s="260"/>
      <c r="O888" s="260"/>
    </row>
    <row r="889" spans="1:15" s="143" customFormat="1" ht="9" customHeight="1">
      <c r="A889" s="84" t="s">
        <v>38</v>
      </c>
      <c r="B889" s="293">
        <f t="shared" si="23"/>
        <v>7062</v>
      </c>
      <c r="C889" s="85">
        <v>6208</v>
      </c>
      <c r="D889" s="85">
        <v>761</v>
      </c>
      <c r="E889" s="85">
        <v>93</v>
      </c>
      <c r="F889" s="86"/>
      <c r="G889" s="307"/>
      <c r="H889" s="307"/>
      <c r="I889" s="307"/>
      <c r="J889" s="307"/>
      <c r="L889" s="260"/>
      <c r="M889" s="260"/>
      <c r="N889" s="260"/>
      <c r="O889" s="260"/>
    </row>
    <row r="890" spans="1:15" s="143" customFormat="1" ht="9" customHeight="1">
      <c r="A890" s="87" t="s">
        <v>39</v>
      </c>
      <c r="B890" s="296">
        <f t="shared" si="23"/>
        <v>16424</v>
      </c>
      <c r="C890" s="88">
        <v>10629</v>
      </c>
      <c r="D890" s="88">
        <v>5231</v>
      </c>
      <c r="E890" s="88">
        <v>564</v>
      </c>
      <c r="F890" s="86"/>
      <c r="G890" s="307"/>
      <c r="H890" s="307"/>
      <c r="I890" s="307"/>
      <c r="J890" s="307"/>
      <c r="L890" s="260"/>
      <c r="M890" s="260"/>
      <c r="N890" s="260"/>
      <c r="O890" s="260"/>
    </row>
    <row r="891" spans="1:15" s="143" customFormat="1" ht="9" customHeight="1">
      <c r="A891" s="84" t="s">
        <v>40</v>
      </c>
      <c r="B891" s="293">
        <f t="shared" si="23"/>
        <v>16011</v>
      </c>
      <c r="C891" s="85">
        <v>11620</v>
      </c>
      <c r="D891" s="85">
        <v>3993</v>
      </c>
      <c r="E891" s="85">
        <v>398</v>
      </c>
      <c r="F891" s="86"/>
      <c r="G891" s="307"/>
      <c r="H891" s="307"/>
      <c r="I891" s="307"/>
      <c r="J891" s="307"/>
      <c r="L891" s="260"/>
      <c r="M891" s="260"/>
      <c r="N891" s="260"/>
      <c r="O891" s="260"/>
    </row>
    <row r="892" spans="1:15" s="143" customFormat="1" ht="9" customHeight="1">
      <c r="A892" s="84" t="s">
        <v>41</v>
      </c>
      <c r="B892" s="293">
        <f t="shared" si="23"/>
        <v>17644</v>
      </c>
      <c r="C892" s="85">
        <v>14982</v>
      </c>
      <c r="D892" s="85">
        <v>2269</v>
      </c>
      <c r="E892" s="85">
        <v>393</v>
      </c>
      <c r="F892" s="86"/>
      <c r="G892" s="307"/>
      <c r="H892" s="307"/>
      <c r="I892" s="307"/>
      <c r="J892" s="307"/>
      <c r="L892" s="260"/>
      <c r="M892" s="260"/>
      <c r="N892" s="260"/>
      <c r="O892" s="260"/>
    </row>
    <row r="893" spans="1:15" s="143" customFormat="1" ht="9" customHeight="1">
      <c r="A893" s="84" t="s">
        <v>42</v>
      </c>
      <c r="B893" s="293">
        <f t="shared" si="23"/>
        <v>13548</v>
      </c>
      <c r="C893" s="85">
        <v>7931</v>
      </c>
      <c r="D893" s="85">
        <v>5042</v>
      </c>
      <c r="E893" s="85">
        <v>575</v>
      </c>
      <c r="F893" s="86"/>
      <c r="G893" s="307"/>
      <c r="H893" s="307"/>
      <c r="I893" s="307"/>
      <c r="J893" s="307"/>
      <c r="L893" s="260"/>
      <c r="M893" s="260"/>
      <c r="N893" s="260"/>
      <c r="O893" s="260"/>
    </row>
    <row r="894" spans="1:15" s="143" customFormat="1" ht="9" customHeight="1">
      <c r="A894" s="87" t="s">
        <v>43</v>
      </c>
      <c r="B894" s="296">
        <f t="shared" si="23"/>
        <v>19596</v>
      </c>
      <c r="C894" s="88">
        <v>17177</v>
      </c>
      <c r="D894" s="88">
        <v>1643</v>
      </c>
      <c r="E894" s="88">
        <v>776</v>
      </c>
      <c r="F894" s="86"/>
      <c r="G894" s="307"/>
      <c r="H894" s="307"/>
      <c r="I894" s="307"/>
      <c r="J894" s="307"/>
      <c r="L894" s="260"/>
      <c r="M894" s="260"/>
      <c r="N894" s="260"/>
      <c r="O894" s="260"/>
    </row>
    <row r="895" spans="1:15" s="143" customFormat="1" ht="9" customHeight="1">
      <c r="A895" s="84" t="s">
        <v>44</v>
      </c>
      <c r="B895" s="293">
        <f t="shared" si="23"/>
        <v>6946</v>
      </c>
      <c r="C895" s="85">
        <v>5448</v>
      </c>
      <c r="D895" s="85">
        <v>1265</v>
      </c>
      <c r="E895" s="85">
        <v>233</v>
      </c>
      <c r="F895" s="86"/>
      <c r="G895" s="307"/>
      <c r="H895" s="307"/>
      <c r="I895" s="307"/>
      <c r="J895" s="307"/>
      <c r="L895" s="260"/>
      <c r="M895" s="260"/>
      <c r="N895" s="260"/>
      <c r="O895" s="260"/>
    </row>
    <row r="896" spans="1:15" s="143" customFormat="1" ht="9" customHeight="1">
      <c r="A896" s="84" t="s">
        <v>45</v>
      </c>
      <c r="B896" s="293">
        <f t="shared" si="23"/>
        <v>53395</v>
      </c>
      <c r="C896" s="85">
        <v>35192</v>
      </c>
      <c r="D896" s="85">
        <v>16393</v>
      </c>
      <c r="E896" s="85">
        <v>1810</v>
      </c>
      <c r="F896" s="86"/>
      <c r="G896" s="307"/>
      <c r="H896" s="307"/>
      <c r="I896" s="307"/>
      <c r="J896" s="307"/>
      <c r="L896" s="260"/>
      <c r="M896" s="260"/>
      <c r="N896" s="260"/>
      <c r="O896" s="260"/>
    </row>
    <row r="897" spans="1:57" s="143" customFormat="1" ht="9" customHeight="1">
      <c r="A897" s="84" t="s">
        <v>46</v>
      </c>
      <c r="B897" s="293">
        <f t="shared" si="23"/>
        <v>13017</v>
      </c>
      <c r="C897" s="85">
        <v>11058</v>
      </c>
      <c r="D897" s="85">
        <v>1647</v>
      </c>
      <c r="E897" s="85">
        <v>312</v>
      </c>
      <c r="F897" s="86"/>
      <c r="G897" s="307"/>
      <c r="H897" s="307"/>
      <c r="I897" s="307"/>
      <c r="J897" s="307"/>
      <c r="L897" s="260"/>
      <c r="M897" s="260"/>
      <c r="N897" s="260"/>
      <c r="O897" s="260"/>
    </row>
    <row r="898" spans="1:57" s="143" customFormat="1" ht="9" customHeight="1">
      <c r="A898" s="87" t="s">
        <v>47</v>
      </c>
      <c r="B898" s="296">
        <f t="shared" si="23"/>
        <v>9596</v>
      </c>
      <c r="C898" s="88">
        <v>5327</v>
      </c>
      <c r="D898" s="88">
        <v>3526</v>
      </c>
      <c r="E898" s="88">
        <v>743</v>
      </c>
      <c r="F898" s="86"/>
      <c r="G898" s="307"/>
      <c r="H898" s="307"/>
      <c r="I898" s="307"/>
      <c r="J898" s="307"/>
      <c r="L898" s="260"/>
      <c r="M898" s="260"/>
      <c r="N898" s="260"/>
      <c r="O898" s="260"/>
    </row>
    <row r="899" spans="1:57" s="143" customFormat="1" ht="9" customHeight="1">
      <c r="A899" s="84" t="s">
        <v>76</v>
      </c>
      <c r="B899" s="297">
        <f t="shared" si="23"/>
        <v>1127</v>
      </c>
      <c r="C899" s="297" t="s">
        <v>77</v>
      </c>
      <c r="D899" s="297" t="s">
        <v>77</v>
      </c>
      <c r="E899" s="85">
        <v>1127</v>
      </c>
      <c r="F899" s="86"/>
      <c r="G899" s="308"/>
      <c r="H899" s="307"/>
      <c r="I899" s="307"/>
      <c r="J899" s="307"/>
      <c r="L899" s="260"/>
      <c r="M899" s="260"/>
      <c r="N899" s="260"/>
      <c r="O899" s="260"/>
    </row>
    <row r="900" spans="1:57" s="143" customFormat="1" ht="9" customHeight="1">
      <c r="A900" s="84" t="s">
        <v>266</v>
      </c>
      <c r="B900" s="297">
        <f t="shared" si="23"/>
        <v>16681</v>
      </c>
      <c r="C900" s="297" t="s">
        <v>59</v>
      </c>
      <c r="D900" s="297" t="s">
        <v>59</v>
      </c>
      <c r="E900" s="85">
        <v>16681</v>
      </c>
      <c r="F900" s="86"/>
      <c r="G900" s="308"/>
      <c r="H900" s="307"/>
      <c r="I900" s="307"/>
      <c r="J900" s="307"/>
      <c r="L900" s="260"/>
      <c r="M900" s="260"/>
      <c r="N900" s="260"/>
      <c r="O900" s="260"/>
    </row>
    <row r="901" spans="1:57" ht="3" customHeight="1">
      <c r="A901" s="285"/>
      <c r="B901" s="285"/>
      <c r="C901" s="285"/>
      <c r="D901" s="285"/>
      <c r="E901" s="285"/>
      <c r="G901" s="308"/>
      <c r="H901" s="307"/>
      <c r="I901" s="307"/>
      <c r="J901" s="307"/>
      <c r="K901" s="143"/>
    </row>
    <row r="902" spans="1:57" ht="3" customHeight="1">
      <c r="A902" s="286"/>
      <c r="B902" s="286"/>
      <c r="C902" s="286"/>
      <c r="D902" s="286"/>
      <c r="E902" s="286"/>
    </row>
    <row r="903" spans="1:57" ht="9.9499999999999993" customHeight="1">
      <c r="A903" s="309" t="s">
        <v>137</v>
      </c>
      <c r="B903" s="286"/>
      <c r="C903" s="286"/>
      <c r="D903" s="286"/>
      <c r="E903" s="286"/>
      <c r="F903" s="286"/>
      <c r="G903" s="310"/>
      <c r="H903" s="310"/>
      <c r="I903" s="310"/>
      <c r="J903" s="310"/>
      <c r="K903" s="310"/>
      <c r="L903" s="310"/>
      <c r="M903" s="310"/>
      <c r="N903" s="310"/>
      <c r="O903" s="310"/>
      <c r="P903" s="310"/>
      <c r="Q903" s="310"/>
      <c r="R903" s="310"/>
      <c r="S903" s="310"/>
      <c r="T903" s="310"/>
      <c r="U903" s="310"/>
      <c r="V903" s="310"/>
      <c r="W903" s="310"/>
      <c r="X903" s="310"/>
      <c r="Y903" s="310"/>
      <c r="Z903" s="310"/>
      <c r="AA903" s="310"/>
      <c r="AB903" s="310"/>
      <c r="AC903" s="310"/>
      <c r="AD903" s="310"/>
      <c r="AE903" s="310"/>
      <c r="AF903" s="310"/>
      <c r="AG903" s="310"/>
      <c r="AH903" s="310"/>
      <c r="AI903" s="310"/>
      <c r="AJ903" s="310"/>
      <c r="AK903" s="310"/>
      <c r="AL903" s="310"/>
      <c r="AM903" s="310"/>
      <c r="AN903" s="310"/>
      <c r="AO903" s="310"/>
      <c r="AP903" s="310"/>
      <c r="AQ903" s="310"/>
      <c r="AR903" s="310"/>
      <c r="AS903" s="310"/>
      <c r="AT903" s="310"/>
      <c r="AU903" s="310"/>
      <c r="AV903" s="310"/>
      <c r="AW903" s="310"/>
      <c r="AX903" s="310"/>
      <c r="AY903" s="310"/>
      <c r="AZ903" s="310"/>
      <c r="BA903" s="310"/>
      <c r="BB903" s="310"/>
      <c r="BC903" s="310"/>
      <c r="BD903" s="310"/>
      <c r="BE903" s="311"/>
    </row>
    <row r="904" spans="1:57" ht="9" customHeight="1">
      <c r="A904" s="371" t="s">
        <v>267</v>
      </c>
    </row>
    <row r="905" spans="1:57" ht="11.25" hidden="1" customHeight="1">
      <c r="F905" s="282" t="s">
        <v>126</v>
      </c>
    </row>
    <row r="906" spans="1:57" ht="11.25" hidden="1" customHeight="1"/>
  </sheetData>
  <sheetProtection sheet="1" objects="1" scenarios="1"/>
  <mergeCells count="4">
    <mergeCell ref="A6:A8"/>
    <mergeCell ref="C6:C8"/>
    <mergeCell ref="D6:D8"/>
    <mergeCell ref="E6:E8"/>
  </mergeCells>
  <hyperlinks>
    <hyperlink ref="E1" location="Índice!A1" tooltip="Ir a Índice" display="Índice!A1"/>
    <hyperlink ref="A904" r:id="rId1"/>
  </hyperlinks>
  <printOptions horizontalCentered="1" verticalCentered="1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8" manualBreakCount="8">
    <brk id="84" max="4" man="1"/>
    <brk id="158" max="4" man="1"/>
    <brk id="232" max="4" man="1"/>
    <brk id="306" max="4" man="1"/>
    <brk id="380" max="4" man="1"/>
    <brk id="454" max="4" man="1"/>
    <brk id="528" max="4" man="1"/>
    <brk id="825" max="4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2"/>
  <sheetViews>
    <sheetView showGridLines="0" showRowColHeaders="0" zoomScale="130" zoomScaleNormal="130" workbookViewId="0">
      <pane xSplit="1" ySplit="10" topLeftCell="B11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.83203125" style="282" customWidth="1"/>
    <col min="2" max="2" width="8" style="282" customWidth="1"/>
    <col min="3" max="3" width="1.83203125" style="282" customWidth="1"/>
    <col min="4" max="4" width="5.1640625" style="282" customWidth="1"/>
    <col min="5" max="5" width="6.6640625" style="282" customWidth="1"/>
    <col min="6" max="6" width="6.5" style="282" customWidth="1"/>
    <col min="7" max="7" width="6.1640625" style="282" customWidth="1"/>
    <col min="8" max="8" width="2.1640625" style="282" customWidth="1"/>
    <col min="9" max="9" width="7.5" style="282" customWidth="1"/>
    <col min="10" max="10" width="6.5" style="282" customWidth="1"/>
    <col min="11" max="11" width="6.83203125" style="282" customWidth="1"/>
    <col min="12" max="12" width="6.5" style="282" customWidth="1"/>
    <col min="13" max="13" width="2.1640625" style="282" customWidth="1"/>
    <col min="14" max="14" width="5.1640625" style="282" customWidth="1"/>
    <col min="15" max="15" width="6.1640625" style="282" customWidth="1"/>
    <col min="16" max="17" width="5.83203125" style="282" customWidth="1"/>
    <col min="18" max="18" width="1" style="300" customWidth="1"/>
    <col min="19" max="20" width="0" style="300" hidden="1" customWidth="1"/>
    <col min="21" max="16384" width="13.33203125" style="300" hidden="1"/>
  </cols>
  <sheetData>
    <row r="1" spans="1:17" ht="12" customHeight="1">
      <c r="A1" s="281" t="s">
        <v>268</v>
      </c>
      <c r="B1" s="286"/>
      <c r="C1" s="286"/>
      <c r="G1" s="283"/>
      <c r="H1" s="312"/>
      <c r="I1" s="286"/>
      <c r="J1" s="286"/>
      <c r="K1" s="286"/>
      <c r="L1" s="312"/>
      <c r="P1" s="446" t="s">
        <v>271</v>
      </c>
      <c r="Q1" s="446"/>
    </row>
    <row r="2" spans="1:17" ht="12" customHeight="1">
      <c r="A2" s="281" t="s">
        <v>272</v>
      </c>
      <c r="B2" s="286"/>
      <c r="C2" s="286"/>
      <c r="G2" s="283"/>
      <c r="H2" s="313"/>
      <c r="I2" s="286"/>
      <c r="J2" s="286"/>
      <c r="K2" s="286"/>
      <c r="L2" s="313"/>
      <c r="Q2" s="314"/>
    </row>
    <row r="3" spans="1:17" ht="12" customHeight="1">
      <c r="A3" s="284" t="s">
        <v>71</v>
      </c>
      <c r="B3" s="286"/>
      <c r="C3" s="286"/>
      <c r="D3" s="286"/>
      <c r="E3" s="286"/>
      <c r="F3" s="286"/>
      <c r="I3" s="286"/>
      <c r="J3" s="286"/>
      <c r="K3" s="286"/>
      <c r="L3" s="286"/>
    </row>
    <row r="4" spans="1:17" ht="3" customHeight="1">
      <c r="A4" s="285"/>
      <c r="B4" s="315"/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285"/>
      <c r="N4" s="285"/>
      <c r="O4" s="285"/>
      <c r="P4" s="285"/>
      <c r="Q4" s="285"/>
    </row>
    <row r="5" spans="1:17" ht="3" customHeight="1">
      <c r="A5" s="286"/>
      <c r="B5" s="316"/>
      <c r="C5" s="316"/>
      <c r="D5" s="317"/>
      <c r="E5" s="317"/>
      <c r="F5" s="317"/>
      <c r="G5" s="317"/>
      <c r="H5" s="317"/>
      <c r="I5" s="316"/>
      <c r="J5" s="316"/>
      <c r="K5" s="316"/>
      <c r="L5" s="316"/>
    </row>
    <row r="6" spans="1:17" s="302" customFormat="1" ht="8.65" customHeight="1">
      <c r="A6" s="457" t="s">
        <v>72</v>
      </c>
      <c r="B6" s="375" t="s">
        <v>7</v>
      </c>
      <c r="C6" s="375"/>
      <c r="D6" s="318" t="s">
        <v>273</v>
      </c>
      <c r="E6" s="318"/>
      <c r="F6" s="318"/>
      <c r="G6" s="318"/>
      <c r="H6" s="376"/>
      <c r="I6" s="318" t="s">
        <v>274</v>
      </c>
      <c r="J6" s="318"/>
      <c r="K6" s="318"/>
      <c r="L6" s="318"/>
      <c r="M6" s="287"/>
      <c r="N6" s="318" t="s">
        <v>275</v>
      </c>
      <c r="O6" s="318"/>
      <c r="P6" s="318"/>
      <c r="Q6" s="318"/>
    </row>
    <row r="7" spans="1:17" s="302" customFormat="1" ht="8.65" customHeight="1">
      <c r="A7" s="458"/>
      <c r="B7" s="376"/>
      <c r="C7" s="376"/>
      <c r="D7" s="375" t="s">
        <v>7</v>
      </c>
      <c r="E7" s="463" t="s">
        <v>276</v>
      </c>
      <c r="F7" s="463" t="s">
        <v>277</v>
      </c>
      <c r="G7" s="463" t="s">
        <v>278</v>
      </c>
      <c r="H7" s="375"/>
      <c r="I7" s="375" t="s">
        <v>7</v>
      </c>
      <c r="J7" s="463" t="s">
        <v>276</v>
      </c>
      <c r="K7" s="463" t="s">
        <v>277</v>
      </c>
      <c r="L7" s="463" t="s">
        <v>278</v>
      </c>
      <c r="M7" s="287"/>
      <c r="N7" s="375" t="s">
        <v>7</v>
      </c>
      <c r="O7" s="463" t="s">
        <v>276</v>
      </c>
      <c r="P7" s="463" t="s">
        <v>277</v>
      </c>
      <c r="Q7" s="463" t="s">
        <v>278</v>
      </c>
    </row>
    <row r="8" spans="1:17" s="302" customFormat="1" ht="8.65" customHeight="1">
      <c r="A8" s="458"/>
      <c r="B8" s="376"/>
      <c r="C8" s="376"/>
      <c r="D8" s="375"/>
      <c r="E8" s="460"/>
      <c r="F8" s="460"/>
      <c r="G8" s="460"/>
      <c r="H8" s="375"/>
      <c r="I8" s="375"/>
      <c r="J8" s="460"/>
      <c r="K8" s="460"/>
      <c r="L8" s="460"/>
      <c r="M8" s="287"/>
      <c r="N8" s="375"/>
      <c r="O8" s="460"/>
      <c r="P8" s="460"/>
      <c r="Q8" s="460"/>
    </row>
    <row r="9" spans="1:17" s="302" customFormat="1" ht="8.65" customHeight="1">
      <c r="A9" s="458"/>
      <c r="B9" s="376"/>
      <c r="C9" s="376"/>
      <c r="D9" s="375"/>
      <c r="E9" s="460"/>
      <c r="F9" s="460"/>
      <c r="G9" s="460"/>
      <c r="H9" s="375"/>
      <c r="I9" s="375"/>
      <c r="J9" s="460"/>
      <c r="K9" s="460"/>
      <c r="L9" s="460"/>
      <c r="M9" s="287"/>
      <c r="N9" s="375"/>
      <c r="O9" s="460"/>
      <c r="P9" s="460"/>
      <c r="Q9" s="460"/>
    </row>
    <row r="10" spans="1:17" ht="3" customHeight="1">
      <c r="A10" s="285"/>
      <c r="B10" s="285"/>
      <c r="C10" s="285"/>
      <c r="D10" s="285"/>
      <c r="E10" s="285"/>
      <c r="F10" s="285"/>
      <c r="G10" s="285"/>
      <c r="H10" s="285"/>
      <c r="I10" s="285"/>
      <c r="J10" s="285"/>
      <c r="K10" s="285"/>
      <c r="L10" s="285"/>
      <c r="M10" s="285"/>
      <c r="N10" s="285"/>
      <c r="O10" s="285"/>
      <c r="P10" s="285"/>
      <c r="Q10" s="285"/>
    </row>
    <row r="11" spans="1:17" ht="3" customHeight="1">
      <c r="A11" s="286"/>
      <c r="B11" s="286"/>
      <c r="C11" s="286"/>
      <c r="I11" s="286"/>
      <c r="J11" s="286"/>
      <c r="K11" s="286"/>
      <c r="L11" s="286"/>
    </row>
    <row r="12" spans="1:17" s="304" customFormat="1" ht="9" customHeight="1">
      <c r="A12" s="288">
        <v>1995</v>
      </c>
      <c r="B12" s="293"/>
      <c r="C12" s="292"/>
      <c r="D12" s="319"/>
      <c r="E12" s="294"/>
      <c r="F12" s="294"/>
      <c r="G12" s="294"/>
      <c r="H12" s="294"/>
      <c r="I12" s="319"/>
      <c r="J12" s="292"/>
      <c r="K12" s="292"/>
      <c r="L12" s="292"/>
      <c r="M12" s="293"/>
      <c r="N12" s="294"/>
      <c r="O12" s="294"/>
      <c r="P12" s="294"/>
      <c r="Q12" s="294"/>
    </row>
    <row r="13" spans="1:17" s="303" customFormat="1" ht="9" customHeight="1">
      <c r="A13" s="291" t="s">
        <v>7</v>
      </c>
      <c r="B13" s="289">
        <f>SUM(B15:B47)</f>
        <v>430278</v>
      </c>
      <c r="C13" s="289"/>
      <c r="D13" s="289">
        <f>SUM(D15:D47)</f>
        <v>48023</v>
      </c>
      <c r="E13" s="289">
        <f>SUM(E15:E47)</f>
        <v>27237</v>
      </c>
      <c r="F13" s="289">
        <f>SUM(F15:F47)</f>
        <v>20718</v>
      </c>
      <c r="G13" s="289">
        <f>SUM(G15:G47)</f>
        <v>68</v>
      </c>
      <c r="H13" s="289"/>
      <c r="I13" s="289">
        <f>SUM(I15:I47)</f>
        <v>379921</v>
      </c>
      <c r="J13" s="289">
        <f>SUM(J15:J47)</f>
        <v>213653</v>
      </c>
      <c r="K13" s="289">
        <f>SUM(K15:K47)</f>
        <v>166216</v>
      </c>
      <c r="L13" s="289">
        <f>SUM(L15:L47)</f>
        <v>52</v>
      </c>
      <c r="M13" s="289"/>
      <c r="N13" s="289">
        <f>SUM(N15:N47)</f>
        <v>2334</v>
      </c>
      <c r="O13" s="289">
        <f>SUM(O15:O47)</f>
        <v>1518</v>
      </c>
      <c r="P13" s="289">
        <f>SUM(P15:P47)</f>
        <v>759</v>
      </c>
      <c r="Q13" s="289">
        <f>SUM(Q15:Q47)</f>
        <v>57</v>
      </c>
    </row>
    <row r="14" spans="1:17" s="303" customFormat="1" ht="3.95" customHeight="1">
      <c r="A14" s="291"/>
      <c r="B14" s="289"/>
      <c r="C14" s="289"/>
      <c r="D14" s="289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</row>
    <row r="15" spans="1:17" s="304" customFormat="1" ht="9" customHeight="1">
      <c r="A15" s="320" t="s">
        <v>16</v>
      </c>
      <c r="B15" s="293">
        <f t="shared" ref="B15:B47" si="0">SUM(I15,D15,N15)</f>
        <v>3491</v>
      </c>
      <c r="C15" s="293"/>
      <c r="D15" s="293">
        <f t="shared" ref="D15:D47" si="1">SUM(E15:G15)</f>
        <v>470</v>
      </c>
      <c r="E15" s="293">
        <v>272</v>
      </c>
      <c r="F15" s="293">
        <v>196</v>
      </c>
      <c r="G15" s="293">
        <v>2</v>
      </c>
      <c r="H15" s="293"/>
      <c r="I15" s="293">
        <f t="shared" ref="I15:I47" si="2">SUM(J15:L15)</f>
        <v>2999</v>
      </c>
      <c r="J15" s="319">
        <v>1593</v>
      </c>
      <c r="K15" s="319">
        <v>1406</v>
      </c>
      <c r="L15" s="319">
        <v>0</v>
      </c>
      <c r="M15" s="293"/>
      <c r="N15" s="294">
        <f t="shared" ref="N15:N47" si="3">SUM(O15:Q15)</f>
        <v>22</v>
      </c>
      <c r="O15" s="294">
        <v>12</v>
      </c>
      <c r="P15" s="294">
        <v>10</v>
      </c>
      <c r="Q15" s="293">
        <v>0</v>
      </c>
    </row>
    <row r="16" spans="1:17" s="304" customFormat="1" ht="9" customHeight="1">
      <c r="A16" s="320" t="s">
        <v>17</v>
      </c>
      <c r="B16" s="293">
        <f t="shared" si="0"/>
        <v>9822</v>
      </c>
      <c r="C16" s="293"/>
      <c r="D16" s="293">
        <f t="shared" si="1"/>
        <v>1132</v>
      </c>
      <c r="E16" s="293">
        <v>662</v>
      </c>
      <c r="F16" s="293">
        <v>470</v>
      </c>
      <c r="G16" s="297">
        <v>0</v>
      </c>
      <c r="H16" s="297"/>
      <c r="I16" s="293">
        <f t="shared" si="2"/>
        <v>8605</v>
      </c>
      <c r="J16" s="319">
        <v>5381</v>
      </c>
      <c r="K16" s="319">
        <v>3221</v>
      </c>
      <c r="L16" s="319">
        <v>3</v>
      </c>
      <c r="M16" s="293"/>
      <c r="N16" s="294">
        <f t="shared" si="3"/>
        <v>85</v>
      </c>
      <c r="O16" s="294">
        <v>67</v>
      </c>
      <c r="P16" s="294">
        <v>15</v>
      </c>
      <c r="Q16" s="321">
        <v>3</v>
      </c>
    </row>
    <row r="17" spans="1:17" s="304" customFormat="1" ht="9" customHeight="1">
      <c r="A17" s="320" t="s">
        <v>18</v>
      </c>
      <c r="B17" s="293">
        <f t="shared" si="0"/>
        <v>1463</v>
      </c>
      <c r="C17" s="293"/>
      <c r="D17" s="293">
        <f t="shared" si="1"/>
        <v>142</v>
      </c>
      <c r="E17" s="293">
        <v>82</v>
      </c>
      <c r="F17" s="293">
        <v>60</v>
      </c>
      <c r="G17" s="297">
        <v>0</v>
      </c>
      <c r="H17" s="297"/>
      <c r="I17" s="293">
        <f t="shared" si="2"/>
        <v>1309</v>
      </c>
      <c r="J17" s="319">
        <v>816</v>
      </c>
      <c r="K17" s="319">
        <v>493</v>
      </c>
      <c r="L17" s="319">
        <v>0</v>
      </c>
      <c r="M17" s="293"/>
      <c r="N17" s="294">
        <f t="shared" si="3"/>
        <v>12</v>
      </c>
      <c r="O17" s="294">
        <v>10</v>
      </c>
      <c r="P17" s="294">
        <v>2</v>
      </c>
      <c r="Q17" s="293">
        <v>0</v>
      </c>
    </row>
    <row r="18" spans="1:17" s="304" customFormat="1" ht="9" customHeight="1">
      <c r="A18" s="322" t="s">
        <v>19</v>
      </c>
      <c r="B18" s="296">
        <f t="shared" si="0"/>
        <v>2529</v>
      </c>
      <c r="C18" s="296"/>
      <c r="D18" s="296">
        <f t="shared" si="1"/>
        <v>289</v>
      </c>
      <c r="E18" s="296">
        <v>168</v>
      </c>
      <c r="F18" s="296">
        <v>121</v>
      </c>
      <c r="G18" s="305">
        <v>0</v>
      </c>
      <c r="H18" s="305"/>
      <c r="I18" s="296">
        <f t="shared" si="2"/>
        <v>2218</v>
      </c>
      <c r="J18" s="323">
        <v>1334</v>
      </c>
      <c r="K18" s="323">
        <v>884</v>
      </c>
      <c r="L18" s="323">
        <v>0</v>
      </c>
      <c r="M18" s="296"/>
      <c r="N18" s="324">
        <f t="shared" si="3"/>
        <v>22</v>
      </c>
      <c r="O18" s="324">
        <v>16</v>
      </c>
      <c r="P18" s="324">
        <v>6</v>
      </c>
      <c r="Q18" s="296">
        <v>0</v>
      </c>
    </row>
    <row r="19" spans="1:17" s="304" customFormat="1" ht="9" customHeight="1">
      <c r="A19" s="320" t="s">
        <v>20</v>
      </c>
      <c r="B19" s="293">
        <f t="shared" si="0"/>
        <v>9594</v>
      </c>
      <c r="C19" s="293"/>
      <c r="D19" s="293">
        <f t="shared" si="1"/>
        <v>667</v>
      </c>
      <c r="E19" s="293">
        <v>351</v>
      </c>
      <c r="F19" s="293">
        <v>310</v>
      </c>
      <c r="G19" s="293">
        <v>6</v>
      </c>
      <c r="H19" s="293"/>
      <c r="I19" s="293">
        <f t="shared" si="2"/>
        <v>8886</v>
      </c>
      <c r="J19" s="319">
        <v>4890</v>
      </c>
      <c r="K19" s="319">
        <v>3994</v>
      </c>
      <c r="L19" s="319">
        <v>2</v>
      </c>
      <c r="M19" s="293"/>
      <c r="N19" s="294">
        <f t="shared" si="3"/>
        <v>41</v>
      </c>
      <c r="O19" s="294">
        <v>21</v>
      </c>
      <c r="P19" s="294">
        <v>19</v>
      </c>
      <c r="Q19" s="321">
        <v>1</v>
      </c>
    </row>
    <row r="20" spans="1:17" s="304" customFormat="1" ht="9" customHeight="1">
      <c r="A20" s="320" t="s">
        <v>21</v>
      </c>
      <c r="B20" s="293">
        <f t="shared" si="0"/>
        <v>2338</v>
      </c>
      <c r="C20" s="293"/>
      <c r="D20" s="293">
        <f t="shared" si="1"/>
        <v>201</v>
      </c>
      <c r="E20" s="293">
        <v>106</v>
      </c>
      <c r="F20" s="293">
        <v>95</v>
      </c>
      <c r="G20" s="297">
        <v>0</v>
      </c>
      <c r="H20" s="297"/>
      <c r="I20" s="293">
        <f t="shared" si="2"/>
        <v>2083</v>
      </c>
      <c r="J20" s="319">
        <v>1171</v>
      </c>
      <c r="K20" s="319">
        <v>912</v>
      </c>
      <c r="L20" s="319">
        <v>0</v>
      </c>
      <c r="M20" s="293"/>
      <c r="N20" s="294">
        <f t="shared" si="3"/>
        <v>54</v>
      </c>
      <c r="O20" s="294">
        <v>38</v>
      </c>
      <c r="P20" s="294">
        <v>15</v>
      </c>
      <c r="Q20" s="321">
        <v>1</v>
      </c>
    </row>
    <row r="21" spans="1:17" s="304" customFormat="1" ht="9" customHeight="1">
      <c r="A21" s="320" t="s">
        <v>22</v>
      </c>
      <c r="B21" s="293">
        <f t="shared" si="0"/>
        <v>15281</v>
      </c>
      <c r="C21" s="293"/>
      <c r="D21" s="293">
        <f t="shared" si="1"/>
        <v>2073</v>
      </c>
      <c r="E21" s="293">
        <v>1172</v>
      </c>
      <c r="F21" s="293">
        <v>901</v>
      </c>
      <c r="G21" s="297">
        <v>0</v>
      </c>
      <c r="H21" s="297"/>
      <c r="I21" s="293">
        <f t="shared" si="2"/>
        <v>13050</v>
      </c>
      <c r="J21" s="319">
        <v>7535</v>
      </c>
      <c r="K21" s="319">
        <v>5514</v>
      </c>
      <c r="L21" s="319">
        <v>1</v>
      </c>
      <c r="M21" s="293"/>
      <c r="N21" s="294">
        <f t="shared" si="3"/>
        <v>158</v>
      </c>
      <c r="O21" s="294">
        <v>117</v>
      </c>
      <c r="P21" s="294">
        <v>40</v>
      </c>
      <c r="Q21" s="321">
        <v>1</v>
      </c>
    </row>
    <row r="22" spans="1:17" s="304" customFormat="1" ht="9" customHeight="1">
      <c r="A22" s="322" t="s">
        <v>23</v>
      </c>
      <c r="B22" s="296">
        <f t="shared" si="0"/>
        <v>14422</v>
      </c>
      <c r="C22" s="296"/>
      <c r="D22" s="296">
        <f t="shared" si="1"/>
        <v>1166</v>
      </c>
      <c r="E22" s="296">
        <v>682</v>
      </c>
      <c r="F22" s="296">
        <v>483</v>
      </c>
      <c r="G22" s="296">
        <v>1</v>
      </c>
      <c r="H22" s="296"/>
      <c r="I22" s="296">
        <f t="shared" si="2"/>
        <v>13144</v>
      </c>
      <c r="J22" s="323">
        <v>7702</v>
      </c>
      <c r="K22" s="323">
        <v>5441</v>
      </c>
      <c r="L22" s="323">
        <v>1</v>
      </c>
      <c r="M22" s="296"/>
      <c r="N22" s="324">
        <f t="shared" si="3"/>
        <v>112</v>
      </c>
      <c r="O22" s="324">
        <v>88</v>
      </c>
      <c r="P22" s="324">
        <v>24</v>
      </c>
      <c r="Q22" s="296">
        <v>0</v>
      </c>
    </row>
    <row r="23" spans="1:17" s="304" customFormat="1" ht="9" customHeight="1">
      <c r="A23" s="243" t="s">
        <v>24</v>
      </c>
      <c r="B23" s="293">
        <f t="shared" si="0"/>
        <v>46609</v>
      </c>
      <c r="C23" s="293"/>
      <c r="D23" s="293">
        <f t="shared" si="1"/>
        <v>4067</v>
      </c>
      <c r="E23" s="293">
        <v>2304</v>
      </c>
      <c r="F23" s="293">
        <v>1751</v>
      </c>
      <c r="G23" s="293">
        <v>12</v>
      </c>
      <c r="H23" s="293"/>
      <c r="I23" s="293">
        <f t="shared" si="2"/>
        <v>42514</v>
      </c>
      <c r="J23" s="319">
        <v>22380</v>
      </c>
      <c r="K23" s="319">
        <v>20131</v>
      </c>
      <c r="L23" s="319">
        <v>3</v>
      </c>
      <c r="M23" s="293"/>
      <c r="N23" s="294">
        <f t="shared" si="3"/>
        <v>28</v>
      </c>
      <c r="O23" s="294">
        <v>9</v>
      </c>
      <c r="P23" s="294">
        <v>19</v>
      </c>
      <c r="Q23" s="293">
        <v>0</v>
      </c>
    </row>
    <row r="24" spans="1:17" s="304" customFormat="1" ht="9" customHeight="1">
      <c r="A24" s="320" t="s">
        <v>25</v>
      </c>
      <c r="B24" s="293">
        <f t="shared" si="0"/>
        <v>5740</v>
      </c>
      <c r="C24" s="293"/>
      <c r="D24" s="293">
        <f t="shared" si="1"/>
        <v>196</v>
      </c>
      <c r="E24" s="293">
        <v>116</v>
      </c>
      <c r="F24" s="293">
        <v>80</v>
      </c>
      <c r="G24" s="297">
        <v>0</v>
      </c>
      <c r="H24" s="297"/>
      <c r="I24" s="293">
        <f t="shared" si="2"/>
        <v>5504</v>
      </c>
      <c r="J24" s="319">
        <v>3239</v>
      </c>
      <c r="K24" s="319">
        <v>2256</v>
      </c>
      <c r="L24" s="319">
        <v>9</v>
      </c>
      <c r="M24" s="293"/>
      <c r="N24" s="294">
        <f t="shared" si="3"/>
        <v>40</v>
      </c>
      <c r="O24" s="294">
        <v>19</v>
      </c>
      <c r="P24" s="294">
        <v>21</v>
      </c>
      <c r="Q24" s="293">
        <v>0</v>
      </c>
    </row>
    <row r="25" spans="1:17" s="304" customFormat="1" ht="9" customHeight="1">
      <c r="A25" s="320" t="s">
        <v>26</v>
      </c>
      <c r="B25" s="293">
        <f t="shared" si="0"/>
        <v>21482</v>
      </c>
      <c r="C25" s="293"/>
      <c r="D25" s="293">
        <f t="shared" si="1"/>
        <v>3466</v>
      </c>
      <c r="E25" s="293">
        <v>1951</v>
      </c>
      <c r="F25" s="293">
        <v>1509</v>
      </c>
      <c r="G25" s="293">
        <v>6</v>
      </c>
      <c r="H25" s="293"/>
      <c r="I25" s="293">
        <f t="shared" si="2"/>
        <v>17855</v>
      </c>
      <c r="J25" s="319">
        <v>9607</v>
      </c>
      <c r="K25" s="319">
        <v>8246</v>
      </c>
      <c r="L25" s="319">
        <v>2</v>
      </c>
      <c r="M25" s="293"/>
      <c r="N25" s="294">
        <f t="shared" si="3"/>
        <v>161</v>
      </c>
      <c r="O25" s="294">
        <v>90</v>
      </c>
      <c r="P25" s="294">
        <v>67</v>
      </c>
      <c r="Q25" s="321">
        <v>4</v>
      </c>
    </row>
    <row r="26" spans="1:17" s="304" customFormat="1" ht="9" customHeight="1">
      <c r="A26" s="322" t="s">
        <v>27</v>
      </c>
      <c r="B26" s="296">
        <f t="shared" si="0"/>
        <v>10710</v>
      </c>
      <c r="C26" s="296"/>
      <c r="D26" s="296">
        <f t="shared" si="1"/>
        <v>914</v>
      </c>
      <c r="E26" s="296">
        <v>538</v>
      </c>
      <c r="F26" s="296">
        <v>376</v>
      </c>
      <c r="G26" s="305">
        <v>0</v>
      </c>
      <c r="H26" s="305"/>
      <c r="I26" s="296">
        <f t="shared" si="2"/>
        <v>9752</v>
      </c>
      <c r="J26" s="323">
        <v>5910</v>
      </c>
      <c r="K26" s="323">
        <v>3839</v>
      </c>
      <c r="L26" s="323">
        <v>3</v>
      </c>
      <c r="M26" s="296"/>
      <c r="N26" s="324">
        <f t="shared" si="3"/>
        <v>44</v>
      </c>
      <c r="O26" s="324">
        <v>23</v>
      </c>
      <c r="P26" s="324">
        <v>21</v>
      </c>
      <c r="Q26" s="296">
        <v>0</v>
      </c>
    </row>
    <row r="27" spans="1:17" s="304" customFormat="1" ht="9" customHeight="1">
      <c r="A27" s="320" t="s">
        <v>28</v>
      </c>
      <c r="B27" s="293">
        <f t="shared" si="0"/>
        <v>9907</v>
      </c>
      <c r="C27" s="293"/>
      <c r="D27" s="293">
        <f t="shared" si="1"/>
        <v>1204</v>
      </c>
      <c r="E27" s="293">
        <v>699</v>
      </c>
      <c r="F27" s="293">
        <v>502</v>
      </c>
      <c r="G27" s="293">
        <v>3</v>
      </c>
      <c r="H27" s="293"/>
      <c r="I27" s="293">
        <f t="shared" si="2"/>
        <v>8645</v>
      </c>
      <c r="J27" s="319">
        <v>4902</v>
      </c>
      <c r="K27" s="319">
        <v>3742</v>
      </c>
      <c r="L27" s="319">
        <v>1</v>
      </c>
      <c r="M27" s="293"/>
      <c r="N27" s="294">
        <f t="shared" si="3"/>
        <v>58</v>
      </c>
      <c r="O27" s="294">
        <v>30</v>
      </c>
      <c r="P27" s="294">
        <v>28</v>
      </c>
      <c r="Q27" s="293">
        <v>0</v>
      </c>
    </row>
    <row r="28" spans="1:17" s="304" customFormat="1" ht="9" customHeight="1">
      <c r="A28" s="320" t="s">
        <v>29</v>
      </c>
      <c r="B28" s="293">
        <f t="shared" si="0"/>
        <v>30189</v>
      </c>
      <c r="C28" s="293"/>
      <c r="D28" s="293">
        <f t="shared" si="1"/>
        <v>2909</v>
      </c>
      <c r="E28" s="293">
        <v>1713</v>
      </c>
      <c r="F28" s="293">
        <v>1196</v>
      </c>
      <c r="G28" s="297">
        <v>0</v>
      </c>
      <c r="H28" s="297"/>
      <c r="I28" s="293">
        <f t="shared" si="2"/>
        <v>27190</v>
      </c>
      <c r="J28" s="319">
        <v>14762</v>
      </c>
      <c r="K28" s="319">
        <v>12426</v>
      </c>
      <c r="L28" s="319">
        <v>2</v>
      </c>
      <c r="M28" s="293"/>
      <c r="N28" s="294">
        <f t="shared" si="3"/>
        <v>90</v>
      </c>
      <c r="O28" s="294">
        <v>55</v>
      </c>
      <c r="P28" s="294">
        <v>33</v>
      </c>
      <c r="Q28" s="321">
        <v>2</v>
      </c>
    </row>
    <row r="29" spans="1:17" s="304" customFormat="1" ht="9" customHeight="1">
      <c r="A29" s="320" t="s">
        <v>30</v>
      </c>
      <c r="B29" s="293">
        <f t="shared" si="0"/>
        <v>50167</v>
      </c>
      <c r="C29" s="293"/>
      <c r="D29" s="293">
        <f t="shared" si="1"/>
        <v>8505</v>
      </c>
      <c r="E29" s="293">
        <v>4822</v>
      </c>
      <c r="F29" s="293">
        <v>3666</v>
      </c>
      <c r="G29" s="293">
        <v>17</v>
      </c>
      <c r="H29" s="293"/>
      <c r="I29" s="293">
        <f t="shared" si="2"/>
        <v>41508</v>
      </c>
      <c r="J29" s="319">
        <v>23376</v>
      </c>
      <c r="K29" s="319">
        <v>18125</v>
      </c>
      <c r="L29" s="319">
        <v>7</v>
      </c>
      <c r="M29" s="293"/>
      <c r="N29" s="294">
        <f t="shared" si="3"/>
        <v>154</v>
      </c>
      <c r="O29" s="294">
        <v>91</v>
      </c>
      <c r="P29" s="294">
        <v>47</v>
      </c>
      <c r="Q29" s="321">
        <v>16</v>
      </c>
    </row>
    <row r="30" spans="1:17" s="304" customFormat="1" ht="9" customHeight="1">
      <c r="A30" s="322" t="s">
        <v>31</v>
      </c>
      <c r="B30" s="296">
        <f t="shared" si="0"/>
        <v>18515</v>
      </c>
      <c r="C30" s="296"/>
      <c r="D30" s="296">
        <f t="shared" si="1"/>
        <v>1625</v>
      </c>
      <c r="E30" s="296">
        <v>919</v>
      </c>
      <c r="F30" s="296">
        <v>704</v>
      </c>
      <c r="G30" s="296">
        <v>2</v>
      </c>
      <c r="H30" s="296"/>
      <c r="I30" s="296">
        <f t="shared" si="2"/>
        <v>16780</v>
      </c>
      <c r="J30" s="323">
        <v>9615</v>
      </c>
      <c r="K30" s="323">
        <v>7165</v>
      </c>
      <c r="L30" s="323">
        <v>0</v>
      </c>
      <c r="M30" s="296"/>
      <c r="N30" s="324">
        <f t="shared" si="3"/>
        <v>110</v>
      </c>
      <c r="O30" s="324">
        <v>68</v>
      </c>
      <c r="P30" s="324">
        <v>42</v>
      </c>
      <c r="Q30" s="296">
        <v>0</v>
      </c>
    </row>
    <row r="31" spans="1:17" s="304" customFormat="1" ht="9" customHeight="1">
      <c r="A31" s="320" t="s">
        <v>32</v>
      </c>
      <c r="B31" s="293">
        <f t="shared" si="0"/>
        <v>6654</v>
      </c>
      <c r="C31" s="293"/>
      <c r="D31" s="293">
        <f t="shared" si="1"/>
        <v>750</v>
      </c>
      <c r="E31" s="293">
        <v>452</v>
      </c>
      <c r="F31" s="293">
        <v>297</v>
      </c>
      <c r="G31" s="293">
        <v>1</v>
      </c>
      <c r="H31" s="293"/>
      <c r="I31" s="293">
        <f t="shared" si="2"/>
        <v>5835</v>
      </c>
      <c r="J31" s="319">
        <v>3284</v>
      </c>
      <c r="K31" s="319">
        <v>2550</v>
      </c>
      <c r="L31" s="319">
        <v>1</v>
      </c>
      <c r="M31" s="293"/>
      <c r="N31" s="294">
        <f t="shared" si="3"/>
        <v>69</v>
      </c>
      <c r="O31" s="294">
        <v>45</v>
      </c>
      <c r="P31" s="294">
        <v>20</v>
      </c>
      <c r="Q31" s="321">
        <v>4</v>
      </c>
    </row>
    <row r="32" spans="1:17" s="304" customFormat="1" ht="9" customHeight="1">
      <c r="A32" s="320" t="s">
        <v>33</v>
      </c>
      <c r="B32" s="293">
        <f t="shared" si="0"/>
        <v>4083</v>
      </c>
      <c r="C32" s="293"/>
      <c r="D32" s="293">
        <f t="shared" si="1"/>
        <v>235</v>
      </c>
      <c r="E32" s="293">
        <v>143</v>
      </c>
      <c r="F32" s="293">
        <v>92</v>
      </c>
      <c r="G32" s="297">
        <v>0</v>
      </c>
      <c r="H32" s="297"/>
      <c r="I32" s="293">
        <f t="shared" si="2"/>
        <v>3815</v>
      </c>
      <c r="J32" s="319">
        <v>2211</v>
      </c>
      <c r="K32" s="319">
        <v>1603</v>
      </c>
      <c r="L32" s="319">
        <v>1</v>
      </c>
      <c r="M32" s="293"/>
      <c r="N32" s="294">
        <f t="shared" si="3"/>
        <v>33</v>
      </c>
      <c r="O32" s="294">
        <v>23</v>
      </c>
      <c r="P32" s="294">
        <v>7</v>
      </c>
      <c r="Q32" s="321">
        <v>3</v>
      </c>
    </row>
    <row r="33" spans="1:17" s="304" customFormat="1" ht="9" customHeight="1">
      <c r="A33" s="320" t="s">
        <v>34</v>
      </c>
      <c r="B33" s="293">
        <f t="shared" si="0"/>
        <v>14554</v>
      </c>
      <c r="C33" s="293"/>
      <c r="D33" s="293">
        <f t="shared" si="1"/>
        <v>1154</v>
      </c>
      <c r="E33" s="293">
        <v>665</v>
      </c>
      <c r="F33" s="293">
        <v>487</v>
      </c>
      <c r="G33" s="293">
        <v>2</v>
      </c>
      <c r="H33" s="293"/>
      <c r="I33" s="293">
        <f t="shared" si="2"/>
        <v>13242</v>
      </c>
      <c r="J33" s="319">
        <v>7219</v>
      </c>
      <c r="K33" s="319">
        <v>6021</v>
      </c>
      <c r="L33" s="319">
        <v>2</v>
      </c>
      <c r="M33" s="293"/>
      <c r="N33" s="294">
        <f t="shared" si="3"/>
        <v>158</v>
      </c>
      <c r="O33" s="294">
        <v>103</v>
      </c>
      <c r="P33" s="294">
        <v>47</v>
      </c>
      <c r="Q33" s="321">
        <v>8</v>
      </c>
    </row>
    <row r="34" spans="1:17" s="304" customFormat="1" ht="9" customHeight="1">
      <c r="A34" s="322" t="s">
        <v>35</v>
      </c>
      <c r="B34" s="296">
        <f t="shared" si="0"/>
        <v>18253</v>
      </c>
      <c r="C34" s="296"/>
      <c r="D34" s="296">
        <f t="shared" si="1"/>
        <v>1814</v>
      </c>
      <c r="E34" s="296">
        <v>1036</v>
      </c>
      <c r="F34" s="296">
        <v>778</v>
      </c>
      <c r="G34" s="305">
        <v>0</v>
      </c>
      <c r="H34" s="305"/>
      <c r="I34" s="296">
        <f t="shared" si="2"/>
        <v>16324</v>
      </c>
      <c r="J34" s="323">
        <v>9076</v>
      </c>
      <c r="K34" s="323">
        <v>7248</v>
      </c>
      <c r="L34" s="323">
        <v>0</v>
      </c>
      <c r="M34" s="296"/>
      <c r="N34" s="324">
        <f t="shared" si="3"/>
        <v>115</v>
      </c>
      <c r="O34" s="324">
        <v>87</v>
      </c>
      <c r="P34" s="324">
        <v>27</v>
      </c>
      <c r="Q34" s="325">
        <v>1</v>
      </c>
    </row>
    <row r="35" spans="1:17" s="304" customFormat="1" ht="9" customHeight="1">
      <c r="A35" s="320" t="s">
        <v>36</v>
      </c>
      <c r="B35" s="293">
        <f t="shared" si="0"/>
        <v>26713</v>
      </c>
      <c r="C35" s="293"/>
      <c r="D35" s="293">
        <f t="shared" si="1"/>
        <v>4687</v>
      </c>
      <c r="E35" s="293">
        <v>2586</v>
      </c>
      <c r="F35" s="293">
        <v>2093</v>
      </c>
      <c r="G35" s="293">
        <v>8</v>
      </c>
      <c r="H35" s="293"/>
      <c r="I35" s="293">
        <f t="shared" si="2"/>
        <v>21982</v>
      </c>
      <c r="J35" s="319">
        <v>11972</v>
      </c>
      <c r="K35" s="319">
        <v>10008</v>
      </c>
      <c r="L35" s="319">
        <v>2</v>
      </c>
      <c r="M35" s="293"/>
      <c r="N35" s="294">
        <f t="shared" si="3"/>
        <v>44</v>
      </c>
      <c r="O35" s="294">
        <v>31</v>
      </c>
      <c r="P35" s="294">
        <v>12</v>
      </c>
      <c r="Q35" s="321">
        <v>1</v>
      </c>
    </row>
    <row r="36" spans="1:17" s="304" customFormat="1" ht="9" customHeight="1">
      <c r="A36" s="320" t="s">
        <v>37</v>
      </c>
      <c r="B36" s="293">
        <f t="shared" si="0"/>
        <v>5716</v>
      </c>
      <c r="C36" s="293"/>
      <c r="D36" s="293">
        <f t="shared" si="1"/>
        <v>939</v>
      </c>
      <c r="E36" s="293">
        <v>541</v>
      </c>
      <c r="F36" s="293">
        <v>398</v>
      </c>
      <c r="G36" s="297">
        <v>0</v>
      </c>
      <c r="H36" s="297"/>
      <c r="I36" s="293">
        <f t="shared" si="2"/>
        <v>4730</v>
      </c>
      <c r="J36" s="319">
        <v>2660</v>
      </c>
      <c r="K36" s="319">
        <v>2068</v>
      </c>
      <c r="L36" s="319">
        <v>2</v>
      </c>
      <c r="M36" s="293"/>
      <c r="N36" s="294">
        <f t="shared" si="3"/>
        <v>47</v>
      </c>
      <c r="O36" s="294">
        <v>21</v>
      </c>
      <c r="P36" s="294">
        <v>26</v>
      </c>
      <c r="Q36" s="293">
        <v>0</v>
      </c>
    </row>
    <row r="37" spans="1:17" s="304" customFormat="1" ht="9" customHeight="1">
      <c r="A37" s="320" t="s">
        <v>38</v>
      </c>
      <c r="B37" s="293">
        <f t="shared" si="0"/>
        <v>1875</v>
      </c>
      <c r="C37" s="293"/>
      <c r="D37" s="293">
        <f t="shared" si="1"/>
        <v>360</v>
      </c>
      <c r="E37" s="293">
        <v>183</v>
      </c>
      <c r="F37" s="293">
        <v>176</v>
      </c>
      <c r="G37" s="293">
        <v>1</v>
      </c>
      <c r="H37" s="293"/>
      <c r="I37" s="293">
        <f t="shared" si="2"/>
        <v>1470</v>
      </c>
      <c r="J37" s="319">
        <v>917</v>
      </c>
      <c r="K37" s="319">
        <v>553</v>
      </c>
      <c r="L37" s="319">
        <v>0</v>
      </c>
      <c r="M37" s="293"/>
      <c r="N37" s="294">
        <f t="shared" si="3"/>
        <v>45</v>
      </c>
      <c r="O37" s="294">
        <v>42</v>
      </c>
      <c r="P37" s="294">
        <v>3</v>
      </c>
      <c r="Q37" s="293">
        <v>0</v>
      </c>
    </row>
    <row r="38" spans="1:17" s="304" customFormat="1" ht="9" customHeight="1">
      <c r="A38" s="322" t="s">
        <v>39</v>
      </c>
      <c r="B38" s="296">
        <f t="shared" si="0"/>
        <v>10184</v>
      </c>
      <c r="C38" s="296"/>
      <c r="D38" s="296">
        <f t="shared" si="1"/>
        <v>1173</v>
      </c>
      <c r="E38" s="296">
        <v>663</v>
      </c>
      <c r="F38" s="296">
        <v>508</v>
      </c>
      <c r="G38" s="296">
        <v>2</v>
      </c>
      <c r="H38" s="296"/>
      <c r="I38" s="296">
        <f t="shared" si="2"/>
        <v>8938</v>
      </c>
      <c r="J38" s="323">
        <v>4901</v>
      </c>
      <c r="K38" s="323">
        <v>4035</v>
      </c>
      <c r="L38" s="323">
        <v>2</v>
      </c>
      <c r="M38" s="296"/>
      <c r="N38" s="324">
        <f t="shared" si="3"/>
        <v>73</v>
      </c>
      <c r="O38" s="324">
        <v>35</v>
      </c>
      <c r="P38" s="324">
        <v>38</v>
      </c>
      <c r="Q38" s="296">
        <v>0</v>
      </c>
    </row>
    <row r="39" spans="1:17" s="304" customFormat="1" ht="9" customHeight="1">
      <c r="A39" s="320" t="s">
        <v>40</v>
      </c>
      <c r="B39" s="293">
        <f t="shared" si="0"/>
        <v>9876</v>
      </c>
      <c r="C39" s="293"/>
      <c r="D39" s="293">
        <f t="shared" si="1"/>
        <v>434</v>
      </c>
      <c r="E39" s="293">
        <v>233</v>
      </c>
      <c r="F39" s="293">
        <v>201</v>
      </c>
      <c r="G39" s="297">
        <v>0</v>
      </c>
      <c r="H39" s="297"/>
      <c r="I39" s="293">
        <f t="shared" si="2"/>
        <v>9385</v>
      </c>
      <c r="J39" s="319">
        <v>5683</v>
      </c>
      <c r="K39" s="319">
        <v>3702</v>
      </c>
      <c r="L39" s="319">
        <v>0</v>
      </c>
      <c r="M39" s="293"/>
      <c r="N39" s="294">
        <f t="shared" si="3"/>
        <v>57</v>
      </c>
      <c r="O39" s="294">
        <v>40</v>
      </c>
      <c r="P39" s="294">
        <v>14</v>
      </c>
      <c r="Q39" s="321">
        <v>3</v>
      </c>
    </row>
    <row r="40" spans="1:17" s="304" customFormat="1" ht="9" customHeight="1">
      <c r="A40" s="320" t="s">
        <v>41</v>
      </c>
      <c r="B40" s="293">
        <f t="shared" si="0"/>
        <v>10130</v>
      </c>
      <c r="C40" s="293"/>
      <c r="D40" s="293">
        <f t="shared" si="1"/>
        <v>815</v>
      </c>
      <c r="E40" s="293">
        <v>465</v>
      </c>
      <c r="F40" s="293">
        <v>350</v>
      </c>
      <c r="G40" s="297">
        <v>0</v>
      </c>
      <c r="H40" s="297"/>
      <c r="I40" s="293">
        <f t="shared" si="2"/>
        <v>9280</v>
      </c>
      <c r="J40" s="319">
        <v>5560</v>
      </c>
      <c r="K40" s="319">
        <v>3718</v>
      </c>
      <c r="L40" s="319">
        <v>2</v>
      </c>
      <c r="M40" s="293"/>
      <c r="N40" s="294">
        <f t="shared" si="3"/>
        <v>35</v>
      </c>
      <c r="O40" s="294">
        <v>29</v>
      </c>
      <c r="P40" s="294">
        <v>5</v>
      </c>
      <c r="Q40" s="321">
        <v>1</v>
      </c>
    </row>
    <row r="41" spans="1:17" s="304" customFormat="1" ht="9" customHeight="1">
      <c r="A41" s="320" t="s">
        <v>42</v>
      </c>
      <c r="B41" s="293">
        <f t="shared" si="0"/>
        <v>7183</v>
      </c>
      <c r="C41" s="293"/>
      <c r="D41" s="293">
        <f t="shared" si="1"/>
        <v>972</v>
      </c>
      <c r="E41" s="293">
        <v>551</v>
      </c>
      <c r="F41" s="293">
        <v>421</v>
      </c>
      <c r="G41" s="297">
        <v>0</v>
      </c>
      <c r="H41" s="297"/>
      <c r="I41" s="293">
        <f t="shared" si="2"/>
        <v>6156</v>
      </c>
      <c r="J41" s="319">
        <v>3719</v>
      </c>
      <c r="K41" s="319">
        <v>2437</v>
      </c>
      <c r="L41" s="319">
        <v>0</v>
      </c>
      <c r="M41" s="293"/>
      <c r="N41" s="294">
        <f t="shared" si="3"/>
        <v>55</v>
      </c>
      <c r="O41" s="294">
        <v>40</v>
      </c>
      <c r="P41" s="294">
        <v>15</v>
      </c>
      <c r="Q41" s="293">
        <v>0</v>
      </c>
    </row>
    <row r="42" spans="1:17" s="304" customFormat="1" ht="9" customHeight="1">
      <c r="A42" s="322" t="s">
        <v>43</v>
      </c>
      <c r="B42" s="296">
        <f t="shared" si="0"/>
        <v>10798</v>
      </c>
      <c r="C42" s="296"/>
      <c r="D42" s="296">
        <f t="shared" si="1"/>
        <v>752</v>
      </c>
      <c r="E42" s="296">
        <v>417</v>
      </c>
      <c r="F42" s="296">
        <v>332</v>
      </c>
      <c r="G42" s="296">
        <v>3</v>
      </c>
      <c r="H42" s="296"/>
      <c r="I42" s="296">
        <f t="shared" si="2"/>
        <v>9997</v>
      </c>
      <c r="J42" s="323">
        <v>5734</v>
      </c>
      <c r="K42" s="323">
        <v>4263</v>
      </c>
      <c r="L42" s="323">
        <v>0</v>
      </c>
      <c r="M42" s="296"/>
      <c r="N42" s="324">
        <f t="shared" si="3"/>
        <v>49</v>
      </c>
      <c r="O42" s="324">
        <v>26</v>
      </c>
      <c r="P42" s="324">
        <v>23</v>
      </c>
      <c r="Q42" s="296">
        <v>0</v>
      </c>
    </row>
    <row r="43" spans="1:17" s="304" customFormat="1" ht="9" customHeight="1">
      <c r="A43" s="320" t="s">
        <v>44</v>
      </c>
      <c r="B43" s="293">
        <f t="shared" si="0"/>
        <v>4464</v>
      </c>
      <c r="C43" s="293"/>
      <c r="D43" s="293">
        <f t="shared" si="1"/>
        <v>802</v>
      </c>
      <c r="E43" s="293">
        <v>436</v>
      </c>
      <c r="F43" s="293">
        <v>366</v>
      </c>
      <c r="G43" s="297">
        <v>0</v>
      </c>
      <c r="H43" s="297"/>
      <c r="I43" s="293">
        <f t="shared" si="2"/>
        <v>3635</v>
      </c>
      <c r="J43" s="319">
        <v>1990</v>
      </c>
      <c r="K43" s="319">
        <v>1645</v>
      </c>
      <c r="L43" s="319">
        <v>0</v>
      </c>
      <c r="M43" s="293"/>
      <c r="N43" s="294">
        <f t="shared" si="3"/>
        <v>27</v>
      </c>
      <c r="O43" s="294">
        <v>17</v>
      </c>
      <c r="P43" s="294">
        <v>6</v>
      </c>
      <c r="Q43" s="321">
        <v>4</v>
      </c>
    </row>
    <row r="44" spans="1:17" s="304" customFormat="1" ht="9" customHeight="1">
      <c r="A44" s="320" t="s">
        <v>45</v>
      </c>
      <c r="B44" s="293">
        <f t="shared" si="0"/>
        <v>30556</v>
      </c>
      <c r="C44" s="293"/>
      <c r="D44" s="293">
        <f t="shared" si="1"/>
        <v>2704</v>
      </c>
      <c r="E44" s="293">
        <v>1521</v>
      </c>
      <c r="F44" s="293">
        <v>1183</v>
      </c>
      <c r="G44" s="297">
        <v>0</v>
      </c>
      <c r="H44" s="297"/>
      <c r="I44" s="293">
        <f t="shared" si="2"/>
        <v>27614</v>
      </c>
      <c r="J44" s="319">
        <v>15681</v>
      </c>
      <c r="K44" s="319">
        <v>11930</v>
      </c>
      <c r="L44" s="319">
        <v>3</v>
      </c>
      <c r="M44" s="293"/>
      <c r="N44" s="294">
        <f t="shared" si="3"/>
        <v>238</v>
      </c>
      <c r="O44" s="294">
        <v>172</v>
      </c>
      <c r="P44" s="294">
        <v>62</v>
      </c>
      <c r="Q44" s="321">
        <v>4</v>
      </c>
    </row>
    <row r="45" spans="1:17" s="304" customFormat="1" ht="9" customHeight="1">
      <c r="A45" s="320" t="s">
        <v>46</v>
      </c>
      <c r="B45" s="293">
        <f t="shared" si="0"/>
        <v>8139</v>
      </c>
      <c r="C45" s="293"/>
      <c r="D45" s="293">
        <f t="shared" si="1"/>
        <v>700</v>
      </c>
      <c r="E45" s="293">
        <v>395</v>
      </c>
      <c r="F45" s="293">
        <v>303</v>
      </c>
      <c r="G45" s="293">
        <v>2</v>
      </c>
      <c r="H45" s="293"/>
      <c r="I45" s="293">
        <f t="shared" si="2"/>
        <v>7393</v>
      </c>
      <c r="J45" s="319">
        <v>4029</v>
      </c>
      <c r="K45" s="319">
        <v>3364</v>
      </c>
      <c r="L45" s="319">
        <v>0</v>
      </c>
      <c r="M45" s="293"/>
      <c r="N45" s="294">
        <f t="shared" si="3"/>
        <v>46</v>
      </c>
      <c r="O45" s="294">
        <v>19</v>
      </c>
      <c r="P45" s="294">
        <v>27</v>
      </c>
      <c r="Q45" s="293">
        <v>0</v>
      </c>
    </row>
    <row r="46" spans="1:17" s="304" customFormat="1" ht="9" customHeight="1">
      <c r="A46" s="322" t="s">
        <v>47</v>
      </c>
      <c r="B46" s="296">
        <f t="shared" si="0"/>
        <v>6438</v>
      </c>
      <c r="C46" s="296"/>
      <c r="D46" s="296">
        <f t="shared" si="1"/>
        <v>665</v>
      </c>
      <c r="E46" s="296">
        <v>374</v>
      </c>
      <c r="F46" s="296">
        <v>291</v>
      </c>
      <c r="G46" s="305">
        <v>0</v>
      </c>
      <c r="H46" s="305"/>
      <c r="I46" s="296">
        <f t="shared" si="2"/>
        <v>5735</v>
      </c>
      <c r="J46" s="323">
        <v>3119</v>
      </c>
      <c r="K46" s="323">
        <v>2614</v>
      </c>
      <c r="L46" s="323">
        <v>2</v>
      </c>
      <c r="M46" s="296"/>
      <c r="N46" s="324">
        <f t="shared" si="3"/>
        <v>38</v>
      </c>
      <c r="O46" s="324">
        <v>22</v>
      </c>
      <c r="P46" s="324">
        <v>16</v>
      </c>
      <c r="Q46" s="296">
        <v>0</v>
      </c>
    </row>
    <row r="47" spans="1:17" s="304" customFormat="1" ht="9" customHeight="1">
      <c r="A47" s="320" t="s">
        <v>76</v>
      </c>
      <c r="B47" s="293">
        <f t="shared" si="0"/>
        <v>2403</v>
      </c>
      <c r="C47" s="293"/>
      <c r="D47" s="293">
        <f t="shared" si="1"/>
        <v>41</v>
      </c>
      <c r="E47" s="293">
        <v>19</v>
      </c>
      <c r="F47" s="293">
        <v>22</v>
      </c>
      <c r="G47" s="297">
        <v>0</v>
      </c>
      <c r="H47" s="297"/>
      <c r="I47" s="293">
        <f t="shared" si="2"/>
        <v>2348</v>
      </c>
      <c r="J47" s="319">
        <v>1685</v>
      </c>
      <c r="K47" s="319">
        <v>662</v>
      </c>
      <c r="L47" s="319">
        <v>1</v>
      </c>
      <c r="M47" s="293"/>
      <c r="N47" s="294">
        <f t="shared" si="3"/>
        <v>14</v>
      </c>
      <c r="O47" s="294">
        <v>12</v>
      </c>
      <c r="P47" s="294">
        <v>2</v>
      </c>
      <c r="Q47" s="293">
        <v>0</v>
      </c>
    </row>
    <row r="48" spans="1:17" s="304" customFormat="1" ht="9" customHeight="1">
      <c r="A48" s="320"/>
      <c r="B48" s="293"/>
      <c r="C48" s="293"/>
      <c r="D48" s="293"/>
      <c r="E48" s="293"/>
      <c r="F48" s="293"/>
      <c r="G48" s="297"/>
      <c r="H48" s="297"/>
      <c r="I48" s="293"/>
      <c r="J48" s="319"/>
      <c r="K48" s="319"/>
      <c r="L48" s="319"/>
      <c r="M48" s="293"/>
      <c r="N48" s="294"/>
      <c r="O48" s="294"/>
      <c r="P48" s="294"/>
      <c r="Q48" s="293"/>
    </row>
    <row r="49" spans="1:17" s="304" customFormat="1" ht="9" customHeight="1">
      <c r="A49" s="288">
        <v>1996</v>
      </c>
      <c r="B49" s="293"/>
      <c r="C49" s="292"/>
      <c r="D49" s="293"/>
      <c r="E49" s="294"/>
      <c r="F49" s="294"/>
      <c r="G49" s="294"/>
      <c r="H49" s="294"/>
      <c r="I49" s="293"/>
      <c r="J49" s="292"/>
      <c r="K49" s="292"/>
      <c r="L49" s="292"/>
      <c r="M49" s="293"/>
      <c r="N49" s="293"/>
      <c r="O49" s="294"/>
      <c r="P49" s="294"/>
      <c r="Q49" s="294"/>
    </row>
    <row r="50" spans="1:17" s="304" customFormat="1" ht="9" customHeight="1">
      <c r="A50" s="291" t="s">
        <v>7</v>
      </c>
      <c r="B50" s="289">
        <f>SUM(B52:B84)</f>
        <v>436321</v>
      </c>
      <c r="C50" s="289"/>
      <c r="D50" s="289">
        <f>SUM(D52:D84)</f>
        <v>45707</v>
      </c>
      <c r="E50" s="289">
        <f>SUM(E52:E84)</f>
        <v>25916</v>
      </c>
      <c r="F50" s="289">
        <f>SUM(F52:F84)</f>
        <v>19726</v>
      </c>
      <c r="G50" s="289">
        <f>SUM(G52:G84)</f>
        <v>65</v>
      </c>
      <c r="H50" s="289"/>
      <c r="I50" s="289">
        <f>SUM(I52:I84)</f>
        <v>388442</v>
      </c>
      <c r="J50" s="289">
        <f>SUM(J52:J84)</f>
        <v>217683</v>
      </c>
      <c r="K50" s="289">
        <f>SUM(K52:K84)</f>
        <v>170724</v>
      </c>
      <c r="L50" s="289">
        <f>SUM(L52:L84)</f>
        <v>35</v>
      </c>
      <c r="M50" s="289"/>
      <c r="N50" s="289">
        <f>SUM(N52:N84)</f>
        <v>2172</v>
      </c>
      <c r="O50" s="289">
        <f>SUM(O52:O84)</f>
        <v>1418</v>
      </c>
      <c r="P50" s="289">
        <f>SUM(P52:P84)</f>
        <v>718</v>
      </c>
      <c r="Q50" s="289">
        <f>SUM(Q52:Q84)</f>
        <v>36</v>
      </c>
    </row>
    <row r="51" spans="1:17" s="304" customFormat="1" ht="3.95" customHeight="1">
      <c r="A51" s="291"/>
      <c r="B51" s="289"/>
      <c r="C51" s="289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</row>
    <row r="52" spans="1:17" s="304" customFormat="1" ht="9" customHeight="1">
      <c r="A52" s="292" t="s">
        <v>16</v>
      </c>
      <c r="B52" s="293">
        <f t="shared" ref="B52:B84" si="4">SUM(I52,D52,N52)</f>
        <v>3498</v>
      </c>
      <c r="C52" s="293"/>
      <c r="D52" s="293">
        <f t="shared" ref="D52:D84" si="5">SUM(E52:G52)</f>
        <v>386</v>
      </c>
      <c r="E52" s="293">
        <v>223</v>
      </c>
      <c r="F52" s="293">
        <v>163</v>
      </c>
      <c r="G52" s="293">
        <v>0</v>
      </c>
      <c r="H52" s="293"/>
      <c r="I52" s="293">
        <f t="shared" ref="I52:I84" si="6">SUM(J52:L52)</f>
        <v>3083</v>
      </c>
      <c r="J52" s="319">
        <v>1653</v>
      </c>
      <c r="K52" s="319">
        <v>1430</v>
      </c>
      <c r="L52" s="319">
        <v>0</v>
      </c>
      <c r="M52" s="293"/>
      <c r="N52" s="294">
        <f t="shared" ref="N52:N84" si="7">SUM(O52:Q52)</f>
        <v>29</v>
      </c>
      <c r="O52" s="294">
        <v>17</v>
      </c>
      <c r="P52" s="294">
        <v>12</v>
      </c>
      <c r="Q52" s="294">
        <v>0</v>
      </c>
    </row>
    <row r="53" spans="1:17" s="304" customFormat="1" ht="9" customHeight="1">
      <c r="A53" s="292" t="s">
        <v>17</v>
      </c>
      <c r="B53" s="293">
        <f t="shared" si="4"/>
        <v>10042</v>
      </c>
      <c r="C53" s="293"/>
      <c r="D53" s="293">
        <f t="shared" si="5"/>
        <v>1156</v>
      </c>
      <c r="E53" s="293">
        <v>657</v>
      </c>
      <c r="F53" s="293">
        <v>498</v>
      </c>
      <c r="G53" s="297">
        <v>1</v>
      </c>
      <c r="H53" s="297"/>
      <c r="I53" s="293">
        <f t="shared" si="6"/>
        <v>8821</v>
      </c>
      <c r="J53" s="319">
        <v>5506</v>
      </c>
      <c r="K53" s="319">
        <v>3315</v>
      </c>
      <c r="L53" s="319">
        <v>0</v>
      </c>
      <c r="M53" s="293"/>
      <c r="N53" s="294">
        <f t="shared" si="7"/>
        <v>65</v>
      </c>
      <c r="O53" s="294">
        <v>56</v>
      </c>
      <c r="P53" s="294">
        <v>8</v>
      </c>
      <c r="Q53" s="294">
        <v>1</v>
      </c>
    </row>
    <row r="54" spans="1:17" s="304" customFormat="1" ht="9" customHeight="1">
      <c r="A54" s="292" t="s">
        <v>18</v>
      </c>
      <c r="B54" s="293">
        <f t="shared" si="4"/>
        <v>1499</v>
      </c>
      <c r="C54" s="293"/>
      <c r="D54" s="293">
        <f t="shared" si="5"/>
        <v>152</v>
      </c>
      <c r="E54" s="293">
        <v>83</v>
      </c>
      <c r="F54" s="293">
        <v>67</v>
      </c>
      <c r="G54" s="297">
        <v>2</v>
      </c>
      <c r="H54" s="297"/>
      <c r="I54" s="293">
        <f t="shared" si="6"/>
        <v>1338</v>
      </c>
      <c r="J54" s="319">
        <v>807</v>
      </c>
      <c r="K54" s="319">
        <v>531</v>
      </c>
      <c r="L54" s="319">
        <v>0</v>
      </c>
      <c r="M54" s="293"/>
      <c r="N54" s="294">
        <f t="shared" si="7"/>
        <v>9</v>
      </c>
      <c r="O54" s="294">
        <v>7</v>
      </c>
      <c r="P54" s="294">
        <v>2</v>
      </c>
      <c r="Q54" s="294">
        <v>0</v>
      </c>
    </row>
    <row r="55" spans="1:17" s="304" customFormat="1" ht="9" customHeight="1">
      <c r="A55" s="295" t="s">
        <v>19</v>
      </c>
      <c r="B55" s="296">
        <f t="shared" si="4"/>
        <v>2497</v>
      </c>
      <c r="C55" s="296"/>
      <c r="D55" s="296">
        <f t="shared" si="5"/>
        <v>248</v>
      </c>
      <c r="E55" s="296">
        <v>142</v>
      </c>
      <c r="F55" s="296">
        <v>106</v>
      </c>
      <c r="G55" s="305">
        <v>0</v>
      </c>
      <c r="H55" s="305"/>
      <c r="I55" s="296">
        <f t="shared" si="6"/>
        <v>2227</v>
      </c>
      <c r="J55" s="323">
        <v>1329</v>
      </c>
      <c r="K55" s="323">
        <v>898</v>
      </c>
      <c r="L55" s="323">
        <v>0</v>
      </c>
      <c r="M55" s="296"/>
      <c r="N55" s="324">
        <f t="shared" si="7"/>
        <v>22</v>
      </c>
      <c r="O55" s="324">
        <v>15</v>
      </c>
      <c r="P55" s="324">
        <v>7</v>
      </c>
      <c r="Q55" s="324">
        <v>0</v>
      </c>
    </row>
    <row r="56" spans="1:17" s="304" customFormat="1" ht="9" customHeight="1">
      <c r="A56" s="292" t="s">
        <v>20</v>
      </c>
      <c r="B56" s="293">
        <f t="shared" si="4"/>
        <v>10062</v>
      </c>
      <c r="C56" s="293"/>
      <c r="D56" s="293">
        <f t="shared" si="5"/>
        <v>638</v>
      </c>
      <c r="E56" s="293">
        <v>354</v>
      </c>
      <c r="F56" s="293">
        <v>282</v>
      </c>
      <c r="G56" s="293">
        <v>2</v>
      </c>
      <c r="H56" s="293"/>
      <c r="I56" s="293">
        <f t="shared" si="6"/>
        <v>9396</v>
      </c>
      <c r="J56" s="319">
        <v>5196</v>
      </c>
      <c r="K56" s="319">
        <v>4200</v>
      </c>
      <c r="L56" s="319">
        <v>0</v>
      </c>
      <c r="M56" s="293"/>
      <c r="N56" s="294">
        <f t="shared" si="7"/>
        <v>28</v>
      </c>
      <c r="O56" s="294">
        <v>13</v>
      </c>
      <c r="P56" s="294">
        <v>15</v>
      </c>
      <c r="Q56" s="294">
        <v>0</v>
      </c>
    </row>
    <row r="57" spans="1:17" s="304" customFormat="1" ht="9" customHeight="1">
      <c r="A57" s="292" t="s">
        <v>21</v>
      </c>
      <c r="B57" s="293">
        <f t="shared" si="4"/>
        <v>2295</v>
      </c>
      <c r="C57" s="293"/>
      <c r="D57" s="293">
        <f t="shared" si="5"/>
        <v>191</v>
      </c>
      <c r="E57" s="293">
        <v>116</v>
      </c>
      <c r="F57" s="293">
        <v>74</v>
      </c>
      <c r="G57" s="297">
        <v>1</v>
      </c>
      <c r="H57" s="297"/>
      <c r="I57" s="293">
        <f t="shared" si="6"/>
        <v>2068</v>
      </c>
      <c r="J57" s="319">
        <v>1167</v>
      </c>
      <c r="K57" s="319">
        <v>901</v>
      </c>
      <c r="L57" s="319">
        <v>0</v>
      </c>
      <c r="M57" s="293"/>
      <c r="N57" s="294">
        <f t="shared" si="7"/>
        <v>36</v>
      </c>
      <c r="O57" s="294">
        <v>25</v>
      </c>
      <c r="P57" s="294">
        <v>11</v>
      </c>
      <c r="Q57" s="294">
        <v>0</v>
      </c>
    </row>
    <row r="58" spans="1:17" s="304" customFormat="1" ht="9" customHeight="1">
      <c r="A58" s="292" t="s">
        <v>22</v>
      </c>
      <c r="B58" s="293">
        <f t="shared" si="4"/>
        <v>15243</v>
      </c>
      <c r="C58" s="293"/>
      <c r="D58" s="293">
        <f t="shared" si="5"/>
        <v>1925</v>
      </c>
      <c r="E58" s="293">
        <v>1076</v>
      </c>
      <c r="F58" s="293">
        <v>847</v>
      </c>
      <c r="G58" s="297">
        <v>2</v>
      </c>
      <c r="H58" s="297"/>
      <c r="I58" s="293">
        <f t="shared" si="6"/>
        <v>13157</v>
      </c>
      <c r="J58" s="319">
        <v>7464</v>
      </c>
      <c r="K58" s="319">
        <v>5691</v>
      </c>
      <c r="L58" s="319">
        <v>2</v>
      </c>
      <c r="M58" s="293"/>
      <c r="N58" s="294">
        <f t="shared" si="7"/>
        <v>161</v>
      </c>
      <c r="O58" s="294">
        <v>103</v>
      </c>
      <c r="P58" s="294">
        <v>55</v>
      </c>
      <c r="Q58" s="294">
        <v>3</v>
      </c>
    </row>
    <row r="59" spans="1:17" s="304" customFormat="1" ht="9" customHeight="1">
      <c r="A59" s="295" t="s">
        <v>23</v>
      </c>
      <c r="B59" s="296">
        <f t="shared" si="4"/>
        <v>14635</v>
      </c>
      <c r="C59" s="296"/>
      <c r="D59" s="296">
        <f t="shared" si="5"/>
        <v>1265</v>
      </c>
      <c r="E59" s="296">
        <v>717</v>
      </c>
      <c r="F59" s="296">
        <v>545</v>
      </c>
      <c r="G59" s="296">
        <v>3</v>
      </c>
      <c r="H59" s="296"/>
      <c r="I59" s="296">
        <f t="shared" si="6"/>
        <v>13263</v>
      </c>
      <c r="J59" s="323">
        <v>7726</v>
      </c>
      <c r="K59" s="323">
        <v>5534</v>
      </c>
      <c r="L59" s="323">
        <v>3</v>
      </c>
      <c r="M59" s="296"/>
      <c r="N59" s="324">
        <f t="shared" si="7"/>
        <v>107</v>
      </c>
      <c r="O59" s="324">
        <v>81</v>
      </c>
      <c r="P59" s="324">
        <v>25</v>
      </c>
      <c r="Q59" s="324">
        <v>1</v>
      </c>
    </row>
    <row r="60" spans="1:17" s="304" customFormat="1" ht="9" customHeight="1">
      <c r="A60" s="243" t="s">
        <v>24</v>
      </c>
      <c r="B60" s="293">
        <f t="shared" si="4"/>
        <v>46474</v>
      </c>
      <c r="C60" s="293"/>
      <c r="D60" s="293">
        <f t="shared" si="5"/>
        <v>3868</v>
      </c>
      <c r="E60" s="293">
        <v>2193</v>
      </c>
      <c r="F60" s="293">
        <v>1664</v>
      </c>
      <c r="G60" s="293">
        <v>11</v>
      </c>
      <c r="H60" s="293"/>
      <c r="I60" s="293">
        <f t="shared" si="6"/>
        <v>42586</v>
      </c>
      <c r="J60" s="319">
        <v>22104</v>
      </c>
      <c r="K60" s="319">
        <v>20482</v>
      </c>
      <c r="L60" s="319">
        <v>0</v>
      </c>
      <c r="M60" s="294"/>
      <c r="N60" s="294">
        <f t="shared" si="7"/>
        <v>20</v>
      </c>
      <c r="O60" s="294">
        <v>9</v>
      </c>
      <c r="P60" s="294">
        <v>11</v>
      </c>
      <c r="Q60" s="294">
        <v>0</v>
      </c>
    </row>
    <row r="61" spans="1:17" s="304" customFormat="1" ht="9" customHeight="1">
      <c r="A61" s="292" t="s">
        <v>25</v>
      </c>
      <c r="B61" s="293">
        <f t="shared" si="4"/>
        <v>6094</v>
      </c>
      <c r="C61" s="293"/>
      <c r="D61" s="293">
        <f t="shared" si="5"/>
        <v>234</v>
      </c>
      <c r="E61" s="293">
        <v>142</v>
      </c>
      <c r="F61" s="293">
        <v>92</v>
      </c>
      <c r="G61" s="297">
        <v>0</v>
      </c>
      <c r="H61" s="297"/>
      <c r="I61" s="293">
        <f t="shared" si="6"/>
        <v>5762</v>
      </c>
      <c r="J61" s="319">
        <v>3387</v>
      </c>
      <c r="K61" s="319">
        <v>2374</v>
      </c>
      <c r="L61" s="319">
        <v>1</v>
      </c>
      <c r="M61" s="294"/>
      <c r="N61" s="294">
        <f t="shared" si="7"/>
        <v>98</v>
      </c>
      <c r="O61" s="294">
        <v>65</v>
      </c>
      <c r="P61" s="294">
        <v>32</v>
      </c>
      <c r="Q61" s="294">
        <v>1</v>
      </c>
    </row>
    <row r="62" spans="1:17" s="304" customFormat="1" ht="9" customHeight="1">
      <c r="A62" s="292" t="s">
        <v>26</v>
      </c>
      <c r="B62" s="293">
        <f t="shared" si="4"/>
        <v>21469</v>
      </c>
      <c r="C62" s="293"/>
      <c r="D62" s="293">
        <f t="shared" si="5"/>
        <v>3107</v>
      </c>
      <c r="E62" s="293">
        <v>1796</v>
      </c>
      <c r="F62" s="293">
        <v>1308</v>
      </c>
      <c r="G62" s="293">
        <v>3</v>
      </c>
      <c r="H62" s="293"/>
      <c r="I62" s="293">
        <f t="shared" si="6"/>
        <v>18229</v>
      </c>
      <c r="J62" s="319">
        <v>9890</v>
      </c>
      <c r="K62" s="319">
        <v>8337</v>
      </c>
      <c r="L62" s="319">
        <v>2</v>
      </c>
      <c r="M62" s="294"/>
      <c r="N62" s="294">
        <f t="shared" si="7"/>
        <v>133</v>
      </c>
      <c r="O62" s="294">
        <v>82</v>
      </c>
      <c r="P62" s="294">
        <v>51</v>
      </c>
      <c r="Q62" s="294">
        <v>0</v>
      </c>
    </row>
    <row r="63" spans="1:17" s="304" customFormat="1" ht="9" customHeight="1">
      <c r="A63" s="295" t="s">
        <v>27</v>
      </c>
      <c r="B63" s="296">
        <f t="shared" si="4"/>
        <v>10587</v>
      </c>
      <c r="C63" s="296"/>
      <c r="D63" s="296">
        <f t="shared" si="5"/>
        <v>816</v>
      </c>
      <c r="E63" s="296">
        <v>465</v>
      </c>
      <c r="F63" s="296">
        <v>350</v>
      </c>
      <c r="G63" s="305">
        <v>1</v>
      </c>
      <c r="H63" s="305"/>
      <c r="I63" s="296">
        <f t="shared" si="6"/>
        <v>9712</v>
      </c>
      <c r="J63" s="323">
        <v>5717</v>
      </c>
      <c r="K63" s="323">
        <v>3995</v>
      </c>
      <c r="L63" s="323">
        <v>0</v>
      </c>
      <c r="M63" s="324"/>
      <c r="N63" s="324">
        <f t="shared" si="7"/>
        <v>59</v>
      </c>
      <c r="O63" s="324">
        <v>35</v>
      </c>
      <c r="P63" s="324">
        <v>24</v>
      </c>
      <c r="Q63" s="324">
        <v>0</v>
      </c>
    </row>
    <row r="64" spans="1:17" s="304" customFormat="1" ht="9" customHeight="1">
      <c r="A64" s="292" t="s">
        <v>28</v>
      </c>
      <c r="B64" s="293">
        <f t="shared" si="4"/>
        <v>9943</v>
      </c>
      <c r="C64" s="293"/>
      <c r="D64" s="293">
        <f t="shared" si="5"/>
        <v>1043</v>
      </c>
      <c r="E64" s="293">
        <v>571</v>
      </c>
      <c r="F64" s="293">
        <v>472</v>
      </c>
      <c r="G64" s="293">
        <v>0</v>
      </c>
      <c r="H64" s="293"/>
      <c r="I64" s="293">
        <f t="shared" si="6"/>
        <v>8833</v>
      </c>
      <c r="J64" s="319">
        <v>4959</v>
      </c>
      <c r="K64" s="319">
        <v>3874</v>
      </c>
      <c r="L64" s="319">
        <v>0</v>
      </c>
      <c r="M64" s="294"/>
      <c r="N64" s="294">
        <f t="shared" si="7"/>
        <v>67</v>
      </c>
      <c r="O64" s="294">
        <v>35</v>
      </c>
      <c r="P64" s="294">
        <v>32</v>
      </c>
      <c r="Q64" s="294">
        <v>0</v>
      </c>
    </row>
    <row r="65" spans="1:17" s="304" customFormat="1" ht="9" customHeight="1">
      <c r="A65" s="292" t="s">
        <v>29</v>
      </c>
      <c r="B65" s="293">
        <f t="shared" si="4"/>
        <v>30809</v>
      </c>
      <c r="C65" s="293"/>
      <c r="D65" s="293">
        <f t="shared" si="5"/>
        <v>2800</v>
      </c>
      <c r="E65" s="293">
        <v>1628</v>
      </c>
      <c r="F65" s="293">
        <v>1166</v>
      </c>
      <c r="G65" s="297">
        <v>6</v>
      </c>
      <c r="H65" s="297"/>
      <c r="I65" s="293">
        <f t="shared" si="6"/>
        <v>27931</v>
      </c>
      <c r="J65" s="319">
        <v>15141</v>
      </c>
      <c r="K65" s="319">
        <v>12789</v>
      </c>
      <c r="L65" s="319">
        <v>1</v>
      </c>
      <c r="M65" s="294"/>
      <c r="N65" s="294">
        <f t="shared" si="7"/>
        <v>78</v>
      </c>
      <c r="O65" s="294">
        <v>43</v>
      </c>
      <c r="P65" s="294">
        <v>34</v>
      </c>
      <c r="Q65" s="294">
        <v>1</v>
      </c>
    </row>
    <row r="66" spans="1:17" s="304" customFormat="1" ht="9" customHeight="1">
      <c r="A66" s="292" t="s">
        <v>30</v>
      </c>
      <c r="B66" s="293">
        <f t="shared" si="4"/>
        <v>51161</v>
      </c>
      <c r="C66" s="293"/>
      <c r="D66" s="293">
        <f t="shared" si="5"/>
        <v>8083</v>
      </c>
      <c r="E66" s="293">
        <v>4513</v>
      </c>
      <c r="F66" s="293">
        <v>3564</v>
      </c>
      <c r="G66" s="293">
        <v>6</v>
      </c>
      <c r="H66" s="293"/>
      <c r="I66" s="293">
        <f t="shared" si="6"/>
        <v>42948</v>
      </c>
      <c r="J66" s="319">
        <v>24120</v>
      </c>
      <c r="K66" s="319">
        <v>18817</v>
      </c>
      <c r="L66" s="319">
        <v>11</v>
      </c>
      <c r="M66" s="294"/>
      <c r="N66" s="294">
        <f t="shared" si="7"/>
        <v>130</v>
      </c>
      <c r="O66" s="294">
        <v>87</v>
      </c>
      <c r="P66" s="294">
        <v>40</v>
      </c>
      <c r="Q66" s="294">
        <v>3</v>
      </c>
    </row>
    <row r="67" spans="1:17" s="304" customFormat="1" ht="9" customHeight="1">
      <c r="A67" s="295" t="s">
        <v>31</v>
      </c>
      <c r="B67" s="296">
        <f t="shared" si="4"/>
        <v>18953</v>
      </c>
      <c r="C67" s="296"/>
      <c r="D67" s="296">
        <f t="shared" si="5"/>
        <v>1553</v>
      </c>
      <c r="E67" s="296">
        <v>899</v>
      </c>
      <c r="F67" s="296">
        <v>654</v>
      </c>
      <c r="G67" s="296">
        <v>0</v>
      </c>
      <c r="H67" s="296"/>
      <c r="I67" s="296">
        <f t="shared" si="6"/>
        <v>17286</v>
      </c>
      <c r="J67" s="323">
        <v>9868</v>
      </c>
      <c r="K67" s="323">
        <v>7416</v>
      </c>
      <c r="L67" s="323">
        <v>2</v>
      </c>
      <c r="M67" s="324"/>
      <c r="N67" s="324">
        <f t="shared" si="7"/>
        <v>114</v>
      </c>
      <c r="O67" s="324">
        <v>74</v>
      </c>
      <c r="P67" s="324">
        <v>35</v>
      </c>
      <c r="Q67" s="324">
        <v>5</v>
      </c>
    </row>
    <row r="68" spans="1:17" s="304" customFormat="1" ht="9" customHeight="1">
      <c r="A68" s="292" t="s">
        <v>32</v>
      </c>
      <c r="B68" s="293">
        <f t="shared" si="4"/>
        <v>6603</v>
      </c>
      <c r="C68" s="293"/>
      <c r="D68" s="293">
        <f t="shared" si="5"/>
        <v>674</v>
      </c>
      <c r="E68" s="293">
        <v>410</v>
      </c>
      <c r="F68" s="293">
        <v>263</v>
      </c>
      <c r="G68" s="293">
        <v>1</v>
      </c>
      <c r="H68" s="293"/>
      <c r="I68" s="293">
        <f t="shared" si="6"/>
        <v>5857</v>
      </c>
      <c r="J68" s="319">
        <v>3324</v>
      </c>
      <c r="K68" s="319">
        <v>2529</v>
      </c>
      <c r="L68" s="319">
        <v>4</v>
      </c>
      <c r="M68" s="294"/>
      <c r="N68" s="294">
        <f t="shared" si="7"/>
        <v>72</v>
      </c>
      <c r="O68" s="294">
        <v>51</v>
      </c>
      <c r="P68" s="294">
        <v>20</v>
      </c>
      <c r="Q68" s="294">
        <v>1</v>
      </c>
    </row>
    <row r="69" spans="1:17" s="304" customFormat="1" ht="9" customHeight="1">
      <c r="A69" s="292" t="s">
        <v>33</v>
      </c>
      <c r="B69" s="293">
        <f t="shared" si="4"/>
        <v>3963</v>
      </c>
      <c r="C69" s="293"/>
      <c r="D69" s="293">
        <f t="shared" si="5"/>
        <v>190</v>
      </c>
      <c r="E69" s="293">
        <v>114</v>
      </c>
      <c r="F69" s="293">
        <v>75</v>
      </c>
      <c r="G69" s="297">
        <v>1</v>
      </c>
      <c r="H69" s="297"/>
      <c r="I69" s="293">
        <f t="shared" si="6"/>
        <v>3759</v>
      </c>
      <c r="J69" s="319">
        <v>2217</v>
      </c>
      <c r="K69" s="319">
        <v>1541</v>
      </c>
      <c r="L69" s="319">
        <v>1</v>
      </c>
      <c r="M69" s="294"/>
      <c r="N69" s="294">
        <f t="shared" si="7"/>
        <v>14</v>
      </c>
      <c r="O69" s="294">
        <v>7</v>
      </c>
      <c r="P69" s="294">
        <v>6</v>
      </c>
      <c r="Q69" s="294">
        <v>1</v>
      </c>
    </row>
    <row r="70" spans="1:17" s="304" customFormat="1" ht="9" customHeight="1">
      <c r="A70" s="292" t="s">
        <v>34</v>
      </c>
      <c r="B70" s="293">
        <f t="shared" si="4"/>
        <v>14976</v>
      </c>
      <c r="C70" s="293"/>
      <c r="D70" s="293">
        <f t="shared" si="5"/>
        <v>1124</v>
      </c>
      <c r="E70" s="293">
        <v>613</v>
      </c>
      <c r="F70" s="293">
        <v>507</v>
      </c>
      <c r="G70" s="293">
        <v>4</v>
      </c>
      <c r="H70" s="293"/>
      <c r="I70" s="293">
        <f t="shared" si="6"/>
        <v>13753</v>
      </c>
      <c r="J70" s="319">
        <v>7572</v>
      </c>
      <c r="K70" s="319">
        <v>6181</v>
      </c>
      <c r="L70" s="319">
        <v>0</v>
      </c>
      <c r="M70" s="294"/>
      <c r="N70" s="294">
        <f t="shared" si="7"/>
        <v>99</v>
      </c>
      <c r="O70" s="294">
        <v>63</v>
      </c>
      <c r="P70" s="294">
        <v>34</v>
      </c>
      <c r="Q70" s="294">
        <v>2</v>
      </c>
    </row>
    <row r="71" spans="1:17" s="304" customFormat="1" ht="9" customHeight="1">
      <c r="A71" s="295" t="s">
        <v>35</v>
      </c>
      <c r="B71" s="296">
        <f t="shared" si="4"/>
        <v>18520</v>
      </c>
      <c r="C71" s="296"/>
      <c r="D71" s="296">
        <f t="shared" si="5"/>
        <v>1843</v>
      </c>
      <c r="E71" s="296">
        <v>1025</v>
      </c>
      <c r="F71" s="296">
        <v>817</v>
      </c>
      <c r="G71" s="305">
        <v>1</v>
      </c>
      <c r="H71" s="305"/>
      <c r="I71" s="296">
        <f t="shared" si="6"/>
        <v>16582</v>
      </c>
      <c r="J71" s="323">
        <v>9217</v>
      </c>
      <c r="K71" s="323">
        <v>7364</v>
      </c>
      <c r="L71" s="323">
        <v>1</v>
      </c>
      <c r="M71" s="324"/>
      <c r="N71" s="324">
        <f t="shared" si="7"/>
        <v>95</v>
      </c>
      <c r="O71" s="324">
        <v>63</v>
      </c>
      <c r="P71" s="324">
        <v>29</v>
      </c>
      <c r="Q71" s="324">
        <v>3</v>
      </c>
    </row>
    <row r="72" spans="1:17" s="304" customFormat="1" ht="9" customHeight="1">
      <c r="A72" s="292" t="s">
        <v>36</v>
      </c>
      <c r="B72" s="293">
        <f t="shared" si="4"/>
        <v>26887</v>
      </c>
      <c r="C72" s="293"/>
      <c r="D72" s="293">
        <f t="shared" si="5"/>
        <v>4415</v>
      </c>
      <c r="E72" s="293">
        <v>2506</v>
      </c>
      <c r="F72" s="293">
        <v>1908</v>
      </c>
      <c r="G72" s="293">
        <v>1</v>
      </c>
      <c r="H72" s="293"/>
      <c r="I72" s="293">
        <f t="shared" si="6"/>
        <v>22404</v>
      </c>
      <c r="J72" s="319">
        <v>12101</v>
      </c>
      <c r="K72" s="319">
        <v>10303</v>
      </c>
      <c r="L72" s="319">
        <v>0</v>
      </c>
      <c r="M72" s="294"/>
      <c r="N72" s="294">
        <f t="shared" si="7"/>
        <v>68</v>
      </c>
      <c r="O72" s="294">
        <v>40</v>
      </c>
      <c r="P72" s="294">
        <v>22</v>
      </c>
      <c r="Q72" s="294">
        <v>6</v>
      </c>
    </row>
    <row r="73" spans="1:17" s="304" customFormat="1" ht="9" customHeight="1">
      <c r="A73" s="292" t="s">
        <v>37</v>
      </c>
      <c r="B73" s="293">
        <f t="shared" si="4"/>
        <v>5656</v>
      </c>
      <c r="C73" s="293"/>
      <c r="D73" s="293">
        <f t="shared" si="5"/>
        <v>907</v>
      </c>
      <c r="E73" s="293">
        <v>507</v>
      </c>
      <c r="F73" s="326">
        <v>398</v>
      </c>
      <c r="G73" s="297">
        <v>2</v>
      </c>
      <c r="H73" s="297"/>
      <c r="I73" s="293">
        <f t="shared" si="6"/>
        <v>4687</v>
      </c>
      <c r="J73" s="319">
        <v>2594</v>
      </c>
      <c r="K73" s="319">
        <v>2093</v>
      </c>
      <c r="L73" s="319">
        <v>0</v>
      </c>
      <c r="M73" s="294"/>
      <c r="N73" s="294">
        <f t="shared" si="7"/>
        <v>62</v>
      </c>
      <c r="O73" s="294">
        <v>24</v>
      </c>
      <c r="P73" s="294">
        <v>38</v>
      </c>
      <c r="Q73" s="294">
        <v>0</v>
      </c>
    </row>
    <row r="74" spans="1:17" s="304" customFormat="1" ht="9" customHeight="1">
      <c r="A74" s="292" t="s">
        <v>38</v>
      </c>
      <c r="B74" s="293">
        <f t="shared" si="4"/>
        <v>1960</v>
      </c>
      <c r="C74" s="293"/>
      <c r="D74" s="293">
        <f t="shared" si="5"/>
        <v>324</v>
      </c>
      <c r="E74" s="293">
        <v>178</v>
      </c>
      <c r="F74" s="293">
        <v>146</v>
      </c>
      <c r="G74" s="293">
        <v>0</v>
      </c>
      <c r="H74" s="293"/>
      <c r="I74" s="293">
        <f t="shared" si="6"/>
        <v>1598</v>
      </c>
      <c r="J74" s="319">
        <v>1006</v>
      </c>
      <c r="K74" s="319">
        <v>592</v>
      </c>
      <c r="L74" s="319">
        <v>0</v>
      </c>
      <c r="M74" s="294"/>
      <c r="N74" s="294">
        <f t="shared" si="7"/>
        <v>38</v>
      </c>
      <c r="O74" s="294">
        <v>32</v>
      </c>
      <c r="P74" s="294">
        <v>5</v>
      </c>
      <c r="Q74" s="294">
        <v>1</v>
      </c>
    </row>
    <row r="75" spans="1:17" s="304" customFormat="1" ht="9" customHeight="1">
      <c r="A75" s="295" t="s">
        <v>39</v>
      </c>
      <c r="B75" s="296">
        <f t="shared" si="4"/>
        <v>10349</v>
      </c>
      <c r="C75" s="296"/>
      <c r="D75" s="296">
        <f t="shared" si="5"/>
        <v>983</v>
      </c>
      <c r="E75" s="296">
        <v>574</v>
      </c>
      <c r="F75" s="296">
        <v>408</v>
      </c>
      <c r="G75" s="296">
        <v>1</v>
      </c>
      <c r="H75" s="296"/>
      <c r="I75" s="296">
        <f t="shared" si="6"/>
        <v>9338</v>
      </c>
      <c r="J75" s="323">
        <v>5188</v>
      </c>
      <c r="K75" s="323">
        <v>4148</v>
      </c>
      <c r="L75" s="323">
        <v>2</v>
      </c>
      <c r="M75" s="324"/>
      <c r="N75" s="324">
        <f t="shared" si="7"/>
        <v>28</v>
      </c>
      <c r="O75" s="324">
        <v>15</v>
      </c>
      <c r="P75" s="324">
        <v>13</v>
      </c>
      <c r="Q75" s="324">
        <v>0</v>
      </c>
    </row>
    <row r="76" spans="1:17" s="304" customFormat="1" ht="9" customHeight="1">
      <c r="A76" s="292" t="s">
        <v>40</v>
      </c>
      <c r="B76" s="293">
        <f t="shared" si="4"/>
        <v>10125</v>
      </c>
      <c r="C76" s="293"/>
      <c r="D76" s="293">
        <f t="shared" si="5"/>
        <v>378</v>
      </c>
      <c r="E76" s="293">
        <v>211</v>
      </c>
      <c r="F76" s="293">
        <v>165</v>
      </c>
      <c r="G76" s="297">
        <v>2</v>
      </c>
      <c r="H76" s="297"/>
      <c r="I76" s="293">
        <f t="shared" si="6"/>
        <v>9667</v>
      </c>
      <c r="J76" s="319">
        <v>5909</v>
      </c>
      <c r="K76" s="319">
        <v>3758</v>
      </c>
      <c r="L76" s="319">
        <v>0</v>
      </c>
      <c r="M76" s="294"/>
      <c r="N76" s="294">
        <f t="shared" si="7"/>
        <v>80</v>
      </c>
      <c r="O76" s="294">
        <v>62</v>
      </c>
      <c r="P76" s="294">
        <v>16</v>
      </c>
      <c r="Q76" s="294">
        <v>2</v>
      </c>
    </row>
    <row r="77" spans="1:17" s="304" customFormat="1" ht="9" customHeight="1">
      <c r="A77" s="292" t="s">
        <v>41</v>
      </c>
      <c r="B77" s="293">
        <f t="shared" si="4"/>
        <v>10454</v>
      </c>
      <c r="C77" s="293"/>
      <c r="D77" s="293">
        <f t="shared" si="5"/>
        <v>857</v>
      </c>
      <c r="E77" s="293">
        <v>479</v>
      </c>
      <c r="F77" s="293">
        <v>377</v>
      </c>
      <c r="G77" s="297">
        <v>1</v>
      </c>
      <c r="H77" s="297"/>
      <c r="I77" s="293">
        <f t="shared" si="6"/>
        <v>9576</v>
      </c>
      <c r="J77" s="319">
        <v>5755</v>
      </c>
      <c r="K77" s="319">
        <v>3821</v>
      </c>
      <c r="L77" s="319">
        <v>0</v>
      </c>
      <c r="M77" s="294"/>
      <c r="N77" s="294">
        <f t="shared" si="7"/>
        <v>21</v>
      </c>
      <c r="O77" s="294">
        <v>19</v>
      </c>
      <c r="P77" s="294">
        <v>2</v>
      </c>
      <c r="Q77" s="294">
        <v>0</v>
      </c>
    </row>
    <row r="78" spans="1:17" s="304" customFormat="1" ht="9" customHeight="1">
      <c r="A78" s="292" t="s">
        <v>42</v>
      </c>
      <c r="B78" s="293">
        <f t="shared" si="4"/>
        <v>7188</v>
      </c>
      <c r="C78" s="293"/>
      <c r="D78" s="293">
        <f t="shared" si="5"/>
        <v>948</v>
      </c>
      <c r="E78" s="293">
        <v>524</v>
      </c>
      <c r="F78" s="293">
        <v>424</v>
      </c>
      <c r="G78" s="297">
        <v>0</v>
      </c>
      <c r="H78" s="297"/>
      <c r="I78" s="293">
        <f t="shared" si="6"/>
        <v>6195</v>
      </c>
      <c r="J78" s="319">
        <v>3711</v>
      </c>
      <c r="K78" s="319">
        <v>2484</v>
      </c>
      <c r="L78" s="319">
        <v>0</v>
      </c>
      <c r="M78" s="294"/>
      <c r="N78" s="294">
        <f t="shared" si="7"/>
        <v>45</v>
      </c>
      <c r="O78" s="294">
        <v>38</v>
      </c>
      <c r="P78" s="294">
        <v>7</v>
      </c>
      <c r="Q78" s="294">
        <v>0</v>
      </c>
    </row>
    <row r="79" spans="1:17" s="304" customFormat="1" ht="9" customHeight="1">
      <c r="A79" s="295" t="s">
        <v>43</v>
      </c>
      <c r="B79" s="296">
        <f t="shared" si="4"/>
        <v>11336</v>
      </c>
      <c r="C79" s="296"/>
      <c r="D79" s="296">
        <f t="shared" si="5"/>
        <v>766</v>
      </c>
      <c r="E79" s="296">
        <v>429</v>
      </c>
      <c r="F79" s="296">
        <v>329</v>
      </c>
      <c r="G79" s="296">
        <v>8</v>
      </c>
      <c r="H79" s="296"/>
      <c r="I79" s="296">
        <f t="shared" si="6"/>
        <v>10502</v>
      </c>
      <c r="J79" s="323">
        <v>5959</v>
      </c>
      <c r="K79" s="323">
        <v>4541</v>
      </c>
      <c r="L79" s="323">
        <v>2</v>
      </c>
      <c r="M79" s="324"/>
      <c r="N79" s="324">
        <f t="shared" si="7"/>
        <v>68</v>
      </c>
      <c r="O79" s="324">
        <v>40</v>
      </c>
      <c r="P79" s="324">
        <v>28</v>
      </c>
      <c r="Q79" s="324">
        <v>0</v>
      </c>
    </row>
    <row r="80" spans="1:17" s="304" customFormat="1" ht="9" customHeight="1">
      <c r="A80" s="292" t="s">
        <v>44</v>
      </c>
      <c r="B80" s="293">
        <f t="shared" si="4"/>
        <v>4420</v>
      </c>
      <c r="C80" s="293"/>
      <c r="D80" s="293">
        <f t="shared" si="5"/>
        <v>803</v>
      </c>
      <c r="E80" s="293">
        <v>467</v>
      </c>
      <c r="F80" s="293">
        <v>336</v>
      </c>
      <c r="G80" s="297">
        <v>0</v>
      </c>
      <c r="H80" s="297"/>
      <c r="I80" s="293">
        <f t="shared" si="6"/>
        <v>3588</v>
      </c>
      <c r="J80" s="319">
        <v>1997</v>
      </c>
      <c r="K80" s="319">
        <v>1591</v>
      </c>
      <c r="L80" s="319">
        <v>0</v>
      </c>
      <c r="M80" s="294"/>
      <c r="N80" s="294">
        <f t="shared" si="7"/>
        <v>29</v>
      </c>
      <c r="O80" s="294">
        <v>19</v>
      </c>
      <c r="P80" s="294">
        <v>10</v>
      </c>
      <c r="Q80" s="294">
        <v>0</v>
      </c>
    </row>
    <row r="81" spans="1:17" s="304" customFormat="1" ht="9" customHeight="1">
      <c r="A81" s="292" t="s">
        <v>45</v>
      </c>
      <c r="B81" s="293">
        <f t="shared" si="4"/>
        <v>32072</v>
      </c>
      <c r="C81" s="293"/>
      <c r="D81" s="293">
        <f t="shared" si="5"/>
        <v>2753</v>
      </c>
      <c r="E81" s="293">
        <v>1569</v>
      </c>
      <c r="F81" s="293">
        <v>1181</v>
      </c>
      <c r="G81" s="297">
        <v>3</v>
      </c>
      <c r="H81" s="297"/>
      <c r="I81" s="293">
        <f t="shared" si="6"/>
        <v>29122</v>
      </c>
      <c r="J81" s="319">
        <v>16379</v>
      </c>
      <c r="K81" s="319">
        <v>12741</v>
      </c>
      <c r="L81" s="319">
        <v>2</v>
      </c>
      <c r="M81" s="294"/>
      <c r="N81" s="294">
        <f t="shared" si="7"/>
        <v>197</v>
      </c>
      <c r="O81" s="294">
        <v>141</v>
      </c>
      <c r="P81" s="294">
        <v>51</v>
      </c>
      <c r="Q81" s="294">
        <v>5</v>
      </c>
    </row>
    <row r="82" spans="1:17" s="304" customFormat="1" ht="9" customHeight="1">
      <c r="A82" s="292" t="s">
        <v>46</v>
      </c>
      <c r="B82" s="293">
        <f t="shared" si="4"/>
        <v>8094</v>
      </c>
      <c r="C82" s="293"/>
      <c r="D82" s="293">
        <f t="shared" si="5"/>
        <v>682</v>
      </c>
      <c r="E82" s="293">
        <v>385</v>
      </c>
      <c r="F82" s="293">
        <v>295</v>
      </c>
      <c r="G82" s="293">
        <v>2</v>
      </c>
      <c r="H82" s="293"/>
      <c r="I82" s="293">
        <f t="shared" si="6"/>
        <v>7353</v>
      </c>
      <c r="J82" s="319">
        <v>4081</v>
      </c>
      <c r="K82" s="319">
        <v>3272</v>
      </c>
      <c r="L82" s="319">
        <v>0</v>
      </c>
      <c r="M82" s="294"/>
      <c r="N82" s="294">
        <f t="shared" si="7"/>
        <v>59</v>
      </c>
      <c r="O82" s="294">
        <v>35</v>
      </c>
      <c r="P82" s="294">
        <v>24</v>
      </c>
      <c r="Q82" s="294">
        <v>0</v>
      </c>
    </row>
    <row r="83" spans="1:17" s="304" customFormat="1" ht="9" customHeight="1">
      <c r="A83" s="295" t="s">
        <v>47</v>
      </c>
      <c r="B83" s="296">
        <f t="shared" si="4"/>
        <v>6321</v>
      </c>
      <c r="C83" s="296"/>
      <c r="D83" s="296">
        <f t="shared" si="5"/>
        <v>579</v>
      </c>
      <c r="E83" s="296">
        <v>343</v>
      </c>
      <c r="F83" s="296">
        <v>236</v>
      </c>
      <c r="G83" s="305">
        <v>0</v>
      </c>
      <c r="H83" s="305"/>
      <c r="I83" s="296">
        <f t="shared" si="6"/>
        <v>5705</v>
      </c>
      <c r="J83" s="323">
        <v>3174</v>
      </c>
      <c r="K83" s="323">
        <v>2530</v>
      </c>
      <c r="L83" s="323">
        <v>1</v>
      </c>
      <c r="M83" s="324"/>
      <c r="N83" s="324">
        <f t="shared" si="7"/>
        <v>37</v>
      </c>
      <c r="O83" s="324">
        <v>19</v>
      </c>
      <c r="P83" s="324">
        <v>18</v>
      </c>
      <c r="Q83" s="324">
        <v>0</v>
      </c>
    </row>
    <row r="84" spans="1:17" s="304" customFormat="1" ht="9" customHeight="1">
      <c r="A84" s="292" t="s">
        <v>76</v>
      </c>
      <c r="B84" s="293">
        <f t="shared" si="4"/>
        <v>2136</v>
      </c>
      <c r="C84" s="293"/>
      <c r="D84" s="293">
        <f t="shared" si="5"/>
        <v>16</v>
      </c>
      <c r="E84" s="293">
        <v>7</v>
      </c>
      <c r="F84" s="293">
        <v>9</v>
      </c>
      <c r="G84" s="297">
        <v>0</v>
      </c>
      <c r="H84" s="297"/>
      <c r="I84" s="293">
        <f t="shared" si="6"/>
        <v>2116</v>
      </c>
      <c r="J84" s="319">
        <v>1465</v>
      </c>
      <c r="K84" s="319">
        <v>651</v>
      </c>
      <c r="L84" s="319">
        <v>0</v>
      </c>
      <c r="M84" s="294"/>
      <c r="N84" s="294">
        <f t="shared" si="7"/>
        <v>4</v>
      </c>
      <c r="O84" s="294">
        <v>3</v>
      </c>
      <c r="P84" s="294">
        <v>1</v>
      </c>
      <c r="Q84" s="294">
        <v>0</v>
      </c>
    </row>
    <row r="85" spans="1:17" s="304" customFormat="1" ht="9" customHeight="1">
      <c r="A85" s="292"/>
      <c r="B85" s="293"/>
      <c r="C85" s="293"/>
      <c r="D85" s="293"/>
      <c r="E85" s="293"/>
      <c r="F85" s="293"/>
      <c r="G85" s="297"/>
      <c r="H85" s="297"/>
      <c r="I85" s="293"/>
      <c r="J85" s="319"/>
      <c r="K85" s="319"/>
      <c r="L85" s="319"/>
      <c r="M85" s="294"/>
      <c r="N85" s="294"/>
      <c r="O85" s="294"/>
      <c r="P85" s="294"/>
      <c r="Q85" s="294"/>
    </row>
    <row r="86" spans="1:17" s="304" customFormat="1" ht="9" customHeight="1">
      <c r="A86" s="288">
        <v>1997</v>
      </c>
      <c r="B86" s="292"/>
      <c r="C86" s="292"/>
      <c r="D86" s="326"/>
      <c r="E86" s="326"/>
      <c r="F86" s="326"/>
      <c r="G86" s="326"/>
      <c r="H86" s="326"/>
      <c r="I86" s="326"/>
      <c r="J86" s="327"/>
      <c r="K86" s="327"/>
      <c r="L86" s="292"/>
      <c r="M86" s="294"/>
      <c r="N86" s="294"/>
      <c r="O86" s="294"/>
      <c r="P86" s="294"/>
      <c r="Q86" s="294"/>
    </row>
    <row r="87" spans="1:17" s="304" customFormat="1" ht="9" customHeight="1">
      <c r="A87" s="291" t="s">
        <v>7</v>
      </c>
      <c r="B87" s="328">
        <f>SUM(B89:B121)</f>
        <v>440437</v>
      </c>
      <c r="C87" s="289"/>
      <c r="D87" s="328">
        <f>SUM(D89:D121)</f>
        <v>44377</v>
      </c>
      <c r="E87" s="328">
        <f>SUM(E89:E121)</f>
        <v>25165</v>
      </c>
      <c r="F87" s="328">
        <f>SUM(F89:F121)</f>
        <v>19145</v>
      </c>
      <c r="G87" s="328">
        <f>SUM(G89:G121)</f>
        <v>67</v>
      </c>
      <c r="H87" s="328"/>
      <c r="I87" s="289">
        <f>SUM(I89:I121)</f>
        <v>393817</v>
      </c>
      <c r="J87" s="289">
        <f>SUM(J89:J121)</f>
        <v>220707</v>
      </c>
      <c r="K87" s="289">
        <f>SUM(K89:K121)</f>
        <v>173063</v>
      </c>
      <c r="L87" s="289">
        <f>SUM(L89:L121)</f>
        <v>47</v>
      </c>
      <c r="M87" s="289"/>
      <c r="N87" s="289">
        <f>SUM(N89:N121)</f>
        <v>2243</v>
      </c>
      <c r="O87" s="289">
        <f>SUM(O89:O121)</f>
        <v>1446</v>
      </c>
      <c r="P87" s="289">
        <f>SUM(P89:P121)</f>
        <v>733</v>
      </c>
      <c r="Q87" s="289">
        <f>SUM(Q89:Q121)</f>
        <v>64</v>
      </c>
    </row>
    <row r="88" spans="1:17" s="304" customFormat="1" ht="3.95" customHeight="1">
      <c r="A88" s="291"/>
      <c r="B88" s="289"/>
      <c r="C88" s="289"/>
      <c r="D88" s="328"/>
      <c r="E88" s="328"/>
      <c r="F88" s="328"/>
      <c r="G88" s="328"/>
      <c r="H88" s="328"/>
      <c r="I88" s="289"/>
      <c r="J88" s="289"/>
      <c r="K88" s="289"/>
      <c r="L88" s="289"/>
      <c r="M88" s="289"/>
      <c r="N88" s="289"/>
      <c r="O88" s="289"/>
      <c r="P88" s="289"/>
      <c r="Q88" s="289"/>
    </row>
    <row r="89" spans="1:17" s="304" customFormat="1" ht="9" customHeight="1">
      <c r="A89" s="292" t="s">
        <v>16</v>
      </c>
      <c r="B89" s="293">
        <f t="shared" ref="B89:B121" si="8">SUM(I89,D89,N89)</f>
        <v>3782</v>
      </c>
      <c r="C89" s="293"/>
      <c r="D89" s="293">
        <v>447</v>
      </c>
      <c r="E89" s="293">
        <v>251</v>
      </c>
      <c r="F89" s="293">
        <v>195</v>
      </c>
      <c r="G89" s="293">
        <v>1</v>
      </c>
      <c r="H89" s="293"/>
      <c r="I89" s="293">
        <f t="shared" ref="I89:I121" si="9">SUM(J89:L89)</f>
        <v>3313</v>
      </c>
      <c r="J89" s="319">
        <v>1756</v>
      </c>
      <c r="K89" s="319">
        <v>1557</v>
      </c>
      <c r="L89" s="319">
        <v>0</v>
      </c>
      <c r="M89" s="294"/>
      <c r="N89" s="294">
        <f t="shared" ref="N89:N121" si="10">SUM(O89:Q89)</f>
        <v>22</v>
      </c>
      <c r="O89" s="294">
        <v>15</v>
      </c>
      <c r="P89" s="294">
        <v>7</v>
      </c>
      <c r="Q89" s="294">
        <v>0</v>
      </c>
    </row>
    <row r="90" spans="1:17" s="304" customFormat="1" ht="9" customHeight="1">
      <c r="A90" s="292" t="s">
        <v>17</v>
      </c>
      <c r="B90" s="293">
        <f t="shared" si="8"/>
        <v>10541</v>
      </c>
      <c r="C90" s="293"/>
      <c r="D90" s="293">
        <v>1206</v>
      </c>
      <c r="E90" s="293">
        <v>709</v>
      </c>
      <c r="F90" s="293">
        <v>496</v>
      </c>
      <c r="G90" s="293">
        <v>1</v>
      </c>
      <c r="H90" s="293"/>
      <c r="I90" s="293">
        <f t="shared" si="9"/>
        <v>9264</v>
      </c>
      <c r="J90" s="319">
        <v>5793</v>
      </c>
      <c r="K90" s="319">
        <v>3471</v>
      </c>
      <c r="L90" s="319">
        <v>0</v>
      </c>
      <c r="M90" s="294"/>
      <c r="N90" s="294">
        <f t="shared" si="10"/>
        <v>71</v>
      </c>
      <c r="O90" s="294">
        <v>53</v>
      </c>
      <c r="P90" s="294">
        <v>12</v>
      </c>
      <c r="Q90" s="294">
        <v>6</v>
      </c>
    </row>
    <row r="91" spans="1:17" s="304" customFormat="1" ht="9" customHeight="1">
      <c r="A91" s="292" t="s">
        <v>18</v>
      </c>
      <c r="B91" s="293">
        <f t="shared" si="8"/>
        <v>1630</v>
      </c>
      <c r="C91" s="293"/>
      <c r="D91" s="293">
        <v>137</v>
      </c>
      <c r="E91" s="293">
        <v>83</v>
      </c>
      <c r="F91" s="293">
        <v>54</v>
      </c>
      <c r="G91" s="297">
        <v>0</v>
      </c>
      <c r="H91" s="297"/>
      <c r="I91" s="293">
        <f t="shared" si="9"/>
        <v>1478</v>
      </c>
      <c r="J91" s="319">
        <v>924</v>
      </c>
      <c r="K91" s="319">
        <v>554</v>
      </c>
      <c r="L91" s="319">
        <v>0</v>
      </c>
      <c r="M91" s="294"/>
      <c r="N91" s="294">
        <f t="shared" si="10"/>
        <v>15</v>
      </c>
      <c r="O91" s="294">
        <v>10</v>
      </c>
      <c r="P91" s="294">
        <v>5</v>
      </c>
      <c r="Q91" s="294">
        <v>0</v>
      </c>
    </row>
    <row r="92" spans="1:17" s="304" customFormat="1" ht="9" customHeight="1">
      <c r="A92" s="295" t="s">
        <v>19</v>
      </c>
      <c r="B92" s="296">
        <f t="shared" si="8"/>
        <v>2563</v>
      </c>
      <c r="C92" s="296"/>
      <c r="D92" s="296">
        <v>224</v>
      </c>
      <c r="E92" s="296">
        <v>125</v>
      </c>
      <c r="F92" s="296">
        <v>99</v>
      </c>
      <c r="G92" s="305">
        <v>0</v>
      </c>
      <c r="H92" s="305"/>
      <c r="I92" s="296">
        <f t="shared" si="9"/>
        <v>2321</v>
      </c>
      <c r="J92" s="323">
        <v>1358</v>
      </c>
      <c r="K92" s="323">
        <v>963</v>
      </c>
      <c r="L92" s="323">
        <v>0</v>
      </c>
      <c r="M92" s="324"/>
      <c r="N92" s="324">
        <f t="shared" si="10"/>
        <v>18</v>
      </c>
      <c r="O92" s="324">
        <v>14</v>
      </c>
      <c r="P92" s="324">
        <v>4</v>
      </c>
      <c r="Q92" s="324">
        <v>0</v>
      </c>
    </row>
    <row r="93" spans="1:17" s="304" customFormat="1" ht="9" customHeight="1">
      <c r="A93" s="292" t="s">
        <v>20</v>
      </c>
      <c r="B93" s="293">
        <f t="shared" si="8"/>
        <v>10312</v>
      </c>
      <c r="C93" s="293"/>
      <c r="D93" s="293">
        <v>670</v>
      </c>
      <c r="E93" s="293">
        <v>379</v>
      </c>
      <c r="F93" s="293">
        <v>290</v>
      </c>
      <c r="G93" s="297">
        <v>1</v>
      </c>
      <c r="H93" s="297"/>
      <c r="I93" s="293">
        <f t="shared" si="9"/>
        <v>9612</v>
      </c>
      <c r="J93" s="319">
        <v>5382</v>
      </c>
      <c r="K93" s="319">
        <v>4230</v>
      </c>
      <c r="L93" s="319">
        <v>0</v>
      </c>
      <c r="M93" s="294"/>
      <c r="N93" s="294">
        <f t="shared" si="10"/>
        <v>30</v>
      </c>
      <c r="O93" s="294">
        <v>18</v>
      </c>
      <c r="P93" s="294">
        <v>12</v>
      </c>
      <c r="Q93" s="294">
        <v>0</v>
      </c>
    </row>
    <row r="94" spans="1:17" s="304" customFormat="1" ht="9" customHeight="1">
      <c r="A94" s="292" t="s">
        <v>21</v>
      </c>
      <c r="B94" s="293">
        <f t="shared" si="8"/>
        <v>2403</v>
      </c>
      <c r="C94" s="293"/>
      <c r="D94" s="293">
        <v>165</v>
      </c>
      <c r="E94" s="293">
        <v>87</v>
      </c>
      <c r="F94" s="293">
        <v>78</v>
      </c>
      <c r="G94" s="293">
        <v>0</v>
      </c>
      <c r="H94" s="293"/>
      <c r="I94" s="293">
        <f t="shared" si="9"/>
        <v>2210</v>
      </c>
      <c r="J94" s="319">
        <v>1262</v>
      </c>
      <c r="K94" s="319">
        <v>948</v>
      </c>
      <c r="L94" s="319">
        <v>0</v>
      </c>
      <c r="M94" s="294"/>
      <c r="N94" s="294">
        <f t="shared" si="10"/>
        <v>28</v>
      </c>
      <c r="O94" s="294">
        <v>17</v>
      </c>
      <c r="P94" s="294">
        <v>9</v>
      </c>
      <c r="Q94" s="294">
        <v>2</v>
      </c>
    </row>
    <row r="95" spans="1:17" s="304" customFormat="1" ht="9" customHeight="1">
      <c r="A95" s="292" t="s">
        <v>22</v>
      </c>
      <c r="B95" s="293">
        <f t="shared" si="8"/>
        <v>15512</v>
      </c>
      <c r="C95" s="293"/>
      <c r="D95" s="293">
        <v>1798</v>
      </c>
      <c r="E95" s="293">
        <v>1004</v>
      </c>
      <c r="F95" s="293">
        <v>793</v>
      </c>
      <c r="G95" s="297">
        <v>1</v>
      </c>
      <c r="H95" s="297"/>
      <c r="I95" s="293">
        <f t="shared" si="9"/>
        <v>13525</v>
      </c>
      <c r="J95" s="319">
        <v>7757</v>
      </c>
      <c r="K95" s="319">
        <v>5756</v>
      </c>
      <c r="L95" s="319">
        <v>12</v>
      </c>
      <c r="M95" s="294"/>
      <c r="N95" s="294">
        <f t="shared" si="10"/>
        <v>189</v>
      </c>
      <c r="O95" s="294">
        <v>144</v>
      </c>
      <c r="P95" s="294">
        <v>44</v>
      </c>
      <c r="Q95" s="294">
        <v>1</v>
      </c>
    </row>
    <row r="96" spans="1:17" s="304" customFormat="1" ht="9" customHeight="1">
      <c r="A96" s="295" t="s">
        <v>23</v>
      </c>
      <c r="B96" s="296">
        <f t="shared" si="8"/>
        <v>15508</v>
      </c>
      <c r="C96" s="296"/>
      <c r="D96" s="296">
        <v>1325</v>
      </c>
      <c r="E96" s="296">
        <v>776</v>
      </c>
      <c r="F96" s="296">
        <v>549</v>
      </c>
      <c r="G96" s="305">
        <v>0</v>
      </c>
      <c r="H96" s="305"/>
      <c r="I96" s="296">
        <f t="shared" si="9"/>
        <v>14041</v>
      </c>
      <c r="J96" s="323">
        <v>8207</v>
      </c>
      <c r="K96" s="323">
        <v>5832</v>
      </c>
      <c r="L96" s="323">
        <v>2</v>
      </c>
      <c r="M96" s="324"/>
      <c r="N96" s="324">
        <f t="shared" si="10"/>
        <v>142</v>
      </c>
      <c r="O96" s="324">
        <v>104</v>
      </c>
      <c r="P96" s="324">
        <v>38</v>
      </c>
      <c r="Q96" s="324">
        <v>0</v>
      </c>
    </row>
    <row r="97" spans="1:17" s="304" customFormat="1" ht="9" customHeight="1">
      <c r="A97" s="243" t="s">
        <v>24</v>
      </c>
      <c r="B97" s="293">
        <f t="shared" si="8"/>
        <v>46884</v>
      </c>
      <c r="C97" s="293"/>
      <c r="D97" s="293">
        <v>3848</v>
      </c>
      <c r="E97" s="293">
        <v>2176</v>
      </c>
      <c r="F97" s="293">
        <v>1659</v>
      </c>
      <c r="G97" s="293">
        <v>13</v>
      </c>
      <c r="H97" s="293"/>
      <c r="I97" s="293">
        <f t="shared" si="9"/>
        <v>43015</v>
      </c>
      <c r="J97" s="319">
        <v>22256</v>
      </c>
      <c r="K97" s="319">
        <v>20756</v>
      </c>
      <c r="L97" s="319">
        <v>3</v>
      </c>
      <c r="M97" s="294"/>
      <c r="N97" s="294">
        <f t="shared" si="10"/>
        <v>21</v>
      </c>
      <c r="O97" s="294">
        <v>12</v>
      </c>
      <c r="P97" s="294">
        <v>9</v>
      </c>
      <c r="Q97" s="294">
        <v>0</v>
      </c>
    </row>
    <row r="98" spans="1:17" s="304" customFormat="1" ht="9" customHeight="1">
      <c r="A98" s="292" t="s">
        <v>25</v>
      </c>
      <c r="B98" s="293">
        <f t="shared" si="8"/>
        <v>6121</v>
      </c>
      <c r="C98" s="293"/>
      <c r="D98" s="293">
        <v>226</v>
      </c>
      <c r="E98" s="293">
        <v>126</v>
      </c>
      <c r="F98" s="293">
        <v>100</v>
      </c>
      <c r="G98" s="293">
        <v>0</v>
      </c>
      <c r="H98" s="293"/>
      <c r="I98" s="293">
        <f t="shared" si="9"/>
        <v>5838</v>
      </c>
      <c r="J98" s="319">
        <v>3421</v>
      </c>
      <c r="K98" s="319">
        <v>2413</v>
      </c>
      <c r="L98" s="319">
        <v>4</v>
      </c>
      <c r="M98" s="294"/>
      <c r="N98" s="294">
        <f t="shared" si="10"/>
        <v>57</v>
      </c>
      <c r="O98" s="294">
        <v>33</v>
      </c>
      <c r="P98" s="294">
        <v>23</v>
      </c>
      <c r="Q98" s="294">
        <v>1</v>
      </c>
    </row>
    <row r="99" spans="1:17" s="304" customFormat="1" ht="9" customHeight="1">
      <c r="A99" s="292" t="s">
        <v>26</v>
      </c>
      <c r="B99" s="293">
        <f t="shared" si="8"/>
        <v>21492</v>
      </c>
      <c r="C99" s="293"/>
      <c r="D99" s="293">
        <v>3031</v>
      </c>
      <c r="E99" s="293">
        <v>1683</v>
      </c>
      <c r="F99" s="293">
        <v>1344</v>
      </c>
      <c r="G99" s="297">
        <v>4</v>
      </c>
      <c r="H99" s="297"/>
      <c r="I99" s="293">
        <f t="shared" si="9"/>
        <v>18332</v>
      </c>
      <c r="J99" s="319">
        <v>10005</v>
      </c>
      <c r="K99" s="319">
        <v>8324</v>
      </c>
      <c r="L99" s="319">
        <v>3</v>
      </c>
      <c r="M99" s="294"/>
      <c r="N99" s="294">
        <f t="shared" si="10"/>
        <v>129</v>
      </c>
      <c r="O99" s="294">
        <v>72</v>
      </c>
      <c r="P99" s="294">
        <v>57</v>
      </c>
      <c r="Q99" s="294">
        <v>0</v>
      </c>
    </row>
    <row r="100" spans="1:17" s="304" customFormat="1" ht="9" customHeight="1">
      <c r="A100" s="295" t="s">
        <v>27</v>
      </c>
      <c r="B100" s="296">
        <f t="shared" si="8"/>
        <v>11173</v>
      </c>
      <c r="C100" s="296"/>
      <c r="D100" s="296">
        <v>818</v>
      </c>
      <c r="E100" s="296">
        <v>466</v>
      </c>
      <c r="F100" s="296">
        <v>352</v>
      </c>
      <c r="G100" s="296">
        <v>0</v>
      </c>
      <c r="H100" s="296"/>
      <c r="I100" s="296">
        <f t="shared" si="9"/>
        <v>10279</v>
      </c>
      <c r="J100" s="323">
        <v>6180</v>
      </c>
      <c r="K100" s="323">
        <v>4095</v>
      </c>
      <c r="L100" s="323">
        <v>4</v>
      </c>
      <c r="M100" s="324"/>
      <c r="N100" s="324">
        <f t="shared" si="10"/>
        <v>76</v>
      </c>
      <c r="O100" s="324">
        <v>53</v>
      </c>
      <c r="P100" s="324">
        <v>22</v>
      </c>
      <c r="Q100" s="324">
        <v>1</v>
      </c>
    </row>
    <row r="101" spans="1:17" s="304" customFormat="1" ht="9" customHeight="1">
      <c r="A101" s="292" t="s">
        <v>28</v>
      </c>
      <c r="B101" s="293">
        <f t="shared" si="8"/>
        <v>9781</v>
      </c>
      <c r="C101" s="293"/>
      <c r="D101" s="293">
        <v>1014</v>
      </c>
      <c r="E101" s="293">
        <v>583</v>
      </c>
      <c r="F101" s="293">
        <v>431</v>
      </c>
      <c r="G101" s="297">
        <v>0</v>
      </c>
      <c r="H101" s="297"/>
      <c r="I101" s="293">
        <f t="shared" si="9"/>
        <v>8707</v>
      </c>
      <c r="J101" s="319">
        <v>4831</v>
      </c>
      <c r="K101" s="319">
        <v>3876</v>
      </c>
      <c r="L101" s="319">
        <v>0</v>
      </c>
      <c r="M101" s="294"/>
      <c r="N101" s="294">
        <f t="shared" si="10"/>
        <v>60</v>
      </c>
      <c r="O101" s="294">
        <v>29</v>
      </c>
      <c r="P101" s="294">
        <v>31</v>
      </c>
      <c r="Q101" s="294">
        <v>0</v>
      </c>
    </row>
    <row r="102" spans="1:17" s="304" customFormat="1" ht="9" customHeight="1">
      <c r="A102" s="292" t="s">
        <v>29</v>
      </c>
      <c r="B102" s="293">
        <f t="shared" si="8"/>
        <v>30722</v>
      </c>
      <c r="C102" s="293"/>
      <c r="D102" s="293">
        <v>2806</v>
      </c>
      <c r="E102" s="293">
        <v>1626</v>
      </c>
      <c r="F102" s="293">
        <v>1176</v>
      </c>
      <c r="G102" s="293">
        <v>4</v>
      </c>
      <c r="H102" s="293"/>
      <c r="I102" s="293">
        <f t="shared" si="9"/>
        <v>27796</v>
      </c>
      <c r="J102" s="319">
        <v>15024</v>
      </c>
      <c r="K102" s="319">
        <v>12772</v>
      </c>
      <c r="L102" s="319">
        <v>0</v>
      </c>
      <c r="M102" s="294"/>
      <c r="N102" s="294">
        <f t="shared" si="10"/>
        <v>120</v>
      </c>
      <c r="O102" s="294">
        <v>70</v>
      </c>
      <c r="P102" s="294">
        <v>48</v>
      </c>
      <c r="Q102" s="294">
        <v>2</v>
      </c>
    </row>
    <row r="103" spans="1:17" s="304" customFormat="1" ht="9" customHeight="1">
      <c r="A103" s="292" t="s">
        <v>30</v>
      </c>
      <c r="B103" s="293">
        <f t="shared" si="8"/>
        <v>51525</v>
      </c>
      <c r="C103" s="293"/>
      <c r="D103" s="293">
        <v>7911</v>
      </c>
      <c r="E103" s="293">
        <v>4491</v>
      </c>
      <c r="F103" s="293">
        <v>3407</v>
      </c>
      <c r="G103" s="297">
        <v>13</v>
      </c>
      <c r="H103" s="297"/>
      <c r="I103" s="293">
        <f t="shared" si="9"/>
        <v>43485</v>
      </c>
      <c r="J103" s="319">
        <v>24327</v>
      </c>
      <c r="K103" s="319">
        <v>19156</v>
      </c>
      <c r="L103" s="319">
        <v>2</v>
      </c>
      <c r="M103" s="294"/>
      <c r="N103" s="294">
        <f t="shared" si="10"/>
        <v>129</v>
      </c>
      <c r="O103" s="294">
        <v>78</v>
      </c>
      <c r="P103" s="294">
        <v>37</v>
      </c>
      <c r="Q103" s="294">
        <v>14</v>
      </c>
    </row>
    <row r="104" spans="1:17" s="304" customFormat="1" ht="9" customHeight="1">
      <c r="A104" s="295" t="s">
        <v>31</v>
      </c>
      <c r="B104" s="296">
        <f t="shared" si="8"/>
        <v>18656</v>
      </c>
      <c r="C104" s="296"/>
      <c r="D104" s="296">
        <v>1421</v>
      </c>
      <c r="E104" s="296">
        <v>803</v>
      </c>
      <c r="F104" s="296">
        <v>617</v>
      </c>
      <c r="G104" s="296">
        <v>1</v>
      </c>
      <c r="H104" s="296"/>
      <c r="I104" s="296">
        <f t="shared" si="9"/>
        <v>17155</v>
      </c>
      <c r="J104" s="323">
        <v>9684</v>
      </c>
      <c r="K104" s="323">
        <v>7470</v>
      </c>
      <c r="L104" s="323">
        <v>1</v>
      </c>
      <c r="M104" s="324"/>
      <c r="N104" s="324">
        <f t="shared" si="10"/>
        <v>80</v>
      </c>
      <c r="O104" s="324">
        <v>41</v>
      </c>
      <c r="P104" s="324">
        <v>35</v>
      </c>
      <c r="Q104" s="324">
        <v>4</v>
      </c>
    </row>
    <row r="105" spans="1:17" s="304" customFormat="1" ht="9" customHeight="1">
      <c r="A105" s="292" t="s">
        <v>32</v>
      </c>
      <c r="B105" s="293">
        <f t="shared" si="8"/>
        <v>6704</v>
      </c>
      <c r="C105" s="293"/>
      <c r="D105" s="293">
        <v>572</v>
      </c>
      <c r="E105" s="293">
        <v>325</v>
      </c>
      <c r="F105" s="293">
        <v>243</v>
      </c>
      <c r="G105" s="293">
        <v>4</v>
      </c>
      <c r="H105" s="293"/>
      <c r="I105" s="293">
        <f t="shared" si="9"/>
        <v>6049</v>
      </c>
      <c r="J105" s="319">
        <v>3366</v>
      </c>
      <c r="K105" s="319">
        <v>2679</v>
      </c>
      <c r="L105" s="319">
        <v>4</v>
      </c>
      <c r="M105" s="294"/>
      <c r="N105" s="294">
        <f t="shared" si="10"/>
        <v>83</v>
      </c>
      <c r="O105" s="294">
        <v>57</v>
      </c>
      <c r="P105" s="294">
        <v>20</v>
      </c>
      <c r="Q105" s="294">
        <v>6</v>
      </c>
    </row>
    <row r="106" spans="1:17" s="304" customFormat="1" ht="9" customHeight="1">
      <c r="A106" s="292" t="s">
        <v>33</v>
      </c>
      <c r="B106" s="293">
        <f t="shared" si="8"/>
        <v>4103</v>
      </c>
      <c r="C106" s="293"/>
      <c r="D106" s="293">
        <v>205</v>
      </c>
      <c r="E106" s="293">
        <v>108</v>
      </c>
      <c r="F106" s="293">
        <v>97</v>
      </c>
      <c r="G106" s="293">
        <v>0</v>
      </c>
      <c r="H106" s="293"/>
      <c r="I106" s="293">
        <f t="shared" si="9"/>
        <v>3879</v>
      </c>
      <c r="J106" s="319">
        <v>2280</v>
      </c>
      <c r="K106" s="319">
        <v>1599</v>
      </c>
      <c r="L106" s="319">
        <v>0</v>
      </c>
      <c r="M106" s="294"/>
      <c r="N106" s="294">
        <f t="shared" si="10"/>
        <v>19</v>
      </c>
      <c r="O106" s="294">
        <v>13</v>
      </c>
      <c r="P106" s="294">
        <v>5</v>
      </c>
      <c r="Q106" s="294">
        <v>1</v>
      </c>
    </row>
    <row r="107" spans="1:17" s="304" customFormat="1" ht="9" customHeight="1">
      <c r="A107" s="292" t="s">
        <v>34</v>
      </c>
      <c r="B107" s="293">
        <f t="shared" si="8"/>
        <v>15603</v>
      </c>
      <c r="C107" s="293"/>
      <c r="D107" s="293">
        <v>1129</v>
      </c>
      <c r="E107" s="293">
        <v>677</v>
      </c>
      <c r="F107" s="293">
        <v>447</v>
      </c>
      <c r="G107" s="297">
        <v>5</v>
      </c>
      <c r="H107" s="297"/>
      <c r="I107" s="293">
        <f t="shared" si="9"/>
        <v>14381</v>
      </c>
      <c r="J107" s="319">
        <v>7856</v>
      </c>
      <c r="K107" s="319">
        <v>6524</v>
      </c>
      <c r="L107" s="319">
        <v>1</v>
      </c>
      <c r="M107" s="294"/>
      <c r="N107" s="294">
        <f t="shared" si="10"/>
        <v>93</v>
      </c>
      <c r="O107" s="294">
        <v>53</v>
      </c>
      <c r="P107" s="294">
        <v>37</v>
      </c>
      <c r="Q107" s="294">
        <v>3</v>
      </c>
    </row>
    <row r="108" spans="1:17" s="304" customFormat="1" ht="9" customHeight="1">
      <c r="A108" s="295" t="s">
        <v>35</v>
      </c>
      <c r="B108" s="296">
        <f t="shared" si="8"/>
        <v>18425</v>
      </c>
      <c r="C108" s="296"/>
      <c r="D108" s="296">
        <v>1730</v>
      </c>
      <c r="E108" s="296">
        <v>969</v>
      </c>
      <c r="F108" s="296">
        <v>761</v>
      </c>
      <c r="G108" s="296">
        <v>0</v>
      </c>
      <c r="H108" s="296"/>
      <c r="I108" s="296">
        <f t="shared" si="9"/>
        <v>16589</v>
      </c>
      <c r="J108" s="323">
        <v>9124</v>
      </c>
      <c r="K108" s="323">
        <v>7460</v>
      </c>
      <c r="L108" s="323">
        <v>5</v>
      </c>
      <c r="M108" s="324"/>
      <c r="N108" s="324">
        <f t="shared" si="10"/>
        <v>106</v>
      </c>
      <c r="O108" s="324">
        <v>63</v>
      </c>
      <c r="P108" s="324">
        <v>39</v>
      </c>
      <c r="Q108" s="324">
        <v>4</v>
      </c>
    </row>
    <row r="109" spans="1:17" s="304" customFormat="1" ht="9" customHeight="1">
      <c r="A109" s="292" t="s">
        <v>36</v>
      </c>
      <c r="B109" s="293">
        <f t="shared" si="8"/>
        <v>26458</v>
      </c>
      <c r="C109" s="293"/>
      <c r="D109" s="293">
        <v>4179</v>
      </c>
      <c r="E109" s="293">
        <v>2397</v>
      </c>
      <c r="F109" s="293">
        <v>1780</v>
      </c>
      <c r="G109" s="297">
        <v>2</v>
      </c>
      <c r="H109" s="297"/>
      <c r="I109" s="293">
        <f t="shared" si="9"/>
        <v>22197</v>
      </c>
      <c r="J109" s="319">
        <v>12148</v>
      </c>
      <c r="K109" s="319">
        <v>10049</v>
      </c>
      <c r="L109" s="319">
        <v>0</v>
      </c>
      <c r="M109" s="294"/>
      <c r="N109" s="294">
        <f t="shared" si="10"/>
        <v>82</v>
      </c>
      <c r="O109" s="294">
        <v>47</v>
      </c>
      <c r="P109" s="294">
        <v>33</v>
      </c>
      <c r="Q109" s="294">
        <v>2</v>
      </c>
    </row>
    <row r="110" spans="1:17" s="304" customFormat="1" ht="9" customHeight="1">
      <c r="A110" s="292" t="s">
        <v>37</v>
      </c>
      <c r="B110" s="293">
        <f t="shared" si="8"/>
        <v>5698</v>
      </c>
      <c r="C110" s="293"/>
      <c r="D110" s="293">
        <v>850</v>
      </c>
      <c r="E110" s="293">
        <v>466</v>
      </c>
      <c r="F110" s="293">
        <v>381</v>
      </c>
      <c r="G110" s="293">
        <v>3</v>
      </c>
      <c r="H110" s="293"/>
      <c r="I110" s="293">
        <f t="shared" si="9"/>
        <v>4793</v>
      </c>
      <c r="J110" s="319">
        <v>2684</v>
      </c>
      <c r="K110" s="319">
        <v>2109</v>
      </c>
      <c r="L110" s="319">
        <v>0</v>
      </c>
      <c r="M110" s="294"/>
      <c r="N110" s="294">
        <f t="shared" si="10"/>
        <v>55</v>
      </c>
      <c r="O110" s="294">
        <v>20</v>
      </c>
      <c r="P110" s="294">
        <v>33</v>
      </c>
      <c r="Q110" s="294">
        <v>2</v>
      </c>
    </row>
    <row r="111" spans="1:17" s="304" customFormat="1" ht="9" customHeight="1">
      <c r="A111" s="292" t="s">
        <v>38</v>
      </c>
      <c r="B111" s="293">
        <f t="shared" si="8"/>
        <v>2053</v>
      </c>
      <c r="C111" s="293"/>
      <c r="D111" s="293">
        <v>318</v>
      </c>
      <c r="E111" s="293">
        <v>159</v>
      </c>
      <c r="F111" s="327">
        <v>159</v>
      </c>
      <c r="G111" s="297">
        <v>0</v>
      </c>
      <c r="H111" s="297"/>
      <c r="I111" s="293">
        <f t="shared" si="9"/>
        <v>1690</v>
      </c>
      <c r="J111" s="319">
        <v>1058</v>
      </c>
      <c r="K111" s="319">
        <v>632</v>
      </c>
      <c r="L111" s="319">
        <v>0</v>
      </c>
      <c r="M111" s="294"/>
      <c r="N111" s="294">
        <f t="shared" si="10"/>
        <v>45</v>
      </c>
      <c r="O111" s="294">
        <v>40</v>
      </c>
      <c r="P111" s="294">
        <v>4</v>
      </c>
      <c r="Q111" s="294">
        <v>1</v>
      </c>
    </row>
    <row r="112" spans="1:17" s="304" customFormat="1" ht="9" customHeight="1">
      <c r="A112" s="295" t="s">
        <v>39</v>
      </c>
      <c r="B112" s="296">
        <f t="shared" si="8"/>
        <v>10289</v>
      </c>
      <c r="C112" s="296"/>
      <c r="D112" s="296">
        <v>979</v>
      </c>
      <c r="E112" s="296">
        <v>556</v>
      </c>
      <c r="F112" s="296">
        <v>423</v>
      </c>
      <c r="G112" s="296">
        <v>0</v>
      </c>
      <c r="H112" s="296"/>
      <c r="I112" s="296">
        <f t="shared" si="9"/>
        <v>9286</v>
      </c>
      <c r="J112" s="323">
        <v>5138</v>
      </c>
      <c r="K112" s="323">
        <v>4148</v>
      </c>
      <c r="L112" s="323">
        <v>0</v>
      </c>
      <c r="M112" s="324"/>
      <c r="N112" s="324">
        <f t="shared" si="10"/>
        <v>24</v>
      </c>
      <c r="O112" s="324">
        <v>13</v>
      </c>
      <c r="P112" s="324">
        <v>11</v>
      </c>
      <c r="Q112" s="324">
        <v>0</v>
      </c>
    </row>
    <row r="113" spans="1:17" s="304" customFormat="1" ht="9" customHeight="1">
      <c r="A113" s="292" t="s">
        <v>40</v>
      </c>
      <c r="B113" s="293">
        <f t="shared" si="8"/>
        <v>9969</v>
      </c>
      <c r="C113" s="293"/>
      <c r="D113" s="293">
        <v>327</v>
      </c>
      <c r="E113" s="293">
        <v>194</v>
      </c>
      <c r="F113" s="293">
        <v>133</v>
      </c>
      <c r="G113" s="293">
        <v>0</v>
      </c>
      <c r="H113" s="293"/>
      <c r="I113" s="293">
        <f t="shared" si="9"/>
        <v>9578</v>
      </c>
      <c r="J113" s="319">
        <v>5801</v>
      </c>
      <c r="K113" s="319">
        <v>3777</v>
      </c>
      <c r="L113" s="319">
        <v>0</v>
      </c>
      <c r="M113" s="294"/>
      <c r="N113" s="294">
        <f t="shared" si="10"/>
        <v>64</v>
      </c>
      <c r="O113" s="294">
        <v>52</v>
      </c>
      <c r="P113" s="294">
        <v>11</v>
      </c>
      <c r="Q113" s="294">
        <v>1</v>
      </c>
    </row>
    <row r="114" spans="1:17" s="304" customFormat="1" ht="9" customHeight="1">
      <c r="A114" s="292" t="s">
        <v>41</v>
      </c>
      <c r="B114" s="293">
        <f t="shared" si="8"/>
        <v>10797</v>
      </c>
      <c r="C114" s="293"/>
      <c r="D114" s="293">
        <v>882</v>
      </c>
      <c r="E114" s="293">
        <v>505</v>
      </c>
      <c r="F114" s="293">
        <v>377</v>
      </c>
      <c r="G114" s="297">
        <v>0</v>
      </c>
      <c r="H114" s="297"/>
      <c r="I114" s="293">
        <f t="shared" si="9"/>
        <v>9889</v>
      </c>
      <c r="J114" s="319">
        <v>5963</v>
      </c>
      <c r="K114" s="319">
        <v>3926</v>
      </c>
      <c r="L114" s="319">
        <v>0</v>
      </c>
      <c r="M114" s="294"/>
      <c r="N114" s="294">
        <f t="shared" si="10"/>
        <v>26</v>
      </c>
      <c r="O114" s="294">
        <v>22</v>
      </c>
      <c r="P114" s="294">
        <v>4</v>
      </c>
      <c r="Q114" s="294">
        <v>0</v>
      </c>
    </row>
    <row r="115" spans="1:17" s="304" customFormat="1" ht="9" customHeight="1">
      <c r="A115" s="292" t="s">
        <v>42</v>
      </c>
      <c r="B115" s="293">
        <f t="shared" si="8"/>
        <v>7196</v>
      </c>
      <c r="C115" s="293"/>
      <c r="D115" s="293">
        <v>861</v>
      </c>
      <c r="E115" s="293">
        <v>498</v>
      </c>
      <c r="F115" s="293">
        <v>361</v>
      </c>
      <c r="G115" s="297">
        <v>2</v>
      </c>
      <c r="H115" s="297"/>
      <c r="I115" s="293">
        <f t="shared" si="9"/>
        <v>6279</v>
      </c>
      <c r="J115" s="319">
        <v>3792</v>
      </c>
      <c r="K115" s="319">
        <v>2487</v>
      </c>
      <c r="L115" s="319">
        <v>0</v>
      </c>
      <c r="M115" s="294"/>
      <c r="N115" s="294">
        <f t="shared" si="10"/>
        <v>56</v>
      </c>
      <c r="O115" s="294">
        <v>44</v>
      </c>
      <c r="P115" s="294">
        <v>9</v>
      </c>
      <c r="Q115" s="294">
        <v>3</v>
      </c>
    </row>
    <row r="116" spans="1:17" s="304" customFormat="1" ht="9" customHeight="1">
      <c r="A116" s="295" t="s">
        <v>43</v>
      </c>
      <c r="B116" s="296">
        <f t="shared" si="8"/>
        <v>11450</v>
      </c>
      <c r="C116" s="296"/>
      <c r="D116" s="296">
        <v>725</v>
      </c>
      <c r="E116" s="296">
        <v>407</v>
      </c>
      <c r="F116" s="296">
        <v>314</v>
      </c>
      <c r="G116" s="305">
        <v>4</v>
      </c>
      <c r="H116" s="305"/>
      <c r="I116" s="296">
        <f t="shared" si="9"/>
        <v>10670</v>
      </c>
      <c r="J116" s="323">
        <v>6127</v>
      </c>
      <c r="K116" s="323">
        <v>4541</v>
      </c>
      <c r="L116" s="323">
        <v>2</v>
      </c>
      <c r="M116" s="324"/>
      <c r="N116" s="324">
        <f t="shared" si="10"/>
        <v>55</v>
      </c>
      <c r="O116" s="324">
        <v>39</v>
      </c>
      <c r="P116" s="324">
        <v>15</v>
      </c>
      <c r="Q116" s="324">
        <v>1</v>
      </c>
    </row>
    <row r="117" spans="1:17" s="304" customFormat="1" ht="9" customHeight="1">
      <c r="A117" s="292" t="s">
        <v>44</v>
      </c>
      <c r="B117" s="293">
        <f t="shared" si="8"/>
        <v>4651</v>
      </c>
      <c r="C117" s="293"/>
      <c r="D117" s="293">
        <v>757</v>
      </c>
      <c r="E117" s="293">
        <v>430</v>
      </c>
      <c r="F117" s="293">
        <v>327</v>
      </c>
      <c r="G117" s="293">
        <v>0</v>
      </c>
      <c r="H117" s="293"/>
      <c r="I117" s="293">
        <f t="shared" si="9"/>
        <v>3864</v>
      </c>
      <c r="J117" s="319">
        <v>2098</v>
      </c>
      <c r="K117" s="319">
        <v>1766</v>
      </c>
      <c r="L117" s="319">
        <v>0</v>
      </c>
      <c r="M117" s="294"/>
      <c r="N117" s="294">
        <f t="shared" si="10"/>
        <v>30</v>
      </c>
      <c r="O117" s="294">
        <v>23</v>
      </c>
      <c r="P117" s="294">
        <v>7</v>
      </c>
      <c r="Q117" s="294">
        <v>0</v>
      </c>
    </row>
    <row r="118" spans="1:17" s="304" customFormat="1" ht="9" customHeight="1">
      <c r="A118" s="292" t="s">
        <v>45</v>
      </c>
      <c r="B118" s="293">
        <f t="shared" si="8"/>
        <v>31705</v>
      </c>
      <c r="C118" s="293"/>
      <c r="D118" s="293">
        <v>2482</v>
      </c>
      <c r="E118" s="293">
        <v>1383</v>
      </c>
      <c r="F118" s="293">
        <v>1095</v>
      </c>
      <c r="G118" s="297">
        <v>4</v>
      </c>
      <c r="H118" s="297"/>
      <c r="I118" s="293">
        <f t="shared" si="9"/>
        <v>29006</v>
      </c>
      <c r="J118" s="319">
        <v>16382</v>
      </c>
      <c r="K118" s="319">
        <v>12623</v>
      </c>
      <c r="L118" s="319">
        <v>1</v>
      </c>
      <c r="M118" s="294"/>
      <c r="N118" s="294">
        <f t="shared" si="10"/>
        <v>217</v>
      </c>
      <c r="O118" s="294">
        <v>147</v>
      </c>
      <c r="P118" s="294">
        <v>63</v>
      </c>
      <c r="Q118" s="294">
        <v>7</v>
      </c>
    </row>
    <row r="119" spans="1:17" s="304" customFormat="1" ht="9" customHeight="1">
      <c r="A119" s="292" t="s">
        <v>46</v>
      </c>
      <c r="B119" s="293">
        <f t="shared" si="8"/>
        <v>7988</v>
      </c>
      <c r="C119" s="293"/>
      <c r="D119" s="293">
        <v>690</v>
      </c>
      <c r="E119" s="293">
        <v>365</v>
      </c>
      <c r="F119" s="293">
        <v>321</v>
      </c>
      <c r="G119" s="297">
        <v>4</v>
      </c>
      <c r="H119" s="297"/>
      <c r="I119" s="293">
        <f t="shared" si="9"/>
        <v>7225</v>
      </c>
      <c r="J119" s="319">
        <v>3935</v>
      </c>
      <c r="K119" s="319">
        <v>3290</v>
      </c>
      <c r="L119" s="319">
        <v>0</v>
      </c>
      <c r="M119" s="294"/>
      <c r="N119" s="294">
        <f t="shared" si="10"/>
        <v>73</v>
      </c>
      <c r="O119" s="294">
        <v>40</v>
      </c>
      <c r="P119" s="294">
        <v>33</v>
      </c>
      <c r="Q119" s="294">
        <v>0</v>
      </c>
    </row>
    <row r="120" spans="1:17" s="304" customFormat="1" ht="9" customHeight="1">
      <c r="A120" s="295" t="s">
        <v>47</v>
      </c>
      <c r="B120" s="296">
        <f t="shared" si="8"/>
        <v>6511</v>
      </c>
      <c r="C120" s="296"/>
      <c r="D120" s="296">
        <v>633</v>
      </c>
      <c r="E120" s="296">
        <v>354</v>
      </c>
      <c r="F120" s="296">
        <v>279</v>
      </c>
      <c r="G120" s="296">
        <v>0</v>
      </c>
      <c r="H120" s="296"/>
      <c r="I120" s="296">
        <f t="shared" si="9"/>
        <v>5854</v>
      </c>
      <c r="J120" s="323">
        <v>3241</v>
      </c>
      <c r="K120" s="323">
        <v>2612</v>
      </c>
      <c r="L120" s="323">
        <v>1</v>
      </c>
      <c r="M120" s="324"/>
      <c r="N120" s="324">
        <f t="shared" si="10"/>
        <v>24</v>
      </c>
      <c r="O120" s="324">
        <v>7</v>
      </c>
      <c r="P120" s="324">
        <v>15</v>
      </c>
      <c r="Q120" s="324">
        <v>2</v>
      </c>
    </row>
    <row r="121" spans="1:17" s="304" customFormat="1" ht="9" customHeight="1">
      <c r="A121" s="292" t="s">
        <v>76</v>
      </c>
      <c r="B121" s="293">
        <f t="shared" si="8"/>
        <v>2232</v>
      </c>
      <c r="C121" s="293"/>
      <c r="D121" s="293">
        <v>11</v>
      </c>
      <c r="E121" s="293">
        <v>4</v>
      </c>
      <c r="F121" s="293">
        <v>7</v>
      </c>
      <c r="G121" s="297">
        <v>0</v>
      </c>
      <c r="H121" s="297"/>
      <c r="I121" s="293">
        <f t="shared" si="9"/>
        <v>2217</v>
      </c>
      <c r="J121" s="319">
        <v>1547</v>
      </c>
      <c r="K121" s="319">
        <v>668</v>
      </c>
      <c r="L121" s="319">
        <v>2</v>
      </c>
      <c r="M121" s="294"/>
      <c r="N121" s="294">
        <f t="shared" si="10"/>
        <v>4</v>
      </c>
      <c r="O121" s="294">
        <v>3</v>
      </c>
      <c r="P121" s="294">
        <v>1</v>
      </c>
      <c r="Q121" s="294">
        <v>0</v>
      </c>
    </row>
    <row r="122" spans="1:17" s="304" customFormat="1" ht="5.25" customHeight="1">
      <c r="A122" s="292"/>
      <c r="B122" s="293"/>
      <c r="C122" s="293"/>
      <c r="D122" s="293"/>
      <c r="E122" s="293"/>
      <c r="F122" s="293"/>
      <c r="G122" s="297"/>
      <c r="H122" s="297"/>
      <c r="I122" s="293"/>
      <c r="J122" s="319"/>
      <c r="K122" s="319"/>
      <c r="L122" s="319"/>
      <c r="M122" s="294"/>
      <c r="N122" s="294"/>
      <c r="O122" s="294"/>
      <c r="P122" s="294"/>
      <c r="Q122" s="294"/>
    </row>
    <row r="123" spans="1:17" s="304" customFormat="1" ht="9" customHeight="1">
      <c r="A123" s="288">
        <v>1998</v>
      </c>
      <c r="B123" s="293"/>
      <c r="C123" s="292"/>
      <c r="D123" s="326"/>
      <c r="E123" s="326"/>
      <c r="F123" s="326"/>
      <c r="G123" s="326"/>
      <c r="H123" s="326"/>
      <c r="I123" s="326"/>
      <c r="J123" s="326"/>
      <c r="K123" s="326"/>
      <c r="L123" s="292"/>
      <c r="M123" s="294"/>
      <c r="N123" s="294"/>
      <c r="O123" s="294"/>
      <c r="P123" s="294"/>
      <c r="Q123" s="294"/>
    </row>
    <row r="124" spans="1:17" s="303" customFormat="1" ht="9" customHeight="1">
      <c r="A124" s="291" t="s">
        <v>7</v>
      </c>
      <c r="B124" s="328">
        <f>SUM(B126:B158)</f>
        <v>444665</v>
      </c>
      <c r="C124" s="289"/>
      <c r="D124" s="328">
        <f>SUM(D126:D158)</f>
        <v>42183</v>
      </c>
      <c r="E124" s="328">
        <f>SUM(E126:E158)</f>
        <v>23557</v>
      </c>
      <c r="F124" s="328">
        <f>SUM(F126:F158)</f>
        <v>18548</v>
      </c>
      <c r="G124" s="328">
        <f>SUM(G126:G158)</f>
        <v>78</v>
      </c>
      <c r="H124" s="328"/>
      <c r="I124" s="289">
        <f>SUM(I126:I158)</f>
        <v>399962</v>
      </c>
      <c r="J124" s="289">
        <f>SUM(J126:J158)</f>
        <v>223775</v>
      </c>
      <c r="K124" s="289">
        <f>SUM(K126:K158)</f>
        <v>176137</v>
      </c>
      <c r="L124" s="289">
        <f>SUM(L126:L158)</f>
        <v>50</v>
      </c>
      <c r="M124" s="289"/>
      <c r="N124" s="289">
        <f>SUM(N126:N158)</f>
        <v>2520</v>
      </c>
      <c r="O124" s="289">
        <f>SUM(O126:O158)</f>
        <v>1698</v>
      </c>
      <c r="P124" s="289">
        <f>SUM(P126:P158)</f>
        <v>775</v>
      </c>
      <c r="Q124" s="289">
        <f>SUM(Q126:Q158)</f>
        <v>47</v>
      </c>
    </row>
    <row r="125" spans="1:17" s="303" customFormat="1" ht="3" customHeight="1">
      <c r="A125" s="291"/>
      <c r="B125" s="289"/>
      <c r="C125" s="289"/>
      <c r="D125" s="328"/>
      <c r="E125" s="328"/>
      <c r="F125" s="328"/>
      <c r="G125" s="328"/>
      <c r="H125" s="328"/>
      <c r="I125" s="289"/>
      <c r="J125" s="289"/>
      <c r="K125" s="289"/>
      <c r="L125" s="289"/>
      <c r="M125" s="289"/>
      <c r="N125" s="289"/>
      <c r="O125" s="289"/>
      <c r="P125" s="289"/>
      <c r="Q125" s="289"/>
    </row>
    <row r="126" spans="1:17" s="304" customFormat="1" ht="9" customHeight="1">
      <c r="A126" s="292" t="s">
        <v>16</v>
      </c>
      <c r="B126" s="293">
        <f t="shared" ref="B126:B158" si="11">SUM(I126,D126,N126)</f>
        <v>3783</v>
      </c>
      <c r="C126" s="293"/>
      <c r="D126" s="293">
        <f t="shared" ref="D126:D158" si="12">SUM(E126:G126)</f>
        <v>403</v>
      </c>
      <c r="E126" s="293">
        <v>222</v>
      </c>
      <c r="F126" s="293">
        <v>181</v>
      </c>
      <c r="G126" s="293">
        <v>0</v>
      </c>
      <c r="H126" s="293"/>
      <c r="I126" s="293">
        <f t="shared" ref="I126:I158" si="13">SUM(J126:L126)</f>
        <v>3351</v>
      </c>
      <c r="J126" s="319">
        <v>1825</v>
      </c>
      <c r="K126" s="319">
        <v>1526</v>
      </c>
      <c r="L126" s="319">
        <v>0</v>
      </c>
      <c r="M126" s="294"/>
      <c r="N126" s="294">
        <f t="shared" ref="N126:N158" si="14">SUM(O126:Q126)</f>
        <v>29</v>
      </c>
      <c r="O126" s="294">
        <v>17</v>
      </c>
      <c r="P126" s="294">
        <v>12</v>
      </c>
      <c r="Q126" s="294">
        <v>0</v>
      </c>
    </row>
    <row r="127" spans="1:17" s="304" customFormat="1" ht="9" customHeight="1">
      <c r="A127" s="292" t="s">
        <v>17</v>
      </c>
      <c r="B127" s="293">
        <f t="shared" si="11"/>
        <v>10910</v>
      </c>
      <c r="C127" s="293"/>
      <c r="D127" s="293">
        <f t="shared" si="12"/>
        <v>1035</v>
      </c>
      <c r="E127" s="293">
        <v>567</v>
      </c>
      <c r="F127" s="293">
        <v>468</v>
      </c>
      <c r="G127" s="293">
        <v>0</v>
      </c>
      <c r="H127" s="293"/>
      <c r="I127" s="293">
        <f t="shared" si="13"/>
        <v>9782</v>
      </c>
      <c r="J127" s="319">
        <v>6192</v>
      </c>
      <c r="K127" s="319">
        <v>3589</v>
      </c>
      <c r="L127" s="319">
        <v>1</v>
      </c>
      <c r="M127" s="294"/>
      <c r="N127" s="294">
        <f t="shared" si="14"/>
        <v>93</v>
      </c>
      <c r="O127" s="294">
        <v>66</v>
      </c>
      <c r="P127" s="294">
        <v>22</v>
      </c>
      <c r="Q127" s="294">
        <v>5</v>
      </c>
    </row>
    <row r="128" spans="1:17" s="304" customFormat="1" ht="9" customHeight="1">
      <c r="A128" s="292" t="s">
        <v>18</v>
      </c>
      <c r="B128" s="293">
        <f t="shared" si="11"/>
        <v>1553</v>
      </c>
      <c r="C128" s="293"/>
      <c r="D128" s="293">
        <f t="shared" si="12"/>
        <v>124</v>
      </c>
      <c r="E128" s="293">
        <v>78</v>
      </c>
      <c r="F128" s="293">
        <v>46</v>
      </c>
      <c r="G128" s="297">
        <v>0</v>
      </c>
      <c r="H128" s="297"/>
      <c r="I128" s="293">
        <f t="shared" si="13"/>
        <v>1400</v>
      </c>
      <c r="J128" s="319">
        <v>827</v>
      </c>
      <c r="K128" s="319">
        <v>573</v>
      </c>
      <c r="L128" s="319">
        <v>0</v>
      </c>
      <c r="M128" s="294"/>
      <c r="N128" s="294">
        <f t="shared" si="14"/>
        <v>29</v>
      </c>
      <c r="O128" s="294">
        <v>23</v>
      </c>
      <c r="P128" s="294">
        <v>6</v>
      </c>
      <c r="Q128" s="294">
        <v>0</v>
      </c>
    </row>
    <row r="129" spans="1:17" s="304" customFormat="1" ht="9" customHeight="1">
      <c r="A129" s="295" t="s">
        <v>19</v>
      </c>
      <c r="B129" s="296">
        <f t="shared" si="11"/>
        <v>2709</v>
      </c>
      <c r="C129" s="296"/>
      <c r="D129" s="296">
        <f t="shared" si="12"/>
        <v>237</v>
      </c>
      <c r="E129" s="296">
        <v>141</v>
      </c>
      <c r="F129" s="296">
        <v>96</v>
      </c>
      <c r="G129" s="305">
        <v>0</v>
      </c>
      <c r="H129" s="305"/>
      <c r="I129" s="296">
        <f t="shared" si="13"/>
        <v>2434</v>
      </c>
      <c r="J129" s="323">
        <v>1465</v>
      </c>
      <c r="K129" s="323">
        <v>969</v>
      </c>
      <c r="L129" s="323">
        <v>0</v>
      </c>
      <c r="M129" s="324"/>
      <c r="N129" s="324">
        <f t="shared" si="14"/>
        <v>38</v>
      </c>
      <c r="O129" s="324">
        <v>26</v>
      </c>
      <c r="P129" s="324">
        <v>12</v>
      </c>
      <c r="Q129" s="324">
        <v>0</v>
      </c>
    </row>
    <row r="130" spans="1:17" s="304" customFormat="1" ht="9" customHeight="1">
      <c r="A130" s="292" t="s">
        <v>20</v>
      </c>
      <c r="B130" s="293">
        <f t="shared" si="11"/>
        <v>10202</v>
      </c>
      <c r="C130" s="293"/>
      <c r="D130" s="293">
        <f t="shared" si="12"/>
        <v>570</v>
      </c>
      <c r="E130" s="293">
        <v>322</v>
      </c>
      <c r="F130" s="293">
        <v>246</v>
      </c>
      <c r="G130" s="297">
        <v>2</v>
      </c>
      <c r="H130" s="297"/>
      <c r="I130" s="293">
        <f t="shared" si="13"/>
        <v>9604</v>
      </c>
      <c r="J130" s="319">
        <v>5274</v>
      </c>
      <c r="K130" s="319">
        <v>4330</v>
      </c>
      <c r="L130" s="319">
        <v>0</v>
      </c>
      <c r="M130" s="294"/>
      <c r="N130" s="294">
        <f t="shared" si="14"/>
        <v>28</v>
      </c>
      <c r="O130" s="294">
        <v>19</v>
      </c>
      <c r="P130" s="294">
        <v>9</v>
      </c>
      <c r="Q130" s="294">
        <v>0</v>
      </c>
    </row>
    <row r="131" spans="1:17" s="304" customFormat="1" ht="9" customHeight="1">
      <c r="A131" s="292" t="s">
        <v>21</v>
      </c>
      <c r="B131" s="293">
        <f t="shared" si="11"/>
        <v>2370</v>
      </c>
      <c r="C131" s="293"/>
      <c r="D131" s="293">
        <f t="shared" si="12"/>
        <v>173</v>
      </c>
      <c r="E131" s="293">
        <v>88</v>
      </c>
      <c r="F131" s="293">
        <v>84</v>
      </c>
      <c r="G131" s="293">
        <v>1</v>
      </c>
      <c r="H131" s="293"/>
      <c r="I131" s="293">
        <f t="shared" si="13"/>
        <v>2172</v>
      </c>
      <c r="J131" s="319">
        <v>1212</v>
      </c>
      <c r="K131" s="319">
        <v>959</v>
      </c>
      <c r="L131" s="319">
        <v>1</v>
      </c>
      <c r="M131" s="294"/>
      <c r="N131" s="294">
        <f t="shared" si="14"/>
        <v>25</v>
      </c>
      <c r="O131" s="294">
        <v>17</v>
      </c>
      <c r="P131" s="294">
        <v>8</v>
      </c>
      <c r="Q131" s="294">
        <v>0</v>
      </c>
    </row>
    <row r="132" spans="1:17" s="304" customFormat="1" ht="9" customHeight="1">
      <c r="A132" s="292" t="s">
        <v>22</v>
      </c>
      <c r="B132" s="293">
        <f t="shared" si="11"/>
        <v>16413</v>
      </c>
      <c r="C132" s="293"/>
      <c r="D132" s="293">
        <f t="shared" si="12"/>
        <v>1897</v>
      </c>
      <c r="E132" s="293">
        <v>1070</v>
      </c>
      <c r="F132" s="293">
        <v>827</v>
      </c>
      <c r="G132" s="297">
        <v>0</v>
      </c>
      <c r="H132" s="297"/>
      <c r="I132" s="293">
        <f t="shared" si="13"/>
        <v>14327</v>
      </c>
      <c r="J132" s="319">
        <v>8253</v>
      </c>
      <c r="K132" s="319">
        <v>6069</v>
      </c>
      <c r="L132" s="319">
        <v>5</v>
      </c>
      <c r="M132" s="294"/>
      <c r="N132" s="294">
        <f t="shared" si="14"/>
        <v>189</v>
      </c>
      <c r="O132" s="294">
        <v>143</v>
      </c>
      <c r="P132" s="294">
        <v>44</v>
      </c>
      <c r="Q132" s="294">
        <v>2</v>
      </c>
    </row>
    <row r="133" spans="1:17" s="304" customFormat="1" ht="9" customHeight="1">
      <c r="A133" s="295" t="s">
        <v>23</v>
      </c>
      <c r="B133" s="296">
        <f t="shared" si="11"/>
        <v>15386</v>
      </c>
      <c r="C133" s="296"/>
      <c r="D133" s="296">
        <f t="shared" si="12"/>
        <v>1265</v>
      </c>
      <c r="E133" s="296">
        <v>741</v>
      </c>
      <c r="F133" s="296">
        <v>522</v>
      </c>
      <c r="G133" s="305">
        <v>2</v>
      </c>
      <c r="H133" s="305"/>
      <c r="I133" s="296">
        <f t="shared" si="13"/>
        <v>13961</v>
      </c>
      <c r="J133" s="323">
        <v>8192</v>
      </c>
      <c r="K133" s="323">
        <v>5765</v>
      </c>
      <c r="L133" s="323">
        <v>4</v>
      </c>
      <c r="M133" s="324"/>
      <c r="N133" s="324">
        <f t="shared" si="14"/>
        <v>160</v>
      </c>
      <c r="O133" s="324">
        <v>115</v>
      </c>
      <c r="P133" s="324">
        <v>44</v>
      </c>
      <c r="Q133" s="324">
        <v>1</v>
      </c>
    </row>
    <row r="134" spans="1:17" s="304" customFormat="1" ht="9" customHeight="1">
      <c r="A134" s="243" t="s">
        <v>24</v>
      </c>
      <c r="B134" s="293">
        <f t="shared" si="11"/>
        <v>46773</v>
      </c>
      <c r="C134" s="293"/>
      <c r="D134" s="293">
        <f t="shared" si="12"/>
        <v>3699</v>
      </c>
      <c r="E134" s="293">
        <v>2022</v>
      </c>
      <c r="F134" s="293">
        <v>1663</v>
      </c>
      <c r="G134" s="293">
        <v>14</v>
      </c>
      <c r="H134" s="293"/>
      <c r="I134" s="293">
        <f t="shared" si="13"/>
        <v>43061</v>
      </c>
      <c r="J134" s="319">
        <v>22279</v>
      </c>
      <c r="K134" s="319">
        <v>20782</v>
      </c>
      <c r="L134" s="319">
        <v>0</v>
      </c>
      <c r="M134" s="294"/>
      <c r="N134" s="294">
        <f t="shared" si="14"/>
        <v>13</v>
      </c>
      <c r="O134" s="294">
        <v>8</v>
      </c>
      <c r="P134" s="294">
        <v>5</v>
      </c>
      <c r="Q134" s="294">
        <v>0</v>
      </c>
    </row>
    <row r="135" spans="1:17" s="304" customFormat="1" ht="9" customHeight="1">
      <c r="A135" s="292" t="s">
        <v>25</v>
      </c>
      <c r="B135" s="293">
        <f t="shared" si="11"/>
        <v>6106</v>
      </c>
      <c r="C135" s="293"/>
      <c r="D135" s="293">
        <f t="shared" si="12"/>
        <v>157</v>
      </c>
      <c r="E135" s="293">
        <v>96</v>
      </c>
      <c r="F135" s="293">
        <v>61</v>
      </c>
      <c r="G135" s="293">
        <v>0</v>
      </c>
      <c r="H135" s="293"/>
      <c r="I135" s="293">
        <f t="shared" si="13"/>
        <v>5903</v>
      </c>
      <c r="J135" s="319">
        <v>3487</v>
      </c>
      <c r="K135" s="319">
        <v>2413</v>
      </c>
      <c r="L135" s="319">
        <v>3</v>
      </c>
      <c r="M135" s="294"/>
      <c r="N135" s="294">
        <f t="shared" si="14"/>
        <v>46</v>
      </c>
      <c r="O135" s="294">
        <v>35</v>
      </c>
      <c r="P135" s="294">
        <v>11</v>
      </c>
      <c r="Q135" s="294">
        <v>0</v>
      </c>
    </row>
    <row r="136" spans="1:17" s="304" customFormat="1" ht="9" customHeight="1">
      <c r="A136" s="292" t="s">
        <v>26</v>
      </c>
      <c r="B136" s="293">
        <f t="shared" si="11"/>
        <v>21759</v>
      </c>
      <c r="C136" s="293"/>
      <c r="D136" s="293">
        <f t="shared" si="12"/>
        <v>2824</v>
      </c>
      <c r="E136" s="293">
        <v>1568</v>
      </c>
      <c r="F136" s="293">
        <v>1251</v>
      </c>
      <c r="G136" s="297">
        <v>5</v>
      </c>
      <c r="H136" s="297"/>
      <c r="I136" s="293">
        <f t="shared" si="13"/>
        <v>18793</v>
      </c>
      <c r="J136" s="319">
        <v>10155</v>
      </c>
      <c r="K136" s="319">
        <v>8638</v>
      </c>
      <c r="L136" s="319">
        <v>0</v>
      </c>
      <c r="M136" s="294"/>
      <c r="N136" s="294">
        <f t="shared" si="14"/>
        <v>142</v>
      </c>
      <c r="O136" s="294">
        <v>71</v>
      </c>
      <c r="P136" s="294">
        <v>71</v>
      </c>
      <c r="Q136" s="294">
        <v>0</v>
      </c>
    </row>
    <row r="137" spans="1:17" s="304" customFormat="1" ht="9" customHeight="1">
      <c r="A137" s="295" t="s">
        <v>27</v>
      </c>
      <c r="B137" s="296">
        <f t="shared" si="11"/>
        <v>10972</v>
      </c>
      <c r="C137" s="296"/>
      <c r="D137" s="296">
        <f t="shared" si="12"/>
        <v>737</v>
      </c>
      <c r="E137" s="296">
        <v>422</v>
      </c>
      <c r="F137" s="296">
        <v>315</v>
      </c>
      <c r="G137" s="296">
        <v>0</v>
      </c>
      <c r="H137" s="296"/>
      <c r="I137" s="296">
        <f t="shared" si="13"/>
        <v>10148</v>
      </c>
      <c r="J137" s="323">
        <v>5959</v>
      </c>
      <c r="K137" s="323">
        <v>4188</v>
      </c>
      <c r="L137" s="323">
        <v>1</v>
      </c>
      <c r="M137" s="324"/>
      <c r="N137" s="324">
        <f t="shared" si="14"/>
        <v>87</v>
      </c>
      <c r="O137" s="324">
        <v>62</v>
      </c>
      <c r="P137" s="324">
        <v>19</v>
      </c>
      <c r="Q137" s="324">
        <v>6</v>
      </c>
    </row>
    <row r="138" spans="1:17" s="304" customFormat="1" ht="9" customHeight="1">
      <c r="A138" s="292" t="s">
        <v>28</v>
      </c>
      <c r="B138" s="293">
        <f t="shared" si="11"/>
        <v>10136</v>
      </c>
      <c r="C138" s="293"/>
      <c r="D138" s="293">
        <f t="shared" si="12"/>
        <v>983</v>
      </c>
      <c r="E138" s="293">
        <v>545</v>
      </c>
      <c r="F138" s="293">
        <v>438</v>
      </c>
      <c r="G138" s="297">
        <v>0</v>
      </c>
      <c r="H138" s="297"/>
      <c r="I138" s="293">
        <f t="shared" si="13"/>
        <v>9059</v>
      </c>
      <c r="J138" s="319">
        <v>5081</v>
      </c>
      <c r="K138" s="319">
        <v>3977</v>
      </c>
      <c r="L138" s="319">
        <v>1</v>
      </c>
      <c r="M138" s="294"/>
      <c r="N138" s="294">
        <f t="shared" si="14"/>
        <v>94</v>
      </c>
      <c r="O138" s="294">
        <v>43</v>
      </c>
      <c r="P138" s="294">
        <v>51</v>
      </c>
      <c r="Q138" s="294">
        <v>0</v>
      </c>
    </row>
    <row r="139" spans="1:17" s="304" customFormat="1" ht="9" customHeight="1">
      <c r="A139" s="292" t="s">
        <v>29</v>
      </c>
      <c r="B139" s="293">
        <f t="shared" si="11"/>
        <v>30682</v>
      </c>
      <c r="C139" s="293"/>
      <c r="D139" s="293">
        <f t="shared" si="12"/>
        <v>2476</v>
      </c>
      <c r="E139" s="293">
        <v>1394</v>
      </c>
      <c r="F139" s="293">
        <v>1074</v>
      </c>
      <c r="G139" s="293">
        <v>8</v>
      </c>
      <c r="H139" s="293"/>
      <c r="I139" s="293">
        <f t="shared" si="13"/>
        <v>28031</v>
      </c>
      <c r="J139" s="319">
        <v>15111</v>
      </c>
      <c r="K139" s="319">
        <v>12916</v>
      </c>
      <c r="L139" s="319">
        <v>4</v>
      </c>
      <c r="M139" s="294"/>
      <c r="N139" s="294">
        <f t="shared" si="14"/>
        <v>175</v>
      </c>
      <c r="O139" s="294">
        <v>115</v>
      </c>
      <c r="P139" s="294">
        <v>60</v>
      </c>
      <c r="Q139" s="294">
        <v>0</v>
      </c>
    </row>
    <row r="140" spans="1:17" s="304" customFormat="1" ht="9" customHeight="1">
      <c r="A140" s="292" t="s">
        <v>30</v>
      </c>
      <c r="B140" s="293">
        <f t="shared" si="11"/>
        <v>52095</v>
      </c>
      <c r="C140" s="293"/>
      <c r="D140" s="293">
        <f t="shared" si="12"/>
        <v>7634</v>
      </c>
      <c r="E140" s="293">
        <v>4362</v>
      </c>
      <c r="F140" s="293">
        <v>3266</v>
      </c>
      <c r="G140" s="297">
        <v>6</v>
      </c>
      <c r="H140" s="297"/>
      <c r="I140" s="293">
        <f t="shared" si="13"/>
        <v>44289</v>
      </c>
      <c r="J140" s="319">
        <v>24565</v>
      </c>
      <c r="K140" s="319">
        <v>19721</v>
      </c>
      <c r="L140" s="319">
        <v>3</v>
      </c>
      <c r="M140" s="294"/>
      <c r="N140" s="294">
        <f t="shared" si="14"/>
        <v>172</v>
      </c>
      <c r="O140" s="294">
        <v>117</v>
      </c>
      <c r="P140" s="294">
        <v>39</v>
      </c>
      <c r="Q140" s="294">
        <v>16</v>
      </c>
    </row>
    <row r="141" spans="1:17" s="304" customFormat="1" ht="9" customHeight="1">
      <c r="A141" s="295" t="s">
        <v>31</v>
      </c>
      <c r="B141" s="296">
        <f t="shared" si="11"/>
        <v>18466</v>
      </c>
      <c r="C141" s="296"/>
      <c r="D141" s="296">
        <f t="shared" si="12"/>
        <v>1357</v>
      </c>
      <c r="E141" s="296">
        <v>741</v>
      </c>
      <c r="F141" s="296">
        <v>613</v>
      </c>
      <c r="G141" s="296">
        <v>3</v>
      </c>
      <c r="H141" s="296"/>
      <c r="I141" s="296">
        <f t="shared" si="13"/>
        <v>17032</v>
      </c>
      <c r="J141" s="323">
        <v>9550</v>
      </c>
      <c r="K141" s="323">
        <v>7479</v>
      </c>
      <c r="L141" s="323">
        <v>3</v>
      </c>
      <c r="M141" s="324"/>
      <c r="N141" s="324">
        <f t="shared" si="14"/>
        <v>77</v>
      </c>
      <c r="O141" s="324">
        <v>36</v>
      </c>
      <c r="P141" s="324">
        <v>39</v>
      </c>
      <c r="Q141" s="324">
        <v>2</v>
      </c>
    </row>
    <row r="142" spans="1:17" s="304" customFormat="1" ht="9" customHeight="1">
      <c r="A142" s="292" t="s">
        <v>32</v>
      </c>
      <c r="B142" s="293">
        <f t="shared" si="11"/>
        <v>6848</v>
      </c>
      <c r="C142" s="293"/>
      <c r="D142" s="293">
        <f t="shared" si="12"/>
        <v>565</v>
      </c>
      <c r="E142" s="293">
        <v>329</v>
      </c>
      <c r="F142" s="293">
        <v>232</v>
      </c>
      <c r="G142" s="293">
        <v>4</v>
      </c>
      <c r="H142" s="293"/>
      <c r="I142" s="293">
        <f t="shared" si="13"/>
        <v>6208</v>
      </c>
      <c r="J142" s="319">
        <v>3473</v>
      </c>
      <c r="K142" s="319">
        <v>2735</v>
      </c>
      <c r="L142" s="319">
        <v>0</v>
      </c>
      <c r="M142" s="294"/>
      <c r="N142" s="294">
        <f t="shared" si="14"/>
        <v>75</v>
      </c>
      <c r="O142" s="294">
        <v>58</v>
      </c>
      <c r="P142" s="294">
        <v>16</v>
      </c>
      <c r="Q142" s="294">
        <v>1</v>
      </c>
    </row>
    <row r="143" spans="1:17" s="304" customFormat="1" ht="9" customHeight="1">
      <c r="A143" s="292" t="s">
        <v>33</v>
      </c>
      <c r="B143" s="293">
        <f t="shared" si="11"/>
        <v>4119</v>
      </c>
      <c r="C143" s="293"/>
      <c r="D143" s="293">
        <f t="shared" si="12"/>
        <v>162</v>
      </c>
      <c r="E143" s="293">
        <v>89</v>
      </c>
      <c r="F143" s="293">
        <v>73</v>
      </c>
      <c r="G143" s="293">
        <v>0</v>
      </c>
      <c r="H143" s="293"/>
      <c r="I143" s="293">
        <f t="shared" si="13"/>
        <v>3938</v>
      </c>
      <c r="J143" s="319">
        <v>2290</v>
      </c>
      <c r="K143" s="319">
        <v>1646</v>
      </c>
      <c r="L143" s="319">
        <v>2</v>
      </c>
      <c r="M143" s="294"/>
      <c r="N143" s="294">
        <f t="shared" si="14"/>
        <v>19</v>
      </c>
      <c r="O143" s="294">
        <v>13</v>
      </c>
      <c r="P143" s="294">
        <v>5</v>
      </c>
      <c r="Q143" s="294">
        <v>1</v>
      </c>
    </row>
    <row r="144" spans="1:17" s="304" customFormat="1" ht="9" customHeight="1">
      <c r="A144" s="292" t="s">
        <v>34</v>
      </c>
      <c r="B144" s="293">
        <f t="shared" si="11"/>
        <v>15936</v>
      </c>
      <c r="C144" s="293"/>
      <c r="D144" s="293">
        <f t="shared" si="12"/>
        <v>1186</v>
      </c>
      <c r="E144" s="293">
        <v>622</v>
      </c>
      <c r="F144" s="293">
        <v>560</v>
      </c>
      <c r="G144" s="297">
        <v>4</v>
      </c>
      <c r="H144" s="297"/>
      <c r="I144" s="293">
        <f t="shared" si="13"/>
        <v>14652</v>
      </c>
      <c r="J144" s="319">
        <v>8155</v>
      </c>
      <c r="K144" s="319">
        <v>6496</v>
      </c>
      <c r="L144" s="319">
        <v>1</v>
      </c>
      <c r="M144" s="294"/>
      <c r="N144" s="294">
        <f t="shared" si="14"/>
        <v>98</v>
      </c>
      <c r="O144" s="294">
        <v>65</v>
      </c>
      <c r="P144" s="294">
        <v>31</v>
      </c>
      <c r="Q144" s="294">
        <v>2</v>
      </c>
    </row>
    <row r="145" spans="1:17" s="304" customFormat="1" ht="9" customHeight="1">
      <c r="A145" s="295" t="s">
        <v>35</v>
      </c>
      <c r="B145" s="296">
        <f t="shared" si="11"/>
        <v>18565</v>
      </c>
      <c r="C145" s="296"/>
      <c r="D145" s="296">
        <f t="shared" si="12"/>
        <v>1705</v>
      </c>
      <c r="E145" s="296">
        <v>950</v>
      </c>
      <c r="F145" s="296">
        <v>755</v>
      </c>
      <c r="G145" s="296">
        <v>0</v>
      </c>
      <c r="H145" s="296"/>
      <c r="I145" s="296">
        <f t="shared" si="13"/>
        <v>16777</v>
      </c>
      <c r="J145" s="323">
        <v>9444</v>
      </c>
      <c r="K145" s="323">
        <v>7332</v>
      </c>
      <c r="L145" s="323">
        <v>1</v>
      </c>
      <c r="M145" s="324"/>
      <c r="N145" s="324">
        <f t="shared" si="14"/>
        <v>83</v>
      </c>
      <c r="O145" s="324">
        <v>59</v>
      </c>
      <c r="P145" s="324">
        <v>24</v>
      </c>
      <c r="Q145" s="324">
        <v>0</v>
      </c>
    </row>
    <row r="146" spans="1:17" s="304" customFormat="1" ht="9" customHeight="1">
      <c r="A146" s="292" t="s">
        <v>36</v>
      </c>
      <c r="B146" s="293">
        <f t="shared" si="11"/>
        <v>26413</v>
      </c>
      <c r="C146" s="293"/>
      <c r="D146" s="293">
        <f t="shared" si="12"/>
        <v>3794</v>
      </c>
      <c r="E146" s="293">
        <v>2116</v>
      </c>
      <c r="F146" s="293">
        <v>1670</v>
      </c>
      <c r="G146" s="297">
        <v>8</v>
      </c>
      <c r="H146" s="297"/>
      <c r="I146" s="293">
        <f t="shared" si="13"/>
        <v>22522</v>
      </c>
      <c r="J146" s="319">
        <v>12384</v>
      </c>
      <c r="K146" s="319">
        <v>10137</v>
      </c>
      <c r="L146" s="319">
        <v>1</v>
      </c>
      <c r="M146" s="294"/>
      <c r="N146" s="294">
        <f t="shared" si="14"/>
        <v>97</v>
      </c>
      <c r="O146" s="294">
        <v>68</v>
      </c>
      <c r="P146" s="294">
        <v>26</v>
      </c>
      <c r="Q146" s="294">
        <v>3</v>
      </c>
    </row>
    <row r="147" spans="1:17" s="304" customFormat="1" ht="9" customHeight="1">
      <c r="A147" s="292" t="s">
        <v>37</v>
      </c>
      <c r="B147" s="293">
        <f t="shared" si="11"/>
        <v>5950</v>
      </c>
      <c r="C147" s="293"/>
      <c r="D147" s="293">
        <f t="shared" si="12"/>
        <v>759</v>
      </c>
      <c r="E147" s="293">
        <v>409</v>
      </c>
      <c r="F147" s="293">
        <v>347</v>
      </c>
      <c r="G147" s="293">
        <v>3</v>
      </c>
      <c r="H147" s="293"/>
      <c r="I147" s="293">
        <f t="shared" si="13"/>
        <v>5137</v>
      </c>
      <c r="J147" s="319">
        <v>2885</v>
      </c>
      <c r="K147" s="319">
        <v>2252</v>
      </c>
      <c r="L147" s="319">
        <v>0</v>
      </c>
      <c r="M147" s="294"/>
      <c r="N147" s="294">
        <f t="shared" si="14"/>
        <v>54</v>
      </c>
      <c r="O147" s="294">
        <v>19</v>
      </c>
      <c r="P147" s="294">
        <v>35</v>
      </c>
      <c r="Q147" s="294">
        <v>0</v>
      </c>
    </row>
    <row r="148" spans="1:17" s="304" customFormat="1" ht="9" customHeight="1">
      <c r="A148" s="292" t="s">
        <v>38</v>
      </c>
      <c r="B148" s="293">
        <f t="shared" si="11"/>
        <v>2083</v>
      </c>
      <c r="C148" s="293"/>
      <c r="D148" s="293">
        <f t="shared" si="12"/>
        <v>303</v>
      </c>
      <c r="E148" s="293">
        <v>177</v>
      </c>
      <c r="F148" s="327">
        <v>124</v>
      </c>
      <c r="G148" s="297">
        <v>2</v>
      </c>
      <c r="H148" s="297"/>
      <c r="I148" s="293">
        <f t="shared" si="13"/>
        <v>1726</v>
      </c>
      <c r="J148" s="319">
        <v>1048</v>
      </c>
      <c r="K148" s="319">
        <v>678</v>
      </c>
      <c r="L148" s="319">
        <v>0</v>
      </c>
      <c r="M148" s="294"/>
      <c r="N148" s="294">
        <f t="shared" si="14"/>
        <v>54</v>
      </c>
      <c r="O148" s="294">
        <v>44</v>
      </c>
      <c r="P148" s="294">
        <v>5</v>
      </c>
      <c r="Q148" s="294">
        <v>5</v>
      </c>
    </row>
    <row r="149" spans="1:17" s="304" customFormat="1" ht="9" customHeight="1">
      <c r="A149" s="295" t="s">
        <v>39</v>
      </c>
      <c r="B149" s="296">
        <f t="shared" si="11"/>
        <v>10501</v>
      </c>
      <c r="C149" s="296"/>
      <c r="D149" s="296">
        <f t="shared" si="12"/>
        <v>1004</v>
      </c>
      <c r="E149" s="296">
        <v>567</v>
      </c>
      <c r="F149" s="296">
        <v>435</v>
      </c>
      <c r="G149" s="296">
        <v>2</v>
      </c>
      <c r="H149" s="296"/>
      <c r="I149" s="296">
        <f t="shared" si="13"/>
        <v>9473</v>
      </c>
      <c r="J149" s="323">
        <v>5227</v>
      </c>
      <c r="K149" s="323">
        <v>4244</v>
      </c>
      <c r="L149" s="323">
        <v>2</v>
      </c>
      <c r="M149" s="324"/>
      <c r="N149" s="324">
        <f t="shared" si="14"/>
        <v>24</v>
      </c>
      <c r="O149" s="324">
        <v>13</v>
      </c>
      <c r="P149" s="324">
        <v>11</v>
      </c>
      <c r="Q149" s="324">
        <v>0</v>
      </c>
    </row>
    <row r="150" spans="1:17" s="304" customFormat="1" ht="9" customHeight="1">
      <c r="A150" s="292" t="s">
        <v>40</v>
      </c>
      <c r="B150" s="293">
        <f t="shared" si="11"/>
        <v>10230</v>
      </c>
      <c r="C150" s="293"/>
      <c r="D150" s="293">
        <f t="shared" si="12"/>
        <v>312</v>
      </c>
      <c r="E150" s="293">
        <v>172</v>
      </c>
      <c r="F150" s="293">
        <v>140</v>
      </c>
      <c r="G150" s="293">
        <v>0</v>
      </c>
      <c r="H150" s="293"/>
      <c r="I150" s="293">
        <f t="shared" si="13"/>
        <v>9864</v>
      </c>
      <c r="J150" s="319">
        <v>5926</v>
      </c>
      <c r="K150" s="319">
        <v>3936</v>
      </c>
      <c r="L150" s="319">
        <v>2</v>
      </c>
      <c r="M150" s="294"/>
      <c r="N150" s="294">
        <f t="shared" si="14"/>
        <v>54</v>
      </c>
      <c r="O150" s="294">
        <v>36</v>
      </c>
      <c r="P150" s="294">
        <v>17</v>
      </c>
      <c r="Q150" s="294">
        <v>1</v>
      </c>
    </row>
    <row r="151" spans="1:17" s="304" customFormat="1" ht="9" customHeight="1">
      <c r="A151" s="292" t="s">
        <v>41</v>
      </c>
      <c r="B151" s="293">
        <f t="shared" si="11"/>
        <v>10491</v>
      </c>
      <c r="C151" s="293"/>
      <c r="D151" s="293">
        <f t="shared" si="12"/>
        <v>833</v>
      </c>
      <c r="E151" s="293">
        <v>474</v>
      </c>
      <c r="F151" s="293">
        <v>359</v>
      </c>
      <c r="G151" s="297">
        <v>0</v>
      </c>
      <c r="H151" s="297"/>
      <c r="I151" s="293">
        <f t="shared" si="13"/>
        <v>9621</v>
      </c>
      <c r="J151" s="319">
        <v>5686</v>
      </c>
      <c r="K151" s="319">
        <v>3935</v>
      </c>
      <c r="L151" s="319">
        <v>0</v>
      </c>
      <c r="M151" s="294"/>
      <c r="N151" s="294">
        <f t="shared" si="14"/>
        <v>37</v>
      </c>
      <c r="O151" s="294">
        <v>33</v>
      </c>
      <c r="P151" s="294">
        <v>4</v>
      </c>
      <c r="Q151" s="294">
        <v>0</v>
      </c>
    </row>
    <row r="152" spans="1:17" s="304" customFormat="1" ht="9" customHeight="1">
      <c r="A152" s="292" t="s">
        <v>42</v>
      </c>
      <c r="B152" s="293">
        <f t="shared" si="11"/>
        <v>7789</v>
      </c>
      <c r="C152" s="293"/>
      <c r="D152" s="293">
        <f t="shared" si="12"/>
        <v>919</v>
      </c>
      <c r="E152" s="293">
        <v>494</v>
      </c>
      <c r="F152" s="293">
        <v>425</v>
      </c>
      <c r="G152" s="297">
        <v>0</v>
      </c>
      <c r="H152" s="297"/>
      <c r="I152" s="293">
        <f t="shared" si="13"/>
        <v>6814</v>
      </c>
      <c r="J152" s="319">
        <v>4057</v>
      </c>
      <c r="K152" s="319">
        <v>2756</v>
      </c>
      <c r="L152" s="319">
        <v>1</v>
      </c>
      <c r="M152" s="294"/>
      <c r="N152" s="294">
        <f t="shared" si="14"/>
        <v>56</v>
      </c>
      <c r="O152" s="294">
        <v>47</v>
      </c>
      <c r="P152" s="294">
        <v>8</v>
      </c>
      <c r="Q152" s="294">
        <v>1</v>
      </c>
    </row>
    <row r="153" spans="1:17" s="304" customFormat="1" ht="9" customHeight="1">
      <c r="A153" s="295" t="s">
        <v>43</v>
      </c>
      <c r="B153" s="296">
        <f t="shared" si="11"/>
        <v>11548</v>
      </c>
      <c r="C153" s="296"/>
      <c r="D153" s="296">
        <f t="shared" si="12"/>
        <v>734</v>
      </c>
      <c r="E153" s="296">
        <v>410</v>
      </c>
      <c r="F153" s="296">
        <v>318</v>
      </c>
      <c r="G153" s="305">
        <v>6</v>
      </c>
      <c r="H153" s="305"/>
      <c r="I153" s="296">
        <f t="shared" si="13"/>
        <v>10763</v>
      </c>
      <c r="J153" s="323">
        <v>6132</v>
      </c>
      <c r="K153" s="323">
        <v>4631</v>
      </c>
      <c r="L153" s="323">
        <v>0</v>
      </c>
      <c r="M153" s="324"/>
      <c r="N153" s="324">
        <f t="shared" si="14"/>
        <v>51</v>
      </c>
      <c r="O153" s="324">
        <v>35</v>
      </c>
      <c r="P153" s="324">
        <v>15</v>
      </c>
      <c r="Q153" s="324">
        <v>1</v>
      </c>
    </row>
    <row r="154" spans="1:17" s="304" customFormat="1" ht="9" customHeight="1">
      <c r="A154" s="292" t="s">
        <v>44</v>
      </c>
      <c r="B154" s="293">
        <f t="shared" si="11"/>
        <v>4356</v>
      </c>
      <c r="C154" s="293"/>
      <c r="D154" s="293">
        <f t="shared" si="12"/>
        <v>675</v>
      </c>
      <c r="E154" s="293">
        <v>361</v>
      </c>
      <c r="F154" s="293">
        <v>313</v>
      </c>
      <c r="G154" s="293">
        <v>1</v>
      </c>
      <c r="H154" s="293"/>
      <c r="I154" s="293">
        <f t="shared" si="13"/>
        <v>3657</v>
      </c>
      <c r="J154" s="319">
        <v>1968</v>
      </c>
      <c r="K154" s="319">
        <v>1689</v>
      </c>
      <c r="L154" s="319">
        <v>0</v>
      </c>
      <c r="M154" s="294"/>
      <c r="N154" s="294">
        <f t="shared" si="14"/>
        <v>24</v>
      </c>
      <c r="O154" s="294">
        <v>19</v>
      </c>
      <c r="P154" s="294">
        <v>5</v>
      </c>
      <c r="Q154" s="294">
        <v>0</v>
      </c>
    </row>
    <row r="155" spans="1:17" s="304" customFormat="1" ht="9" customHeight="1">
      <c r="A155" s="292" t="s">
        <v>45</v>
      </c>
      <c r="B155" s="293">
        <f t="shared" si="11"/>
        <v>32424</v>
      </c>
      <c r="C155" s="293"/>
      <c r="D155" s="293">
        <f t="shared" si="12"/>
        <v>2512</v>
      </c>
      <c r="E155" s="293">
        <v>1367</v>
      </c>
      <c r="F155" s="293">
        <v>1140</v>
      </c>
      <c r="G155" s="297">
        <v>5</v>
      </c>
      <c r="H155" s="297"/>
      <c r="I155" s="293">
        <f t="shared" si="13"/>
        <v>29690</v>
      </c>
      <c r="J155" s="319">
        <v>16698</v>
      </c>
      <c r="K155" s="319">
        <v>12980</v>
      </c>
      <c r="L155" s="319">
        <v>12</v>
      </c>
      <c r="M155" s="294"/>
      <c r="N155" s="294">
        <f t="shared" si="14"/>
        <v>222</v>
      </c>
      <c r="O155" s="294">
        <v>167</v>
      </c>
      <c r="P155" s="294">
        <v>55</v>
      </c>
      <c r="Q155" s="294">
        <v>0</v>
      </c>
    </row>
    <row r="156" spans="1:17" s="304" customFormat="1" ht="9" customHeight="1">
      <c r="A156" s="292" t="s">
        <v>46</v>
      </c>
      <c r="B156" s="293">
        <f t="shared" si="11"/>
        <v>8318</v>
      </c>
      <c r="C156" s="293"/>
      <c r="D156" s="293">
        <f t="shared" si="12"/>
        <v>651</v>
      </c>
      <c r="E156" s="293">
        <v>353</v>
      </c>
      <c r="F156" s="293">
        <v>297</v>
      </c>
      <c r="G156" s="297">
        <v>1</v>
      </c>
      <c r="H156" s="297"/>
      <c r="I156" s="293">
        <f t="shared" si="13"/>
        <v>7535</v>
      </c>
      <c r="J156" s="319">
        <v>4069</v>
      </c>
      <c r="K156" s="319">
        <v>3466</v>
      </c>
      <c r="L156" s="319">
        <v>0</v>
      </c>
      <c r="M156" s="294"/>
      <c r="N156" s="294">
        <f t="shared" si="14"/>
        <v>132</v>
      </c>
      <c r="O156" s="294">
        <v>79</v>
      </c>
      <c r="P156" s="294">
        <v>53</v>
      </c>
      <c r="Q156" s="294">
        <v>0</v>
      </c>
    </row>
    <row r="157" spans="1:17" s="304" customFormat="1" ht="9" customHeight="1">
      <c r="A157" s="295" t="s">
        <v>47</v>
      </c>
      <c r="B157" s="296">
        <f t="shared" si="11"/>
        <v>6580</v>
      </c>
      <c r="C157" s="296"/>
      <c r="D157" s="296">
        <f t="shared" si="12"/>
        <v>468</v>
      </c>
      <c r="E157" s="296">
        <v>274</v>
      </c>
      <c r="F157" s="296">
        <v>193</v>
      </c>
      <c r="G157" s="296">
        <v>1</v>
      </c>
      <c r="H157" s="296"/>
      <c r="I157" s="296">
        <f t="shared" si="13"/>
        <v>6073</v>
      </c>
      <c r="J157" s="323">
        <v>3403</v>
      </c>
      <c r="K157" s="323">
        <v>2670</v>
      </c>
      <c r="L157" s="323">
        <v>0</v>
      </c>
      <c r="M157" s="324"/>
      <c r="N157" s="324">
        <f t="shared" si="14"/>
        <v>39</v>
      </c>
      <c r="O157" s="324">
        <v>26</v>
      </c>
      <c r="P157" s="324">
        <v>13</v>
      </c>
      <c r="Q157" s="324">
        <v>0</v>
      </c>
    </row>
    <row r="158" spans="1:17" s="304" customFormat="1" ht="9" customHeight="1">
      <c r="A158" s="292" t="s">
        <v>76</v>
      </c>
      <c r="B158" s="293">
        <f t="shared" si="11"/>
        <v>2199</v>
      </c>
      <c r="C158" s="293"/>
      <c r="D158" s="293">
        <f t="shared" si="12"/>
        <v>30</v>
      </c>
      <c r="E158" s="293">
        <v>14</v>
      </c>
      <c r="F158" s="293">
        <v>16</v>
      </c>
      <c r="G158" s="297">
        <v>0</v>
      </c>
      <c r="H158" s="297"/>
      <c r="I158" s="293">
        <f t="shared" si="13"/>
        <v>2165</v>
      </c>
      <c r="J158" s="319">
        <v>1503</v>
      </c>
      <c r="K158" s="319">
        <v>660</v>
      </c>
      <c r="L158" s="319">
        <v>2</v>
      </c>
      <c r="M158" s="294"/>
      <c r="N158" s="294">
        <f t="shared" si="14"/>
        <v>4</v>
      </c>
      <c r="O158" s="294">
        <v>4</v>
      </c>
      <c r="P158" s="294">
        <v>0</v>
      </c>
      <c r="Q158" s="294">
        <v>0</v>
      </c>
    </row>
    <row r="159" spans="1:17" s="304" customFormat="1" ht="9" customHeight="1">
      <c r="A159" s="292"/>
      <c r="B159" s="293"/>
      <c r="C159" s="293"/>
      <c r="D159" s="293"/>
      <c r="E159" s="293"/>
      <c r="F159" s="293"/>
      <c r="G159" s="297"/>
      <c r="H159" s="297"/>
      <c r="I159" s="293"/>
      <c r="J159" s="319"/>
      <c r="K159" s="319"/>
      <c r="L159" s="319"/>
      <c r="M159" s="294"/>
      <c r="N159" s="294"/>
      <c r="O159" s="294"/>
      <c r="P159" s="294"/>
      <c r="Q159" s="294"/>
    </row>
    <row r="160" spans="1:17" s="304" customFormat="1" ht="9" customHeight="1">
      <c r="A160" s="288">
        <v>1999</v>
      </c>
      <c r="B160" s="293"/>
      <c r="C160" s="292"/>
      <c r="D160" s="326"/>
      <c r="E160" s="326"/>
      <c r="F160" s="326"/>
      <c r="G160" s="326"/>
      <c r="H160" s="326"/>
      <c r="I160" s="326"/>
      <c r="J160" s="326"/>
      <c r="K160" s="326"/>
      <c r="L160" s="292"/>
      <c r="M160" s="294"/>
      <c r="N160" s="294"/>
      <c r="O160" s="294"/>
      <c r="P160" s="294"/>
      <c r="Q160" s="294"/>
    </row>
    <row r="161" spans="1:17" s="303" customFormat="1" ht="9" customHeight="1">
      <c r="A161" s="291" t="s">
        <v>7</v>
      </c>
      <c r="B161" s="289">
        <f>SUM(B163:B195)</f>
        <v>443950</v>
      </c>
      <c r="C161" s="289"/>
      <c r="D161" s="289">
        <f>SUM(D163:D195)</f>
        <v>40283</v>
      </c>
      <c r="E161" s="289">
        <f>SUM(E163:E195)</f>
        <v>22754</v>
      </c>
      <c r="F161" s="289">
        <f>SUM(F163:F195)</f>
        <v>17463</v>
      </c>
      <c r="G161" s="289">
        <f>SUM(G163:G195)</f>
        <v>66</v>
      </c>
      <c r="H161" s="289"/>
      <c r="I161" s="289">
        <f>SUM(I163:I195)</f>
        <v>401356</v>
      </c>
      <c r="J161" s="289">
        <f>SUM(J163:J195)</f>
        <v>223546</v>
      </c>
      <c r="K161" s="289">
        <f>SUM(K163:K195)</f>
        <v>177778</v>
      </c>
      <c r="L161" s="289">
        <f>SUM(L163:L195)</f>
        <v>32</v>
      </c>
      <c r="M161" s="289"/>
      <c r="N161" s="289">
        <f>SUM(N163:N195)</f>
        <v>2311</v>
      </c>
      <c r="O161" s="289">
        <f>SUM(O163:O195)</f>
        <v>1533</v>
      </c>
      <c r="P161" s="289">
        <f>SUM(P163:P195)</f>
        <v>738</v>
      </c>
      <c r="Q161" s="289">
        <f>SUM(Q163:Q195)</f>
        <v>40</v>
      </c>
    </row>
    <row r="162" spans="1:17" s="303" customFormat="1" ht="3" customHeight="1">
      <c r="A162" s="291"/>
      <c r="B162" s="289"/>
      <c r="C162" s="289"/>
      <c r="D162" s="289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</row>
    <row r="163" spans="1:17" s="304" customFormat="1" ht="9" customHeight="1">
      <c r="A163" s="292" t="s">
        <v>16</v>
      </c>
      <c r="B163" s="293">
        <f t="shared" ref="B163:B195" si="15">SUM(D163+I163+N163)</f>
        <v>3917</v>
      </c>
      <c r="C163" s="293"/>
      <c r="D163" s="293">
        <f t="shared" ref="D163:D195" si="16">SUM(E163:G163)</f>
        <v>412</v>
      </c>
      <c r="E163" s="293">
        <v>242</v>
      </c>
      <c r="F163" s="293">
        <v>169</v>
      </c>
      <c r="G163" s="293">
        <v>1</v>
      </c>
      <c r="H163" s="293"/>
      <c r="I163" s="293">
        <f t="shared" ref="I163:I195" si="17">SUM(J163:L163)</f>
        <v>3486</v>
      </c>
      <c r="J163" s="293">
        <v>1880</v>
      </c>
      <c r="K163" s="293">
        <v>1605</v>
      </c>
      <c r="L163" s="293">
        <v>1</v>
      </c>
      <c r="M163" s="292"/>
      <c r="N163" s="292">
        <f t="shared" ref="N163:N195" si="18">SUM(O163:Q163)</f>
        <v>19</v>
      </c>
      <c r="O163" s="292">
        <v>13</v>
      </c>
      <c r="P163" s="292">
        <v>6</v>
      </c>
      <c r="Q163" s="292">
        <v>0</v>
      </c>
    </row>
    <row r="164" spans="1:17" s="304" customFormat="1" ht="9" customHeight="1">
      <c r="A164" s="292" t="s">
        <v>17</v>
      </c>
      <c r="B164" s="293">
        <f t="shared" si="15"/>
        <v>11301</v>
      </c>
      <c r="C164" s="293"/>
      <c r="D164" s="293">
        <f t="shared" si="16"/>
        <v>1169</v>
      </c>
      <c r="E164" s="293">
        <v>653</v>
      </c>
      <c r="F164" s="293">
        <v>516</v>
      </c>
      <c r="G164" s="293">
        <v>0</v>
      </c>
      <c r="H164" s="293"/>
      <c r="I164" s="293">
        <f t="shared" si="17"/>
        <v>10035</v>
      </c>
      <c r="J164" s="293">
        <v>6303</v>
      </c>
      <c r="K164" s="293">
        <v>3731</v>
      </c>
      <c r="L164" s="293">
        <v>1</v>
      </c>
      <c r="M164" s="292"/>
      <c r="N164" s="292">
        <f t="shared" si="18"/>
        <v>97</v>
      </c>
      <c r="O164" s="292">
        <v>81</v>
      </c>
      <c r="P164" s="292">
        <v>13</v>
      </c>
      <c r="Q164" s="292">
        <v>3</v>
      </c>
    </row>
    <row r="165" spans="1:17" s="304" customFormat="1" ht="9" customHeight="1">
      <c r="A165" s="292" t="s">
        <v>18</v>
      </c>
      <c r="B165" s="293">
        <f t="shared" si="15"/>
        <v>1665</v>
      </c>
      <c r="C165" s="293"/>
      <c r="D165" s="293">
        <f t="shared" si="16"/>
        <v>149</v>
      </c>
      <c r="E165" s="293">
        <v>83</v>
      </c>
      <c r="F165" s="293">
        <v>66</v>
      </c>
      <c r="G165" s="297">
        <v>0</v>
      </c>
      <c r="H165" s="297"/>
      <c r="I165" s="293">
        <f t="shared" si="17"/>
        <v>1500</v>
      </c>
      <c r="J165" s="293">
        <v>898</v>
      </c>
      <c r="K165" s="293">
        <v>602</v>
      </c>
      <c r="L165" s="293">
        <v>0</v>
      </c>
      <c r="M165" s="292"/>
      <c r="N165" s="292">
        <f t="shared" si="18"/>
        <v>16</v>
      </c>
      <c r="O165" s="292">
        <v>12</v>
      </c>
      <c r="P165" s="292">
        <v>4</v>
      </c>
      <c r="Q165" s="292">
        <v>0</v>
      </c>
    </row>
    <row r="166" spans="1:17" s="304" customFormat="1" ht="9" customHeight="1">
      <c r="A166" s="295" t="s">
        <v>19</v>
      </c>
      <c r="B166" s="296">
        <f t="shared" si="15"/>
        <v>2544</v>
      </c>
      <c r="C166" s="296"/>
      <c r="D166" s="296">
        <f t="shared" si="16"/>
        <v>210</v>
      </c>
      <c r="E166" s="296">
        <v>125</v>
      </c>
      <c r="F166" s="296">
        <v>85</v>
      </c>
      <c r="G166" s="305">
        <v>0</v>
      </c>
      <c r="H166" s="305"/>
      <c r="I166" s="296">
        <f t="shared" si="17"/>
        <v>2292</v>
      </c>
      <c r="J166" s="296">
        <v>1353</v>
      </c>
      <c r="K166" s="296">
        <v>939</v>
      </c>
      <c r="L166" s="296">
        <v>0</v>
      </c>
      <c r="M166" s="295"/>
      <c r="N166" s="295">
        <f t="shared" si="18"/>
        <v>42</v>
      </c>
      <c r="O166" s="295">
        <v>32</v>
      </c>
      <c r="P166" s="295">
        <v>9</v>
      </c>
      <c r="Q166" s="295">
        <v>1</v>
      </c>
    </row>
    <row r="167" spans="1:17" s="304" customFormat="1" ht="9" customHeight="1">
      <c r="A167" s="292" t="s">
        <v>20</v>
      </c>
      <c r="B167" s="293">
        <f t="shared" si="15"/>
        <v>9706</v>
      </c>
      <c r="C167" s="293"/>
      <c r="D167" s="293">
        <f t="shared" si="16"/>
        <v>521</v>
      </c>
      <c r="E167" s="293">
        <v>296</v>
      </c>
      <c r="F167" s="293">
        <v>224</v>
      </c>
      <c r="G167" s="297">
        <v>1</v>
      </c>
      <c r="H167" s="297"/>
      <c r="I167" s="293">
        <f t="shared" si="17"/>
        <v>9166</v>
      </c>
      <c r="J167" s="293">
        <v>5097</v>
      </c>
      <c r="K167" s="293">
        <v>4069</v>
      </c>
      <c r="L167" s="293">
        <v>0</v>
      </c>
      <c r="M167" s="292"/>
      <c r="N167" s="292">
        <f t="shared" si="18"/>
        <v>19</v>
      </c>
      <c r="O167" s="292">
        <v>11</v>
      </c>
      <c r="P167" s="292">
        <v>8</v>
      </c>
      <c r="Q167" s="292">
        <v>0</v>
      </c>
    </row>
    <row r="168" spans="1:17" s="304" customFormat="1" ht="9" customHeight="1">
      <c r="A168" s="292" t="s">
        <v>21</v>
      </c>
      <c r="B168" s="293">
        <f t="shared" si="15"/>
        <v>2351</v>
      </c>
      <c r="C168" s="293"/>
      <c r="D168" s="293">
        <f t="shared" si="16"/>
        <v>158</v>
      </c>
      <c r="E168" s="293">
        <v>88</v>
      </c>
      <c r="F168" s="293">
        <v>69</v>
      </c>
      <c r="G168" s="293">
        <v>1</v>
      </c>
      <c r="H168" s="293"/>
      <c r="I168" s="293">
        <f t="shared" si="17"/>
        <v>2161</v>
      </c>
      <c r="J168" s="293">
        <v>1232</v>
      </c>
      <c r="K168" s="293">
        <v>929</v>
      </c>
      <c r="L168" s="293">
        <v>0</v>
      </c>
      <c r="M168" s="292"/>
      <c r="N168" s="292">
        <f t="shared" si="18"/>
        <v>32</v>
      </c>
      <c r="O168" s="292">
        <v>22</v>
      </c>
      <c r="P168" s="292">
        <v>10</v>
      </c>
      <c r="Q168" s="292">
        <v>0</v>
      </c>
    </row>
    <row r="169" spans="1:17" s="304" customFormat="1" ht="9" customHeight="1">
      <c r="A169" s="292" t="s">
        <v>22</v>
      </c>
      <c r="B169" s="293">
        <f t="shared" si="15"/>
        <v>15204</v>
      </c>
      <c r="C169" s="293"/>
      <c r="D169" s="293">
        <f t="shared" si="16"/>
        <v>1539</v>
      </c>
      <c r="E169" s="293">
        <v>871</v>
      </c>
      <c r="F169" s="293">
        <v>668</v>
      </c>
      <c r="G169" s="297">
        <v>0</v>
      </c>
      <c r="H169" s="297"/>
      <c r="I169" s="293">
        <f t="shared" si="17"/>
        <v>13545</v>
      </c>
      <c r="J169" s="293">
        <v>7685</v>
      </c>
      <c r="K169" s="293">
        <v>5859</v>
      </c>
      <c r="L169" s="293">
        <v>1</v>
      </c>
      <c r="M169" s="292"/>
      <c r="N169" s="292">
        <f t="shared" si="18"/>
        <v>120</v>
      </c>
      <c r="O169" s="292">
        <v>87</v>
      </c>
      <c r="P169" s="292">
        <v>30</v>
      </c>
      <c r="Q169" s="292">
        <v>3</v>
      </c>
    </row>
    <row r="170" spans="1:17" s="304" customFormat="1" ht="9" customHeight="1">
      <c r="A170" s="295" t="s">
        <v>23</v>
      </c>
      <c r="B170" s="296">
        <f t="shared" si="15"/>
        <v>15517</v>
      </c>
      <c r="C170" s="296"/>
      <c r="D170" s="296">
        <f t="shared" si="16"/>
        <v>1284</v>
      </c>
      <c r="E170" s="296">
        <v>747</v>
      </c>
      <c r="F170" s="296">
        <v>534</v>
      </c>
      <c r="G170" s="305">
        <v>3</v>
      </c>
      <c r="H170" s="305"/>
      <c r="I170" s="296">
        <f t="shared" si="17"/>
        <v>14133</v>
      </c>
      <c r="J170" s="296">
        <v>8204</v>
      </c>
      <c r="K170" s="296">
        <v>5929</v>
      </c>
      <c r="L170" s="296">
        <v>0</v>
      </c>
      <c r="M170" s="295"/>
      <c r="N170" s="295">
        <f t="shared" si="18"/>
        <v>100</v>
      </c>
      <c r="O170" s="295">
        <v>62</v>
      </c>
      <c r="P170" s="295">
        <v>38</v>
      </c>
      <c r="Q170" s="295">
        <v>0</v>
      </c>
    </row>
    <row r="171" spans="1:17" s="304" customFormat="1" ht="9" customHeight="1">
      <c r="A171" s="243" t="s">
        <v>24</v>
      </c>
      <c r="B171" s="293">
        <f t="shared" si="15"/>
        <v>46601</v>
      </c>
      <c r="C171" s="293"/>
      <c r="D171" s="293">
        <f t="shared" si="16"/>
        <v>3323</v>
      </c>
      <c r="E171" s="293">
        <v>1836</v>
      </c>
      <c r="F171" s="293">
        <v>1478</v>
      </c>
      <c r="G171" s="293">
        <v>9</v>
      </c>
      <c r="H171" s="293"/>
      <c r="I171" s="293">
        <f t="shared" si="17"/>
        <v>43261</v>
      </c>
      <c r="J171" s="293">
        <v>22256</v>
      </c>
      <c r="K171" s="293">
        <v>21002</v>
      </c>
      <c r="L171" s="293">
        <v>3</v>
      </c>
      <c r="M171" s="292"/>
      <c r="N171" s="292">
        <f t="shared" si="18"/>
        <v>17</v>
      </c>
      <c r="O171" s="292">
        <v>11</v>
      </c>
      <c r="P171" s="292">
        <v>6</v>
      </c>
      <c r="Q171" s="292">
        <v>0</v>
      </c>
    </row>
    <row r="172" spans="1:17" s="304" customFormat="1" ht="9" customHeight="1">
      <c r="A172" s="292" t="s">
        <v>25</v>
      </c>
      <c r="B172" s="293">
        <f t="shared" si="15"/>
        <v>6004</v>
      </c>
      <c r="C172" s="293"/>
      <c r="D172" s="293">
        <f t="shared" si="16"/>
        <v>149</v>
      </c>
      <c r="E172" s="293">
        <v>80</v>
      </c>
      <c r="F172" s="293">
        <v>68</v>
      </c>
      <c r="G172" s="293">
        <v>1</v>
      </c>
      <c r="H172" s="293"/>
      <c r="I172" s="293">
        <f t="shared" si="17"/>
        <v>5827</v>
      </c>
      <c r="J172" s="293">
        <v>3389</v>
      </c>
      <c r="K172" s="293">
        <v>2436</v>
      </c>
      <c r="L172" s="293">
        <v>2</v>
      </c>
      <c r="M172" s="292"/>
      <c r="N172" s="292">
        <f t="shared" si="18"/>
        <v>28</v>
      </c>
      <c r="O172" s="292">
        <v>16</v>
      </c>
      <c r="P172" s="292">
        <v>12</v>
      </c>
      <c r="Q172" s="292">
        <v>0</v>
      </c>
    </row>
    <row r="173" spans="1:17" s="304" customFormat="1" ht="9" customHeight="1">
      <c r="A173" s="292" t="s">
        <v>26</v>
      </c>
      <c r="B173" s="293">
        <f t="shared" si="15"/>
        <v>21753</v>
      </c>
      <c r="C173" s="293"/>
      <c r="D173" s="293">
        <f t="shared" si="16"/>
        <v>2577</v>
      </c>
      <c r="E173" s="293">
        <v>1493</v>
      </c>
      <c r="F173" s="293">
        <v>1082</v>
      </c>
      <c r="G173" s="297">
        <v>2</v>
      </c>
      <c r="H173" s="297"/>
      <c r="I173" s="293">
        <f t="shared" si="17"/>
        <v>19008</v>
      </c>
      <c r="J173" s="293">
        <v>10316</v>
      </c>
      <c r="K173" s="293">
        <v>8692</v>
      </c>
      <c r="L173" s="293">
        <v>0</v>
      </c>
      <c r="M173" s="292"/>
      <c r="N173" s="292">
        <f t="shared" si="18"/>
        <v>168</v>
      </c>
      <c r="O173" s="292">
        <v>91</v>
      </c>
      <c r="P173" s="292">
        <v>77</v>
      </c>
      <c r="Q173" s="292">
        <v>0</v>
      </c>
    </row>
    <row r="174" spans="1:17" s="304" customFormat="1" ht="9" customHeight="1">
      <c r="A174" s="295" t="s">
        <v>27</v>
      </c>
      <c r="B174" s="296">
        <f t="shared" si="15"/>
        <v>10693</v>
      </c>
      <c r="C174" s="296"/>
      <c r="D174" s="296">
        <f t="shared" si="16"/>
        <v>807</v>
      </c>
      <c r="E174" s="296">
        <v>492</v>
      </c>
      <c r="F174" s="296">
        <v>315</v>
      </c>
      <c r="G174" s="296">
        <v>0</v>
      </c>
      <c r="H174" s="296"/>
      <c r="I174" s="296">
        <f t="shared" si="17"/>
        <v>9817</v>
      </c>
      <c r="J174" s="296">
        <v>5727</v>
      </c>
      <c r="K174" s="296">
        <v>4087</v>
      </c>
      <c r="L174" s="296">
        <v>3</v>
      </c>
      <c r="M174" s="295"/>
      <c r="N174" s="295">
        <f t="shared" si="18"/>
        <v>69</v>
      </c>
      <c r="O174" s="295">
        <v>45</v>
      </c>
      <c r="P174" s="295">
        <v>21</v>
      </c>
      <c r="Q174" s="295">
        <v>3</v>
      </c>
    </row>
    <row r="175" spans="1:17" s="304" customFormat="1" ht="9" customHeight="1">
      <c r="A175" s="292" t="s">
        <v>28</v>
      </c>
      <c r="B175" s="293">
        <f t="shared" si="15"/>
        <v>10038</v>
      </c>
      <c r="C175" s="293"/>
      <c r="D175" s="293">
        <f t="shared" si="16"/>
        <v>899</v>
      </c>
      <c r="E175" s="293">
        <v>485</v>
      </c>
      <c r="F175" s="293">
        <v>414</v>
      </c>
      <c r="G175" s="297">
        <v>0</v>
      </c>
      <c r="H175" s="297"/>
      <c r="I175" s="293">
        <f t="shared" si="17"/>
        <v>9052</v>
      </c>
      <c r="J175" s="293">
        <v>5040</v>
      </c>
      <c r="K175" s="293">
        <v>4011</v>
      </c>
      <c r="L175" s="293">
        <v>1</v>
      </c>
      <c r="M175" s="292"/>
      <c r="N175" s="292">
        <f t="shared" si="18"/>
        <v>87</v>
      </c>
      <c r="O175" s="292">
        <v>43</v>
      </c>
      <c r="P175" s="292">
        <v>44</v>
      </c>
      <c r="Q175" s="292">
        <v>0</v>
      </c>
    </row>
    <row r="176" spans="1:17" s="304" customFormat="1" ht="9" customHeight="1">
      <c r="A176" s="292" t="s">
        <v>29</v>
      </c>
      <c r="B176" s="293">
        <f t="shared" si="15"/>
        <v>31300</v>
      </c>
      <c r="C176" s="293"/>
      <c r="D176" s="293">
        <f t="shared" si="16"/>
        <v>2440</v>
      </c>
      <c r="E176" s="293">
        <v>1353</v>
      </c>
      <c r="F176" s="293">
        <v>1086</v>
      </c>
      <c r="G176" s="293">
        <v>1</v>
      </c>
      <c r="H176" s="293"/>
      <c r="I176" s="293">
        <f t="shared" si="17"/>
        <v>28716</v>
      </c>
      <c r="J176" s="293">
        <v>15569</v>
      </c>
      <c r="K176" s="293">
        <v>13142</v>
      </c>
      <c r="L176" s="293">
        <v>5</v>
      </c>
      <c r="M176" s="292"/>
      <c r="N176" s="292">
        <f t="shared" si="18"/>
        <v>144</v>
      </c>
      <c r="O176" s="292">
        <v>93</v>
      </c>
      <c r="P176" s="292">
        <v>51</v>
      </c>
      <c r="Q176" s="292">
        <v>0</v>
      </c>
    </row>
    <row r="177" spans="1:17" s="304" customFormat="1" ht="9" customHeight="1">
      <c r="A177" s="292" t="s">
        <v>30</v>
      </c>
      <c r="B177" s="293">
        <f t="shared" si="15"/>
        <v>52594</v>
      </c>
      <c r="C177" s="293"/>
      <c r="D177" s="293">
        <f t="shared" si="16"/>
        <v>7531</v>
      </c>
      <c r="E177" s="293">
        <v>4310</v>
      </c>
      <c r="F177" s="293">
        <v>3205</v>
      </c>
      <c r="G177" s="297">
        <v>16</v>
      </c>
      <c r="H177" s="297"/>
      <c r="I177" s="293">
        <f t="shared" si="17"/>
        <v>44946</v>
      </c>
      <c r="J177" s="293">
        <v>24939</v>
      </c>
      <c r="K177" s="293">
        <v>20005</v>
      </c>
      <c r="L177" s="293">
        <v>2</v>
      </c>
      <c r="M177" s="292"/>
      <c r="N177" s="292">
        <f t="shared" si="18"/>
        <v>117</v>
      </c>
      <c r="O177" s="292">
        <v>78</v>
      </c>
      <c r="P177" s="292">
        <v>28</v>
      </c>
      <c r="Q177" s="292">
        <v>11</v>
      </c>
    </row>
    <row r="178" spans="1:17" s="304" customFormat="1" ht="9" customHeight="1">
      <c r="A178" s="295" t="s">
        <v>31</v>
      </c>
      <c r="B178" s="296">
        <f t="shared" si="15"/>
        <v>18477</v>
      </c>
      <c r="C178" s="296"/>
      <c r="D178" s="296">
        <f t="shared" si="16"/>
        <v>1233</v>
      </c>
      <c r="E178" s="296">
        <v>668</v>
      </c>
      <c r="F178" s="296">
        <v>561</v>
      </c>
      <c r="G178" s="296">
        <v>4</v>
      </c>
      <c r="H178" s="296"/>
      <c r="I178" s="296">
        <f t="shared" si="17"/>
        <v>17162</v>
      </c>
      <c r="J178" s="296">
        <v>9526</v>
      </c>
      <c r="K178" s="296">
        <v>7634</v>
      </c>
      <c r="L178" s="296">
        <v>2</v>
      </c>
      <c r="M178" s="295"/>
      <c r="N178" s="295">
        <f t="shared" si="18"/>
        <v>82</v>
      </c>
      <c r="O178" s="295">
        <v>53</v>
      </c>
      <c r="P178" s="295">
        <v>27</v>
      </c>
      <c r="Q178" s="295">
        <v>2</v>
      </c>
    </row>
    <row r="179" spans="1:17" s="304" customFormat="1" ht="9" customHeight="1">
      <c r="A179" s="292" t="s">
        <v>32</v>
      </c>
      <c r="B179" s="293">
        <f t="shared" si="15"/>
        <v>6828</v>
      </c>
      <c r="C179" s="293"/>
      <c r="D179" s="293">
        <f t="shared" si="16"/>
        <v>477</v>
      </c>
      <c r="E179" s="293">
        <v>259</v>
      </c>
      <c r="F179" s="293">
        <v>217</v>
      </c>
      <c r="G179" s="293">
        <v>1</v>
      </c>
      <c r="H179" s="293"/>
      <c r="I179" s="293">
        <f t="shared" si="17"/>
        <v>6278</v>
      </c>
      <c r="J179" s="293">
        <v>3462</v>
      </c>
      <c r="K179" s="293">
        <v>2816</v>
      </c>
      <c r="L179" s="293">
        <v>0</v>
      </c>
      <c r="M179" s="292"/>
      <c r="N179" s="292">
        <f t="shared" si="18"/>
        <v>73</v>
      </c>
      <c r="O179" s="292">
        <v>51</v>
      </c>
      <c r="P179" s="292">
        <v>17</v>
      </c>
      <c r="Q179" s="292">
        <v>5</v>
      </c>
    </row>
    <row r="180" spans="1:17" s="304" customFormat="1" ht="9" customHeight="1">
      <c r="A180" s="292" t="s">
        <v>33</v>
      </c>
      <c r="B180" s="293">
        <f t="shared" si="15"/>
        <v>4098</v>
      </c>
      <c r="C180" s="293"/>
      <c r="D180" s="293">
        <f t="shared" si="16"/>
        <v>187</v>
      </c>
      <c r="E180" s="293">
        <v>96</v>
      </c>
      <c r="F180" s="293">
        <v>91</v>
      </c>
      <c r="G180" s="293">
        <v>0</v>
      </c>
      <c r="H180" s="293"/>
      <c r="I180" s="293">
        <f t="shared" si="17"/>
        <v>3894</v>
      </c>
      <c r="J180" s="293">
        <v>2254</v>
      </c>
      <c r="K180" s="293">
        <v>1639</v>
      </c>
      <c r="L180" s="293">
        <v>1</v>
      </c>
      <c r="M180" s="292"/>
      <c r="N180" s="292">
        <f t="shared" si="18"/>
        <v>17</v>
      </c>
      <c r="O180" s="292">
        <v>7</v>
      </c>
      <c r="P180" s="292">
        <v>9</v>
      </c>
      <c r="Q180" s="292">
        <v>1</v>
      </c>
    </row>
    <row r="181" spans="1:17" s="304" customFormat="1" ht="9" customHeight="1">
      <c r="A181" s="292" t="s">
        <v>34</v>
      </c>
      <c r="B181" s="293">
        <f t="shared" si="15"/>
        <v>15836</v>
      </c>
      <c r="C181" s="293"/>
      <c r="D181" s="293">
        <f t="shared" si="16"/>
        <v>1024</v>
      </c>
      <c r="E181" s="293">
        <v>564</v>
      </c>
      <c r="F181" s="293">
        <v>454</v>
      </c>
      <c r="G181" s="297">
        <v>6</v>
      </c>
      <c r="H181" s="297"/>
      <c r="I181" s="293">
        <f t="shared" si="17"/>
        <v>14711</v>
      </c>
      <c r="J181" s="293">
        <v>8101</v>
      </c>
      <c r="K181" s="293">
        <v>6610</v>
      </c>
      <c r="L181" s="293">
        <v>0</v>
      </c>
      <c r="M181" s="292"/>
      <c r="N181" s="292">
        <f t="shared" si="18"/>
        <v>101</v>
      </c>
      <c r="O181" s="292">
        <v>65</v>
      </c>
      <c r="P181" s="292">
        <v>34</v>
      </c>
      <c r="Q181" s="292">
        <v>2</v>
      </c>
    </row>
    <row r="182" spans="1:17" s="304" customFormat="1" ht="9" customHeight="1">
      <c r="A182" s="295" t="s">
        <v>35</v>
      </c>
      <c r="B182" s="296">
        <f t="shared" si="15"/>
        <v>18074</v>
      </c>
      <c r="C182" s="296"/>
      <c r="D182" s="296">
        <f t="shared" si="16"/>
        <v>1453</v>
      </c>
      <c r="E182" s="296">
        <v>844</v>
      </c>
      <c r="F182" s="296">
        <v>609</v>
      </c>
      <c r="G182" s="296">
        <v>0</v>
      </c>
      <c r="H182" s="296"/>
      <c r="I182" s="296">
        <f t="shared" si="17"/>
        <v>16500</v>
      </c>
      <c r="J182" s="296">
        <v>9177</v>
      </c>
      <c r="K182" s="296">
        <v>7322</v>
      </c>
      <c r="L182" s="296">
        <v>1</v>
      </c>
      <c r="M182" s="295"/>
      <c r="N182" s="295">
        <f t="shared" si="18"/>
        <v>121</v>
      </c>
      <c r="O182" s="295">
        <v>94</v>
      </c>
      <c r="P182" s="295">
        <v>27</v>
      </c>
      <c r="Q182" s="295">
        <v>0</v>
      </c>
    </row>
    <row r="183" spans="1:17" s="304" customFormat="1" ht="9" customHeight="1">
      <c r="A183" s="292" t="s">
        <v>36</v>
      </c>
      <c r="B183" s="293">
        <f t="shared" si="15"/>
        <v>27169</v>
      </c>
      <c r="C183" s="293"/>
      <c r="D183" s="293">
        <f t="shared" si="16"/>
        <v>3893</v>
      </c>
      <c r="E183" s="293">
        <v>2169</v>
      </c>
      <c r="F183" s="293">
        <v>1719</v>
      </c>
      <c r="G183" s="297">
        <v>5</v>
      </c>
      <c r="H183" s="297"/>
      <c r="I183" s="293">
        <f t="shared" si="17"/>
        <v>23184</v>
      </c>
      <c r="J183" s="293">
        <v>12639</v>
      </c>
      <c r="K183" s="293">
        <v>10542</v>
      </c>
      <c r="L183" s="293">
        <v>3</v>
      </c>
      <c r="M183" s="292"/>
      <c r="N183" s="292">
        <f t="shared" si="18"/>
        <v>92</v>
      </c>
      <c r="O183" s="292">
        <v>62</v>
      </c>
      <c r="P183" s="292">
        <v>30</v>
      </c>
      <c r="Q183" s="292">
        <v>0</v>
      </c>
    </row>
    <row r="184" spans="1:17" s="304" customFormat="1" ht="9" customHeight="1">
      <c r="A184" s="292" t="s">
        <v>37</v>
      </c>
      <c r="B184" s="293">
        <f t="shared" si="15"/>
        <v>5867</v>
      </c>
      <c r="C184" s="293"/>
      <c r="D184" s="293">
        <f t="shared" si="16"/>
        <v>748</v>
      </c>
      <c r="E184" s="293">
        <v>406</v>
      </c>
      <c r="F184" s="293">
        <v>337</v>
      </c>
      <c r="G184" s="293">
        <v>5</v>
      </c>
      <c r="H184" s="293"/>
      <c r="I184" s="293">
        <f t="shared" si="17"/>
        <v>5053</v>
      </c>
      <c r="J184" s="293">
        <v>2820</v>
      </c>
      <c r="K184" s="293">
        <v>2232</v>
      </c>
      <c r="L184" s="293">
        <v>1</v>
      </c>
      <c r="M184" s="292"/>
      <c r="N184" s="292">
        <f t="shared" si="18"/>
        <v>66</v>
      </c>
      <c r="O184" s="292">
        <v>29</v>
      </c>
      <c r="P184" s="292">
        <v>36</v>
      </c>
      <c r="Q184" s="292">
        <v>1</v>
      </c>
    </row>
    <row r="185" spans="1:17" s="304" customFormat="1" ht="9" customHeight="1">
      <c r="A185" s="292" t="s">
        <v>38</v>
      </c>
      <c r="B185" s="293">
        <f t="shared" si="15"/>
        <v>2351</v>
      </c>
      <c r="C185" s="293"/>
      <c r="D185" s="293">
        <f t="shared" si="16"/>
        <v>333</v>
      </c>
      <c r="E185" s="293">
        <v>197</v>
      </c>
      <c r="F185" s="329">
        <v>136</v>
      </c>
      <c r="G185" s="297">
        <v>0</v>
      </c>
      <c r="H185" s="297"/>
      <c r="I185" s="293">
        <f t="shared" si="17"/>
        <v>1951</v>
      </c>
      <c r="J185" s="293">
        <v>1230</v>
      </c>
      <c r="K185" s="293">
        <v>721</v>
      </c>
      <c r="L185" s="293">
        <v>0</v>
      </c>
      <c r="M185" s="292"/>
      <c r="N185" s="292">
        <f t="shared" si="18"/>
        <v>67</v>
      </c>
      <c r="O185" s="292">
        <v>62</v>
      </c>
      <c r="P185" s="292">
        <v>4</v>
      </c>
      <c r="Q185" s="292">
        <v>1</v>
      </c>
    </row>
    <row r="186" spans="1:17" s="304" customFormat="1" ht="9" customHeight="1">
      <c r="A186" s="295" t="s">
        <v>39</v>
      </c>
      <c r="B186" s="296">
        <f t="shared" si="15"/>
        <v>10324</v>
      </c>
      <c r="C186" s="296"/>
      <c r="D186" s="296">
        <f t="shared" si="16"/>
        <v>906</v>
      </c>
      <c r="E186" s="296">
        <v>502</v>
      </c>
      <c r="F186" s="296">
        <v>404</v>
      </c>
      <c r="G186" s="296">
        <v>0</v>
      </c>
      <c r="H186" s="296"/>
      <c r="I186" s="296">
        <f t="shared" si="17"/>
        <v>9387</v>
      </c>
      <c r="J186" s="296">
        <v>5168</v>
      </c>
      <c r="K186" s="296">
        <v>4218</v>
      </c>
      <c r="L186" s="296">
        <v>1</v>
      </c>
      <c r="M186" s="295"/>
      <c r="N186" s="295">
        <f t="shared" si="18"/>
        <v>31</v>
      </c>
      <c r="O186" s="295">
        <v>17</v>
      </c>
      <c r="P186" s="295">
        <v>14</v>
      </c>
      <c r="Q186" s="295">
        <v>0</v>
      </c>
    </row>
    <row r="187" spans="1:17" s="304" customFormat="1" ht="9" customHeight="1">
      <c r="A187" s="292" t="s">
        <v>40</v>
      </c>
      <c r="B187" s="293">
        <f t="shared" si="15"/>
        <v>10270</v>
      </c>
      <c r="C187" s="293"/>
      <c r="D187" s="293">
        <f t="shared" si="16"/>
        <v>328</v>
      </c>
      <c r="E187" s="293">
        <v>189</v>
      </c>
      <c r="F187" s="293">
        <v>139</v>
      </c>
      <c r="G187" s="293">
        <v>0</v>
      </c>
      <c r="H187" s="293"/>
      <c r="I187" s="293">
        <f t="shared" si="17"/>
        <v>9904</v>
      </c>
      <c r="J187" s="293">
        <v>5880</v>
      </c>
      <c r="K187" s="293">
        <v>4021</v>
      </c>
      <c r="L187" s="293">
        <v>3</v>
      </c>
      <c r="M187" s="292"/>
      <c r="N187" s="292">
        <f t="shared" si="18"/>
        <v>38</v>
      </c>
      <c r="O187" s="292">
        <v>26</v>
      </c>
      <c r="P187" s="292">
        <v>12</v>
      </c>
      <c r="Q187" s="292">
        <v>0</v>
      </c>
    </row>
    <row r="188" spans="1:17" s="304" customFormat="1" ht="9" customHeight="1">
      <c r="A188" s="292" t="s">
        <v>41</v>
      </c>
      <c r="B188" s="293">
        <f t="shared" si="15"/>
        <v>10730</v>
      </c>
      <c r="C188" s="293"/>
      <c r="D188" s="293">
        <f t="shared" si="16"/>
        <v>743</v>
      </c>
      <c r="E188" s="293">
        <v>433</v>
      </c>
      <c r="F188" s="293">
        <v>310</v>
      </c>
      <c r="G188" s="297">
        <v>0</v>
      </c>
      <c r="H188" s="297"/>
      <c r="I188" s="293">
        <f t="shared" si="17"/>
        <v>9954</v>
      </c>
      <c r="J188" s="293">
        <v>5935</v>
      </c>
      <c r="K188" s="293">
        <v>4019</v>
      </c>
      <c r="L188" s="293">
        <v>0</v>
      </c>
      <c r="M188" s="292"/>
      <c r="N188" s="292">
        <f t="shared" si="18"/>
        <v>33</v>
      </c>
      <c r="O188" s="292">
        <v>28</v>
      </c>
      <c r="P188" s="292">
        <v>5</v>
      </c>
      <c r="Q188" s="292">
        <v>0</v>
      </c>
    </row>
    <row r="189" spans="1:17" s="304" customFormat="1" ht="9" customHeight="1">
      <c r="A189" s="292" t="s">
        <v>42</v>
      </c>
      <c r="B189" s="293">
        <f t="shared" si="15"/>
        <v>7270</v>
      </c>
      <c r="C189" s="293"/>
      <c r="D189" s="293">
        <f t="shared" si="16"/>
        <v>773</v>
      </c>
      <c r="E189" s="293">
        <v>435</v>
      </c>
      <c r="F189" s="293">
        <v>338</v>
      </c>
      <c r="G189" s="297">
        <v>0</v>
      </c>
      <c r="H189" s="292"/>
      <c r="I189" s="293">
        <f t="shared" si="17"/>
        <v>6469</v>
      </c>
      <c r="J189" s="293">
        <v>3876</v>
      </c>
      <c r="K189" s="293">
        <v>2593</v>
      </c>
      <c r="L189" s="293">
        <v>0</v>
      </c>
      <c r="M189" s="292"/>
      <c r="N189" s="292">
        <f t="shared" si="18"/>
        <v>28</v>
      </c>
      <c r="O189" s="292">
        <v>17</v>
      </c>
      <c r="P189" s="292">
        <v>11</v>
      </c>
      <c r="Q189" s="292">
        <v>0</v>
      </c>
    </row>
    <row r="190" spans="1:17" s="304" customFormat="1" ht="9" customHeight="1">
      <c r="A190" s="295" t="s">
        <v>43</v>
      </c>
      <c r="B190" s="296">
        <f t="shared" si="15"/>
        <v>11563</v>
      </c>
      <c r="C190" s="296"/>
      <c r="D190" s="296">
        <f t="shared" si="16"/>
        <v>690</v>
      </c>
      <c r="E190" s="296">
        <v>374</v>
      </c>
      <c r="F190" s="296">
        <v>311</v>
      </c>
      <c r="G190" s="305">
        <v>5</v>
      </c>
      <c r="H190" s="295"/>
      <c r="I190" s="296">
        <f t="shared" si="17"/>
        <v>10795</v>
      </c>
      <c r="J190" s="296">
        <v>6045</v>
      </c>
      <c r="K190" s="296">
        <v>4750</v>
      </c>
      <c r="L190" s="296">
        <v>0</v>
      </c>
      <c r="M190" s="295"/>
      <c r="N190" s="295">
        <f t="shared" si="18"/>
        <v>78</v>
      </c>
      <c r="O190" s="295">
        <v>52</v>
      </c>
      <c r="P190" s="295">
        <v>21</v>
      </c>
      <c r="Q190" s="295">
        <v>5</v>
      </c>
    </row>
    <row r="191" spans="1:17" s="304" customFormat="1" ht="9" customHeight="1">
      <c r="A191" s="292" t="s">
        <v>44</v>
      </c>
      <c r="B191" s="293">
        <f t="shared" si="15"/>
        <v>4550</v>
      </c>
      <c r="C191" s="293"/>
      <c r="D191" s="293">
        <f t="shared" si="16"/>
        <v>705</v>
      </c>
      <c r="E191" s="293">
        <v>398</v>
      </c>
      <c r="F191" s="293">
        <v>305</v>
      </c>
      <c r="G191" s="297">
        <v>2</v>
      </c>
      <c r="H191" s="292"/>
      <c r="I191" s="293">
        <f t="shared" si="17"/>
        <v>3817</v>
      </c>
      <c r="J191" s="293">
        <v>2058</v>
      </c>
      <c r="K191" s="293">
        <v>1759</v>
      </c>
      <c r="L191" s="293">
        <v>0</v>
      </c>
      <c r="M191" s="292"/>
      <c r="N191" s="292">
        <f t="shared" si="18"/>
        <v>28</v>
      </c>
      <c r="O191" s="292">
        <v>20</v>
      </c>
      <c r="P191" s="292">
        <v>6</v>
      </c>
      <c r="Q191" s="292">
        <v>2</v>
      </c>
    </row>
    <row r="192" spans="1:17" s="304" customFormat="1" ht="9" customHeight="1">
      <c r="A192" s="292" t="s">
        <v>45</v>
      </c>
      <c r="B192" s="293">
        <f t="shared" si="15"/>
        <v>32722</v>
      </c>
      <c r="C192" s="293"/>
      <c r="D192" s="293">
        <f t="shared" si="16"/>
        <v>2532</v>
      </c>
      <c r="E192" s="293">
        <v>1435</v>
      </c>
      <c r="F192" s="293">
        <v>1096</v>
      </c>
      <c r="G192" s="297">
        <v>1</v>
      </c>
      <c r="H192" s="292"/>
      <c r="I192" s="293">
        <f t="shared" si="17"/>
        <v>30017</v>
      </c>
      <c r="J192" s="293">
        <v>16728</v>
      </c>
      <c r="K192" s="293">
        <v>13289</v>
      </c>
      <c r="L192" s="293">
        <v>0</v>
      </c>
      <c r="M192" s="292"/>
      <c r="N192" s="292">
        <f t="shared" si="18"/>
        <v>173</v>
      </c>
      <c r="O192" s="292">
        <v>134</v>
      </c>
      <c r="P192" s="292">
        <v>39</v>
      </c>
      <c r="Q192" s="292">
        <v>0</v>
      </c>
    </row>
    <row r="193" spans="1:17" s="304" customFormat="1" ht="9" customHeight="1">
      <c r="A193" s="292" t="s">
        <v>46</v>
      </c>
      <c r="B193" s="293">
        <f t="shared" si="15"/>
        <v>8007</v>
      </c>
      <c r="C193" s="293"/>
      <c r="D193" s="293">
        <f t="shared" si="16"/>
        <v>589</v>
      </c>
      <c r="E193" s="293">
        <v>339</v>
      </c>
      <c r="F193" s="293">
        <v>249</v>
      </c>
      <c r="G193" s="297">
        <v>1</v>
      </c>
      <c r="H193" s="292"/>
      <c r="I193" s="293">
        <f t="shared" si="17"/>
        <v>7266</v>
      </c>
      <c r="J193" s="293">
        <v>3960</v>
      </c>
      <c r="K193" s="293">
        <v>3306</v>
      </c>
      <c r="L193" s="293">
        <v>0</v>
      </c>
      <c r="M193" s="292"/>
      <c r="N193" s="292">
        <f t="shared" si="18"/>
        <v>152</v>
      </c>
      <c r="O193" s="292">
        <v>88</v>
      </c>
      <c r="P193" s="292">
        <v>64</v>
      </c>
      <c r="Q193" s="292">
        <v>0</v>
      </c>
    </row>
    <row r="194" spans="1:17" s="304" customFormat="1" ht="9" customHeight="1">
      <c r="A194" s="295" t="s">
        <v>47</v>
      </c>
      <c r="B194" s="296">
        <f t="shared" si="15"/>
        <v>6323</v>
      </c>
      <c r="C194" s="296"/>
      <c r="D194" s="296">
        <f t="shared" si="16"/>
        <v>479</v>
      </c>
      <c r="E194" s="296">
        <v>279</v>
      </c>
      <c r="F194" s="296">
        <v>199</v>
      </c>
      <c r="G194" s="305">
        <v>1</v>
      </c>
      <c r="H194" s="295"/>
      <c r="I194" s="296">
        <f t="shared" si="17"/>
        <v>5798</v>
      </c>
      <c r="J194" s="296">
        <v>3204</v>
      </c>
      <c r="K194" s="296">
        <v>2593</v>
      </c>
      <c r="L194" s="296">
        <v>1</v>
      </c>
      <c r="M194" s="295"/>
      <c r="N194" s="295">
        <f t="shared" si="18"/>
        <v>46</v>
      </c>
      <c r="O194" s="295">
        <v>23</v>
      </c>
      <c r="P194" s="295">
        <v>23</v>
      </c>
      <c r="Q194" s="295">
        <v>0</v>
      </c>
    </row>
    <row r="195" spans="1:17" s="304" customFormat="1" ht="9" customHeight="1">
      <c r="A195" s="292" t="s">
        <v>76</v>
      </c>
      <c r="B195" s="293">
        <f t="shared" si="15"/>
        <v>2303</v>
      </c>
      <c r="C195" s="293"/>
      <c r="D195" s="293">
        <f t="shared" si="16"/>
        <v>22</v>
      </c>
      <c r="E195" s="293">
        <v>13</v>
      </c>
      <c r="F195" s="293">
        <v>9</v>
      </c>
      <c r="G195" s="297">
        <v>0</v>
      </c>
      <c r="H195" s="292"/>
      <c r="I195" s="293">
        <f t="shared" si="17"/>
        <v>2271</v>
      </c>
      <c r="J195" s="293">
        <v>1595</v>
      </c>
      <c r="K195" s="293">
        <v>676</v>
      </c>
      <c r="L195" s="293">
        <v>0</v>
      </c>
      <c r="M195" s="292"/>
      <c r="N195" s="292">
        <f t="shared" si="18"/>
        <v>10</v>
      </c>
      <c r="O195" s="292">
        <v>8</v>
      </c>
      <c r="P195" s="292">
        <v>2</v>
      </c>
      <c r="Q195" s="292">
        <v>0</v>
      </c>
    </row>
    <row r="196" spans="1:17" s="304" customFormat="1" ht="4.5" customHeight="1">
      <c r="A196" s="294"/>
      <c r="B196" s="292"/>
      <c r="C196" s="292"/>
      <c r="D196" s="330"/>
      <c r="E196" s="330"/>
      <c r="F196" s="330"/>
      <c r="G196" s="330"/>
      <c r="H196" s="330"/>
      <c r="I196" s="330"/>
      <c r="J196" s="330"/>
      <c r="K196" s="330"/>
      <c r="L196" s="292"/>
      <c r="M196" s="292"/>
      <c r="N196" s="293"/>
      <c r="O196" s="292"/>
      <c r="P196" s="292"/>
      <c r="Q196" s="292"/>
    </row>
    <row r="197" spans="1:17" s="304" customFormat="1" ht="9" customHeight="1">
      <c r="A197" s="288">
        <v>2000</v>
      </c>
      <c r="B197" s="292"/>
      <c r="C197" s="292"/>
      <c r="D197" s="330"/>
      <c r="E197" s="330"/>
      <c r="F197" s="330"/>
      <c r="G197" s="330"/>
      <c r="H197" s="330"/>
      <c r="I197" s="330"/>
      <c r="J197" s="330"/>
      <c r="K197" s="330"/>
      <c r="L197" s="292"/>
      <c r="M197" s="292"/>
      <c r="N197" s="293"/>
      <c r="O197" s="292"/>
      <c r="P197" s="292"/>
      <c r="Q197" s="292"/>
    </row>
    <row r="198" spans="1:17" s="303" customFormat="1" ht="9" customHeight="1">
      <c r="A198" s="291" t="s">
        <v>7</v>
      </c>
      <c r="B198" s="328">
        <f>SUM(B200:B232)</f>
        <v>437667</v>
      </c>
      <c r="C198" s="328"/>
      <c r="D198" s="328">
        <f>SUM(D200:D232)</f>
        <v>38621</v>
      </c>
      <c r="E198" s="328">
        <f>SUM(E200:E232)</f>
        <v>21793</v>
      </c>
      <c r="F198" s="328">
        <f>SUM(F200:F232)</f>
        <v>16769</v>
      </c>
      <c r="G198" s="328">
        <f>SUM(G200:G232)</f>
        <v>59</v>
      </c>
      <c r="H198" s="328"/>
      <c r="I198" s="328">
        <f>SUM(I200:I232)</f>
        <v>396830</v>
      </c>
      <c r="J198" s="328">
        <f>SUM(J200:J232)</f>
        <v>221084</v>
      </c>
      <c r="K198" s="328">
        <f>SUM(K200:K232)</f>
        <v>175727</v>
      </c>
      <c r="L198" s="328">
        <f>SUM(L200:L232)</f>
        <v>19</v>
      </c>
      <c r="M198" s="328"/>
      <c r="N198" s="328">
        <f>SUM(N200:N232)</f>
        <v>2216</v>
      </c>
      <c r="O198" s="328">
        <f>SUM(O200:O232)</f>
        <v>1425</v>
      </c>
      <c r="P198" s="328">
        <f>SUM(P200:P232)</f>
        <v>757</v>
      </c>
      <c r="Q198" s="328">
        <f>SUM(Q200:Q232)</f>
        <v>34</v>
      </c>
    </row>
    <row r="199" spans="1:17" s="303" customFormat="1" ht="3" customHeight="1">
      <c r="A199" s="291"/>
      <c r="B199" s="328"/>
      <c r="C199" s="328"/>
      <c r="D199" s="328"/>
      <c r="E199" s="328"/>
      <c r="F199" s="328"/>
      <c r="G199" s="328"/>
      <c r="H199" s="328"/>
      <c r="I199" s="328"/>
      <c r="J199" s="328"/>
      <c r="K199" s="328"/>
      <c r="L199" s="328"/>
      <c r="M199" s="328"/>
      <c r="N199" s="328"/>
      <c r="O199" s="328"/>
      <c r="P199" s="328"/>
      <c r="Q199" s="328"/>
    </row>
    <row r="200" spans="1:17" s="304" customFormat="1" ht="9" customHeight="1">
      <c r="A200" s="320" t="s">
        <v>16</v>
      </c>
      <c r="B200" s="319">
        <f t="shared" ref="B200:B232" si="19">SUM(D200+I200+N200)</f>
        <v>3728</v>
      </c>
      <c r="C200" s="319"/>
      <c r="D200" s="319">
        <f t="shared" ref="D200:D232" si="20">SUM(E200:G200)</f>
        <v>382</v>
      </c>
      <c r="E200" s="319">
        <v>221</v>
      </c>
      <c r="F200" s="319">
        <v>160</v>
      </c>
      <c r="G200" s="319">
        <v>1</v>
      </c>
      <c r="H200" s="319"/>
      <c r="I200" s="319">
        <f t="shared" ref="I200:I232" si="21">SUM(J200:L200)</f>
        <v>3329</v>
      </c>
      <c r="J200" s="319">
        <v>1779</v>
      </c>
      <c r="K200" s="319">
        <v>1550</v>
      </c>
      <c r="L200" s="319">
        <v>0</v>
      </c>
      <c r="M200" s="319"/>
      <c r="N200" s="319">
        <f t="shared" ref="N200:N232" si="22">SUM(O200:Q200)</f>
        <v>17</v>
      </c>
      <c r="O200" s="319">
        <v>8</v>
      </c>
      <c r="P200" s="319">
        <v>9</v>
      </c>
      <c r="Q200" s="319">
        <v>0</v>
      </c>
    </row>
    <row r="201" spans="1:17" s="304" customFormat="1" ht="9" customHeight="1">
      <c r="A201" s="320" t="s">
        <v>17</v>
      </c>
      <c r="B201" s="319">
        <f t="shared" si="19"/>
        <v>11364</v>
      </c>
      <c r="C201" s="319"/>
      <c r="D201" s="319">
        <f t="shared" si="20"/>
        <v>1102</v>
      </c>
      <c r="E201" s="319">
        <v>600</v>
      </c>
      <c r="F201" s="319">
        <v>502</v>
      </c>
      <c r="G201" s="319">
        <v>0</v>
      </c>
      <c r="H201" s="319"/>
      <c r="I201" s="319">
        <f t="shared" si="21"/>
        <v>10168</v>
      </c>
      <c r="J201" s="319">
        <v>6353</v>
      </c>
      <c r="K201" s="319">
        <v>3815</v>
      </c>
      <c r="L201" s="319">
        <v>0</v>
      </c>
      <c r="M201" s="319"/>
      <c r="N201" s="319">
        <f t="shared" si="22"/>
        <v>94</v>
      </c>
      <c r="O201" s="319">
        <v>85</v>
      </c>
      <c r="P201" s="319">
        <v>9</v>
      </c>
      <c r="Q201" s="319">
        <v>0</v>
      </c>
    </row>
    <row r="202" spans="1:17" s="304" customFormat="1" ht="9" customHeight="1">
      <c r="A202" s="320" t="s">
        <v>18</v>
      </c>
      <c r="B202" s="319">
        <f t="shared" si="19"/>
        <v>1697</v>
      </c>
      <c r="C202" s="319"/>
      <c r="D202" s="319">
        <f t="shared" si="20"/>
        <v>157</v>
      </c>
      <c r="E202" s="319">
        <v>86</v>
      </c>
      <c r="F202" s="319">
        <v>70</v>
      </c>
      <c r="G202" s="319">
        <v>1</v>
      </c>
      <c r="H202" s="319"/>
      <c r="I202" s="319">
        <f t="shared" si="21"/>
        <v>1532</v>
      </c>
      <c r="J202" s="319">
        <v>942</v>
      </c>
      <c r="K202" s="319">
        <v>590</v>
      </c>
      <c r="L202" s="319">
        <v>0</v>
      </c>
      <c r="M202" s="319"/>
      <c r="N202" s="319">
        <f t="shared" si="22"/>
        <v>8</v>
      </c>
      <c r="O202" s="319">
        <v>6</v>
      </c>
      <c r="P202" s="319">
        <v>2</v>
      </c>
      <c r="Q202" s="319">
        <v>0</v>
      </c>
    </row>
    <row r="203" spans="1:17" s="304" customFormat="1" ht="9" customHeight="1">
      <c r="A203" s="322" t="s">
        <v>19</v>
      </c>
      <c r="B203" s="323">
        <f t="shared" si="19"/>
        <v>2526</v>
      </c>
      <c r="C203" s="323"/>
      <c r="D203" s="323">
        <f t="shared" si="20"/>
        <v>185</v>
      </c>
      <c r="E203" s="323">
        <v>104</v>
      </c>
      <c r="F203" s="323">
        <v>81</v>
      </c>
      <c r="G203" s="323">
        <v>0</v>
      </c>
      <c r="H203" s="323"/>
      <c r="I203" s="323">
        <f t="shared" si="21"/>
        <v>2301</v>
      </c>
      <c r="J203" s="323">
        <v>1349</v>
      </c>
      <c r="K203" s="323">
        <v>952</v>
      </c>
      <c r="L203" s="323">
        <v>0</v>
      </c>
      <c r="M203" s="323"/>
      <c r="N203" s="323">
        <f t="shared" si="22"/>
        <v>40</v>
      </c>
      <c r="O203" s="323">
        <v>25</v>
      </c>
      <c r="P203" s="323">
        <v>14</v>
      </c>
      <c r="Q203" s="323">
        <v>1</v>
      </c>
    </row>
    <row r="204" spans="1:17" s="304" customFormat="1" ht="9" customHeight="1">
      <c r="A204" s="320" t="s">
        <v>20</v>
      </c>
      <c r="B204" s="319">
        <f t="shared" si="19"/>
        <v>10229</v>
      </c>
      <c r="C204" s="319"/>
      <c r="D204" s="319">
        <f t="shared" si="20"/>
        <v>526</v>
      </c>
      <c r="E204" s="319">
        <v>294</v>
      </c>
      <c r="F204" s="319">
        <v>228</v>
      </c>
      <c r="G204" s="319">
        <v>4</v>
      </c>
      <c r="H204" s="319"/>
      <c r="I204" s="319">
        <f t="shared" si="21"/>
        <v>9665</v>
      </c>
      <c r="J204" s="319">
        <v>5316</v>
      </c>
      <c r="K204" s="319">
        <v>4349</v>
      </c>
      <c r="L204" s="319">
        <v>0</v>
      </c>
      <c r="M204" s="319"/>
      <c r="N204" s="319">
        <f t="shared" si="22"/>
        <v>38</v>
      </c>
      <c r="O204" s="319">
        <v>25</v>
      </c>
      <c r="P204" s="319">
        <v>10</v>
      </c>
      <c r="Q204" s="319">
        <v>3</v>
      </c>
    </row>
    <row r="205" spans="1:17" s="304" customFormat="1" ht="9" customHeight="1">
      <c r="A205" s="320" t="s">
        <v>21</v>
      </c>
      <c r="B205" s="319">
        <f t="shared" si="19"/>
        <v>2412</v>
      </c>
      <c r="C205" s="319"/>
      <c r="D205" s="319">
        <f t="shared" si="20"/>
        <v>167</v>
      </c>
      <c r="E205" s="319">
        <v>97</v>
      </c>
      <c r="F205" s="319">
        <v>70</v>
      </c>
      <c r="G205" s="319">
        <v>0</v>
      </c>
      <c r="H205" s="319"/>
      <c r="I205" s="319">
        <f t="shared" si="21"/>
        <v>2203</v>
      </c>
      <c r="J205" s="319">
        <v>1258</v>
      </c>
      <c r="K205" s="319">
        <v>945</v>
      </c>
      <c r="L205" s="319">
        <v>0</v>
      </c>
      <c r="M205" s="319"/>
      <c r="N205" s="319">
        <f t="shared" si="22"/>
        <v>42</v>
      </c>
      <c r="O205" s="319">
        <v>26</v>
      </c>
      <c r="P205" s="319">
        <v>16</v>
      </c>
      <c r="Q205" s="319">
        <v>0</v>
      </c>
    </row>
    <row r="206" spans="1:17" s="304" customFormat="1" ht="9" customHeight="1">
      <c r="A206" s="320" t="s">
        <v>22</v>
      </c>
      <c r="B206" s="319">
        <f t="shared" si="19"/>
        <v>15253</v>
      </c>
      <c r="C206" s="319"/>
      <c r="D206" s="319">
        <f t="shared" si="20"/>
        <v>1637</v>
      </c>
      <c r="E206" s="319">
        <v>915</v>
      </c>
      <c r="F206" s="319">
        <v>720</v>
      </c>
      <c r="G206" s="319">
        <v>2</v>
      </c>
      <c r="H206" s="319"/>
      <c r="I206" s="319">
        <f t="shared" si="21"/>
        <v>13498</v>
      </c>
      <c r="J206" s="319">
        <v>7675</v>
      </c>
      <c r="K206" s="319">
        <v>5822</v>
      </c>
      <c r="L206" s="319">
        <v>1</v>
      </c>
      <c r="M206" s="319"/>
      <c r="N206" s="319">
        <f t="shared" si="22"/>
        <v>118</v>
      </c>
      <c r="O206" s="319">
        <v>86</v>
      </c>
      <c r="P206" s="319">
        <v>30</v>
      </c>
      <c r="Q206" s="319">
        <v>2</v>
      </c>
    </row>
    <row r="207" spans="1:17" s="304" customFormat="1" ht="9" customHeight="1">
      <c r="A207" s="322" t="s">
        <v>23</v>
      </c>
      <c r="B207" s="323">
        <f t="shared" si="19"/>
        <v>15358</v>
      </c>
      <c r="C207" s="323"/>
      <c r="D207" s="323">
        <f t="shared" si="20"/>
        <v>1218</v>
      </c>
      <c r="E207" s="323">
        <v>709</v>
      </c>
      <c r="F207" s="323">
        <v>502</v>
      </c>
      <c r="G207" s="323">
        <v>7</v>
      </c>
      <c r="H207" s="323"/>
      <c r="I207" s="323">
        <f t="shared" si="21"/>
        <v>14033</v>
      </c>
      <c r="J207" s="323">
        <v>8251</v>
      </c>
      <c r="K207" s="323">
        <v>5778</v>
      </c>
      <c r="L207" s="323">
        <v>4</v>
      </c>
      <c r="M207" s="323"/>
      <c r="N207" s="323">
        <f t="shared" si="22"/>
        <v>107</v>
      </c>
      <c r="O207" s="323">
        <v>81</v>
      </c>
      <c r="P207" s="323">
        <v>25</v>
      </c>
      <c r="Q207" s="323">
        <v>1</v>
      </c>
    </row>
    <row r="208" spans="1:17" s="304" customFormat="1" ht="9" customHeight="1">
      <c r="A208" s="243" t="s">
        <v>24</v>
      </c>
      <c r="B208" s="319">
        <f t="shared" si="19"/>
        <v>46029</v>
      </c>
      <c r="C208" s="319"/>
      <c r="D208" s="319">
        <f t="shared" si="20"/>
        <v>3127</v>
      </c>
      <c r="E208" s="319">
        <v>1767</v>
      </c>
      <c r="F208" s="319">
        <v>1353</v>
      </c>
      <c r="G208" s="319">
        <v>7</v>
      </c>
      <c r="H208" s="319"/>
      <c r="I208" s="319">
        <f t="shared" si="21"/>
        <v>42869</v>
      </c>
      <c r="J208" s="319">
        <v>21788</v>
      </c>
      <c r="K208" s="319">
        <v>21080</v>
      </c>
      <c r="L208" s="319">
        <v>1</v>
      </c>
      <c r="M208" s="319"/>
      <c r="N208" s="319">
        <f t="shared" si="22"/>
        <v>33</v>
      </c>
      <c r="O208" s="319">
        <v>19</v>
      </c>
      <c r="P208" s="319">
        <v>14</v>
      </c>
      <c r="Q208" s="319">
        <v>0</v>
      </c>
    </row>
    <row r="209" spans="1:17" s="304" customFormat="1" ht="9" customHeight="1">
      <c r="A209" s="320" t="s">
        <v>25</v>
      </c>
      <c r="B209" s="319">
        <f t="shared" si="19"/>
        <v>5699</v>
      </c>
      <c r="C209" s="319"/>
      <c r="D209" s="319">
        <f t="shared" si="20"/>
        <v>137</v>
      </c>
      <c r="E209" s="319">
        <v>85</v>
      </c>
      <c r="F209" s="319">
        <v>52</v>
      </c>
      <c r="G209" s="319">
        <v>0</v>
      </c>
      <c r="H209" s="319"/>
      <c r="I209" s="319">
        <f t="shared" si="21"/>
        <v>5531</v>
      </c>
      <c r="J209" s="319">
        <v>3123</v>
      </c>
      <c r="K209" s="319">
        <v>2407</v>
      </c>
      <c r="L209" s="319">
        <v>1</v>
      </c>
      <c r="M209" s="319"/>
      <c r="N209" s="319">
        <f t="shared" si="22"/>
        <v>31</v>
      </c>
      <c r="O209" s="319">
        <v>16</v>
      </c>
      <c r="P209" s="319">
        <v>15</v>
      </c>
      <c r="Q209" s="319">
        <v>0</v>
      </c>
    </row>
    <row r="210" spans="1:17" s="304" customFormat="1" ht="9" customHeight="1">
      <c r="A210" s="320" t="s">
        <v>26</v>
      </c>
      <c r="B210" s="319">
        <f t="shared" si="19"/>
        <v>21401</v>
      </c>
      <c r="C210" s="319"/>
      <c r="D210" s="319">
        <f t="shared" si="20"/>
        <v>2463</v>
      </c>
      <c r="E210" s="319">
        <v>1422</v>
      </c>
      <c r="F210" s="319">
        <v>1037</v>
      </c>
      <c r="G210" s="319">
        <v>4</v>
      </c>
      <c r="H210" s="319"/>
      <c r="I210" s="319">
        <f t="shared" si="21"/>
        <v>18765</v>
      </c>
      <c r="J210" s="319">
        <v>10277</v>
      </c>
      <c r="K210" s="319">
        <v>8488</v>
      </c>
      <c r="L210" s="319">
        <v>0</v>
      </c>
      <c r="M210" s="319"/>
      <c r="N210" s="319">
        <f t="shared" si="22"/>
        <v>173</v>
      </c>
      <c r="O210" s="319">
        <v>85</v>
      </c>
      <c r="P210" s="319">
        <v>88</v>
      </c>
      <c r="Q210" s="319">
        <v>0</v>
      </c>
    </row>
    <row r="211" spans="1:17" s="304" customFormat="1" ht="9" customHeight="1">
      <c r="A211" s="322" t="s">
        <v>27</v>
      </c>
      <c r="B211" s="323">
        <f t="shared" si="19"/>
        <v>10432</v>
      </c>
      <c r="C211" s="323"/>
      <c r="D211" s="323">
        <f t="shared" si="20"/>
        <v>642</v>
      </c>
      <c r="E211" s="323">
        <v>372</v>
      </c>
      <c r="F211" s="323">
        <v>269</v>
      </c>
      <c r="G211" s="323">
        <v>1</v>
      </c>
      <c r="H211" s="323"/>
      <c r="I211" s="323">
        <f t="shared" si="21"/>
        <v>9731</v>
      </c>
      <c r="J211" s="323">
        <v>5636</v>
      </c>
      <c r="K211" s="323">
        <v>4094</v>
      </c>
      <c r="L211" s="323">
        <v>1</v>
      </c>
      <c r="M211" s="323"/>
      <c r="N211" s="323">
        <f t="shared" si="22"/>
        <v>59</v>
      </c>
      <c r="O211" s="323">
        <v>40</v>
      </c>
      <c r="P211" s="323">
        <v>17</v>
      </c>
      <c r="Q211" s="323">
        <v>2</v>
      </c>
    </row>
    <row r="212" spans="1:17" s="304" customFormat="1" ht="9" customHeight="1">
      <c r="A212" s="320" t="s">
        <v>28</v>
      </c>
      <c r="B212" s="319">
        <f t="shared" si="19"/>
        <v>9113</v>
      </c>
      <c r="C212" s="319"/>
      <c r="D212" s="319">
        <f t="shared" si="20"/>
        <v>790</v>
      </c>
      <c r="E212" s="319">
        <v>433</v>
      </c>
      <c r="F212" s="319">
        <v>357</v>
      </c>
      <c r="G212" s="319">
        <v>0</v>
      </c>
      <c r="H212" s="319"/>
      <c r="I212" s="319">
        <f t="shared" si="21"/>
        <v>8265</v>
      </c>
      <c r="J212" s="319">
        <v>4616</v>
      </c>
      <c r="K212" s="319">
        <v>3649</v>
      </c>
      <c r="L212" s="319">
        <v>0</v>
      </c>
      <c r="M212" s="319"/>
      <c r="N212" s="319">
        <f t="shared" si="22"/>
        <v>58</v>
      </c>
      <c r="O212" s="319">
        <v>34</v>
      </c>
      <c r="P212" s="319">
        <v>22</v>
      </c>
      <c r="Q212" s="319">
        <v>2</v>
      </c>
    </row>
    <row r="213" spans="1:17" s="304" customFormat="1" ht="9" customHeight="1">
      <c r="A213" s="320" t="s">
        <v>29</v>
      </c>
      <c r="B213" s="319">
        <f t="shared" si="19"/>
        <v>30936</v>
      </c>
      <c r="C213" s="319"/>
      <c r="D213" s="319">
        <f t="shared" si="20"/>
        <v>2326</v>
      </c>
      <c r="E213" s="319">
        <v>1310</v>
      </c>
      <c r="F213" s="319">
        <v>1016</v>
      </c>
      <c r="G213" s="319">
        <v>0</v>
      </c>
      <c r="H213" s="319"/>
      <c r="I213" s="319">
        <f t="shared" si="21"/>
        <v>28478</v>
      </c>
      <c r="J213" s="319">
        <v>15407</v>
      </c>
      <c r="K213" s="319">
        <v>13070</v>
      </c>
      <c r="L213" s="319">
        <v>1</v>
      </c>
      <c r="M213" s="319"/>
      <c r="N213" s="319">
        <f t="shared" si="22"/>
        <v>132</v>
      </c>
      <c r="O213" s="319">
        <v>76</v>
      </c>
      <c r="P213" s="319">
        <v>54</v>
      </c>
      <c r="Q213" s="319">
        <v>2</v>
      </c>
    </row>
    <row r="214" spans="1:17" s="304" customFormat="1" ht="9" customHeight="1">
      <c r="A214" s="320" t="s">
        <v>30</v>
      </c>
      <c r="B214" s="319">
        <f t="shared" si="19"/>
        <v>52564</v>
      </c>
      <c r="C214" s="319"/>
      <c r="D214" s="319">
        <f t="shared" si="20"/>
        <v>7259</v>
      </c>
      <c r="E214" s="319">
        <v>4072</v>
      </c>
      <c r="F214" s="319">
        <v>3174</v>
      </c>
      <c r="G214" s="319">
        <v>13</v>
      </c>
      <c r="H214" s="319"/>
      <c r="I214" s="319">
        <f t="shared" si="21"/>
        <v>45237</v>
      </c>
      <c r="J214" s="319">
        <v>25010</v>
      </c>
      <c r="K214" s="319">
        <v>20227</v>
      </c>
      <c r="L214" s="319">
        <v>0</v>
      </c>
      <c r="M214" s="319"/>
      <c r="N214" s="319">
        <f t="shared" si="22"/>
        <v>68</v>
      </c>
      <c r="O214" s="319">
        <v>37</v>
      </c>
      <c r="P214" s="319">
        <v>24</v>
      </c>
      <c r="Q214" s="319">
        <v>7</v>
      </c>
    </row>
    <row r="215" spans="1:17" s="304" customFormat="1" ht="9" customHeight="1">
      <c r="A215" s="322" t="s">
        <v>31</v>
      </c>
      <c r="B215" s="323">
        <f t="shared" si="19"/>
        <v>18304</v>
      </c>
      <c r="C215" s="323"/>
      <c r="D215" s="323">
        <f t="shared" si="20"/>
        <v>1157</v>
      </c>
      <c r="E215" s="323">
        <v>683</v>
      </c>
      <c r="F215" s="323">
        <v>472</v>
      </c>
      <c r="G215" s="323">
        <v>2</v>
      </c>
      <c r="H215" s="323"/>
      <c r="I215" s="323">
        <f t="shared" si="21"/>
        <v>17073</v>
      </c>
      <c r="J215" s="323">
        <v>9648</v>
      </c>
      <c r="K215" s="323">
        <v>7423</v>
      </c>
      <c r="L215" s="323">
        <v>2</v>
      </c>
      <c r="M215" s="323"/>
      <c r="N215" s="323">
        <f t="shared" si="22"/>
        <v>74</v>
      </c>
      <c r="O215" s="323">
        <v>42</v>
      </c>
      <c r="P215" s="323">
        <v>30</v>
      </c>
      <c r="Q215" s="323">
        <v>2</v>
      </c>
    </row>
    <row r="216" spans="1:17" s="304" customFormat="1" ht="9" customHeight="1">
      <c r="A216" s="320" t="s">
        <v>32</v>
      </c>
      <c r="B216" s="319">
        <f t="shared" si="19"/>
        <v>6703</v>
      </c>
      <c r="C216" s="319"/>
      <c r="D216" s="319">
        <f t="shared" si="20"/>
        <v>473</v>
      </c>
      <c r="E216" s="319">
        <v>270</v>
      </c>
      <c r="F216" s="319">
        <v>200</v>
      </c>
      <c r="G216" s="319">
        <v>3</v>
      </c>
      <c r="H216" s="319"/>
      <c r="I216" s="319">
        <f t="shared" si="21"/>
        <v>6156</v>
      </c>
      <c r="J216" s="319">
        <v>3407</v>
      </c>
      <c r="K216" s="319">
        <v>2749</v>
      </c>
      <c r="L216" s="319">
        <v>0</v>
      </c>
      <c r="M216" s="319"/>
      <c r="N216" s="319">
        <f t="shared" si="22"/>
        <v>74</v>
      </c>
      <c r="O216" s="319">
        <v>51</v>
      </c>
      <c r="P216" s="319">
        <v>21</v>
      </c>
      <c r="Q216" s="319">
        <v>2</v>
      </c>
    </row>
    <row r="217" spans="1:17" s="304" customFormat="1" ht="9" customHeight="1">
      <c r="A217" s="320" t="s">
        <v>33</v>
      </c>
      <c r="B217" s="319">
        <f t="shared" si="19"/>
        <v>4087</v>
      </c>
      <c r="C217" s="319"/>
      <c r="D217" s="319">
        <f t="shared" si="20"/>
        <v>172</v>
      </c>
      <c r="E217" s="319">
        <v>98</v>
      </c>
      <c r="F217" s="319">
        <v>74</v>
      </c>
      <c r="G217" s="319">
        <v>0</v>
      </c>
      <c r="H217" s="319"/>
      <c r="I217" s="319">
        <f t="shared" si="21"/>
        <v>3901</v>
      </c>
      <c r="J217" s="319">
        <v>2239</v>
      </c>
      <c r="K217" s="319">
        <v>1662</v>
      </c>
      <c r="L217" s="319">
        <v>0</v>
      </c>
      <c r="M217" s="319"/>
      <c r="N217" s="319">
        <f t="shared" si="22"/>
        <v>14</v>
      </c>
      <c r="O217" s="319">
        <v>10</v>
      </c>
      <c r="P217" s="319">
        <v>4</v>
      </c>
      <c r="Q217" s="319">
        <v>0</v>
      </c>
    </row>
    <row r="218" spans="1:17" s="304" customFormat="1" ht="9" customHeight="1">
      <c r="A218" s="320" t="s">
        <v>34</v>
      </c>
      <c r="B218" s="319">
        <f t="shared" si="19"/>
        <v>16122</v>
      </c>
      <c r="C218" s="319"/>
      <c r="D218" s="319">
        <f t="shared" si="20"/>
        <v>1063</v>
      </c>
      <c r="E218" s="319">
        <v>613</v>
      </c>
      <c r="F218" s="319">
        <v>447</v>
      </c>
      <c r="G218" s="319">
        <v>3</v>
      </c>
      <c r="H218" s="319"/>
      <c r="I218" s="319">
        <f t="shared" si="21"/>
        <v>14937</v>
      </c>
      <c r="J218" s="319">
        <v>8153</v>
      </c>
      <c r="K218" s="319">
        <v>6784</v>
      </c>
      <c r="L218" s="319">
        <v>0</v>
      </c>
      <c r="M218" s="319"/>
      <c r="N218" s="319">
        <f t="shared" si="22"/>
        <v>122</v>
      </c>
      <c r="O218" s="319">
        <v>80</v>
      </c>
      <c r="P218" s="319">
        <v>42</v>
      </c>
      <c r="Q218" s="319">
        <v>0</v>
      </c>
    </row>
    <row r="219" spans="1:17" s="304" customFormat="1" ht="9" customHeight="1">
      <c r="A219" s="322" t="s">
        <v>35</v>
      </c>
      <c r="B219" s="323">
        <f t="shared" si="19"/>
        <v>17092</v>
      </c>
      <c r="C219" s="323"/>
      <c r="D219" s="323">
        <f t="shared" si="20"/>
        <v>1403</v>
      </c>
      <c r="E219" s="323">
        <v>806</v>
      </c>
      <c r="F219" s="323">
        <v>597</v>
      </c>
      <c r="G219" s="323">
        <v>0</v>
      </c>
      <c r="H219" s="323"/>
      <c r="I219" s="323">
        <f t="shared" si="21"/>
        <v>15597</v>
      </c>
      <c r="J219" s="323">
        <v>8660</v>
      </c>
      <c r="K219" s="323">
        <v>6932</v>
      </c>
      <c r="L219" s="323">
        <v>5</v>
      </c>
      <c r="M219" s="323"/>
      <c r="N219" s="323">
        <f t="shared" si="22"/>
        <v>92</v>
      </c>
      <c r="O219" s="323">
        <v>71</v>
      </c>
      <c r="P219" s="323">
        <v>19</v>
      </c>
      <c r="Q219" s="323">
        <v>2</v>
      </c>
    </row>
    <row r="220" spans="1:17" s="304" customFormat="1" ht="9" customHeight="1">
      <c r="A220" s="320" t="s">
        <v>36</v>
      </c>
      <c r="B220" s="319">
        <f t="shared" si="19"/>
        <v>26034</v>
      </c>
      <c r="C220" s="319"/>
      <c r="D220" s="319">
        <f t="shared" si="20"/>
        <v>3713</v>
      </c>
      <c r="E220" s="319">
        <v>2040</v>
      </c>
      <c r="F220" s="319">
        <v>1669</v>
      </c>
      <c r="G220" s="319">
        <v>4</v>
      </c>
      <c r="H220" s="319"/>
      <c r="I220" s="319">
        <f t="shared" si="21"/>
        <v>22233</v>
      </c>
      <c r="J220" s="319">
        <v>12212</v>
      </c>
      <c r="K220" s="319">
        <v>10020</v>
      </c>
      <c r="L220" s="319">
        <v>1</v>
      </c>
      <c r="M220" s="319"/>
      <c r="N220" s="319">
        <f t="shared" si="22"/>
        <v>88</v>
      </c>
      <c r="O220" s="319">
        <v>53</v>
      </c>
      <c r="P220" s="319">
        <v>35</v>
      </c>
      <c r="Q220" s="319">
        <v>0</v>
      </c>
    </row>
    <row r="221" spans="1:17" s="304" customFormat="1" ht="9" customHeight="1">
      <c r="A221" s="320" t="s">
        <v>37</v>
      </c>
      <c r="B221" s="319">
        <f t="shared" si="19"/>
        <v>6028</v>
      </c>
      <c r="C221" s="319"/>
      <c r="D221" s="319">
        <f t="shared" si="20"/>
        <v>676</v>
      </c>
      <c r="E221" s="319">
        <v>373</v>
      </c>
      <c r="F221" s="319">
        <v>303</v>
      </c>
      <c r="G221" s="319">
        <v>0</v>
      </c>
      <c r="H221" s="319"/>
      <c r="I221" s="319">
        <f t="shared" si="21"/>
        <v>5288</v>
      </c>
      <c r="J221" s="319">
        <v>2994</v>
      </c>
      <c r="K221" s="319">
        <v>2294</v>
      </c>
      <c r="L221" s="319">
        <v>0</v>
      </c>
      <c r="M221" s="319"/>
      <c r="N221" s="319">
        <f t="shared" si="22"/>
        <v>64</v>
      </c>
      <c r="O221" s="319">
        <v>30</v>
      </c>
      <c r="P221" s="319">
        <v>34</v>
      </c>
      <c r="Q221" s="319">
        <v>0</v>
      </c>
    </row>
    <row r="222" spans="1:17" s="304" customFormat="1" ht="9" customHeight="1">
      <c r="A222" s="320" t="s">
        <v>38</v>
      </c>
      <c r="B222" s="319">
        <f t="shared" si="19"/>
        <v>2335</v>
      </c>
      <c r="C222" s="319"/>
      <c r="D222" s="319">
        <f t="shared" si="20"/>
        <v>337</v>
      </c>
      <c r="E222" s="319">
        <v>177</v>
      </c>
      <c r="F222" s="319">
        <v>160</v>
      </c>
      <c r="G222" s="319">
        <v>0</v>
      </c>
      <c r="H222" s="319"/>
      <c r="I222" s="319">
        <f t="shared" si="21"/>
        <v>1947</v>
      </c>
      <c r="J222" s="319">
        <v>1231</v>
      </c>
      <c r="K222" s="319">
        <v>716</v>
      </c>
      <c r="L222" s="319">
        <v>0</v>
      </c>
      <c r="M222" s="319"/>
      <c r="N222" s="319">
        <f t="shared" si="22"/>
        <v>51</v>
      </c>
      <c r="O222" s="319">
        <v>40</v>
      </c>
      <c r="P222" s="319">
        <v>8</v>
      </c>
      <c r="Q222" s="319">
        <v>3</v>
      </c>
    </row>
    <row r="223" spans="1:17" s="304" customFormat="1" ht="9" customHeight="1">
      <c r="A223" s="322" t="s">
        <v>39</v>
      </c>
      <c r="B223" s="323">
        <f t="shared" si="19"/>
        <v>10032</v>
      </c>
      <c r="C223" s="323"/>
      <c r="D223" s="323">
        <f t="shared" si="20"/>
        <v>861</v>
      </c>
      <c r="E223" s="323">
        <v>480</v>
      </c>
      <c r="F223" s="323">
        <v>381</v>
      </c>
      <c r="G223" s="323">
        <v>0</v>
      </c>
      <c r="H223" s="323"/>
      <c r="I223" s="323">
        <f t="shared" si="21"/>
        <v>9146</v>
      </c>
      <c r="J223" s="323">
        <v>5107</v>
      </c>
      <c r="K223" s="323">
        <v>4039</v>
      </c>
      <c r="L223" s="323">
        <v>0</v>
      </c>
      <c r="M223" s="323"/>
      <c r="N223" s="323">
        <f t="shared" si="22"/>
        <v>25</v>
      </c>
      <c r="O223" s="323">
        <v>15</v>
      </c>
      <c r="P223" s="323">
        <v>9</v>
      </c>
      <c r="Q223" s="323">
        <v>1</v>
      </c>
    </row>
    <row r="224" spans="1:17" s="304" customFormat="1" ht="9" customHeight="1">
      <c r="A224" s="320" t="s">
        <v>40</v>
      </c>
      <c r="B224" s="319">
        <f t="shared" si="19"/>
        <v>10053</v>
      </c>
      <c r="C224" s="319"/>
      <c r="D224" s="319">
        <f t="shared" si="20"/>
        <v>289</v>
      </c>
      <c r="E224" s="319">
        <v>145</v>
      </c>
      <c r="F224" s="319">
        <v>144</v>
      </c>
      <c r="G224" s="319">
        <v>0</v>
      </c>
      <c r="H224" s="319"/>
      <c r="I224" s="319">
        <f t="shared" si="21"/>
        <v>9727</v>
      </c>
      <c r="J224" s="319">
        <v>5822</v>
      </c>
      <c r="K224" s="319">
        <v>3904</v>
      </c>
      <c r="L224" s="319">
        <v>1</v>
      </c>
      <c r="M224" s="319"/>
      <c r="N224" s="319">
        <f t="shared" si="22"/>
        <v>37</v>
      </c>
      <c r="O224" s="319">
        <v>23</v>
      </c>
      <c r="P224" s="319">
        <v>14</v>
      </c>
      <c r="Q224" s="319">
        <v>0</v>
      </c>
    </row>
    <row r="225" spans="1:17" s="304" customFormat="1" ht="9" customHeight="1">
      <c r="A225" s="320" t="s">
        <v>41</v>
      </c>
      <c r="B225" s="319">
        <f t="shared" si="19"/>
        <v>10468</v>
      </c>
      <c r="C225" s="319"/>
      <c r="D225" s="319">
        <f t="shared" si="20"/>
        <v>865</v>
      </c>
      <c r="E225" s="319">
        <v>487</v>
      </c>
      <c r="F225" s="319">
        <v>378</v>
      </c>
      <c r="G225" s="319">
        <v>0</v>
      </c>
      <c r="H225" s="319"/>
      <c r="I225" s="319">
        <f t="shared" si="21"/>
        <v>9565</v>
      </c>
      <c r="J225" s="319">
        <v>5666</v>
      </c>
      <c r="K225" s="319">
        <v>3898</v>
      </c>
      <c r="L225" s="319">
        <v>1</v>
      </c>
      <c r="M225" s="319"/>
      <c r="N225" s="319">
        <f t="shared" si="22"/>
        <v>38</v>
      </c>
      <c r="O225" s="319">
        <v>31</v>
      </c>
      <c r="P225" s="319">
        <v>7</v>
      </c>
      <c r="Q225" s="319">
        <v>0</v>
      </c>
    </row>
    <row r="226" spans="1:17" s="304" customFormat="1" ht="9" customHeight="1">
      <c r="A226" s="320" t="s">
        <v>42</v>
      </c>
      <c r="B226" s="319">
        <f t="shared" si="19"/>
        <v>7188</v>
      </c>
      <c r="C226" s="319"/>
      <c r="D226" s="319">
        <f t="shared" si="20"/>
        <v>812</v>
      </c>
      <c r="E226" s="319">
        <v>492</v>
      </c>
      <c r="F226" s="319">
        <v>320</v>
      </c>
      <c r="G226" s="319">
        <v>0</v>
      </c>
      <c r="H226" s="319"/>
      <c r="I226" s="319">
        <f t="shared" si="21"/>
        <v>6339</v>
      </c>
      <c r="J226" s="319">
        <v>3775</v>
      </c>
      <c r="K226" s="319">
        <v>2564</v>
      </c>
      <c r="L226" s="319">
        <v>0</v>
      </c>
      <c r="M226" s="319"/>
      <c r="N226" s="319">
        <f t="shared" si="22"/>
        <v>37</v>
      </c>
      <c r="O226" s="319">
        <v>32</v>
      </c>
      <c r="P226" s="319">
        <v>5</v>
      </c>
      <c r="Q226" s="319">
        <v>0</v>
      </c>
    </row>
    <row r="227" spans="1:17" s="304" customFormat="1" ht="9" customHeight="1">
      <c r="A227" s="322" t="s">
        <v>43</v>
      </c>
      <c r="B227" s="323">
        <f t="shared" si="19"/>
        <v>11719</v>
      </c>
      <c r="C227" s="323"/>
      <c r="D227" s="323">
        <f t="shared" si="20"/>
        <v>721</v>
      </c>
      <c r="E227" s="323">
        <v>395</v>
      </c>
      <c r="F227" s="323">
        <v>322</v>
      </c>
      <c r="G227" s="323">
        <v>4</v>
      </c>
      <c r="H227" s="323"/>
      <c r="I227" s="323">
        <f t="shared" si="21"/>
        <v>10920</v>
      </c>
      <c r="J227" s="323">
        <v>6087</v>
      </c>
      <c r="K227" s="323">
        <v>4833</v>
      </c>
      <c r="L227" s="323">
        <v>0</v>
      </c>
      <c r="M227" s="323"/>
      <c r="N227" s="323">
        <f t="shared" si="22"/>
        <v>78</v>
      </c>
      <c r="O227" s="323">
        <v>49</v>
      </c>
      <c r="P227" s="323">
        <v>28</v>
      </c>
      <c r="Q227" s="323">
        <v>1</v>
      </c>
    </row>
    <row r="228" spans="1:17" s="304" customFormat="1" ht="9" customHeight="1">
      <c r="A228" s="320" t="s">
        <v>44</v>
      </c>
      <c r="B228" s="319">
        <f t="shared" si="19"/>
        <v>4253</v>
      </c>
      <c r="C228" s="319"/>
      <c r="D228" s="319">
        <f t="shared" si="20"/>
        <v>590</v>
      </c>
      <c r="E228" s="319">
        <v>337</v>
      </c>
      <c r="F228" s="319">
        <v>253</v>
      </c>
      <c r="G228" s="319">
        <v>0</v>
      </c>
      <c r="H228" s="319"/>
      <c r="I228" s="319">
        <f t="shared" si="21"/>
        <v>3634</v>
      </c>
      <c r="J228" s="319">
        <v>2004</v>
      </c>
      <c r="K228" s="319">
        <v>1630</v>
      </c>
      <c r="L228" s="319">
        <v>0</v>
      </c>
      <c r="M228" s="319"/>
      <c r="N228" s="319">
        <f t="shared" si="22"/>
        <v>29</v>
      </c>
      <c r="O228" s="319">
        <v>20</v>
      </c>
      <c r="P228" s="319">
        <v>9</v>
      </c>
      <c r="Q228" s="319">
        <v>0</v>
      </c>
    </row>
    <row r="229" spans="1:17" s="304" customFormat="1" ht="9" customHeight="1">
      <c r="A229" s="320" t="s">
        <v>45</v>
      </c>
      <c r="B229" s="319">
        <f t="shared" si="19"/>
        <v>31927</v>
      </c>
      <c r="C229" s="319"/>
      <c r="D229" s="319">
        <f t="shared" si="20"/>
        <v>2323</v>
      </c>
      <c r="E229" s="319">
        <v>1312</v>
      </c>
      <c r="F229" s="319">
        <v>1011</v>
      </c>
      <c r="G229" s="319">
        <v>0</v>
      </c>
      <c r="H229" s="319"/>
      <c r="I229" s="319">
        <f t="shared" si="21"/>
        <v>29434</v>
      </c>
      <c r="J229" s="319">
        <v>16519</v>
      </c>
      <c r="K229" s="319">
        <v>12915</v>
      </c>
      <c r="L229" s="319">
        <v>0</v>
      </c>
      <c r="M229" s="319"/>
      <c r="N229" s="319">
        <f t="shared" si="22"/>
        <v>170</v>
      </c>
      <c r="O229" s="319">
        <v>123</v>
      </c>
      <c r="P229" s="319">
        <v>44</v>
      </c>
      <c r="Q229" s="319">
        <v>3</v>
      </c>
    </row>
    <row r="230" spans="1:17" s="304" customFormat="1" ht="9" customHeight="1">
      <c r="A230" s="320" t="s">
        <v>46</v>
      </c>
      <c r="B230" s="319">
        <f t="shared" si="19"/>
        <v>8060</v>
      </c>
      <c r="C230" s="319"/>
      <c r="D230" s="319">
        <f t="shared" si="20"/>
        <v>553</v>
      </c>
      <c r="E230" s="319">
        <v>308</v>
      </c>
      <c r="F230" s="319">
        <v>244</v>
      </c>
      <c r="G230" s="319">
        <v>1</v>
      </c>
      <c r="H230" s="319"/>
      <c r="I230" s="319">
        <f t="shared" si="21"/>
        <v>7366</v>
      </c>
      <c r="J230" s="319">
        <v>3974</v>
      </c>
      <c r="K230" s="319">
        <v>3392</v>
      </c>
      <c r="L230" s="319">
        <v>0</v>
      </c>
      <c r="M230" s="319"/>
      <c r="N230" s="319">
        <f t="shared" si="22"/>
        <v>141</v>
      </c>
      <c r="O230" s="319">
        <v>70</v>
      </c>
      <c r="P230" s="319">
        <v>71</v>
      </c>
      <c r="Q230" s="319">
        <v>0</v>
      </c>
    </row>
    <row r="231" spans="1:17" s="304" customFormat="1" ht="9" customHeight="1">
      <c r="A231" s="322" t="s">
        <v>47</v>
      </c>
      <c r="B231" s="323">
        <f t="shared" si="19"/>
        <v>6340</v>
      </c>
      <c r="C231" s="323"/>
      <c r="D231" s="323">
        <f t="shared" si="20"/>
        <v>463</v>
      </c>
      <c r="E231" s="323">
        <v>271</v>
      </c>
      <c r="F231" s="323">
        <v>190</v>
      </c>
      <c r="G231" s="323">
        <v>2</v>
      </c>
      <c r="H231" s="323"/>
      <c r="I231" s="323">
        <f t="shared" si="21"/>
        <v>5818</v>
      </c>
      <c r="J231" s="323">
        <v>3307</v>
      </c>
      <c r="K231" s="323">
        <v>2511</v>
      </c>
      <c r="L231" s="323">
        <v>0</v>
      </c>
      <c r="M231" s="323"/>
      <c r="N231" s="323">
        <f t="shared" si="22"/>
        <v>59</v>
      </c>
      <c r="O231" s="323">
        <v>33</v>
      </c>
      <c r="P231" s="323">
        <v>26</v>
      </c>
      <c r="Q231" s="323">
        <v>0</v>
      </c>
    </row>
    <row r="232" spans="1:17" s="304" customFormat="1" ht="9" customHeight="1">
      <c r="A232" s="320" t="s">
        <v>76</v>
      </c>
      <c r="B232" s="319">
        <f t="shared" si="19"/>
        <v>2181</v>
      </c>
      <c r="C232" s="319"/>
      <c r="D232" s="319">
        <f t="shared" si="20"/>
        <v>32</v>
      </c>
      <c r="E232" s="319">
        <v>19</v>
      </c>
      <c r="F232" s="319">
        <v>13</v>
      </c>
      <c r="G232" s="319">
        <v>0</v>
      </c>
      <c r="H232" s="319"/>
      <c r="I232" s="319">
        <f t="shared" si="21"/>
        <v>2144</v>
      </c>
      <c r="J232" s="319">
        <v>1499</v>
      </c>
      <c r="K232" s="319">
        <v>645</v>
      </c>
      <c r="L232" s="319">
        <v>0</v>
      </c>
      <c r="M232" s="319"/>
      <c r="N232" s="319">
        <f t="shared" si="22"/>
        <v>5</v>
      </c>
      <c r="O232" s="319">
        <v>3</v>
      </c>
      <c r="P232" s="319">
        <v>2</v>
      </c>
      <c r="Q232" s="319">
        <v>0</v>
      </c>
    </row>
    <row r="233" spans="1:17" s="304" customFormat="1" ht="9" customHeight="1">
      <c r="A233" s="320"/>
      <c r="B233" s="319"/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19"/>
      <c r="Q233" s="319"/>
    </row>
    <row r="234" spans="1:17" s="304" customFormat="1" ht="9" customHeight="1">
      <c r="A234" s="288">
        <v>2001</v>
      </c>
      <c r="B234" s="292"/>
      <c r="C234" s="292"/>
      <c r="D234" s="330"/>
      <c r="E234" s="330"/>
      <c r="F234" s="330"/>
      <c r="G234" s="330"/>
      <c r="H234" s="330"/>
      <c r="I234" s="330"/>
      <c r="J234" s="330"/>
      <c r="K234" s="330"/>
      <c r="L234" s="292"/>
      <c r="M234" s="292"/>
      <c r="N234" s="293"/>
      <c r="O234" s="292"/>
      <c r="P234" s="292"/>
      <c r="Q234" s="292"/>
    </row>
    <row r="235" spans="1:17" s="303" customFormat="1" ht="9" customHeight="1">
      <c r="A235" s="291" t="s">
        <v>7</v>
      </c>
      <c r="B235" s="328">
        <f>SUM(B237:B269)</f>
        <v>443127</v>
      </c>
      <c r="C235" s="328"/>
      <c r="D235" s="328">
        <f>SUM(D237:D269)</f>
        <v>35911</v>
      </c>
      <c r="E235" s="328">
        <f>SUM(E237:E269)</f>
        <v>20302</v>
      </c>
      <c r="F235" s="328">
        <f>SUM(F237:F269)</f>
        <v>15487</v>
      </c>
      <c r="G235" s="328">
        <f>SUM(G237:G269)</f>
        <v>122</v>
      </c>
      <c r="H235" s="328"/>
      <c r="I235" s="328">
        <f>SUM(I237:I269)</f>
        <v>405043</v>
      </c>
      <c r="J235" s="328">
        <f>SUM(J237:J269)</f>
        <v>224225</v>
      </c>
      <c r="K235" s="328">
        <f>SUM(K237:K269)</f>
        <v>180642</v>
      </c>
      <c r="L235" s="328">
        <f>SUM(L237:L269)</f>
        <v>176</v>
      </c>
      <c r="M235" s="328"/>
      <c r="N235" s="331">
        <f>SUM(N237:N269)</f>
        <v>2173</v>
      </c>
      <c r="O235" s="331">
        <f>SUM(O237:O269)</f>
        <v>1471</v>
      </c>
      <c r="P235" s="331">
        <f>SUM(P237:P269)</f>
        <v>660</v>
      </c>
      <c r="Q235" s="331">
        <f>SUM(Q237:Q269)</f>
        <v>42</v>
      </c>
    </row>
    <row r="236" spans="1:17" s="303" customFormat="1" ht="3" customHeight="1">
      <c r="A236" s="291"/>
      <c r="B236" s="328"/>
      <c r="C236" s="328"/>
      <c r="D236" s="328"/>
      <c r="E236" s="328"/>
      <c r="F236" s="328"/>
      <c r="G236" s="328"/>
      <c r="H236" s="328"/>
      <c r="I236" s="328"/>
      <c r="J236" s="328"/>
      <c r="K236" s="328"/>
      <c r="L236" s="328"/>
      <c r="M236" s="328"/>
      <c r="N236" s="331"/>
      <c r="O236" s="331"/>
      <c r="P236" s="331"/>
      <c r="Q236" s="331"/>
    </row>
    <row r="237" spans="1:17" s="304" customFormat="1" ht="9" customHeight="1">
      <c r="A237" s="292" t="s">
        <v>16</v>
      </c>
      <c r="B237" s="319">
        <f t="shared" ref="B237:B269" si="23">SUM(D237+I237+N237)</f>
        <v>3826</v>
      </c>
      <c r="C237" s="319"/>
      <c r="D237" s="319">
        <f t="shared" ref="D237:D269" si="24">SUM(E237:G237)</f>
        <v>342</v>
      </c>
      <c r="E237" s="332">
        <v>186</v>
      </c>
      <c r="F237" s="332">
        <v>154</v>
      </c>
      <c r="G237" s="332">
        <v>2</v>
      </c>
      <c r="H237" s="319"/>
      <c r="I237" s="319">
        <f t="shared" ref="I237:I269" si="25">SUM(J237:L237)</f>
        <v>3458</v>
      </c>
      <c r="J237" s="332">
        <v>1822</v>
      </c>
      <c r="K237" s="332">
        <v>1636</v>
      </c>
      <c r="L237" s="332">
        <v>0</v>
      </c>
      <c r="M237" s="319"/>
      <c r="N237" s="332">
        <f t="shared" ref="N237:N269" si="26">SUM(O237:Q237)</f>
        <v>26</v>
      </c>
      <c r="O237" s="332">
        <v>17</v>
      </c>
      <c r="P237" s="332">
        <v>9</v>
      </c>
      <c r="Q237" s="332">
        <v>0</v>
      </c>
    </row>
    <row r="238" spans="1:17" s="304" customFormat="1" ht="9" customHeight="1">
      <c r="A238" s="292" t="s">
        <v>17</v>
      </c>
      <c r="B238" s="319">
        <f t="shared" si="23"/>
        <v>11090</v>
      </c>
      <c r="C238" s="319"/>
      <c r="D238" s="319">
        <f t="shared" si="24"/>
        <v>1064</v>
      </c>
      <c r="E238" s="332">
        <v>639</v>
      </c>
      <c r="F238" s="332">
        <v>423</v>
      </c>
      <c r="G238" s="332">
        <v>2</v>
      </c>
      <c r="H238" s="319"/>
      <c r="I238" s="319">
        <f t="shared" si="25"/>
        <v>9935</v>
      </c>
      <c r="J238" s="332">
        <v>6059</v>
      </c>
      <c r="K238" s="332">
        <v>3872</v>
      </c>
      <c r="L238" s="332">
        <v>4</v>
      </c>
      <c r="M238" s="319"/>
      <c r="N238" s="332">
        <f t="shared" si="26"/>
        <v>91</v>
      </c>
      <c r="O238" s="332">
        <v>83</v>
      </c>
      <c r="P238" s="332">
        <v>8</v>
      </c>
      <c r="Q238" s="332">
        <v>0</v>
      </c>
    </row>
    <row r="239" spans="1:17" s="304" customFormat="1" ht="9" customHeight="1">
      <c r="A239" s="292" t="s">
        <v>18</v>
      </c>
      <c r="B239" s="319">
        <f t="shared" si="23"/>
        <v>1782</v>
      </c>
      <c r="C239" s="319"/>
      <c r="D239" s="319">
        <f t="shared" si="24"/>
        <v>171</v>
      </c>
      <c r="E239" s="332">
        <v>106</v>
      </c>
      <c r="F239" s="332">
        <v>65</v>
      </c>
      <c r="G239" s="332">
        <v>0</v>
      </c>
      <c r="H239" s="319"/>
      <c r="I239" s="319">
        <f t="shared" si="25"/>
        <v>1597</v>
      </c>
      <c r="J239" s="332">
        <v>981</v>
      </c>
      <c r="K239" s="332">
        <v>616</v>
      </c>
      <c r="L239" s="332">
        <v>0</v>
      </c>
      <c r="M239" s="319"/>
      <c r="N239" s="332">
        <f t="shared" si="26"/>
        <v>14</v>
      </c>
      <c r="O239" s="332">
        <v>9</v>
      </c>
      <c r="P239" s="332">
        <v>3</v>
      </c>
      <c r="Q239" s="332">
        <v>2</v>
      </c>
    </row>
    <row r="240" spans="1:17" s="304" customFormat="1" ht="9" customHeight="1">
      <c r="A240" s="295" t="s">
        <v>19</v>
      </c>
      <c r="B240" s="333">
        <f t="shared" si="23"/>
        <v>2493</v>
      </c>
      <c r="C240" s="323"/>
      <c r="D240" s="333">
        <f t="shared" si="24"/>
        <v>174</v>
      </c>
      <c r="E240" s="333">
        <v>92</v>
      </c>
      <c r="F240" s="333">
        <v>82</v>
      </c>
      <c r="G240" s="333">
        <v>0</v>
      </c>
      <c r="H240" s="323"/>
      <c r="I240" s="333">
        <f t="shared" si="25"/>
        <v>2280</v>
      </c>
      <c r="J240" s="333">
        <v>1345</v>
      </c>
      <c r="K240" s="333">
        <v>935</v>
      </c>
      <c r="L240" s="333">
        <v>0</v>
      </c>
      <c r="M240" s="323"/>
      <c r="N240" s="333">
        <f t="shared" si="26"/>
        <v>39</v>
      </c>
      <c r="O240" s="333">
        <v>25</v>
      </c>
      <c r="P240" s="333">
        <v>14</v>
      </c>
      <c r="Q240" s="333">
        <v>0</v>
      </c>
    </row>
    <row r="241" spans="1:17" s="304" customFormat="1" ht="9" customHeight="1">
      <c r="A241" s="292" t="s">
        <v>20</v>
      </c>
      <c r="B241" s="319">
        <f t="shared" si="23"/>
        <v>10748</v>
      </c>
      <c r="C241" s="319"/>
      <c r="D241" s="319">
        <f t="shared" si="24"/>
        <v>589</v>
      </c>
      <c r="E241" s="332">
        <v>331</v>
      </c>
      <c r="F241" s="332">
        <v>255</v>
      </c>
      <c r="G241" s="332">
        <v>3</v>
      </c>
      <c r="H241" s="319"/>
      <c r="I241" s="319">
        <f t="shared" si="25"/>
        <v>10110</v>
      </c>
      <c r="J241" s="332">
        <v>5490</v>
      </c>
      <c r="K241" s="332">
        <v>4620</v>
      </c>
      <c r="L241" s="332">
        <v>0</v>
      </c>
      <c r="M241" s="319"/>
      <c r="N241" s="332">
        <f t="shared" si="26"/>
        <v>49</v>
      </c>
      <c r="O241" s="332">
        <v>27</v>
      </c>
      <c r="P241" s="332">
        <v>22</v>
      </c>
      <c r="Q241" s="332">
        <v>0</v>
      </c>
    </row>
    <row r="242" spans="1:17" s="304" customFormat="1" ht="9" customHeight="1">
      <c r="A242" s="292" t="s">
        <v>21</v>
      </c>
      <c r="B242" s="319">
        <f t="shared" si="23"/>
        <v>2449</v>
      </c>
      <c r="C242" s="319"/>
      <c r="D242" s="319">
        <f t="shared" si="24"/>
        <v>154</v>
      </c>
      <c r="E242" s="332">
        <v>88</v>
      </c>
      <c r="F242" s="332">
        <v>66</v>
      </c>
      <c r="G242" s="332">
        <v>0</v>
      </c>
      <c r="H242" s="319"/>
      <c r="I242" s="319">
        <f t="shared" si="25"/>
        <v>2276</v>
      </c>
      <c r="J242" s="332">
        <v>1262</v>
      </c>
      <c r="K242" s="332">
        <v>1012</v>
      </c>
      <c r="L242" s="332">
        <v>2</v>
      </c>
      <c r="M242" s="319"/>
      <c r="N242" s="332">
        <f t="shared" si="26"/>
        <v>19</v>
      </c>
      <c r="O242" s="332">
        <v>14</v>
      </c>
      <c r="P242" s="332">
        <v>5</v>
      </c>
      <c r="Q242" s="332">
        <v>0</v>
      </c>
    </row>
    <row r="243" spans="1:17" s="304" customFormat="1" ht="9" customHeight="1">
      <c r="A243" s="292" t="s">
        <v>22</v>
      </c>
      <c r="B243" s="319">
        <f t="shared" si="23"/>
        <v>15815</v>
      </c>
      <c r="C243" s="319"/>
      <c r="D243" s="319">
        <f t="shared" si="24"/>
        <v>1599</v>
      </c>
      <c r="E243" s="332">
        <v>900</v>
      </c>
      <c r="F243" s="332">
        <v>694</v>
      </c>
      <c r="G243" s="332">
        <v>5</v>
      </c>
      <c r="H243" s="319"/>
      <c r="I243" s="319">
        <f t="shared" si="25"/>
        <v>14071</v>
      </c>
      <c r="J243" s="332">
        <v>7827</v>
      </c>
      <c r="K243" s="332">
        <v>6224</v>
      </c>
      <c r="L243" s="332">
        <v>20</v>
      </c>
      <c r="M243" s="319"/>
      <c r="N243" s="332">
        <f t="shared" si="26"/>
        <v>145</v>
      </c>
      <c r="O243" s="332">
        <v>115</v>
      </c>
      <c r="P243" s="332">
        <v>24</v>
      </c>
      <c r="Q243" s="332">
        <v>6</v>
      </c>
    </row>
    <row r="244" spans="1:17" s="304" customFormat="1" ht="9" customHeight="1">
      <c r="A244" s="295" t="s">
        <v>23</v>
      </c>
      <c r="B244" s="333">
        <f t="shared" si="23"/>
        <v>15905</v>
      </c>
      <c r="C244" s="323"/>
      <c r="D244" s="333">
        <f t="shared" si="24"/>
        <v>1271</v>
      </c>
      <c r="E244" s="333">
        <v>716</v>
      </c>
      <c r="F244" s="333">
        <v>543</v>
      </c>
      <c r="G244" s="333">
        <v>12</v>
      </c>
      <c r="H244" s="323"/>
      <c r="I244" s="333">
        <f t="shared" si="25"/>
        <v>14500</v>
      </c>
      <c r="J244" s="333">
        <v>8357</v>
      </c>
      <c r="K244" s="333">
        <v>6115</v>
      </c>
      <c r="L244" s="333">
        <v>28</v>
      </c>
      <c r="M244" s="323"/>
      <c r="N244" s="333">
        <f t="shared" si="26"/>
        <v>134</v>
      </c>
      <c r="O244" s="333">
        <v>99</v>
      </c>
      <c r="P244" s="333">
        <v>35</v>
      </c>
      <c r="Q244" s="333">
        <v>0</v>
      </c>
    </row>
    <row r="245" spans="1:17" s="304" customFormat="1" ht="9" customHeight="1">
      <c r="A245" s="243" t="s">
        <v>24</v>
      </c>
      <c r="B245" s="319">
        <f t="shared" si="23"/>
        <v>46627</v>
      </c>
      <c r="C245" s="319"/>
      <c r="D245" s="319">
        <f t="shared" si="24"/>
        <v>2894</v>
      </c>
      <c r="E245" s="332">
        <v>1627</v>
      </c>
      <c r="F245" s="332">
        <v>1254</v>
      </c>
      <c r="G245" s="332">
        <v>13</v>
      </c>
      <c r="H245" s="319"/>
      <c r="I245" s="319">
        <f t="shared" si="25"/>
        <v>43714</v>
      </c>
      <c r="J245" s="332">
        <v>22248</v>
      </c>
      <c r="K245" s="332">
        <v>21466</v>
      </c>
      <c r="L245" s="332">
        <v>0</v>
      </c>
      <c r="M245" s="319"/>
      <c r="N245" s="332">
        <f t="shared" si="26"/>
        <v>19</v>
      </c>
      <c r="O245" s="332">
        <v>11</v>
      </c>
      <c r="P245" s="332">
        <v>8</v>
      </c>
      <c r="Q245" s="332">
        <v>0</v>
      </c>
    </row>
    <row r="246" spans="1:17" s="304" customFormat="1" ht="9" customHeight="1">
      <c r="A246" s="292" t="s">
        <v>25</v>
      </c>
      <c r="B246" s="319">
        <f t="shared" si="23"/>
        <v>5902</v>
      </c>
      <c r="C246" s="319"/>
      <c r="D246" s="319">
        <f t="shared" si="24"/>
        <v>132</v>
      </c>
      <c r="E246" s="332">
        <v>74</v>
      </c>
      <c r="F246" s="332">
        <v>57</v>
      </c>
      <c r="G246" s="332">
        <v>1</v>
      </c>
      <c r="H246" s="319"/>
      <c r="I246" s="319">
        <f t="shared" si="25"/>
        <v>5751</v>
      </c>
      <c r="J246" s="332">
        <v>3265</v>
      </c>
      <c r="K246" s="332">
        <v>2467</v>
      </c>
      <c r="L246" s="332">
        <v>19</v>
      </c>
      <c r="M246" s="319"/>
      <c r="N246" s="332">
        <f t="shared" si="26"/>
        <v>19</v>
      </c>
      <c r="O246" s="332">
        <v>10</v>
      </c>
      <c r="P246" s="332">
        <v>9</v>
      </c>
      <c r="Q246" s="332">
        <v>0</v>
      </c>
    </row>
    <row r="247" spans="1:17" s="304" customFormat="1" ht="9" customHeight="1">
      <c r="A247" s="292" t="s">
        <v>26</v>
      </c>
      <c r="B247" s="319">
        <f t="shared" si="23"/>
        <v>20375</v>
      </c>
      <c r="C247" s="319"/>
      <c r="D247" s="319">
        <f t="shared" si="24"/>
        <v>2046</v>
      </c>
      <c r="E247" s="332">
        <v>1152</v>
      </c>
      <c r="F247" s="332">
        <v>892</v>
      </c>
      <c r="G247" s="332">
        <v>2</v>
      </c>
      <c r="H247" s="319"/>
      <c r="I247" s="319">
        <f t="shared" si="25"/>
        <v>18181</v>
      </c>
      <c r="J247" s="332">
        <v>9756</v>
      </c>
      <c r="K247" s="332">
        <v>8420</v>
      </c>
      <c r="L247" s="332">
        <v>5</v>
      </c>
      <c r="M247" s="319"/>
      <c r="N247" s="332">
        <f t="shared" si="26"/>
        <v>148</v>
      </c>
      <c r="O247" s="332">
        <v>80</v>
      </c>
      <c r="P247" s="332">
        <v>68</v>
      </c>
      <c r="Q247" s="332">
        <v>0</v>
      </c>
    </row>
    <row r="248" spans="1:17" s="304" customFormat="1" ht="9" customHeight="1">
      <c r="A248" s="295" t="s">
        <v>27</v>
      </c>
      <c r="B248" s="333">
        <f t="shared" si="23"/>
        <v>10715</v>
      </c>
      <c r="C248" s="323"/>
      <c r="D248" s="333">
        <f t="shared" si="24"/>
        <v>496</v>
      </c>
      <c r="E248" s="333">
        <v>285</v>
      </c>
      <c r="F248" s="333">
        <v>210</v>
      </c>
      <c r="G248" s="333">
        <v>1</v>
      </c>
      <c r="H248" s="323"/>
      <c r="I248" s="333">
        <f t="shared" si="25"/>
        <v>10174</v>
      </c>
      <c r="J248" s="333">
        <v>5782</v>
      </c>
      <c r="K248" s="333">
        <v>4388</v>
      </c>
      <c r="L248" s="333">
        <v>4</v>
      </c>
      <c r="M248" s="323"/>
      <c r="N248" s="333">
        <f t="shared" si="26"/>
        <v>45</v>
      </c>
      <c r="O248" s="333">
        <v>35</v>
      </c>
      <c r="P248" s="333">
        <v>9</v>
      </c>
      <c r="Q248" s="333">
        <v>1</v>
      </c>
    </row>
    <row r="249" spans="1:17" s="304" customFormat="1" ht="9" customHeight="1">
      <c r="A249" s="292" t="s">
        <v>28</v>
      </c>
      <c r="B249" s="319">
        <f t="shared" si="23"/>
        <v>9693</v>
      </c>
      <c r="C249" s="319"/>
      <c r="D249" s="319">
        <f t="shared" si="24"/>
        <v>752</v>
      </c>
      <c r="E249" s="332">
        <v>425</v>
      </c>
      <c r="F249" s="332">
        <v>323</v>
      </c>
      <c r="G249" s="332">
        <v>4</v>
      </c>
      <c r="H249" s="319"/>
      <c r="I249" s="319">
        <f t="shared" si="25"/>
        <v>8878</v>
      </c>
      <c r="J249" s="332">
        <v>4961</v>
      </c>
      <c r="K249" s="332">
        <v>3916</v>
      </c>
      <c r="L249" s="332">
        <v>1</v>
      </c>
      <c r="M249" s="319"/>
      <c r="N249" s="332">
        <f t="shared" si="26"/>
        <v>63</v>
      </c>
      <c r="O249" s="332">
        <v>34</v>
      </c>
      <c r="P249" s="332">
        <v>29</v>
      </c>
      <c r="Q249" s="332">
        <v>0</v>
      </c>
    </row>
    <row r="250" spans="1:17" s="304" customFormat="1" ht="9" customHeight="1">
      <c r="A250" s="292" t="s">
        <v>29</v>
      </c>
      <c r="B250" s="319">
        <f t="shared" si="23"/>
        <v>30741</v>
      </c>
      <c r="C250" s="319"/>
      <c r="D250" s="319">
        <f t="shared" si="24"/>
        <v>2224</v>
      </c>
      <c r="E250" s="332">
        <v>1294</v>
      </c>
      <c r="F250" s="332">
        <v>926</v>
      </c>
      <c r="G250" s="332">
        <v>4</v>
      </c>
      <c r="H250" s="319"/>
      <c r="I250" s="319">
        <f t="shared" si="25"/>
        <v>28397</v>
      </c>
      <c r="J250" s="332">
        <v>15453</v>
      </c>
      <c r="K250" s="332">
        <v>12931</v>
      </c>
      <c r="L250" s="332">
        <v>13</v>
      </c>
      <c r="M250" s="319"/>
      <c r="N250" s="332">
        <f t="shared" si="26"/>
        <v>120</v>
      </c>
      <c r="O250" s="332">
        <v>96</v>
      </c>
      <c r="P250" s="332">
        <v>23</v>
      </c>
      <c r="Q250" s="332">
        <v>1</v>
      </c>
    </row>
    <row r="251" spans="1:17" s="304" customFormat="1" ht="9" customHeight="1">
      <c r="A251" s="292" t="s">
        <v>30</v>
      </c>
      <c r="B251" s="319">
        <f t="shared" si="23"/>
        <v>53315</v>
      </c>
      <c r="C251" s="319"/>
      <c r="D251" s="319">
        <f t="shared" si="24"/>
        <v>6824</v>
      </c>
      <c r="E251" s="332">
        <v>3881</v>
      </c>
      <c r="F251" s="332">
        <v>2923</v>
      </c>
      <c r="G251" s="332">
        <v>20</v>
      </c>
      <c r="H251" s="319"/>
      <c r="I251" s="319">
        <f t="shared" si="25"/>
        <v>46411</v>
      </c>
      <c r="J251" s="332">
        <v>25551</v>
      </c>
      <c r="K251" s="332">
        <v>20844</v>
      </c>
      <c r="L251" s="332">
        <v>16</v>
      </c>
      <c r="M251" s="319"/>
      <c r="N251" s="332">
        <f t="shared" si="26"/>
        <v>80</v>
      </c>
      <c r="O251" s="332">
        <v>41</v>
      </c>
      <c r="P251" s="332">
        <v>34</v>
      </c>
      <c r="Q251" s="332">
        <v>5</v>
      </c>
    </row>
    <row r="252" spans="1:17" s="304" customFormat="1" ht="9" customHeight="1">
      <c r="A252" s="295" t="s">
        <v>31</v>
      </c>
      <c r="B252" s="333">
        <f t="shared" si="23"/>
        <v>18277</v>
      </c>
      <c r="C252" s="323"/>
      <c r="D252" s="333">
        <f t="shared" si="24"/>
        <v>1127</v>
      </c>
      <c r="E252" s="333">
        <v>650</v>
      </c>
      <c r="F252" s="333">
        <v>473</v>
      </c>
      <c r="G252" s="333">
        <v>4</v>
      </c>
      <c r="H252" s="323"/>
      <c r="I252" s="333">
        <f t="shared" si="25"/>
        <v>17073</v>
      </c>
      <c r="J252" s="333">
        <v>9518</v>
      </c>
      <c r="K252" s="333">
        <v>7551</v>
      </c>
      <c r="L252" s="333">
        <v>4</v>
      </c>
      <c r="M252" s="323"/>
      <c r="N252" s="333">
        <f t="shared" si="26"/>
        <v>77</v>
      </c>
      <c r="O252" s="333">
        <v>40</v>
      </c>
      <c r="P252" s="333">
        <v>36</v>
      </c>
      <c r="Q252" s="333">
        <v>1</v>
      </c>
    </row>
    <row r="253" spans="1:17" s="304" customFormat="1" ht="9" customHeight="1">
      <c r="A253" s="292" t="s">
        <v>32</v>
      </c>
      <c r="B253" s="319">
        <f t="shared" si="23"/>
        <v>6795</v>
      </c>
      <c r="C253" s="319"/>
      <c r="D253" s="319">
        <f t="shared" si="24"/>
        <v>408</v>
      </c>
      <c r="E253" s="332">
        <v>224</v>
      </c>
      <c r="F253" s="332">
        <v>180</v>
      </c>
      <c r="G253" s="332">
        <v>4</v>
      </c>
      <c r="H253" s="319"/>
      <c r="I253" s="319">
        <f t="shared" si="25"/>
        <v>6334</v>
      </c>
      <c r="J253" s="332">
        <v>3422</v>
      </c>
      <c r="K253" s="332">
        <v>2910</v>
      </c>
      <c r="L253" s="332">
        <v>2</v>
      </c>
      <c r="M253" s="319"/>
      <c r="N253" s="332">
        <f t="shared" si="26"/>
        <v>53</v>
      </c>
      <c r="O253" s="332">
        <v>32</v>
      </c>
      <c r="P253" s="332">
        <v>16</v>
      </c>
      <c r="Q253" s="332">
        <v>5</v>
      </c>
    </row>
    <row r="254" spans="1:17" s="304" customFormat="1" ht="9" customHeight="1">
      <c r="A254" s="292" t="s">
        <v>33</v>
      </c>
      <c r="B254" s="319">
        <f t="shared" si="23"/>
        <v>4136</v>
      </c>
      <c r="C254" s="319"/>
      <c r="D254" s="319">
        <f t="shared" si="24"/>
        <v>188</v>
      </c>
      <c r="E254" s="332">
        <v>107</v>
      </c>
      <c r="F254" s="332">
        <v>81</v>
      </c>
      <c r="G254" s="332">
        <v>0</v>
      </c>
      <c r="H254" s="319"/>
      <c r="I254" s="319">
        <f t="shared" si="25"/>
        <v>3933</v>
      </c>
      <c r="J254" s="332">
        <v>2243</v>
      </c>
      <c r="K254" s="332">
        <v>1688</v>
      </c>
      <c r="L254" s="332">
        <v>2</v>
      </c>
      <c r="M254" s="319"/>
      <c r="N254" s="332">
        <f t="shared" si="26"/>
        <v>15</v>
      </c>
      <c r="O254" s="332">
        <v>9</v>
      </c>
      <c r="P254" s="332">
        <v>6</v>
      </c>
      <c r="Q254" s="332">
        <v>0</v>
      </c>
    </row>
    <row r="255" spans="1:17" s="304" customFormat="1" ht="9" customHeight="1">
      <c r="A255" s="292" t="s">
        <v>34</v>
      </c>
      <c r="B255" s="319">
        <f t="shared" si="23"/>
        <v>16286</v>
      </c>
      <c r="C255" s="319"/>
      <c r="D255" s="319">
        <f t="shared" si="24"/>
        <v>1036</v>
      </c>
      <c r="E255" s="332">
        <v>580</v>
      </c>
      <c r="F255" s="332">
        <v>450</v>
      </c>
      <c r="G255" s="332">
        <v>6</v>
      </c>
      <c r="H255" s="319"/>
      <c r="I255" s="319">
        <f t="shared" si="25"/>
        <v>15135</v>
      </c>
      <c r="J255" s="332">
        <v>8344</v>
      </c>
      <c r="K255" s="332">
        <v>6791</v>
      </c>
      <c r="L255" s="332">
        <v>0</v>
      </c>
      <c r="M255" s="319"/>
      <c r="N255" s="332">
        <f t="shared" si="26"/>
        <v>115</v>
      </c>
      <c r="O255" s="332">
        <v>79</v>
      </c>
      <c r="P255" s="332">
        <v>36</v>
      </c>
      <c r="Q255" s="332">
        <v>0</v>
      </c>
    </row>
    <row r="256" spans="1:17" s="304" customFormat="1" ht="9" customHeight="1">
      <c r="A256" s="295" t="s">
        <v>35</v>
      </c>
      <c r="B256" s="333">
        <f t="shared" si="23"/>
        <v>17103</v>
      </c>
      <c r="C256" s="323"/>
      <c r="D256" s="333">
        <f t="shared" si="24"/>
        <v>1208</v>
      </c>
      <c r="E256" s="333">
        <v>665</v>
      </c>
      <c r="F256" s="333">
        <v>534</v>
      </c>
      <c r="G256" s="333">
        <v>9</v>
      </c>
      <c r="H256" s="323"/>
      <c r="I256" s="333">
        <f t="shared" si="25"/>
        <v>15812</v>
      </c>
      <c r="J256" s="333">
        <v>8710</v>
      </c>
      <c r="K256" s="333">
        <v>7081</v>
      </c>
      <c r="L256" s="333">
        <v>21</v>
      </c>
      <c r="M256" s="323"/>
      <c r="N256" s="333">
        <f t="shared" si="26"/>
        <v>83</v>
      </c>
      <c r="O256" s="333">
        <v>60</v>
      </c>
      <c r="P256" s="333">
        <v>22</v>
      </c>
      <c r="Q256" s="333">
        <v>1</v>
      </c>
    </row>
    <row r="257" spans="1:17" s="304" customFormat="1" ht="9" customHeight="1">
      <c r="A257" s="292" t="s">
        <v>36</v>
      </c>
      <c r="B257" s="319">
        <f t="shared" si="23"/>
        <v>25766</v>
      </c>
      <c r="C257" s="319"/>
      <c r="D257" s="319">
        <f t="shared" si="24"/>
        <v>3376</v>
      </c>
      <c r="E257" s="332">
        <v>1930</v>
      </c>
      <c r="F257" s="332">
        <v>1439</v>
      </c>
      <c r="G257" s="332">
        <v>7</v>
      </c>
      <c r="H257" s="319"/>
      <c r="I257" s="319">
        <f t="shared" si="25"/>
        <v>22311</v>
      </c>
      <c r="J257" s="332">
        <v>12241</v>
      </c>
      <c r="K257" s="332">
        <v>10068</v>
      </c>
      <c r="L257" s="332">
        <v>2</v>
      </c>
      <c r="M257" s="319"/>
      <c r="N257" s="332">
        <f t="shared" si="26"/>
        <v>79</v>
      </c>
      <c r="O257" s="332">
        <v>49</v>
      </c>
      <c r="P257" s="332">
        <v>27</v>
      </c>
      <c r="Q257" s="332">
        <v>3</v>
      </c>
    </row>
    <row r="258" spans="1:17" s="304" customFormat="1" ht="9" customHeight="1">
      <c r="A258" s="292" t="s">
        <v>37</v>
      </c>
      <c r="B258" s="319">
        <f t="shared" si="23"/>
        <v>6022</v>
      </c>
      <c r="C258" s="319"/>
      <c r="D258" s="319">
        <f t="shared" si="24"/>
        <v>644</v>
      </c>
      <c r="E258" s="332">
        <v>348</v>
      </c>
      <c r="F258" s="332">
        <v>296</v>
      </c>
      <c r="G258" s="332">
        <v>0</v>
      </c>
      <c r="H258" s="319"/>
      <c r="I258" s="319">
        <f t="shared" si="25"/>
        <v>5336</v>
      </c>
      <c r="J258" s="332">
        <v>3066</v>
      </c>
      <c r="K258" s="332">
        <v>2268</v>
      </c>
      <c r="L258" s="332">
        <v>2</v>
      </c>
      <c r="M258" s="319"/>
      <c r="N258" s="332">
        <f t="shared" si="26"/>
        <v>42</v>
      </c>
      <c r="O258" s="332">
        <v>25</v>
      </c>
      <c r="P258" s="332">
        <v>17</v>
      </c>
      <c r="Q258" s="332">
        <v>0</v>
      </c>
    </row>
    <row r="259" spans="1:17" s="304" customFormat="1" ht="9" customHeight="1">
      <c r="A259" s="292" t="s">
        <v>38</v>
      </c>
      <c r="B259" s="319">
        <f t="shared" si="23"/>
        <v>2493</v>
      </c>
      <c r="C259" s="319"/>
      <c r="D259" s="319">
        <f t="shared" si="24"/>
        <v>331</v>
      </c>
      <c r="E259" s="332">
        <v>197</v>
      </c>
      <c r="F259" s="332">
        <v>132</v>
      </c>
      <c r="G259" s="332">
        <v>2</v>
      </c>
      <c r="H259" s="319"/>
      <c r="I259" s="319">
        <f t="shared" si="25"/>
        <v>2082</v>
      </c>
      <c r="J259" s="332">
        <v>1310</v>
      </c>
      <c r="K259" s="332">
        <v>771</v>
      </c>
      <c r="L259" s="332">
        <v>1</v>
      </c>
      <c r="M259" s="319"/>
      <c r="N259" s="332">
        <f t="shared" si="26"/>
        <v>80</v>
      </c>
      <c r="O259" s="332">
        <v>67</v>
      </c>
      <c r="P259" s="332">
        <v>3</v>
      </c>
      <c r="Q259" s="332">
        <v>10</v>
      </c>
    </row>
    <row r="260" spans="1:17" s="304" customFormat="1" ht="9" customHeight="1">
      <c r="A260" s="295" t="s">
        <v>39</v>
      </c>
      <c r="B260" s="333">
        <f t="shared" si="23"/>
        <v>9965</v>
      </c>
      <c r="C260" s="323"/>
      <c r="D260" s="333">
        <f t="shared" si="24"/>
        <v>782</v>
      </c>
      <c r="E260" s="333">
        <v>449</v>
      </c>
      <c r="F260" s="333">
        <v>331</v>
      </c>
      <c r="G260" s="333">
        <v>2</v>
      </c>
      <c r="H260" s="323"/>
      <c r="I260" s="333">
        <f t="shared" si="25"/>
        <v>9141</v>
      </c>
      <c r="J260" s="333">
        <v>5047</v>
      </c>
      <c r="K260" s="333">
        <v>4094</v>
      </c>
      <c r="L260" s="333">
        <v>0</v>
      </c>
      <c r="M260" s="323"/>
      <c r="N260" s="333">
        <f t="shared" si="26"/>
        <v>42</v>
      </c>
      <c r="O260" s="333">
        <v>26</v>
      </c>
      <c r="P260" s="333">
        <v>13</v>
      </c>
      <c r="Q260" s="333">
        <v>3</v>
      </c>
    </row>
    <row r="261" spans="1:17" s="304" customFormat="1" ht="9" customHeight="1">
      <c r="A261" s="292" t="s">
        <v>40</v>
      </c>
      <c r="B261" s="319">
        <f t="shared" si="23"/>
        <v>10034</v>
      </c>
      <c r="C261" s="319"/>
      <c r="D261" s="319">
        <f t="shared" si="24"/>
        <v>254</v>
      </c>
      <c r="E261" s="332">
        <v>132</v>
      </c>
      <c r="F261" s="332">
        <v>121</v>
      </c>
      <c r="G261" s="332">
        <v>1</v>
      </c>
      <c r="H261" s="319"/>
      <c r="I261" s="319">
        <f t="shared" si="25"/>
        <v>9727</v>
      </c>
      <c r="J261" s="332">
        <v>5811</v>
      </c>
      <c r="K261" s="332">
        <v>3914</v>
      </c>
      <c r="L261" s="332">
        <v>2</v>
      </c>
      <c r="M261" s="319"/>
      <c r="N261" s="332">
        <f t="shared" si="26"/>
        <v>53</v>
      </c>
      <c r="O261" s="332">
        <v>31</v>
      </c>
      <c r="P261" s="332">
        <v>21</v>
      </c>
      <c r="Q261" s="332">
        <v>1</v>
      </c>
    </row>
    <row r="262" spans="1:17" s="304" customFormat="1" ht="9" customHeight="1">
      <c r="A262" s="292" t="s">
        <v>41</v>
      </c>
      <c r="B262" s="319">
        <f t="shared" si="23"/>
        <v>10812</v>
      </c>
      <c r="C262" s="319"/>
      <c r="D262" s="319">
        <f t="shared" si="24"/>
        <v>747</v>
      </c>
      <c r="E262" s="332">
        <v>418</v>
      </c>
      <c r="F262" s="332">
        <v>325</v>
      </c>
      <c r="G262" s="332">
        <v>4</v>
      </c>
      <c r="H262" s="319"/>
      <c r="I262" s="319">
        <f t="shared" si="25"/>
        <v>10039</v>
      </c>
      <c r="J262" s="332">
        <v>5943</v>
      </c>
      <c r="K262" s="332">
        <v>4094</v>
      </c>
      <c r="L262" s="332">
        <v>2</v>
      </c>
      <c r="M262" s="319"/>
      <c r="N262" s="332">
        <f t="shared" si="26"/>
        <v>26</v>
      </c>
      <c r="O262" s="332">
        <v>21</v>
      </c>
      <c r="P262" s="332">
        <v>4</v>
      </c>
      <c r="Q262" s="332">
        <v>1</v>
      </c>
    </row>
    <row r="263" spans="1:17" s="304" customFormat="1" ht="9" customHeight="1">
      <c r="A263" s="292" t="s">
        <v>42</v>
      </c>
      <c r="B263" s="319">
        <f t="shared" si="23"/>
        <v>7636</v>
      </c>
      <c r="C263" s="319"/>
      <c r="D263" s="319">
        <f t="shared" si="24"/>
        <v>778</v>
      </c>
      <c r="E263" s="332">
        <v>435</v>
      </c>
      <c r="F263" s="332">
        <v>342</v>
      </c>
      <c r="G263" s="332">
        <v>1</v>
      </c>
      <c r="H263" s="319"/>
      <c r="I263" s="319">
        <f t="shared" si="25"/>
        <v>6810</v>
      </c>
      <c r="J263" s="332">
        <v>3934</v>
      </c>
      <c r="K263" s="332">
        <v>2868</v>
      </c>
      <c r="L263" s="332">
        <v>8</v>
      </c>
      <c r="M263" s="319"/>
      <c r="N263" s="332">
        <f t="shared" si="26"/>
        <v>48</v>
      </c>
      <c r="O263" s="332">
        <v>37</v>
      </c>
      <c r="P263" s="332">
        <v>11</v>
      </c>
      <c r="Q263" s="332">
        <v>0</v>
      </c>
    </row>
    <row r="264" spans="1:17" s="304" customFormat="1" ht="9" customHeight="1">
      <c r="A264" s="295" t="s">
        <v>43</v>
      </c>
      <c r="B264" s="333">
        <f t="shared" si="23"/>
        <v>11796</v>
      </c>
      <c r="C264" s="323"/>
      <c r="D264" s="333">
        <f t="shared" si="24"/>
        <v>603</v>
      </c>
      <c r="E264" s="333">
        <v>342</v>
      </c>
      <c r="F264" s="333">
        <v>257</v>
      </c>
      <c r="G264" s="333">
        <v>4</v>
      </c>
      <c r="H264" s="323"/>
      <c r="I264" s="333">
        <f t="shared" si="25"/>
        <v>11102</v>
      </c>
      <c r="J264" s="333">
        <v>6251</v>
      </c>
      <c r="K264" s="333">
        <v>4851</v>
      </c>
      <c r="L264" s="333">
        <v>0</v>
      </c>
      <c r="M264" s="323"/>
      <c r="N264" s="333">
        <f t="shared" si="26"/>
        <v>91</v>
      </c>
      <c r="O264" s="333">
        <v>64</v>
      </c>
      <c r="P264" s="333">
        <v>27</v>
      </c>
      <c r="Q264" s="333">
        <v>0</v>
      </c>
    </row>
    <row r="265" spans="1:17" s="304" customFormat="1" ht="9" customHeight="1">
      <c r="A265" s="292" t="s">
        <v>44</v>
      </c>
      <c r="B265" s="319">
        <f t="shared" si="23"/>
        <v>4487</v>
      </c>
      <c r="C265" s="319"/>
      <c r="D265" s="319">
        <f t="shared" si="24"/>
        <v>573</v>
      </c>
      <c r="E265" s="332">
        <v>328</v>
      </c>
      <c r="F265" s="332">
        <v>243</v>
      </c>
      <c r="G265" s="332">
        <v>2</v>
      </c>
      <c r="H265" s="319"/>
      <c r="I265" s="319">
        <f t="shared" si="25"/>
        <v>3894</v>
      </c>
      <c r="J265" s="332">
        <v>2115</v>
      </c>
      <c r="K265" s="332">
        <v>1779</v>
      </c>
      <c r="L265" s="332">
        <v>0</v>
      </c>
      <c r="M265" s="319"/>
      <c r="N265" s="332">
        <f t="shared" si="26"/>
        <v>20</v>
      </c>
      <c r="O265" s="332">
        <v>16</v>
      </c>
      <c r="P265" s="332">
        <v>4</v>
      </c>
      <c r="Q265" s="332">
        <v>0</v>
      </c>
    </row>
    <row r="266" spans="1:17" s="304" customFormat="1" ht="9" customHeight="1">
      <c r="A266" s="292" t="s">
        <v>45</v>
      </c>
      <c r="B266" s="319">
        <f t="shared" si="23"/>
        <v>33203</v>
      </c>
      <c r="C266" s="319"/>
      <c r="D266" s="319">
        <f t="shared" si="24"/>
        <v>2103</v>
      </c>
      <c r="E266" s="332">
        <v>1148</v>
      </c>
      <c r="F266" s="332">
        <v>954</v>
      </c>
      <c r="G266" s="332">
        <v>1</v>
      </c>
      <c r="H266" s="319"/>
      <c r="I266" s="319">
        <f t="shared" si="25"/>
        <v>30880</v>
      </c>
      <c r="J266" s="332">
        <v>17328</v>
      </c>
      <c r="K266" s="332">
        <v>13550</v>
      </c>
      <c r="L266" s="332">
        <v>2</v>
      </c>
      <c r="M266" s="319"/>
      <c r="N266" s="332">
        <f t="shared" si="26"/>
        <v>220</v>
      </c>
      <c r="O266" s="332">
        <v>151</v>
      </c>
      <c r="P266" s="332">
        <v>67</v>
      </c>
      <c r="Q266" s="332">
        <v>2</v>
      </c>
    </row>
    <row r="267" spans="1:17" s="304" customFormat="1" ht="9" customHeight="1">
      <c r="A267" s="292" t="s">
        <v>46</v>
      </c>
      <c r="B267" s="319">
        <f t="shared" si="23"/>
        <v>8357</v>
      </c>
      <c r="C267" s="319"/>
      <c r="D267" s="319">
        <f t="shared" si="24"/>
        <v>562</v>
      </c>
      <c r="E267" s="332">
        <v>296</v>
      </c>
      <c r="F267" s="332">
        <v>263</v>
      </c>
      <c r="G267" s="332">
        <v>3</v>
      </c>
      <c r="H267" s="319"/>
      <c r="I267" s="319">
        <f t="shared" si="25"/>
        <v>7724</v>
      </c>
      <c r="J267" s="332">
        <v>4163</v>
      </c>
      <c r="K267" s="332">
        <v>3561</v>
      </c>
      <c r="L267" s="332">
        <v>0</v>
      </c>
      <c r="M267" s="319"/>
      <c r="N267" s="332">
        <f t="shared" si="26"/>
        <v>71</v>
      </c>
      <c r="O267" s="332">
        <v>40</v>
      </c>
      <c r="P267" s="332">
        <v>31</v>
      </c>
      <c r="Q267" s="332">
        <v>0</v>
      </c>
    </row>
    <row r="268" spans="1:17" s="304" customFormat="1" ht="9" customHeight="1">
      <c r="A268" s="295" t="s">
        <v>47</v>
      </c>
      <c r="B268" s="333">
        <f t="shared" si="23"/>
        <v>6360</v>
      </c>
      <c r="C268" s="323"/>
      <c r="D268" s="333">
        <f t="shared" si="24"/>
        <v>437</v>
      </c>
      <c r="E268" s="333">
        <v>244</v>
      </c>
      <c r="F268" s="333">
        <v>190</v>
      </c>
      <c r="G268" s="333">
        <v>3</v>
      </c>
      <c r="H268" s="323"/>
      <c r="I268" s="333">
        <f t="shared" si="25"/>
        <v>5893</v>
      </c>
      <c r="J268" s="333">
        <v>3251</v>
      </c>
      <c r="K268" s="333">
        <v>2626</v>
      </c>
      <c r="L268" s="333">
        <v>16</v>
      </c>
      <c r="M268" s="323"/>
      <c r="N268" s="333">
        <f t="shared" si="26"/>
        <v>30</v>
      </c>
      <c r="O268" s="333">
        <v>18</v>
      </c>
      <c r="P268" s="333">
        <v>12</v>
      </c>
      <c r="Q268" s="333">
        <v>0</v>
      </c>
    </row>
    <row r="269" spans="1:17" s="304" customFormat="1" ht="9" customHeight="1">
      <c r="A269" s="292" t="s">
        <v>76</v>
      </c>
      <c r="B269" s="319">
        <f t="shared" si="23"/>
        <v>2123</v>
      </c>
      <c r="C269" s="319"/>
      <c r="D269" s="319">
        <f t="shared" si="24"/>
        <v>22</v>
      </c>
      <c r="E269" s="332">
        <v>13</v>
      </c>
      <c r="F269" s="332">
        <v>9</v>
      </c>
      <c r="G269" s="332">
        <v>0</v>
      </c>
      <c r="H269" s="319"/>
      <c r="I269" s="319">
        <f t="shared" si="25"/>
        <v>2084</v>
      </c>
      <c r="J269" s="332">
        <v>1369</v>
      </c>
      <c r="K269" s="332">
        <v>715</v>
      </c>
      <c r="L269" s="332">
        <v>0</v>
      </c>
      <c r="M269" s="319"/>
      <c r="N269" s="332">
        <f t="shared" si="26"/>
        <v>17</v>
      </c>
      <c r="O269" s="332">
        <v>10</v>
      </c>
      <c r="P269" s="332">
        <v>7</v>
      </c>
      <c r="Q269" s="332">
        <v>0</v>
      </c>
    </row>
    <row r="270" spans="1:17" s="304" customFormat="1" ht="6" customHeight="1">
      <c r="A270" s="292"/>
      <c r="B270" s="319"/>
      <c r="C270" s="319"/>
      <c r="D270" s="319"/>
      <c r="E270" s="332"/>
      <c r="F270" s="332"/>
      <c r="G270" s="332"/>
      <c r="H270" s="319"/>
      <c r="I270" s="319"/>
      <c r="J270" s="332"/>
      <c r="K270" s="332"/>
      <c r="L270" s="332"/>
      <c r="M270" s="319"/>
      <c r="N270" s="332"/>
      <c r="O270" s="332"/>
      <c r="P270" s="332"/>
      <c r="Q270" s="332"/>
    </row>
    <row r="271" spans="1:17" s="304" customFormat="1" ht="9" customHeight="1">
      <c r="A271" s="288">
        <v>2002</v>
      </c>
      <c r="B271" s="292"/>
      <c r="C271" s="292"/>
      <c r="D271" s="330"/>
      <c r="E271" s="330"/>
      <c r="F271" s="330"/>
      <c r="G271" s="330"/>
      <c r="H271" s="330"/>
      <c r="I271" s="330"/>
      <c r="J271" s="330"/>
      <c r="K271" s="330"/>
      <c r="L271" s="292"/>
      <c r="M271" s="292"/>
      <c r="N271" s="293"/>
      <c r="O271" s="292"/>
      <c r="P271" s="292"/>
      <c r="Q271" s="292"/>
    </row>
    <row r="272" spans="1:17" s="303" customFormat="1" ht="9" customHeight="1">
      <c r="A272" s="291" t="s">
        <v>7</v>
      </c>
      <c r="B272" s="328">
        <f>SUM(B274:B306)</f>
        <v>459687</v>
      </c>
      <c r="C272" s="328"/>
      <c r="D272" s="328">
        <f>SUM(D274:D306)</f>
        <v>36567</v>
      </c>
      <c r="E272" s="328">
        <f>SUM(E274:E306)</f>
        <v>20734</v>
      </c>
      <c r="F272" s="328">
        <f>SUM(F274:F306)</f>
        <v>15690</v>
      </c>
      <c r="G272" s="328">
        <f>SUM(G274:G306)</f>
        <v>143</v>
      </c>
      <c r="H272" s="328"/>
      <c r="I272" s="328">
        <f>SUM(I274:I306)</f>
        <v>420911</v>
      </c>
      <c r="J272" s="328">
        <f>SUM(J274:J306)</f>
        <v>233317</v>
      </c>
      <c r="K272" s="328">
        <f>SUM(K274:K306)</f>
        <v>187460</v>
      </c>
      <c r="L272" s="328">
        <f>SUM(L274:L306)</f>
        <v>134</v>
      </c>
      <c r="M272" s="328"/>
      <c r="N272" s="331">
        <f>SUM(N274:N306)</f>
        <v>2209</v>
      </c>
      <c r="O272" s="331">
        <f>SUM(O274:O306)</f>
        <v>1471</v>
      </c>
      <c r="P272" s="331">
        <f>SUM(P274:P306)</f>
        <v>696</v>
      </c>
      <c r="Q272" s="331">
        <f>SUM(Q274:Q306)</f>
        <v>42</v>
      </c>
    </row>
    <row r="273" spans="1:17" s="303" customFormat="1" ht="3" customHeight="1">
      <c r="A273" s="291"/>
      <c r="B273" s="328"/>
      <c r="C273" s="328"/>
      <c r="D273" s="328"/>
      <c r="E273" s="328"/>
      <c r="F273" s="328"/>
      <c r="G273" s="328"/>
      <c r="H273" s="328"/>
      <c r="I273" s="328"/>
      <c r="J273" s="328"/>
      <c r="K273" s="328"/>
      <c r="L273" s="328"/>
      <c r="M273" s="328"/>
      <c r="N273" s="331"/>
      <c r="O273" s="331"/>
      <c r="P273" s="331"/>
      <c r="Q273" s="331"/>
    </row>
    <row r="274" spans="1:17" s="304" customFormat="1" ht="9" customHeight="1">
      <c r="A274" s="292" t="s">
        <v>16</v>
      </c>
      <c r="B274" s="319">
        <f t="shared" ref="B274:B306" si="27">SUM(D274+I274+N274)</f>
        <v>4301</v>
      </c>
      <c r="C274" s="319"/>
      <c r="D274" s="319">
        <f t="shared" ref="D274:D306" si="28">SUM(E274:G274)</f>
        <v>383</v>
      </c>
      <c r="E274" s="332">
        <v>227</v>
      </c>
      <c r="F274" s="332">
        <v>155</v>
      </c>
      <c r="G274" s="332">
        <v>1</v>
      </c>
      <c r="H274" s="319"/>
      <c r="I274" s="319">
        <f t="shared" ref="I274:I306" si="29">SUM(J274:L274)</f>
        <v>3892</v>
      </c>
      <c r="J274" s="332">
        <v>2032</v>
      </c>
      <c r="K274" s="332">
        <v>1855</v>
      </c>
      <c r="L274" s="332">
        <v>5</v>
      </c>
      <c r="M274" s="319"/>
      <c r="N274" s="332">
        <f t="shared" ref="N274:N306" si="30">SUM(O274:Q274)</f>
        <v>26</v>
      </c>
      <c r="O274" s="332">
        <v>18</v>
      </c>
      <c r="P274" s="332">
        <v>8</v>
      </c>
      <c r="Q274" s="332">
        <v>0</v>
      </c>
    </row>
    <row r="275" spans="1:17" s="304" customFormat="1" ht="9" customHeight="1">
      <c r="A275" s="292" t="s">
        <v>17</v>
      </c>
      <c r="B275" s="319">
        <f t="shared" si="27"/>
        <v>11365</v>
      </c>
      <c r="C275" s="319"/>
      <c r="D275" s="319">
        <f t="shared" si="28"/>
        <v>976</v>
      </c>
      <c r="E275" s="332">
        <v>555</v>
      </c>
      <c r="F275" s="332">
        <v>419</v>
      </c>
      <c r="G275" s="332">
        <v>2</v>
      </c>
      <c r="H275" s="319"/>
      <c r="I275" s="319">
        <f t="shared" si="29"/>
        <v>10286</v>
      </c>
      <c r="J275" s="332">
        <v>6309</v>
      </c>
      <c r="K275" s="332">
        <v>3977</v>
      </c>
      <c r="L275" s="332">
        <v>0</v>
      </c>
      <c r="M275" s="319"/>
      <c r="N275" s="332">
        <f t="shared" si="30"/>
        <v>103</v>
      </c>
      <c r="O275" s="332">
        <v>90</v>
      </c>
      <c r="P275" s="332">
        <v>11</v>
      </c>
      <c r="Q275" s="332">
        <v>2</v>
      </c>
    </row>
    <row r="276" spans="1:17" s="304" customFormat="1" ht="9" customHeight="1">
      <c r="A276" s="292" t="s">
        <v>18</v>
      </c>
      <c r="B276" s="319">
        <f t="shared" si="27"/>
        <v>1785</v>
      </c>
      <c r="C276" s="319"/>
      <c r="D276" s="319">
        <f t="shared" si="28"/>
        <v>147</v>
      </c>
      <c r="E276" s="332">
        <v>89</v>
      </c>
      <c r="F276" s="332">
        <v>58</v>
      </c>
      <c r="G276" s="332">
        <v>0</v>
      </c>
      <c r="H276" s="319"/>
      <c r="I276" s="319">
        <f t="shared" si="29"/>
        <v>1623</v>
      </c>
      <c r="J276" s="332">
        <v>977</v>
      </c>
      <c r="K276" s="332">
        <v>646</v>
      </c>
      <c r="L276" s="332">
        <v>0</v>
      </c>
      <c r="M276" s="319"/>
      <c r="N276" s="332">
        <f t="shared" si="30"/>
        <v>15</v>
      </c>
      <c r="O276" s="332">
        <v>13</v>
      </c>
      <c r="P276" s="332">
        <v>2</v>
      </c>
      <c r="Q276" s="332">
        <v>0</v>
      </c>
    </row>
    <row r="277" spans="1:17" s="304" customFormat="1" ht="9" customHeight="1">
      <c r="A277" s="295" t="s">
        <v>19</v>
      </c>
      <c r="B277" s="333">
        <f t="shared" si="27"/>
        <v>2750</v>
      </c>
      <c r="C277" s="323"/>
      <c r="D277" s="333">
        <f t="shared" si="28"/>
        <v>188</v>
      </c>
      <c r="E277" s="333">
        <v>116</v>
      </c>
      <c r="F277" s="333">
        <v>72</v>
      </c>
      <c r="G277" s="333">
        <v>0</v>
      </c>
      <c r="H277" s="323"/>
      <c r="I277" s="333">
        <f t="shared" si="29"/>
        <v>2537</v>
      </c>
      <c r="J277" s="333">
        <v>1496</v>
      </c>
      <c r="K277" s="333">
        <v>1041</v>
      </c>
      <c r="L277" s="333">
        <v>0</v>
      </c>
      <c r="M277" s="323"/>
      <c r="N277" s="333">
        <f t="shared" si="30"/>
        <v>25</v>
      </c>
      <c r="O277" s="333">
        <v>17</v>
      </c>
      <c r="P277" s="333">
        <v>8</v>
      </c>
      <c r="Q277" s="333">
        <v>0</v>
      </c>
    </row>
    <row r="278" spans="1:17" s="304" customFormat="1" ht="9" customHeight="1">
      <c r="A278" s="292" t="s">
        <v>20</v>
      </c>
      <c r="B278" s="319">
        <f t="shared" si="27"/>
        <v>11030</v>
      </c>
      <c r="C278" s="319"/>
      <c r="D278" s="319">
        <f t="shared" si="28"/>
        <v>551</v>
      </c>
      <c r="E278" s="332">
        <v>320</v>
      </c>
      <c r="F278" s="332">
        <v>228</v>
      </c>
      <c r="G278" s="332">
        <v>3</v>
      </c>
      <c r="H278" s="319"/>
      <c r="I278" s="319">
        <f t="shared" si="29"/>
        <v>10391</v>
      </c>
      <c r="J278" s="332">
        <v>5662</v>
      </c>
      <c r="K278" s="332">
        <v>4729</v>
      </c>
      <c r="L278" s="332">
        <v>0</v>
      </c>
      <c r="M278" s="319"/>
      <c r="N278" s="332">
        <f t="shared" si="30"/>
        <v>88</v>
      </c>
      <c r="O278" s="332">
        <v>54</v>
      </c>
      <c r="P278" s="332">
        <v>32</v>
      </c>
      <c r="Q278" s="332">
        <v>2</v>
      </c>
    </row>
    <row r="279" spans="1:17" s="304" customFormat="1" ht="9" customHeight="1">
      <c r="A279" s="292" t="s">
        <v>21</v>
      </c>
      <c r="B279" s="319">
        <f t="shared" si="27"/>
        <v>2512</v>
      </c>
      <c r="C279" s="319"/>
      <c r="D279" s="319">
        <f t="shared" si="28"/>
        <v>120</v>
      </c>
      <c r="E279" s="332">
        <v>70</v>
      </c>
      <c r="F279" s="332">
        <v>50</v>
      </c>
      <c r="G279" s="332">
        <v>0</v>
      </c>
      <c r="H279" s="319"/>
      <c r="I279" s="319">
        <f t="shared" si="29"/>
        <v>2350</v>
      </c>
      <c r="J279" s="332">
        <v>1361</v>
      </c>
      <c r="K279" s="332">
        <v>989</v>
      </c>
      <c r="L279" s="332">
        <v>0</v>
      </c>
      <c r="M279" s="319"/>
      <c r="N279" s="332">
        <f t="shared" si="30"/>
        <v>42</v>
      </c>
      <c r="O279" s="332">
        <v>28</v>
      </c>
      <c r="P279" s="332">
        <v>13</v>
      </c>
      <c r="Q279" s="332">
        <v>1</v>
      </c>
    </row>
    <row r="280" spans="1:17" s="304" customFormat="1" ht="9" customHeight="1">
      <c r="A280" s="292" t="s">
        <v>22</v>
      </c>
      <c r="B280" s="319">
        <f t="shared" si="27"/>
        <v>16424</v>
      </c>
      <c r="C280" s="319"/>
      <c r="D280" s="319">
        <f t="shared" si="28"/>
        <v>1549</v>
      </c>
      <c r="E280" s="332">
        <v>850</v>
      </c>
      <c r="F280" s="332">
        <v>691</v>
      </c>
      <c r="G280" s="332">
        <v>8</v>
      </c>
      <c r="H280" s="319"/>
      <c r="I280" s="319">
        <f t="shared" si="29"/>
        <v>14698</v>
      </c>
      <c r="J280" s="332">
        <v>8351</v>
      </c>
      <c r="K280" s="332">
        <v>6337</v>
      </c>
      <c r="L280" s="332">
        <v>10</v>
      </c>
      <c r="M280" s="319"/>
      <c r="N280" s="332">
        <f t="shared" si="30"/>
        <v>177</v>
      </c>
      <c r="O280" s="332">
        <v>132</v>
      </c>
      <c r="P280" s="332">
        <v>43</v>
      </c>
      <c r="Q280" s="332">
        <v>2</v>
      </c>
    </row>
    <row r="281" spans="1:17" s="304" customFormat="1" ht="9" customHeight="1">
      <c r="A281" s="295" t="s">
        <v>23</v>
      </c>
      <c r="B281" s="333">
        <f t="shared" si="27"/>
        <v>16494</v>
      </c>
      <c r="C281" s="323"/>
      <c r="D281" s="333">
        <f t="shared" si="28"/>
        <v>1284</v>
      </c>
      <c r="E281" s="333">
        <v>707</v>
      </c>
      <c r="F281" s="333">
        <v>563</v>
      </c>
      <c r="G281" s="333">
        <v>14</v>
      </c>
      <c r="H281" s="323"/>
      <c r="I281" s="333">
        <f t="shared" si="29"/>
        <v>15032</v>
      </c>
      <c r="J281" s="333">
        <v>8718</v>
      </c>
      <c r="K281" s="333">
        <v>6290</v>
      </c>
      <c r="L281" s="333">
        <v>24</v>
      </c>
      <c r="M281" s="323"/>
      <c r="N281" s="333">
        <f t="shared" si="30"/>
        <v>178</v>
      </c>
      <c r="O281" s="333">
        <v>115</v>
      </c>
      <c r="P281" s="333">
        <v>57</v>
      </c>
      <c r="Q281" s="333">
        <v>6</v>
      </c>
    </row>
    <row r="282" spans="1:17" s="304" customFormat="1" ht="9" customHeight="1">
      <c r="A282" s="243" t="s">
        <v>24</v>
      </c>
      <c r="B282" s="319">
        <f t="shared" si="27"/>
        <v>46984</v>
      </c>
      <c r="C282" s="319"/>
      <c r="D282" s="319">
        <f t="shared" si="28"/>
        <v>2858</v>
      </c>
      <c r="E282" s="332">
        <v>1592</v>
      </c>
      <c r="F282" s="332">
        <v>1257</v>
      </c>
      <c r="G282" s="332">
        <v>9</v>
      </c>
      <c r="H282" s="319"/>
      <c r="I282" s="319">
        <f t="shared" si="29"/>
        <v>44111</v>
      </c>
      <c r="J282" s="332">
        <v>22385</v>
      </c>
      <c r="K282" s="332">
        <v>21726</v>
      </c>
      <c r="L282" s="332">
        <v>0</v>
      </c>
      <c r="M282" s="319"/>
      <c r="N282" s="332">
        <f t="shared" si="30"/>
        <v>15</v>
      </c>
      <c r="O282" s="332">
        <v>10</v>
      </c>
      <c r="P282" s="332">
        <v>5</v>
      </c>
      <c r="Q282" s="332">
        <v>0</v>
      </c>
    </row>
    <row r="283" spans="1:17" s="304" customFormat="1" ht="9" customHeight="1">
      <c r="A283" s="292" t="s">
        <v>25</v>
      </c>
      <c r="B283" s="319">
        <f t="shared" si="27"/>
        <v>6308</v>
      </c>
      <c r="C283" s="319"/>
      <c r="D283" s="319">
        <f t="shared" si="28"/>
        <v>370</v>
      </c>
      <c r="E283" s="332">
        <v>237</v>
      </c>
      <c r="F283" s="332">
        <v>130</v>
      </c>
      <c r="G283" s="332">
        <v>3</v>
      </c>
      <c r="H283" s="319"/>
      <c r="I283" s="319">
        <f t="shared" si="29"/>
        <v>5911</v>
      </c>
      <c r="J283" s="332">
        <v>3419</v>
      </c>
      <c r="K283" s="332">
        <v>2482</v>
      </c>
      <c r="L283" s="332">
        <v>10</v>
      </c>
      <c r="M283" s="319"/>
      <c r="N283" s="332">
        <f t="shared" si="30"/>
        <v>27</v>
      </c>
      <c r="O283" s="332">
        <v>19</v>
      </c>
      <c r="P283" s="332">
        <v>8</v>
      </c>
      <c r="Q283" s="332">
        <v>0</v>
      </c>
    </row>
    <row r="284" spans="1:17" s="304" customFormat="1" ht="9" customHeight="1">
      <c r="A284" s="292" t="s">
        <v>26</v>
      </c>
      <c r="B284" s="319">
        <f t="shared" si="27"/>
        <v>22285</v>
      </c>
      <c r="C284" s="319"/>
      <c r="D284" s="319">
        <f t="shared" si="28"/>
        <v>2208</v>
      </c>
      <c r="E284" s="332">
        <v>1276</v>
      </c>
      <c r="F284" s="332">
        <v>931</v>
      </c>
      <c r="G284" s="332">
        <v>1</v>
      </c>
      <c r="H284" s="319"/>
      <c r="I284" s="319">
        <f t="shared" si="29"/>
        <v>19939</v>
      </c>
      <c r="J284" s="332">
        <v>10613</v>
      </c>
      <c r="K284" s="332">
        <v>9323</v>
      </c>
      <c r="L284" s="332">
        <v>3</v>
      </c>
      <c r="M284" s="319"/>
      <c r="N284" s="332">
        <f t="shared" si="30"/>
        <v>138</v>
      </c>
      <c r="O284" s="332">
        <v>69</v>
      </c>
      <c r="P284" s="332">
        <v>69</v>
      </c>
      <c r="Q284" s="332">
        <v>0</v>
      </c>
    </row>
    <row r="285" spans="1:17" s="304" customFormat="1" ht="9" customHeight="1">
      <c r="A285" s="295" t="s">
        <v>27</v>
      </c>
      <c r="B285" s="333">
        <f t="shared" si="27"/>
        <v>10882</v>
      </c>
      <c r="C285" s="323"/>
      <c r="D285" s="333">
        <f t="shared" si="28"/>
        <v>601</v>
      </c>
      <c r="E285" s="333">
        <v>354</v>
      </c>
      <c r="F285" s="333">
        <v>245</v>
      </c>
      <c r="G285" s="333">
        <v>2</v>
      </c>
      <c r="H285" s="323"/>
      <c r="I285" s="333">
        <f t="shared" si="29"/>
        <v>10216</v>
      </c>
      <c r="J285" s="333">
        <v>5775</v>
      </c>
      <c r="K285" s="333">
        <v>4435</v>
      </c>
      <c r="L285" s="333">
        <v>6</v>
      </c>
      <c r="M285" s="323"/>
      <c r="N285" s="333">
        <f t="shared" si="30"/>
        <v>65</v>
      </c>
      <c r="O285" s="333">
        <v>40</v>
      </c>
      <c r="P285" s="333">
        <v>24</v>
      </c>
      <c r="Q285" s="333">
        <v>1</v>
      </c>
    </row>
    <row r="286" spans="1:17" s="304" customFormat="1" ht="9" customHeight="1">
      <c r="A286" s="292" t="s">
        <v>28</v>
      </c>
      <c r="B286" s="319">
        <f t="shared" si="27"/>
        <v>10151</v>
      </c>
      <c r="C286" s="319"/>
      <c r="D286" s="319">
        <f t="shared" si="28"/>
        <v>833</v>
      </c>
      <c r="E286" s="332">
        <v>495</v>
      </c>
      <c r="F286" s="332">
        <v>337</v>
      </c>
      <c r="G286" s="332">
        <v>1</v>
      </c>
      <c r="H286" s="319"/>
      <c r="I286" s="319">
        <f t="shared" si="29"/>
        <v>9262</v>
      </c>
      <c r="J286" s="332">
        <v>5226</v>
      </c>
      <c r="K286" s="332">
        <v>4036</v>
      </c>
      <c r="L286" s="332">
        <v>0</v>
      </c>
      <c r="M286" s="319"/>
      <c r="N286" s="332">
        <f t="shared" si="30"/>
        <v>56</v>
      </c>
      <c r="O286" s="332">
        <v>27</v>
      </c>
      <c r="P286" s="332">
        <v>29</v>
      </c>
      <c r="Q286" s="332">
        <v>0</v>
      </c>
    </row>
    <row r="287" spans="1:17" s="304" customFormat="1" ht="9" customHeight="1">
      <c r="A287" s="292" t="s">
        <v>29</v>
      </c>
      <c r="B287" s="319">
        <f t="shared" si="27"/>
        <v>32339</v>
      </c>
      <c r="C287" s="319"/>
      <c r="D287" s="319">
        <f t="shared" si="28"/>
        <v>2156</v>
      </c>
      <c r="E287" s="332">
        <v>1191</v>
      </c>
      <c r="F287" s="332">
        <v>957</v>
      </c>
      <c r="G287" s="332">
        <v>8</v>
      </c>
      <c r="H287" s="319"/>
      <c r="I287" s="319">
        <f t="shared" si="29"/>
        <v>30113</v>
      </c>
      <c r="J287" s="332">
        <v>16325</v>
      </c>
      <c r="K287" s="332">
        <v>13781</v>
      </c>
      <c r="L287" s="332">
        <v>7</v>
      </c>
      <c r="M287" s="319"/>
      <c r="N287" s="332">
        <f t="shared" si="30"/>
        <v>70</v>
      </c>
      <c r="O287" s="332">
        <v>52</v>
      </c>
      <c r="P287" s="332">
        <v>17</v>
      </c>
      <c r="Q287" s="332">
        <v>1</v>
      </c>
    </row>
    <row r="288" spans="1:17" s="304" customFormat="1" ht="9" customHeight="1">
      <c r="A288" s="292" t="s">
        <v>30</v>
      </c>
      <c r="B288" s="319">
        <f t="shared" si="27"/>
        <v>54643</v>
      </c>
      <c r="C288" s="319"/>
      <c r="D288" s="319">
        <f t="shared" si="28"/>
        <v>6697</v>
      </c>
      <c r="E288" s="332">
        <v>3747</v>
      </c>
      <c r="F288" s="332">
        <v>2918</v>
      </c>
      <c r="G288" s="332">
        <v>32</v>
      </c>
      <c r="H288" s="319"/>
      <c r="I288" s="319">
        <f t="shared" si="29"/>
        <v>47873</v>
      </c>
      <c r="J288" s="332">
        <v>26336</v>
      </c>
      <c r="K288" s="332">
        <v>21520</v>
      </c>
      <c r="L288" s="332">
        <v>17</v>
      </c>
      <c r="M288" s="319"/>
      <c r="N288" s="332">
        <f t="shared" si="30"/>
        <v>73</v>
      </c>
      <c r="O288" s="332">
        <v>48</v>
      </c>
      <c r="P288" s="332">
        <v>20</v>
      </c>
      <c r="Q288" s="332">
        <v>5</v>
      </c>
    </row>
    <row r="289" spans="1:17" s="304" customFormat="1" ht="9" customHeight="1">
      <c r="A289" s="295" t="s">
        <v>31</v>
      </c>
      <c r="B289" s="333">
        <f t="shared" si="27"/>
        <v>19084</v>
      </c>
      <c r="C289" s="323"/>
      <c r="D289" s="333">
        <f t="shared" si="28"/>
        <v>1174</v>
      </c>
      <c r="E289" s="333">
        <v>676</v>
      </c>
      <c r="F289" s="333">
        <v>489</v>
      </c>
      <c r="G289" s="333">
        <v>9</v>
      </c>
      <c r="H289" s="323"/>
      <c r="I289" s="333">
        <f t="shared" si="29"/>
        <v>17834</v>
      </c>
      <c r="J289" s="333">
        <v>9795</v>
      </c>
      <c r="K289" s="333">
        <v>8033</v>
      </c>
      <c r="L289" s="333">
        <v>6</v>
      </c>
      <c r="M289" s="323"/>
      <c r="N289" s="333">
        <f t="shared" si="30"/>
        <v>76</v>
      </c>
      <c r="O289" s="333">
        <v>48</v>
      </c>
      <c r="P289" s="333">
        <v>28</v>
      </c>
      <c r="Q289" s="333">
        <v>0</v>
      </c>
    </row>
    <row r="290" spans="1:17" s="304" customFormat="1" ht="9" customHeight="1">
      <c r="A290" s="292" t="s">
        <v>32</v>
      </c>
      <c r="B290" s="319">
        <f t="shared" si="27"/>
        <v>7213</v>
      </c>
      <c r="C290" s="319"/>
      <c r="D290" s="319">
        <f t="shared" si="28"/>
        <v>505</v>
      </c>
      <c r="E290" s="332">
        <v>285</v>
      </c>
      <c r="F290" s="332">
        <v>215</v>
      </c>
      <c r="G290" s="332">
        <v>5</v>
      </c>
      <c r="H290" s="319"/>
      <c r="I290" s="319">
        <f t="shared" si="29"/>
        <v>6640</v>
      </c>
      <c r="J290" s="332">
        <v>3650</v>
      </c>
      <c r="K290" s="332">
        <v>2988</v>
      </c>
      <c r="L290" s="332">
        <v>2</v>
      </c>
      <c r="M290" s="319"/>
      <c r="N290" s="332">
        <f t="shared" si="30"/>
        <v>68</v>
      </c>
      <c r="O290" s="332">
        <v>48</v>
      </c>
      <c r="P290" s="332">
        <v>18</v>
      </c>
      <c r="Q290" s="332">
        <v>2</v>
      </c>
    </row>
    <row r="291" spans="1:17" s="304" customFormat="1" ht="9" customHeight="1">
      <c r="A291" s="292" t="s">
        <v>33</v>
      </c>
      <c r="B291" s="319">
        <f t="shared" si="27"/>
        <v>4508</v>
      </c>
      <c r="C291" s="319"/>
      <c r="D291" s="319">
        <f t="shared" si="28"/>
        <v>168</v>
      </c>
      <c r="E291" s="332">
        <v>96</v>
      </c>
      <c r="F291" s="332">
        <v>72</v>
      </c>
      <c r="G291" s="332">
        <v>0</v>
      </c>
      <c r="H291" s="319"/>
      <c r="I291" s="319">
        <f t="shared" si="29"/>
        <v>4313</v>
      </c>
      <c r="J291" s="332">
        <v>2527</v>
      </c>
      <c r="K291" s="332">
        <v>1785</v>
      </c>
      <c r="L291" s="332">
        <v>1</v>
      </c>
      <c r="M291" s="319"/>
      <c r="N291" s="332">
        <f t="shared" si="30"/>
        <v>27</v>
      </c>
      <c r="O291" s="332">
        <v>19</v>
      </c>
      <c r="P291" s="332">
        <v>7</v>
      </c>
      <c r="Q291" s="332">
        <v>1</v>
      </c>
    </row>
    <row r="292" spans="1:17" s="304" customFormat="1" ht="9" customHeight="1">
      <c r="A292" s="292" t="s">
        <v>34</v>
      </c>
      <c r="B292" s="319">
        <f t="shared" si="27"/>
        <v>16849</v>
      </c>
      <c r="C292" s="319"/>
      <c r="D292" s="319">
        <f t="shared" si="28"/>
        <v>977</v>
      </c>
      <c r="E292" s="332">
        <v>569</v>
      </c>
      <c r="F292" s="332">
        <v>406</v>
      </c>
      <c r="G292" s="332">
        <v>2</v>
      </c>
      <c r="H292" s="319"/>
      <c r="I292" s="319">
        <f t="shared" si="29"/>
        <v>15751</v>
      </c>
      <c r="J292" s="332">
        <v>8693</v>
      </c>
      <c r="K292" s="332">
        <v>7058</v>
      </c>
      <c r="L292" s="332">
        <v>0</v>
      </c>
      <c r="M292" s="319"/>
      <c r="N292" s="332">
        <f t="shared" si="30"/>
        <v>121</v>
      </c>
      <c r="O292" s="332">
        <v>59</v>
      </c>
      <c r="P292" s="332">
        <v>57</v>
      </c>
      <c r="Q292" s="332">
        <v>5</v>
      </c>
    </row>
    <row r="293" spans="1:17" s="304" customFormat="1" ht="9" customHeight="1">
      <c r="A293" s="295" t="s">
        <v>35</v>
      </c>
      <c r="B293" s="333">
        <f t="shared" si="27"/>
        <v>17957</v>
      </c>
      <c r="C293" s="323"/>
      <c r="D293" s="333">
        <f t="shared" si="28"/>
        <v>1356</v>
      </c>
      <c r="E293" s="333">
        <v>776</v>
      </c>
      <c r="F293" s="333">
        <v>577</v>
      </c>
      <c r="G293" s="333">
        <v>3</v>
      </c>
      <c r="H293" s="323"/>
      <c r="I293" s="333">
        <f t="shared" si="29"/>
        <v>16506</v>
      </c>
      <c r="J293" s="333">
        <v>9032</v>
      </c>
      <c r="K293" s="333">
        <v>7462</v>
      </c>
      <c r="L293" s="333">
        <v>12</v>
      </c>
      <c r="M293" s="323"/>
      <c r="N293" s="333">
        <f t="shared" si="30"/>
        <v>95</v>
      </c>
      <c r="O293" s="333">
        <v>64</v>
      </c>
      <c r="P293" s="333">
        <v>31</v>
      </c>
      <c r="Q293" s="333">
        <v>0</v>
      </c>
    </row>
    <row r="294" spans="1:17" s="304" customFormat="1" ht="9" customHeight="1">
      <c r="A294" s="292" t="s">
        <v>36</v>
      </c>
      <c r="B294" s="319">
        <f t="shared" si="27"/>
        <v>26760</v>
      </c>
      <c r="C294" s="319"/>
      <c r="D294" s="319">
        <f t="shared" si="28"/>
        <v>3492</v>
      </c>
      <c r="E294" s="332">
        <v>2037</v>
      </c>
      <c r="F294" s="332">
        <v>1452</v>
      </c>
      <c r="G294" s="332">
        <v>3</v>
      </c>
      <c r="H294" s="319"/>
      <c r="I294" s="319">
        <f t="shared" si="29"/>
        <v>23201</v>
      </c>
      <c r="J294" s="332">
        <v>12653</v>
      </c>
      <c r="K294" s="332">
        <v>10548</v>
      </c>
      <c r="L294" s="332">
        <v>0</v>
      </c>
      <c r="M294" s="319"/>
      <c r="N294" s="332">
        <f t="shared" si="30"/>
        <v>67</v>
      </c>
      <c r="O294" s="332">
        <v>48</v>
      </c>
      <c r="P294" s="332">
        <v>16</v>
      </c>
      <c r="Q294" s="332">
        <v>3</v>
      </c>
    </row>
    <row r="295" spans="1:17" s="304" customFormat="1" ht="9" customHeight="1">
      <c r="A295" s="292" t="s">
        <v>37</v>
      </c>
      <c r="B295" s="319">
        <f t="shared" si="27"/>
        <v>6188</v>
      </c>
      <c r="C295" s="319"/>
      <c r="D295" s="319">
        <f t="shared" si="28"/>
        <v>650</v>
      </c>
      <c r="E295" s="332">
        <v>355</v>
      </c>
      <c r="F295" s="332">
        <v>293</v>
      </c>
      <c r="G295" s="332">
        <v>2</v>
      </c>
      <c r="H295" s="319"/>
      <c r="I295" s="319">
        <f t="shared" si="29"/>
        <v>5505</v>
      </c>
      <c r="J295" s="332">
        <v>3127</v>
      </c>
      <c r="K295" s="332">
        <v>2375</v>
      </c>
      <c r="L295" s="332">
        <v>3</v>
      </c>
      <c r="M295" s="319"/>
      <c r="N295" s="332">
        <f t="shared" si="30"/>
        <v>33</v>
      </c>
      <c r="O295" s="332">
        <v>20</v>
      </c>
      <c r="P295" s="332">
        <v>13</v>
      </c>
      <c r="Q295" s="332">
        <v>0</v>
      </c>
    </row>
    <row r="296" spans="1:17" s="304" customFormat="1" ht="9" customHeight="1">
      <c r="A296" s="292" t="s">
        <v>38</v>
      </c>
      <c r="B296" s="319">
        <f t="shared" si="27"/>
        <v>2552</v>
      </c>
      <c r="C296" s="319"/>
      <c r="D296" s="319">
        <f t="shared" si="28"/>
        <v>347</v>
      </c>
      <c r="E296" s="332">
        <v>197</v>
      </c>
      <c r="F296" s="332">
        <v>148</v>
      </c>
      <c r="G296" s="332">
        <v>2</v>
      </c>
      <c r="H296" s="319"/>
      <c r="I296" s="319">
        <f t="shared" si="29"/>
        <v>2136</v>
      </c>
      <c r="J296" s="332">
        <v>1341</v>
      </c>
      <c r="K296" s="332">
        <v>795</v>
      </c>
      <c r="L296" s="332">
        <v>0</v>
      </c>
      <c r="M296" s="319"/>
      <c r="N296" s="332">
        <f t="shared" si="30"/>
        <v>69</v>
      </c>
      <c r="O296" s="332">
        <v>55</v>
      </c>
      <c r="P296" s="332">
        <v>11</v>
      </c>
      <c r="Q296" s="332">
        <v>3</v>
      </c>
    </row>
    <row r="297" spans="1:17" s="304" customFormat="1" ht="9" customHeight="1">
      <c r="A297" s="295" t="s">
        <v>39</v>
      </c>
      <c r="B297" s="333">
        <f t="shared" si="27"/>
        <v>10535</v>
      </c>
      <c r="C297" s="323"/>
      <c r="D297" s="333">
        <f t="shared" si="28"/>
        <v>833</v>
      </c>
      <c r="E297" s="333">
        <v>470</v>
      </c>
      <c r="F297" s="333">
        <v>356</v>
      </c>
      <c r="G297" s="333">
        <v>7</v>
      </c>
      <c r="H297" s="323"/>
      <c r="I297" s="333">
        <f t="shared" si="29"/>
        <v>9685</v>
      </c>
      <c r="J297" s="333">
        <v>5307</v>
      </c>
      <c r="K297" s="333">
        <v>4375</v>
      </c>
      <c r="L297" s="333">
        <v>3</v>
      </c>
      <c r="M297" s="323"/>
      <c r="N297" s="333">
        <f t="shared" si="30"/>
        <v>17</v>
      </c>
      <c r="O297" s="333">
        <v>9</v>
      </c>
      <c r="P297" s="333">
        <v>8</v>
      </c>
      <c r="Q297" s="333">
        <v>0</v>
      </c>
    </row>
    <row r="298" spans="1:17" s="304" customFormat="1" ht="9" customHeight="1">
      <c r="A298" s="292" t="s">
        <v>40</v>
      </c>
      <c r="B298" s="319">
        <f t="shared" si="27"/>
        <v>10798</v>
      </c>
      <c r="C298" s="319"/>
      <c r="D298" s="319">
        <f t="shared" si="28"/>
        <v>379</v>
      </c>
      <c r="E298" s="332">
        <v>225</v>
      </c>
      <c r="F298" s="332">
        <v>146</v>
      </c>
      <c r="G298" s="332">
        <v>8</v>
      </c>
      <c r="H298" s="319"/>
      <c r="I298" s="319">
        <f t="shared" si="29"/>
        <v>10374</v>
      </c>
      <c r="J298" s="332">
        <v>6143</v>
      </c>
      <c r="K298" s="332">
        <v>4231</v>
      </c>
      <c r="L298" s="332">
        <v>0</v>
      </c>
      <c r="M298" s="319"/>
      <c r="N298" s="332">
        <f t="shared" si="30"/>
        <v>45</v>
      </c>
      <c r="O298" s="332">
        <v>27</v>
      </c>
      <c r="P298" s="332">
        <v>18</v>
      </c>
      <c r="Q298" s="332">
        <v>0</v>
      </c>
    </row>
    <row r="299" spans="1:17" s="304" customFormat="1" ht="9" customHeight="1">
      <c r="A299" s="292" t="s">
        <v>41</v>
      </c>
      <c r="B299" s="319">
        <f t="shared" si="27"/>
        <v>10995</v>
      </c>
      <c r="C299" s="319"/>
      <c r="D299" s="319">
        <f t="shared" si="28"/>
        <v>719</v>
      </c>
      <c r="E299" s="332">
        <v>411</v>
      </c>
      <c r="F299" s="332">
        <v>308</v>
      </c>
      <c r="G299" s="332">
        <v>0</v>
      </c>
      <c r="H299" s="319"/>
      <c r="I299" s="319">
        <f t="shared" si="29"/>
        <v>10232</v>
      </c>
      <c r="J299" s="332">
        <v>6062</v>
      </c>
      <c r="K299" s="332">
        <v>4170</v>
      </c>
      <c r="L299" s="332">
        <v>0</v>
      </c>
      <c r="M299" s="319"/>
      <c r="N299" s="332">
        <f t="shared" si="30"/>
        <v>44</v>
      </c>
      <c r="O299" s="332">
        <v>36</v>
      </c>
      <c r="P299" s="332">
        <v>8</v>
      </c>
      <c r="Q299" s="332">
        <v>0</v>
      </c>
    </row>
    <row r="300" spans="1:17" s="304" customFormat="1" ht="9" customHeight="1">
      <c r="A300" s="292" t="s">
        <v>42</v>
      </c>
      <c r="B300" s="319">
        <f t="shared" si="27"/>
        <v>7662</v>
      </c>
      <c r="C300" s="319"/>
      <c r="D300" s="319">
        <f t="shared" si="28"/>
        <v>688</v>
      </c>
      <c r="E300" s="332">
        <v>379</v>
      </c>
      <c r="F300" s="332">
        <v>306</v>
      </c>
      <c r="G300" s="332">
        <v>3</v>
      </c>
      <c r="H300" s="319"/>
      <c r="I300" s="319">
        <f t="shared" si="29"/>
        <v>6937</v>
      </c>
      <c r="J300" s="332">
        <v>4127</v>
      </c>
      <c r="K300" s="332">
        <v>2809</v>
      </c>
      <c r="L300" s="332">
        <v>1</v>
      </c>
      <c r="M300" s="319"/>
      <c r="N300" s="332">
        <f t="shared" si="30"/>
        <v>37</v>
      </c>
      <c r="O300" s="332">
        <v>30</v>
      </c>
      <c r="P300" s="332">
        <v>7</v>
      </c>
      <c r="Q300" s="332">
        <v>0</v>
      </c>
    </row>
    <row r="301" spans="1:17" s="304" customFormat="1" ht="9" customHeight="1">
      <c r="A301" s="295" t="s">
        <v>43</v>
      </c>
      <c r="B301" s="333">
        <f t="shared" si="27"/>
        <v>11970</v>
      </c>
      <c r="C301" s="323"/>
      <c r="D301" s="333">
        <f t="shared" si="28"/>
        <v>558</v>
      </c>
      <c r="E301" s="333">
        <v>300</v>
      </c>
      <c r="F301" s="333">
        <v>255</v>
      </c>
      <c r="G301" s="333">
        <v>3</v>
      </c>
      <c r="H301" s="323"/>
      <c r="I301" s="333">
        <f t="shared" si="29"/>
        <v>11318</v>
      </c>
      <c r="J301" s="333">
        <v>6429</v>
      </c>
      <c r="K301" s="333">
        <v>4889</v>
      </c>
      <c r="L301" s="333">
        <v>0</v>
      </c>
      <c r="M301" s="323"/>
      <c r="N301" s="333">
        <f t="shared" si="30"/>
        <v>94</v>
      </c>
      <c r="O301" s="333">
        <v>61</v>
      </c>
      <c r="P301" s="333">
        <v>28</v>
      </c>
      <c r="Q301" s="333">
        <v>5</v>
      </c>
    </row>
    <row r="302" spans="1:17" s="304" customFormat="1" ht="9" customHeight="1">
      <c r="A302" s="292" t="s">
        <v>44</v>
      </c>
      <c r="B302" s="319">
        <f t="shared" si="27"/>
        <v>4633</v>
      </c>
      <c r="C302" s="319"/>
      <c r="D302" s="319">
        <f t="shared" si="28"/>
        <v>567</v>
      </c>
      <c r="E302" s="332">
        <v>325</v>
      </c>
      <c r="F302" s="332">
        <v>242</v>
      </c>
      <c r="G302" s="332">
        <v>0</v>
      </c>
      <c r="H302" s="319"/>
      <c r="I302" s="319">
        <f t="shared" si="29"/>
        <v>4049</v>
      </c>
      <c r="J302" s="332">
        <v>2223</v>
      </c>
      <c r="K302" s="332">
        <v>1826</v>
      </c>
      <c r="L302" s="332">
        <v>0</v>
      </c>
      <c r="M302" s="319"/>
      <c r="N302" s="332">
        <f t="shared" si="30"/>
        <v>17</v>
      </c>
      <c r="O302" s="332">
        <v>13</v>
      </c>
      <c r="P302" s="332">
        <v>4</v>
      </c>
      <c r="Q302" s="332">
        <v>0</v>
      </c>
    </row>
    <row r="303" spans="1:17" s="304" customFormat="1" ht="9" customHeight="1">
      <c r="A303" s="292" t="s">
        <v>45</v>
      </c>
      <c r="B303" s="319">
        <f t="shared" si="27"/>
        <v>34216</v>
      </c>
      <c r="C303" s="319"/>
      <c r="D303" s="319">
        <f t="shared" si="28"/>
        <v>2196</v>
      </c>
      <c r="E303" s="332">
        <v>1250</v>
      </c>
      <c r="F303" s="332">
        <v>945</v>
      </c>
      <c r="G303" s="332">
        <v>1</v>
      </c>
      <c r="H303" s="319"/>
      <c r="I303" s="319">
        <f t="shared" si="29"/>
        <v>31801</v>
      </c>
      <c r="J303" s="332">
        <v>17954</v>
      </c>
      <c r="K303" s="332">
        <v>13846</v>
      </c>
      <c r="L303" s="332">
        <v>1</v>
      </c>
      <c r="M303" s="319"/>
      <c r="N303" s="332">
        <f t="shared" si="30"/>
        <v>219</v>
      </c>
      <c r="O303" s="332">
        <v>153</v>
      </c>
      <c r="P303" s="332">
        <v>64</v>
      </c>
      <c r="Q303" s="332">
        <v>2</v>
      </c>
    </row>
    <row r="304" spans="1:17" s="304" customFormat="1" ht="9" customHeight="1">
      <c r="A304" s="292" t="s">
        <v>46</v>
      </c>
      <c r="B304" s="319">
        <f t="shared" si="27"/>
        <v>8681</v>
      </c>
      <c r="C304" s="319"/>
      <c r="D304" s="319">
        <f t="shared" si="28"/>
        <v>508</v>
      </c>
      <c r="E304" s="332">
        <v>284</v>
      </c>
      <c r="F304" s="332">
        <v>223</v>
      </c>
      <c r="G304" s="332">
        <v>1</v>
      </c>
      <c r="H304" s="319"/>
      <c r="I304" s="319">
        <f t="shared" si="29"/>
        <v>8130</v>
      </c>
      <c r="J304" s="332">
        <v>4422</v>
      </c>
      <c r="K304" s="332">
        <v>3708</v>
      </c>
      <c r="L304" s="332">
        <v>0</v>
      </c>
      <c r="M304" s="319"/>
      <c r="N304" s="332">
        <f t="shared" si="30"/>
        <v>43</v>
      </c>
      <c r="O304" s="332">
        <v>26</v>
      </c>
      <c r="P304" s="332">
        <v>17</v>
      </c>
      <c r="Q304" s="332">
        <v>0</v>
      </c>
    </row>
    <row r="305" spans="1:17" s="304" customFormat="1" ht="9" customHeight="1">
      <c r="A305" s="295" t="s">
        <v>47</v>
      </c>
      <c r="B305" s="333">
        <f t="shared" si="27"/>
        <v>6826</v>
      </c>
      <c r="C305" s="323"/>
      <c r="D305" s="333">
        <f t="shared" si="28"/>
        <v>508</v>
      </c>
      <c r="E305" s="333">
        <v>259</v>
      </c>
      <c r="F305" s="333">
        <v>239</v>
      </c>
      <c r="G305" s="333">
        <v>10</v>
      </c>
      <c r="H305" s="323"/>
      <c r="I305" s="333">
        <f t="shared" si="29"/>
        <v>6287</v>
      </c>
      <c r="J305" s="333">
        <v>3457</v>
      </c>
      <c r="K305" s="333">
        <v>2810</v>
      </c>
      <c r="L305" s="333">
        <v>20</v>
      </c>
      <c r="M305" s="323"/>
      <c r="N305" s="333">
        <f t="shared" si="30"/>
        <v>31</v>
      </c>
      <c r="O305" s="333">
        <v>17</v>
      </c>
      <c r="P305" s="333">
        <v>13</v>
      </c>
      <c r="Q305" s="333">
        <v>1</v>
      </c>
    </row>
    <row r="306" spans="1:17" s="304" customFormat="1" ht="9" customHeight="1">
      <c r="A306" s="292" t="s">
        <v>76</v>
      </c>
      <c r="B306" s="319">
        <f t="shared" si="27"/>
        <v>2007</v>
      </c>
      <c r="C306" s="319"/>
      <c r="D306" s="319">
        <f t="shared" si="28"/>
        <v>21</v>
      </c>
      <c r="E306" s="332">
        <v>14</v>
      </c>
      <c r="F306" s="332">
        <v>7</v>
      </c>
      <c r="G306" s="332">
        <v>0</v>
      </c>
      <c r="H306" s="319"/>
      <c r="I306" s="319">
        <f t="shared" si="29"/>
        <v>1978</v>
      </c>
      <c r="J306" s="332">
        <v>1390</v>
      </c>
      <c r="K306" s="332">
        <v>585</v>
      </c>
      <c r="L306" s="332">
        <v>3</v>
      </c>
      <c r="M306" s="319"/>
      <c r="N306" s="332">
        <f t="shared" si="30"/>
        <v>8</v>
      </c>
      <c r="O306" s="332">
        <v>6</v>
      </c>
      <c r="P306" s="332">
        <v>2</v>
      </c>
      <c r="Q306" s="332">
        <v>0</v>
      </c>
    </row>
    <row r="307" spans="1:17" s="304" customFormat="1" ht="9" customHeight="1">
      <c r="A307" s="292"/>
      <c r="B307" s="319"/>
      <c r="C307" s="319"/>
      <c r="D307" s="319"/>
      <c r="E307" s="332"/>
      <c r="F307" s="332"/>
      <c r="G307" s="332"/>
      <c r="H307" s="319"/>
      <c r="I307" s="319"/>
      <c r="J307" s="332"/>
      <c r="K307" s="332"/>
      <c r="L307" s="332"/>
      <c r="M307" s="319"/>
      <c r="N307" s="332"/>
      <c r="O307" s="332"/>
      <c r="P307" s="332"/>
      <c r="Q307" s="332"/>
    </row>
    <row r="308" spans="1:17" s="304" customFormat="1" ht="9" customHeight="1">
      <c r="A308" s="288">
        <v>2003</v>
      </c>
      <c r="B308" s="292"/>
      <c r="C308" s="292"/>
      <c r="D308" s="330"/>
      <c r="E308" s="330"/>
      <c r="F308" s="330"/>
      <c r="G308" s="330"/>
      <c r="H308" s="330"/>
      <c r="I308" s="330"/>
      <c r="J308" s="330"/>
      <c r="K308" s="330"/>
      <c r="L308" s="292"/>
      <c r="M308" s="292"/>
      <c r="N308" s="293"/>
      <c r="O308" s="292"/>
      <c r="P308" s="292"/>
      <c r="Q308" s="292"/>
    </row>
    <row r="309" spans="1:17" s="303" customFormat="1" ht="9" customHeight="1">
      <c r="A309" s="291" t="s">
        <v>7</v>
      </c>
      <c r="B309" s="328">
        <f>SUM(B311:B343)</f>
        <v>472140</v>
      </c>
      <c r="C309" s="328"/>
      <c r="D309" s="328">
        <f>SUM(D311:D343)</f>
        <v>33355</v>
      </c>
      <c r="E309" s="328">
        <f>SUM(E311:E343)</f>
        <v>19008</v>
      </c>
      <c r="F309" s="328">
        <f>SUM(F311:F343)</f>
        <v>14236</v>
      </c>
      <c r="G309" s="328">
        <f>SUM(G311:G343)</f>
        <v>111</v>
      </c>
      <c r="H309" s="328"/>
      <c r="I309" s="328">
        <f>SUM(I311:I343)</f>
        <v>436589</v>
      </c>
      <c r="J309" s="328">
        <f>SUM(J311:J343)</f>
        <v>241108</v>
      </c>
      <c r="K309" s="328">
        <f>SUM(K311:K343)</f>
        <v>195295</v>
      </c>
      <c r="L309" s="328">
        <f>SUM(L311:L343)</f>
        <v>186</v>
      </c>
      <c r="M309" s="328"/>
      <c r="N309" s="331">
        <f>SUM(N311:N343)</f>
        <v>2196</v>
      </c>
      <c r="O309" s="331">
        <f>SUM(O311:O343)</f>
        <v>1564</v>
      </c>
      <c r="P309" s="331">
        <f>SUM(P311:P343)</f>
        <v>565</v>
      </c>
      <c r="Q309" s="331">
        <f>SUM(Q311:Q343)</f>
        <v>67</v>
      </c>
    </row>
    <row r="310" spans="1:17" s="303" customFormat="1" ht="3" customHeight="1">
      <c r="A310" s="291"/>
      <c r="B310" s="328"/>
      <c r="C310" s="328"/>
      <c r="D310" s="328"/>
      <c r="E310" s="328"/>
      <c r="F310" s="328"/>
      <c r="G310" s="328"/>
      <c r="H310" s="328"/>
      <c r="I310" s="328"/>
      <c r="J310" s="328"/>
      <c r="K310" s="328"/>
      <c r="L310" s="328"/>
      <c r="M310" s="328"/>
      <c r="N310" s="331"/>
      <c r="O310" s="331"/>
      <c r="P310" s="331"/>
      <c r="Q310" s="331"/>
    </row>
    <row r="311" spans="1:17" s="304" customFormat="1" ht="9" customHeight="1">
      <c r="A311" s="292" t="s">
        <v>16</v>
      </c>
      <c r="B311" s="319">
        <f t="shared" ref="B311:B343" si="31">SUM(D311+I311+N311)</f>
        <v>4293</v>
      </c>
      <c r="C311" s="319"/>
      <c r="D311" s="319">
        <f t="shared" ref="D311:D343" si="32">SUM(E311:G311)</f>
        <v>311</v>
      </c>
      <c r="E311" s="332">
        <v>177</v>
      </c>
      <c r="F311" s="332">
        <v>134</v>
      </c>
      <c r="G311" s="332">
        <v>0</v>
      </c>
      <c r="H311" s="319"/>
      <c r="I311" s="319">
        <f t="shared" ref="I311:I343" si="33">SUM(J311:L311)</f>
        <v>3970</v>
      </c>
      <c r="J311" s="332">
        <v>2101</v>
      </c>
      <c r="K311" s="332">
        <v>1867</v>
      </c>
      <c r="L311" s="332">
        <v>2</v>
      </c>
      <c r="M311" s="319"/>
      <c r="N311" s="332">
        <f t="shared" ref="N311:N343" si="34">SUM(O311:Q311)</f>
        <v>12</v>
      </c>
      <c r="O311" s="332">
        <v>5</v>
      </c>
      <c r="P311" s="332">
        <v>7</v>
      </c>
      <c r="Q311" s="332">
        <v>0</v>
      </c>
    </row>
    <row r="312" spans="1:17" s="304" customFormat="1" ht="9" customHeight="1">
      <c r="A312" s="292" t="s">
        <v>17</v>
      </c>
      <c r="B312" s="319">
        <f t="shared" si="31"/>
        <v>11918</v>
      </c>
      <c r="C312" s="319"/>
      <c r="D312" s="319">
        <f t="shared" si="32"/>
        <v>915</v>
      </c>
      <c r="E312" s="332">
        <v>524</v>
      </c>
      <c r="F312" s="332">
        <v>390</v>
      </c>
      <c r="G312" s="332">
        <v>1</v>
      </c>
      <c r="H312" s="319"/>
      <c r="I312" s="319">
        <f t="shared" si="33"/>
        <v>10912</v>
      </c>
      <c r="J312" s="332">
        <v>6821</v>
      </c>
      <c r="K312" s="332">
        <v>4090</v>
      </c>
      <c r="L312" s="332">
        <v>1</v>
      </c>
      <c r="M312" s="319"/>
      <c r="N312" s="332">
        <f t="shared" si="34"/>
        <v>91</v>
      </c>
      <c r="O312" s="332">
        <v>83</v>
      </c>
      <c r="P312" s="332">
        <v>6</v>
      </c>
      <c r="Q312" s="332">
        <v>2</v>
      </c>
    </row>
    <row r="313" spans="1:17" s="304" customFormat="1" ht="9" customHeight="1">
      <c r="A313" s="292" t="s">
        <v>18</v>
      </c>
      <c r="B313" s="319">
        <f t="shared" si="31"/>
        <v>1925</v>
      </c>
      <c r="C313" s="319"/>
      <c r="D313" s="319">
        <f t="shared" si="32"/>
        <v>176</v>
      </c>
      <c r="E313" s="332">
        <v>99</v>
      </c>
      <c r="F313" s="332">
        <v>77</v>
      </c>
      <c r="G313" s="332">
        <v>0</v>
      </c>
      <c r="H313" s="319"/>
      <c r="I313" s="319">
        <f t="shared" si="33"/>
        <v>1730</v>
      </c>
      <c r="J313" s="332">
        <v>1057</v>
      </c>
      <c r="K313" s="332">
        <v>673</v>
      </c>
      <c r="L313" s="332">
        <v>0</v>
      </c>
      <c r="M313" s="319"/>
      <c r="N313" s="332">
        <f t="shared" si="34"/>
        <v>19</v>
      </c>
      <c r="O313" s="332">
        <v>14</v>
      </c>
      <c r="P313" s="332">
        <v>4</v>
      </c>
      <c r="Q313" s="332">
        <v>1</v>
      </c>
    </row>
    <row r="314" spans="1:17" s="304" customFormat="1" ht="9" customHeight="1">
      <c r="A314" s="295" t="s">
        <v>19</v>
      </c>
      <c r="B314" s="333">
        <f t="shared" si="31"/>
        <v>2827</v>
      </c>
      <c r="C314" s="323"/>
      <c r="D314" s="333">
        <f t="shared" si="32"/>
        <v>216</v>
      </c>
      <c r="E314" s="333">
        <v>108</v>
      </c>
      <c r="F314" s="333">
        <v>107</v>
      </c>
      <c r="G314" s="333">
        <v>1</v>
      </c>
      <c r="H314" s="323"/>
      <c r="I314" s="333">
        <f t="shared" si="33"/>
        <v>2593</v>
      </c>
      <c r="J314" s="333">
        <v>1547</v>
      </c>
      <c r="K314" s="333">
        <v>1046</v>
      </c>
      <c r="L314" s="333">
        <v>0</v>
      </c>
      <c r="M314" s="323"/>
      <c r="N314" s="333">
        <f t="shared" si="34"/>
        <v>18</v>
      </c>
      <c r="O314" s="333">
        <v>14</v>
      </c>
      <c r="P314" s="333">
        <v>4</v>
      </c>
      <c r="Q314" s="333">
        <v>0</v>
      </c>
    </row>
    <row r="315" spans="1:17" s="304" customFormat="1" ht="9" customHeight="1">
      <c r="A315" s="292" t="s">
        <v>20</v>
      </c>
      <c r="B315" s="319">
        <f t="shared" si="31"/>
        <v>11458</v>
      </c>
      <c r="C315" s="319"/>
      <c r="D315" s="319">
        <f t="shared" si="32"/>
        <v>518</v>
      </c>
      <c r="E315" s="332">
        <v>288</v>
      </c>
      <c r="F315" s="332">
        <v>227</v>
      </c>
      <c r="G315" s="332">
        <v>3</v>
      </c>
      <c r="H315" s="319"/>
      <c r="I315" s="319">
        <f t="shared" si="33"/>
        <v>10890</v>
      </c>
      <c r="J315" s="332">
        <v>5876</v>
      </c>
      <c r="K315" s="332">
        <v>5013</v>
      </c>
      <c r="L315" s="332">
        <v>1</v>
      </c>
      <c r="M315" s="319"/>
      <c r="N315" s="332">
        <f t="shared" si="34"/>
        <v>50</v>
      </c>
      <c r="O315" s="332">
        <v>27</v>
      </c>
      <c r="P315" s="332">
        <v>21</v>
      </c>
      <c r="Q315" s="332">
        <v>2</v>
      </c>
    </row>
    <row r="316" spans="1:17" s="304" customFormat="1" ht="9" customHeight="1">
      <c r="A316" s="292" t="s">
        <v>21</v>
      </c>
      <c r="B316" s="319">
        <f t="shared" si="31"/>
        <v>2442</v>
      </c>
      <c r="C316" s="319"/>
      <c r="D316" s="319">
        <f t="shared" si="32"/>
        <v>133</v>
      </c>
      <c r="E316" s="332">
        <v>73</v>
      </c>
      <c r="F316" s="332">
        <v>60</v>
      </c>
      <c r="G316" s="332">
        <v>0</v>
      </c>
      <c r="H316" s="319"/>
      <c r="I316" s="319">
        <f t="shared" si="33"/>
        <v>2276</v>
      </c>
      <c r="J316" s="332">
        <v>1256</v>
      </c>
      <c r="K316" s="332">
        <v>1019</v>
      </c>
      <c r="L316" s="332">
        <v>1</v>
      </c>
      <c r="M316" s="319"/>
      <c r="N316" s="332">
        <f t="shared" si="34"/>
        <v>33</v>
      </c>
      <c r="O316" s="332">
        <v>22</v>
      </c>
      <c r="P316" s="332">
        <v>11</v>
      </c>
      <c r="Q316" s="332">
        <v>0</v>
      </c>
    </row>
    <row r="317" spans="1:17" s="304" customFormat="1" ht="9" customHeight="1">
      <c r="A317" s="292" t="s">
        <v>22</v>
      </c>
      <c r="B317" s="319">
        <f t="shared" si="31"/>
        <v>16889</v>
      </c>
      <c r="C317" s="319"/>
      <c r="D317" s="319">
        <f t="shared" si="32"/>
        <v>1524</v>
      </c>
      <c r="E317" s="332">
        <v>866</v>
      </c>
      <c r="F317" s="332">
        <v>654</v>
      </c>
      <c r="G317" s="332">
        <v>4</v>
      </c>
      <c r="H317" s="319"/>
      <c r="I317" s="319">
        <f t="shared" si="33"/>
        <v>15208</v>
      </c>
      <c r="J317" s="332">
        <v>8551</v>
      </c>
      <c r="K317" s="332">
        <v>6643</v>
      </c>
      <c r="L317" s="332">
        <v>14</v>
      </c>
      <c r="M317" s="319"/>
      <c r="N317" s="332">
        <f t="shared" si="34"/>
        <v>157</v>
      </c>
      <c r="O317" s="332">
        <v>119</v>
      </c>
      <c r="P317" s="332">
        <v>33</v>
      </c>
      <c r="Q317" s="332">
        <v>5</v>
      </c>
    </row>
    <row r="318" spans="1:17" s="304" customFormat="1" ht="9" customHeight="1">
      <c r="A318" s="295" t="s">
        <v>23</v>
      </c>
      <c r="B318" s="333">
        <f t="shared" si="31"/>
        <v>17033</v>
      </c>
      <c r="C318" s="323"/>
      <c r="D318" s="333">
        <f t="shared" si="32"/>
        <v>1186</v>
      </c>
      <c r="E318" s="333">
        <v>672</v>
      </c>
      <c r="F318" s="333">
        <v>503</v>
      </c>
      <c r="G318" s="333">
        <v>11</v>
      </c>
      <c r="H318" s="323"/>
      <c r="I318" s="333">
        <f t="shared" si="33"/>
        <v>15655</v>
      </c>
      <c r="J318" s="333">
        <v>9065</v>
      </c>
      <c r="K318" s="333">
        <v>6556</v>
      </c>
      <c r="L318" s="333">
        <v>34</v>
      </c>
      <c r="M318" s="323"/>
      <c r="N318" s="333">
        <f t="shared" si="34"/>
        <v>192</v>
      </c>
      <c r="O318" s="333">
        <v>144</v>
      </c>
      <c r="P318" s="333">
        <v>43</v>
      </c>
      <c r="Q318" s="333">
        <v>5</v>
      </c>
    </row>
    <row r="319" spans="1:17" s="304" customFormat="1" ht="9" customHeight="1">
      <c r="A319" s="243" t="s">
        <v>24</v>
      </c>
      <c r="B319" s="319">
        <f t="shared" si="31"/>
        <v>48586</v>
      </c>
      <c r="C319" s="319"/>
      <c r="D319" s="319">
        <f t="shared" si="32"/>
        <v>2807</v>
      </c>
      <c r="E319" s="332">
        <v>1609</v>
      </c>
      <c r="F319" s="332">
        <v>1190</v>
      </c>
      <c r="G319" s="332">
        <v>8</v>
      </c>
      <c r="H319" s="319"/>
      <c r="I319" s="319">
        <f t="shared" si="33"/>
        <v>45753</v>
      </c>
      <c r="J319" s="332">
        <v>23343</v>
      </c>
      <c r="K319" s="332">
        <v>22409</v>
      </c>
      <c r="L319" s="332">
        <v>1</v>
      </c>
      <c r="M319" s="319"/>
      <c r="N319" s="332">
        <f t="shared" si="34"/>
        <v>26</v>
      </c>
      <c r="O319" s="332">
        <v>20</v>
      </c>
      <c r="P319" s="332">
        <v>6</v>
      </c>
      <c r="Q319" s="332">
        <v>0</v>
      </c>
    </row>
    <row r="320" spans="1:17" s="304" customFormat="1" ht="9" customHeight="1">
      <c r="A320" s="292" t="s">
        <v>25</v>
      </c>
      <c r="B320" s="319">
        <f t="shared" si="31"/>
        <v>6564</v>
      </c>
      <c r="C320" s="319"/>
      <c r="D320" s="319">
        <f t="shared" si="32"/>
        <v>271</v>
      </c>
      <c r="E320" s="332">
        <v>161</v>
      </c>
      <c r="F320" s="332">
        <v>106</v>
      </c>
      <c r="G320" s="332">
        <v>4</v>
      </c>
      <c r="H320" s="319"/>
      <c r="I320" s="319">
        <f t="shared" si="33"/>
        <v>6260</v>
      </c>
      <c r="J320" s="332">
        <v>3612</v>
      </c>
      <c r="K320" s="332">
        <v>2633</v>
      </c>
      <c r="L320" s="332">
        <v>15</v>
      </c>
      <c r="M320" s="319"/>
      <c r="N320" s="332">
        <f t="shared" si="34"/>
        <v>33</v>
      </c>
      <c r="O320" s="332">
        <v>22</v>
      </c>
      <c r="P320" s="332">
        <v>10</v>
      </c>
      <c r="Q320" s="332">
        <v>1</v>
      </c>
    </row>
    <row r="321" spans="1:17" s="304" customFormat="1" ht="9" customHeight="1">
      <c r="A321" s="292" t="s">
        <v>26</v>
      </c>
      <c r="B321" s="319">
        <f t="shared" si="31"/>
        <v>22493</v>
      </c>
      <c r="C321" s="319"/>
      <c r="D321" s="319">
        <f t="shared" si="32"/>
        <v>1985</v>
      </c>
      <c r="E321" s="332">
        <v>1123</v>
      </c>
      <c r="F321" s="332">
        <v>858</v>
      </c>
      <c r="G321" s="332">
        <v>4</v>
      </c>
      <c r="H321" s="319"/>
      <c r="I321" s="319">
        <f t="shared" si="33"/>
        <v>20385</v>
      </c>
      <c r="J321" s="332">
        <v>10907</v>
      </c>
      <c r="K321" s="332">
        <v>9478</v>
      </c>
      <c r="L321" s="332">
        <v>0</v>
      </c>
      <c r="M321" s="319"/>
      <c r="N321" s="332">
        <f t="shared" si="34"/>
        <v>123</v>
      </c>
      <c r="O321" s="332">
        <v>63</v>
      </c>
      <c r="P321" s="332">
        <v>60</v>
      </c>
      <c r="Q321" s="332">
        <v>0</v>
      </c>
    </row>
    <row r="322" spans="1:17" s="304" customFormat="1" ht="9" customHeight="1">
      <c r="A322" s="295" t="s">
        <v>27</v>
      </c>
      <c r="B322" s="333">
        <f t="shared" si="31"/>
        <v>11381</v>
      </c>
      <c r="C322" s="323"/>
      <c r="D322" s="333">
        <f t="shared" si="32"/>
        <v>427</v>
      </c>
      <c r="E322" s="333">
        <v>236</v>
      </c>
      <c r="F322" s="333">
        <v>190</v>
      </c>
      <c r="G322" s="333">
        <v>1</v>
      </c>
      <c r="H322" s="323"/>
      <c r="I322" s="333">
        <f t="shared" si="33"/>
        <v>10901</v>
      </c>
      <c r="J322" s="333">
        <v>6010</v>
      </c>
      <c r="K322" s="333">
        <v>4880</v>
      </c>
      <c r="L322" s="333">
        <v>11</v>
      </c>
      <c r="M322" s="323"/>
      <c r="N322" s="333">
        <f t="shared" si="34"/>
        <v>53</v>
      </c>
      <c r="O322" s="333">
        <v>37</v>
      </c>
      <c r="P322" s="333">
        <v>16</v>
      </c>
      <c r="Q322" s="333">
        <v>0</v>
      </c>
    </row>
    <row r="323" spans="1:17" s="304" customFormat="1" ht="9" customHeight="1">
      <c r="A323" s="292" t="s">
        <v>28</v>
      </c>
      <c r="B323" s="319">
        <f t="shared" si="31"/>
        <v>10089</v>
      </c>
      <c r="C323" s="319"/>
      <c r="D323" s="319">
        <f t="shared" si="32"/>
        <v>668</v>
      </c>
      <c r="E323" s="332">
        <v>394</v>
      </c>
      <c r="F323" s="332">
        <v>274</v>
      </c>
      <c r="G323" s="332">
        <v>0</v>
      </c>
      <c r="H323" s="319"/>
      <c r="I323" s="319">
        <f t="shared" si="33"/>
        <v>9344</v>
      </c>
      <c r="J323" s="332">
        <v>5218</v>
      </c>
      <c r="K323" s="332">
        <v>4125</v>
      </c>
      <c r="L323" s="332">
        <v>1</v>
      </c>
      <c r="M323" s="319"/>
      <c r="N323" s="332">
        <f t="shared" si="34"/>
        <v>77</v>
      </c>
      <c r="O323" s="332">
        <v>49</v>
      </c>
      <c r="P323" s="332">
        <v>28</v>
      </c>
      <c r="Q323" s="332">
        <v>0</v>
      </c>
    </row>
    <row r="324" spans="1:17" s="304" customFormat="1" ht="9" customHeight="1">
      <c r="A324" s="292" t="s">
        <v>29</v>
      </c>
      <c r="B324" s="319">
        <f t="shared" si="31"/>
        <v>32895</v>
      </c>
      <c r="C324" s="319"/>
      <c r="D324" s="319">
        <f t="shared" si="32"/>
        <v>1890</v>
      </c>
      <c r="E324" s="332">
        <v>1092</v>
      </c>
      <c r="F324" s="332">
        <v>792</v>
      </c>
      <c r="G324" s="332">
        <v>6</v>
      </c>
      <c r="H324" s="319"/>
      <c r="I324" s="319">
        <f t="shared" si="33"/>
        <v>30941</v>
      </c>
      <c r="J324" s="332">
        <v>16811</v>
      </c>
      <c r="K324" s="332">
        <v>14117</v>
      </c>
      <c r="L324" s="332">
        <v>13</v>
      </c>
      <c r="M324" s="319"/>
      <c r="N324" s="332">
        <f t="shared" si="34"/>
        <v>64</v>
      </c>
      <c r="O324" s="332">
        <v>52</v>
      </c>
      <c r="P324" s="332">
        <v>12</v>
      </c>
      <c r="Q324" s="332">
        <v>0</v>
      </c>
    </row>
    <row r="325" spans="1:17" s="304" customFormat="1" ht="9" customHeight="1">
      <c r="A325" s="292" t="s">
        <v>30</v>
      </c>
      <c r="B325" s="319">
        <f t="shared" si="31"/>
        <v>56207</v>
      </c>
      <c r="C325" s="319"/>
      <c r="D325" s="319">
        <f t="shared" si="32"/>
        <v>6258</v>
      </c>
      <c r="E325" s="332">
        <v>3568</v>
      </c>
      <c r="F325" s="332">
        <v>2666</v>
      </c>
      <c r="G325" s="332">
        <v>24</v>
      </c>
      <c r="H325" s="319"/>
      <c r="I325" s="319">
        <f t="shared" si="33"/>
        <v>49880</v>
      </c>
      <c r="J325" s="332">
        <v>27383</v>
      </c>
      <c r="K325" s="332">
        <v>22470</v>
      </c>
      <c r="L325" s="332">
        <v>27</v>
      </c>
      <c r="M325" s="319"/>
      <c r="N325" s="332">
        <f t="shared" si="34"/>
        <v>69</v>
      </c>
      <c r="O325" s="332">
        <v>47</v>
      </c>
      <c r="P325" s="332">
        <v>12</v>
      </c>
      <c r="Q325" s="332">
        <v>10</v>
      </c>
    </row>
    <row r="326" spans="1:17" s="304" customFormat="1" ht="9" customHeight="1">
      <c r="A326" s="295" t="s">
        <v>31</v>
      </c>
      <c r="B326" s="333">
        <f t="shared" si="31"/>
        <v>19123</v>
      </c>
      <c r="C326" s="323"/>
      <c r="D326" s="333">
        <f t="shared" si="32"/>
        <v>919</v>
      </c>
      <c r="E326" s="333">
        <v>535</v>
      </c>
      <c r="F326" s="333">
        <v>380</v>
      </c>
      <c r="G326" s="333">
        <v>4</v>
      </c>
      <c r="H326" s="323"/>
      <c r="I326" s="333">
        <f t="shared" si="33"/>
        <v>18136</v>
      </c>
      <c r="J326" s="333">
        <v>10006</v>
      </c>
      <c r="K326" s="333">
        <v>8111</v>
      </c>
      <c r="L326" s="333">
        <v>19</v>
      </c>
      <c r="M326" s="323"/>
      <c r="N326" s="333">
        <f t="shared" si="34"/>
        <v>68</v>
      </c>
      <c r="O326" s="333">
        <v>44</v>
      </c>
      <c r="P326" s="333">
        <v>23</v>
      </c>
      <c r="Q326" s="333">
        <v>1</v>
      </c>
    </row>
    <row r="327" spans="1:17" s="304" customFormat="1" ht="9" customHeight="1">
      <c r="A327" s="292" t="s">
        <v>32</v>
      </c>
      <c r="B327" s="319">
        <f t="shared" si="31"/>
        <v>7207</v>
      </c>
      <c r="C327" s="319"/>
      <c r="D327" s="319">
        <f t="shared" si="32"/>
        <v>364</v>
      </c>
      <c r="E327" s="332">
        <v>195</v>
      </c>
      <c r="F327" s="332">
        <v>164</v>
      </c>
      <c r="G327" s="332">
        <v>5</v>
      </c>
      <c r="H327" s="319"/>
      <c r="I327" s="319">
        <f t="shared" si="33"/>
        <v>6780</v>
      </c>
      <c r="J327" s="332">
        <v>3665</v>
      </c>
      <c r="K327" s="332">
        <v>3107</v>
      </c>
      <c r="L327" s="332">
        <v>8</v>
      </c>
      <c r="M327" s="319"/>
      <c r="N327" s="332">
        <f t="shared" si="34"/>
        <v>63</v>
      </c>
      <c r="O327" s="332">
        <v>47</v>
      </c>
      <c r="P327" s="332">
        <v>14</v>
      </c>
      <c r="Q327" s="332">
        <v>2</v>
      </c>
    </row>
    <row r="328" spans="1:17" s="304" customFormat="1" ht="9" customHeight="1">
      <c r="A328" s="292" t="s">
        <v>33</v>
      </c>
      <c r="B328" s="319">
        <f t="shared" si="31"/>
        <v>4457</v>
      </c>
      <c r="C328" s="319"/>
      <c r="D328" s="319">
        <f t="shared" si="32"/>
        <v>139</v>
      </c>
      <c r="E328" s="332">
        <v>80</v>
      </c>
      <c r="F328" s="332">
        <v>57</v>
      </c>
      <c r="G328" s="332">
        <v>2</v>
      </c>
      <c r="H328" s="319"/>
      <c r="I328" s="319">
        <f t="shared" si="33"/>
        <v>4282</v>
      </c>
      <c r="J328" s="332">
        <v>2447</v>
      </c>
      <c r="K328" s="332">
        <v>1832</v>
      </c>
      <c r="L328" s="332">
        <v>3</v>
      </c>
      <c r="M328" s="319"/>
      <c r="N328" s="332">
        <f t="shared" si="34"/>
        <v>36</v>
      </c>
      <c r="O328" s="332">
        <v>22</v>
      </c>
      <c r="P328" s="332">
        <v>13</v>
      </c>
      <c r="Q328" s="332">
        <v>1</v>
      </c>
    </row>
    <row r="329" spans="1:17" s="304" customFormat="1" ht="9" customHeight="1">
      <c r="A329" s="292" t="s">
        <v>34</v>
      </c>
      <c r="B329" s="319">
        <f t="shared" si="31"/>
        <v>17391</v>
      </c>
      <c r="C329" s="319"/>
      <c r="D329" s="319">
        <f t="shared" si="32"/>
        <v>937</v>
      </c>
      <c r="E329" s="332">
        <v>516</v>
      </c>
      <c r="F329" s="332">
        <v>411</v>
      </c>
      <c r="G329" s="332">
        <v>10</v>
      </c>
      <c r="H329" s="319"/>
      <c r="I329" s="319">
        <f t="shared" si="33"/>
        <v>16304</v>
      </c>
      <c r="J329" s="332">
        <v>8928</v>
      </c>
      <c r="K329" s="332">
        <v>7374</v>
      </c>
      <c r="L329" s="332">
        <v>2</v>
      </c>
      <c r="M329" s="319"/>
      <c r="N329" s="332">
        <f t="shared" si="34"/>
        <v>150</v>
      </c>
      <c r="O329" s="332">
        <v>76</v>
      </c>
      <c r="P329" s="332">
        <v>47</v>
      </c>
      <c r="Q329" s="332">
        <v>27</v>
      </c>
    </row>
    <row r="330" spans="1:17" s="304" customFormat="1" ht="9" customHeight="1">
      <c r="A330" s="295" t="s">
        <v>35</v>
      </c>
      <c r="B330" s="333">
        <f t="shared" si="31"/>
        <v>18071</v>
      </c>
      <c r="C330" s="323"/>
      <c r="D330" s="333">
        <f t="shared" si="32"/>
        <v>1156</v>
      </c>
      <c r="E330" s="333">
        <v>642</v>
      </c>
      <c r="F330" s="333">
        <v>511</v>
      </c>
      <c r="G330" s="333">
        <v>3</v>
      </c>
      <c r="H330" s="323"/>
      <c r="I330" s="333">
        <f t="shared" si="33"/>
        <v>16835</v>
      </c>
      <c r="J330" s="333">
        <v>9217</v>
      </c>
      <c r="K330" s="333">
        <v>7609</v>
      </c>
      <c r="L330" s="333">
        <v>9</v>
      </c>
      <c r="M330" s="323"/>
      <c r="N330" s="333">
        <f t="shared" si="34"/>
        <v>80</v>
      </c>
      <c r="O330" s="333">
        <v>59</v>
      </c>
      <c r="P330" s="333">
        <v>20</v>
      </c>
      <c r="Q330" s="333">
        <v>1</v>
      </c>
    </row>
    <row r="331" spans="1:17" s="304" customFormat="1" ht="9" customHeight="1">
      <c r="A331" s="292" t="s">
        <v>36</v>
      </c>
      <c r="B331" s="319">
        <f t="shared" si="31"/>
        <v>27028</v>
      </c>
      <c r="C331" s="319"/>
      <c r="D331" s="319">
        <f t="shared" si="32"/>
        <v>3071</v>
      </c>
      <c r="E331" s="332">
        <v>1734</v>
      </c>
      <c r="F331" s="332">
        <v>1336</v>
      </c>
      <c r="G331" s="332">
        <v>1</v>
      </c>
      <c r="H331" s="319"/>
      <c r="I331" s="319">
        <f t="shared" si="33"/>
        <v>23892</v>
      </c>
      <c r="J331" s="332">
        <v>12986</v>
      </c>
      <c r="K331" s="332">
        <v>10906</v>
      </c>
      <c r="L331" s="332">
        <v>0</v>
      </c>
      <c r="M331" s="319"/>
      <c r="N331" s="332">
        <f t="shared" si="34"/>
        <v>65</v>
      </c>
      <c r="O331" s="332">
        <v>49</v>
      </c>
      <c r="P331" s="332">
        <v>16</v>
      </c>
      <c r="Q331" s="332">
        <v>0</v>
      </c>
    </row>
    <row r="332" spans="1:17" s="304" customFormat="1" ht="9" customHeight="1">
      <c r="A332" s="292" t="s">
        <v>37</v>
      </c>
      <c r="B332" s="319">
        <f t="shared" si="31"/>
        <v>6445</v>
      </c>
      <c r="C332" s="319"/>
      <c r="D332" s="319">
        <f t="shared" si="32"/>
        <v>583</v>
      </c>
      <c r="E332" s="332">
        <v>331</v>
      </c>
      <c r="F332" s="332">
        <v>252</v>
      </c>
      <c r="G332" s="332">
        <v>0</v>
      </c>
      <c r="H332" s="319"/>
      <c r="I332" s="319">
        <f t="shared" si="33"/>
        <v>5810</v>
      </c>
      <c r="J332" s="332">
        <v>3220</v>
      </c>
      <c r="K332" s="332">
        <v>2589</v>
      </c>
      <c r="L332" s="332">
        <v>1</v>
      </c>
      <c r="M332" s="319"/>
      <c r="N332" s="332">
        <f t="shared" si="34"/>
        <v>52</v>
      </c>
      <c r="O332" s="332">
        <v>34</v>
      </c>
      <c r="P332" s="332">
        <v>18</v>
      </c>
      <c r="Q332" s="332">
        <v>0</v>
      </c>
    </row>
    <row r="333" spans="1:17" s="304" customFormat="1" ht="9" customHeight="1">
      <c r="A333" s="292" t="s">
        <v>38</v>
      </c>
      <c r="B333" s="319">
        <f t="shared" si="31"/>
        <v>2753</v>
      </c>
      <c r="C333" s="319"/>
      <c r="D333" s="319">
        <f t="shared" si="32"/>
        <v>295</v>
      </c>
      <c r="E333" s="332">
        <v>158</v>
      </c>
      <c r="F333" s="332">
        <v>137</v>
      </c>
      <c r="G333" s="332">
        <v>0</v>
      </c>
      <c r="H333" s="319"/>
      <c r="I333" s="319">
        <f t="shared" si="33"/>
        <v>2366</v>
      </c>
      <c r="J333" s="332">
        <v>1458</v>
      </c>
      <c r="K333" s="332">
        <v>908</v>
      </c>
      <c r="L333" s="332">
        <v>0</v>
      </c>
      <c r="M333" s="319"/>
      <c r="N333" s="332">
        <f t="shared" si="34"/>
        <v>92</v>
      </c>
      <c r="O333" s="332">
        <v>85</v>
      </c>
      <c r="P333" s="332">
        <v>6</v>
      </c>
      <c r="Q333" s="332">
        <v>1</v>
      </c>
    </row>
    <row r="334" spans="1:17" s="304" customFormat="1" ht="9" customHeight="1">
      <c r="A334" s="295" t="s">
        <v>39</v>
      </c>
      <c r="B334" s="333">
        <f t="shared" si="31"/>
        <v>11052</v>
      </c>
      <c r="C334" s="323"/>
      <c r="D334" s="333">
        <f t="shared" si="32"/>
        <v>682</v>
      </c>
      <c r="E334" s="333">
        <v>398</v>
      </c>
      <c r="F334" s="333">
        <v>281</v>
      </c>
      <c r="G334" s="333">
        <v>3</v>
      </c>
      <c r="H334" s="323"/>
      <c r="I334" s="333">
        <f t="shared" si="33"/>
        <v>10355</v>
      </c>
      <c r="J334" s="333">
        <v>5632</v>
      </c>
      <c r="K334" s="333">
        <v>4722</v>
      </c>
      <c r="L334" s="333">
        <v>1</v>
      </c>
      <c r="M334" s="323"/>
      <c r="N334" s="333">
        <f t="shared" si="34"/>
        <v>15</v>
      </c>
      <c r="O334" s="333">
        <v>6</v>
      </c>
      <c r="P334" s="333">
        <v>7</v>
      </c>
      <c r="Q334" s="333">
        <v>2</v>
      </c>
    </row>
    <row r="335" spans="1:17" s="304" customFormat="1" ht="9" customHeight="1">
      <c r="A335" s="292" t="s">
        <v>40</v>
      </c>
      <c r="B335" s="319">
        <f t="shared" si="31"/>
        <v>11040</v>
      </c>
      <c r="C335" s="319"/>
      <c r="D335" s="319">
        <f t="shared" si="32"/>
        <v>293</v>
      </c>
      <c r="E335" s="332">
        <v>177</v>
      </c>
      <c r="F335" s="332">
        <v>116</v>
      </c>
      <c r="G335" s="332">
        <v>0</v>
      </c>
      <c r="H335" s="319"/>
      <c r="I335" s="319">
        <f t="shared" si="33"/>
        <v>10705</v>
      </c>
      <c r="J335" s="332">
        <v>6259</v>
      </c>
      <c r="K335" s="332">
        <v>4446</v>
      </c>
      <c r="L335" s="332">
        <v>0</v>
      </c>
      <c r="M335" s="319"/>
      <c r="N335" s="332">
        <f t="shared" si="34"/>
        <v>42</v>
      </c>
      <c r="O335" s="332">
        <v>29</v>
      </c>
      <c r="P335" s="332">
        <v>13</v>
      </c>
      <c r="Q335" s="332">
        <v>0</v>
      </c>
    </row>
    <row r="336" spans="1:17" s="304" customFormat="1" ht="9" customHeight="1">
      <c r="A336" s="292" t="s">
        <v>41</v>
      </c>
      <c r="B336" s="319">
        <f t="shared" si="31"/>
        <v>11697</v>
      </c>
      <c r="C336" s="319"/>
      <c r="D336" s="319">
        <f t="shared" si="32"/>
        <v>766</v>
      </c>
      <c r="E336" s="332">
        <v>457</v>
      </c>
      <c r="F336" s="332">
        <v>309</v>
      </c>
      <c r="G336" s="332">
        <v>0</v>
      </c>
      <c r="H336" s="319"/>
      <c r="I336" s="319">
        <f t="shared" si="33"/>
        <v>10863</v>
      </c>
      <c r="J336" s="332">
        <v>6332</v>
      </c>
      <c r="K336" s="332">
        <v>4531</v>
      </c>
      <c r="L336" s="332">
        <v>0</v>
      </c>
      <c r="M336" s="319"/>
      <c r="N336" s="332">
        <f t="shared" si="34"/>
        <v>68</v>
      </c>
      <c r="O336" s="332">
        <v>62</v>
      </c>
      <c r="P336" s="332">
        <v>6</v>
      </c>
      <c r="Q336" s="332">
        <v>0</v>
      </c>
    </row>
    <row r="337" spans="1:17" s="304" customFormat="1" ht="9" customHeight="1">
      <c r="A337" s="292" t="s">
        <v>42</v>
      </c>
      <c r="B337" s="319">
        <f t="shared" si="31"/>
        <v>8309</v>
      </c>
      <c r="C337" s="319"/>
      <c r="D337" s="319">
        <f t="shared" si="32"/>
        <v>707</v>
      </c>
      <c r="E337" s="332">
        <v>409</v>
      </c>
      <c r="F337" s="332">
        <v>297</v>
      </c>
      <c r="G337" s="332">
        <v>1</v>
      </c>
      <c r="H337" s="319"/>
      <c r="I337" s="319">
        <f t="shared" si="33"/>
        <v>7568</v>
      </c>
      <c r="J337" s="332">
        <v>4461</v>
      </c>
      <c r="K337" s="332">
        <v>3100</v>
      </c>
      <c r="L337" s="332">
        <v>7</v>
      </c>
      <c r="M337" s="319"/>
      <c r="N337" s="332">
        <f t="shared" si="34"/>
        <v>34</v>
      </c>
      <c r="O337" s="332">
        <v>27</v>
      </c>
      <c r="P337" s="332">
        <v>5</v>
      </c>
      <c r="Q337" s="332">
        <v>2</v>
      </c>
    </row>
    <row r="338" spans="1:17" s="304" customFormat="1" ht="9" customHeight="1">
      <c r="A338" s="295" t="s">
        <v>43</v>
      </c>
      <c r="B338" s="333">
        <f t="shared" si="31"/>
        <v>12462</v>
      </c>
      <c r="C338" s="323"/>
      <c r="D338" s="333">
        <f t="shared" si="32"/>
        <v>636</v>
      </c>
      <c r="E338" s="333">
        <v>365</v>
      </c>
      <c r="F338" s="333">
        <v>262</v>
      </c>
      <c r="G338" s="333">
        <v>9</v>
      </c>
      <c r="H338" s="323"/>
      <c r="I338" s="333">
        <f t="shared" si="33"/>
        <v>11722</v>
      </c>
      <c r="J338" s="333">
        <v>6656</v>
      </c>
      <c r="K338" s="333">
        <v>5065</v>
      </c>
      <c r="L338" s="333">
        <v>1</v>
      </c>
      <c r="M338" s="323"/>
      <c r="N338" s="333">
        <f t="shared" si="34"/>
        <v>104</v>
      </c>
      <c r="O338" s="333">
        <v>77</v>
      </c>
      <c r="P338" s="333">
        <v>26</v>
      </c>
      <c r="Q338" s="333">
        <v>1</v>
      </c>
    </row>
    <row r="339" spans="1:17" s="304" customFormat="1" ht="9" customHeight="1">
      <c r="A339" s="292" t="s">
        <v>44</v>
      </c>
      <c r="B339" s="319">
        <f t="shared" si="31"/>
        <v>4476</v>
      </c>
      <c r="C339" s="319"/>
      <c r="D339" s="319">
        <f t="shared" si="32"/>
        <v>495</v>
      </c>
      <c r="E339" s="332">
        <v>273</v>
      </c>
      <c r="F339" s="332">
        <v>219</v>
      </c>
      <c r="G339" s="332">
        <v>3</v>
      </c>
      <c r="H339" s="319"/>
      <c r="I339" s="319">
        <f t="shared" si="33"/>
        <v>3962</v>
      </c>
      <c r="J339" s="332">
        <v>2114</v>
      </c>
      <c r="K339" s="332">
        <v>1848</v>
      </c>
      <c r="L339" s="332">
        <v>0</v>
      </c>
      <c r="M339" s="319"/>
      <c r="N339" s="332">
        <f t="shared" si="34"/>
        <v>19</v>
      </c>
      <c r="O339" s="332">
        <v>15</v>
      </c>
      <c r="P339" s="332">
        <v>3</v>
      </c>
      <c r="Q339" s="332">
        <v>1</v>
      </c>
    </row>
    <row r="340" spans="1:17" s="304" customFormat="1" ht="9" customHeight="1">
      <c r="A340" s="292" t="s">
        <v>45</v>
      </c>
      <c r="B340" s="319">
        <f t="shared" si="31"/>
        <v>36118</v>
      </c>
      <c r="C340" s="319"/>
      <c r="D340" s="319">
        <f t="shared" si="32"/>
        <v>2076</v>
      </c>
      <c r="E340" s="332">
        <v>1214</v>
      </c>
      <c r="F340" s="332">
        <v>859</v>
      </c>
      <c r="G340" s="332">
        <v>3</v>
      </c>
      <c r="H340" s="319"/>
      <c r="I340" s="319">
        <f t="shared" si="33"/>
        <v>33832</v>
      </c>
      <c r="J340" s="332">
        <v>18998</v>
      </c>
      <c r="K340" s="332">
        <v>14832</v>
      </c>
      <c r="L340" s="332">
        <v>2</v>
      </c>
      <c r="M340" s="319"/>
      <c r="N340" s="332">
        <f t="shared" si="34"/>
        <v>210</v>
      </c>
      <c r="O340" s="332">
        <v>159</v>
      </c>
      <c r="P340" s="332">
        <v>50</v>
      </c>
      <c r="Q340" s="332">
        <v>1</v>
      </c>
    </row>
    <row r="341" spans="1:17" s="304" customFormat="1" ht="9" customHeight="1">
      <c r="A341" s="292" t="s">
        <v>46</v>
      </c>
      <c r="B341" s="319">
        <f t="shared" si="31"/>
        <v>9110</v>
      </c>
      <c r="C341" s="319"/>
      <c r="D341" s="319">
        <f t="shared" si="32"/>
        <v>483</v>
      </c>
      <c r="E341" s="332">
        <v>270</v>
      </c>
      <c r="F341" s="332">
        <v>213</v>
      </c>
      <c r="G341" s="332">
        <v>0</v>
      </c>
      <c r="H341" s="319"/>
      <c r="I341" s="319">
        <f t="shared" si="33"/>
        <v>8595</v>
      </c>
      <c r="J341" s="332">
        <v>4667</v>
      </c>
      <c r="K341" s="332">
        <v>3927</v>
      </c>
      <c r="L341" s="332">
        <v>1</v>
      </c>
      <c r="M341" s="319"/>
      <c r="N341" s="332">
        <f t="shared" si="34"/>
        <v>32</v>
      </c>
      <c r="O341" s="332">
        <v>21</v>
      </c>
      <c r="P341" s="332">
        <v>11</v>
      </c>
      <c r="Q341" s="332">
        <v>0</v>
      </c>
    </row>
    <row r="342" spans="1:17" s="304" customFormat="1" ht="9" customHeight="1">
      <c r="A342" s="295" t="s">
        <v>47</v>
      </c>
      <c r="B342" s="333">
        <f t="shared" si="31"/>
        <v>6953</v>
      </c>
      <c r="C342" s="323"/>
      <c r="D342" s="333">
        <f t="shared" si="32"/>
        <v>444</v>
      </c>
      <c r="E342" s="333">
        <v>251</v>
      </c>
      <c r="F342" s="333">
        <v>193</v>
      </c>
      <c r="G342" s="333">
        <v>0</v>
      </c>
      <c r="H342" s="323"/>
      <c r="I342" s="333">
        <f t="shared" si="33"/>
        <v>6471</v>
      </c>
      <c r="J342" s="333">
        <v>3503</v>
      </c>
      <c r="K342" s="333">
        <v>2959</v>
      </c>
      <c r="L342" s="333">
        <v>9</v>
      </c>
      <c r="M342" s="323"/>
      <c r="N342" s="333">
        <f t="shared" si="34"/>
        <v>38</v>
      </c>
      <c r="O342" s="333">
        <v>25</v>
      </c>
      <c r="P342" s="333">
        <v>12</v>
      </c>
      <c r="Q342" s="333">
        <v>1</v>
      </c>
    </row>
    <row r="343" spans="1:17" s="304" customFormat="1" ht="9" customHeight="1">
      <c r="A343" s="292" t="s">
        <v>76</v>
      </c>
      <c r="B343" s="319">
        <f t="shared" si="31"/>
        <v>1448</v>
      </c>
      <c r="C343" s="319"/>
      <c r="D343" s="319">
        <f t="shared" si="32"/>
        <v>24</v>
      </c>
      <c r="E343" s="332">
        <v>13</v>
      </c>
      <c r="F343" s="332">
        <v>11</v>
      </c>
      <c r="G343" s="332">
        <v>0</v>
      </c>
      <c r="H343" s="319"/>
      <c r="I343" s="319">
        <f t="shared" si="33"/>
        <v>1413</v>
      </c>
      <c r="J343" s="332">
        <v>1001</v>
      </c>
      <c r="K343" s="332">
        <v>410</v>
      </c>
      <c r="L343" s="332">
        <v>2</v>
      </c>
      <c r="M343" s="319"/>
      <c r="N343" s="332">
        <f t="shared" si="34"/>
        <v>11</v>
      </c>
      <c r="O343" s="332">
        <v>9</v>
      </c>
      <c r="P343" s="332">
        <v>2</v>
      </c>
      <c r="Q343" s="332">
        <v>0</v>
      </c>
    </row>
    <row r="344" spans="1:17" s="304" customFormat="1" ht="5.25" customHeight="1">
      <c r="A344" s="292"/>
      <c r="B344" s="319"/>
      <c r="C344" s="319"/>
      <c r="D344" s="319"/>
      <c r="E344" s="332"/>
      <c r="F344" s="332"/>
      <c r="G344" s="332"/>
      <c r="H344" s="319"/>
      <c r="I344" s="319"/>
      <c r="J344" s="332"/>
      <c r="K344" s="332"/>
      <c r="L344" s="332"/>
      <c r="M344" s="319"/>
      <c r="N344" s="332"/>
      <c r="O344" s="332"/>
      <c r="P344" s="332"/>
      <c r="Q344" s="332"/>
    </row>
    <row r="345" spans="1:17" s="304" customFormat="1" ht="9" customHeight="1">
      <c r="A345" s="288">
        <v>2004</v>
      </c>
      <c r="B345" s="292"/>
      <c r="C345" s="292"/>
      <c r="D345" s="330"/>
      <c r="E345" s="330"/>
      <c r="F345" s="330"/>
      <c r="G345" s="330"/>
      <c r="H345" s="330"/>
      <c r="I345" s="330"/>
      <c r="J345" s="330"/>
      <c r="K345" s="330"/>
      <c r="L345" s="292"/>
      <c r="M345" s="292"/>
      <c r="N345" s="293"/>
      <c r="O345" s="292"/>
      <c r="P345" s="292"/>
      <c r="Q345" s="292"/>
    </row>
    <row r="346" spans="1:17" s="303" customFormat="1" ht="9" customHeight="1">
      <c r="A346" s="291" t="s">
        <v>7</v>
      </c>
      <c r="B346" s="328">
        <f>SUM(B348:B380)</f>
        <v>473417</v>
      </c>
      <c r="C346" s="328"/>
      <c r="D346" s="328">
        <f>SUM(D348:D380)</f>
        <v>32764</v>
      </c>
      <c r="E346" s="328">
        <f>SUM(E348:E380)</f>
        <v>18524</v>
      </c>
      <c r="F346" s="328">
        <f>SUM(F348:F380)</f>
        <v>14163</v>
      </c>
      <c r="G346" s="328">
        <f>SUM(G348:G380)</f>
        <v>77</v>
      </c>
      <c r="H346" s="328"/>
      <c r="I346" s="328">
        <f>SUM(I348:I380)</f>
        <v>438750</v>
      </c>
      <c r="J346" s="328">
        <f>SUM(J348:J380)</f>
        <v>242046</v>
      </c>
      <c r="K346" s="328">
        <f>SUM(K348:K380)</f>
        <v>196605</v>
      </c>
      <c r="L346" s="328">
        <f>SUM(L348:L380)</f>
        <v>99</v>
      </c>
      <c r="M346" s="328"/>
      <c r="N346" s="331">
        <f>SUM(N348:N380)</f>
        <v>1903</v>
      </c>
      <c r="O346" s="331">
        <f>SUM(O348:O380)</f>
        <v>1349</v>
      </c>
      <c r="P346" s="331">
        <f>SUM(P348:P380)</f>
        <v>526</v>
      </c>
      <c r="Q346" s="331">
        <f>SUM(Q348:Q380)</f>
        <v>28</v>
      </c>
    </row>
    <row r="347" spans="1:17" s="303" customFormat="1" ht="3" customHeight="1">
      <c r="A347" s="291"/>
      <c r="B347" s="328"/>
      <c r="C347" s="328"/>
      <c r="D347" s="328"/>
      <c r="E347" s="328"/>
      <c r="F347" s="328"/>
      <c r="G347" s="328"/>
      <c r="H347" s="328"/>
      <c r="I347" s="328"/>
      <c r="J347" s="328"/>
      <c r="K347" s="328"/>
      <c r="L347" s="328"/>
      <c r="M347" s="328"/>
      <c r="N347" s="331"/>
      <c r="O347" s="331"/>
      <c r="P347" s="331"/>
      <c r="Q347" s="331"/>
    </row>
    <row r="348" spans="1:17" s="304" customFormat="1" ht="9" customHeight="1">
      <c r="A348" s="292" t="s">
        <v>16</v>
      </c>
      <c r="B348" s="319">
        <f t="shared" ref="B348:B380" si="35">SUM(D348+I348+N348)</f>
        <v>4242</v>
      </c>
      <c r="C348" s="319"/>
      <c r="D348" s="319">
        <f t="shared" ref="D348:D380" si="36">SUM(E348:G348)</f>
        <v>324</v>
      </c>
      <c r="E348" s="332">
        <v>188</v>
      </c>
      <c r="F348" s="332">
        <v>135</v>
      </c>
      <c r="G348" s="332">
        <v>1</v>
      </c>
      <c r="H348" s="319"/>
      <c r="I348" s="319">
        <f t="shared" ref="I348:I380" si="37">SUM(J348:L348)</f>
        <v>3900</v>
      </c>
      <c r="J348" s="332">
        <v>2100</v>
      </c>
      <c r="K348" s="332">
        <v>1798</v>
      </c>
      <c r="L348" s="332">
        <v>2</v>
      </c>
      <c r="M348" s="319"/>
      <c r="N348" s="332">
        <f t="shared" ref="N348:N380" si="38">SUM(O348:Q348)</f>
        <v>18</v>
      </c>
      <c r="O348" s="332">
        <v>11</v>
      </c>
      <c r="P348" s="332">
        <v>5</v>
      </c>
      <c r="Q348" s="332">
        <v>2</v>
      </c>
    </row>
    <row r="349" spans="1:17" s="304" customFormat="1" ht="9" customHeight="1">
      <c r="A349" s="292" t="s">
        <v>17</v>
      </c>
      <c r="B349" s="319">
        <f t="shared" si="35"/>
        <v>12422</v>
      </c>
      <c r="C349" s="319"/>
      <c r="D349" s="319">
        <f t="shared" si="36"/>
        <v>963</v>
      </c>
      <c r="E349" s="332">
        <v>551</v>
      </c>
      <c r="F349" s="332">
        <v>409</v>
      </c>
      <c r="G349" s="332">
        <v>3</v>
      </c>
      <c r="H349" s="319"/>
      <c r="I349" s="319">
        <f t="shared" si="37"/>
        <v>11371</v>
      </c>
      <c r="J349" s="332">
        <v>6971</v>
      </c>
      <c r="K349" s="332">
        <v>4399</v>
      </c>
      <c r="L349" s="332">
        <v>1</v>
      </c>
      <c r="M349" s="319"/>
      <c r="N349" s="332">
        <f t="shared" si="38"/>
        <v>88</v>
      </c>
      <c r="O349" s="332">
        <v>79</v>
      </c>
      <c r="P349" s="332">
        <v>8</v>
      </c>
      <c r="Q349" s="332">
        <v>1</v>
      </c>
    </row>
    <row r="350" spans="1:17" s="304" customFormat="1" ht="9" customHeight="1">
      <c r="A350" s="292" t="s">
        <v>18</v>
      </c>
      <c r="B350" s="319">
        <f t="shared" si="35"/>
        <v>1911</v>
      </c>
      <c r="C350" s="319"/>
      <c r="D350" s="319">
        <f t="shared" si="36"/>
        <v>141</v>
      </c>
      <c r="E350" s="332">
        <v>77</v>
      </c>
      <c r="F350" s="332">
        <v>64</v>
      </c>
      <c r="G350" s="332">
        <v>0</v>
      </c>
      <c r="H350" s="319"/>
      <c r="I350" s="319">
        <f t="shared" si="37"/>
        <v>1745</v>
      </c>
      <c r="J350" s="332">
        <v>1069</v>
      </c>
      <c r="K350" s="332">
        <v>676</v>
      </c>
      <c r="L350" s="332">
        <v>0</v>
      </c>
      <c r="M350" s="319"/>
      <c r="N350" s="332">
        <f t="shared" si="38"/>
        <v>25</v>
      </c>
      <c r="O350" s="332">
        <v>23</v>
      </c>
      <c r="P350" s="332">
        <v>2</v>
      </c>
      <c r="Q350" s="332">
        <v>0</v>
      </c>
    </row>
    <row r="351" spans="1:17" s="304" customFormat="1" ht="9" customHeight="1">
      <c r="A351" s="295" t="s">
        <v>19</v>
      </c>
      <c r="B351" s="333">
        <f t="shared" si="35"/>
        <v>2946</v>
      </c>
      <c r="C351" s="323"/>
      <c r="D351" s="333">
        <f t="shared" si="36"/>
        <v>212</v>
      </c>
      <c r="E351" s="333">
        <v>130</v>
      </c>
      <c r="F351" s="333">
        <v>82</v>
      </c>
      <c r="G351" s="333">
        <v>0</v>
      </c>
      <c r="H351" s="323"/>
      <c r="I351" s="333">
        <f t="shared" si="37"/>
        <v>2708</v>
      </c>
      <c r="J351" s="333">
        <v>1561</v>
      </c>
      <c r="K351" s="333">
        <v>1147</v>
      </c>
      <c r="L351" s="333">
        <v>0</v>
      </c>
      <c r="M351" s="323"/>
      <c r="N351" s="333">
        <f t="shared" si="38"/>
        <v>26</v>
      </c>
      <c r="O351" s="333">
        <v>19</v>
      </c>
      <c r="P351" s="333">
        <v>7</v>
      </c>
      <c r="Q351" s="333">
        <v>0</v>
      </c>
    </row>
    <row r="352" spans="1:17" s="304" customFormat="1" ht="9" customHeight="1">
      <c r="A352" s="292" t="s">
        <v>20</v>
      </c>
      <c r="B352" s="319">
        <f t="shared" si="35"/>
        <v>11044</v>
      </c>
      <c r="C352" s="319"/>
      <c r="D352" s="319">
        <f t="shared" si="36"/>
        <v>453</v>
      </c>
      <c r="E352" s="332">
        <v>244</v>
      </c>
      <c r="F352" s="332">
        <v>207</v>
      </c>
      <c r="G352" s="332">
        <v>2</v>
      </c>
      <c r="H352" s="319"/>
      <c r="I352" s="319">
        <f t="shared" si="37"/>
        <v>10536</v>
      </c>
      <c r="J352" s="332">
        <v>5761</v>
      </c>
      <c r="K352" s="332">
        <v>4775</v>
      </c>
      <c r="L352" s="332">
        <v>0</v>
      </c>
      <c r="M352" s="319"/>
      <c r="N352" s="332">
        <f t="shared" si="38"/>
        <v>55</v>
      </c>
      <c r="O352" s="332">
        <v>34</v>
      </c>
      <c r="P352" s="332">
        <v>21</v>
      </c>
      <c r="Q352" s="332">
        <v>0</v>
      </c>
    </row>
    <row r="353" spans="1:17" s="304" customFormat="1" ht="9" customHeight="1">
      <c r="A353" s="292" t="s">
        <v>21</v>
      </c>
      <c r="B353" s="319">
        <f t="shared" si="35"/>
        <v>2594</v>
      </c>
      <c r="C353" s="319"/>
      <c r="D353" s="319">
        <f t="shared" si="36"/>
        <v>139</v>
      </c>
      <c r="E353" s="332">
        <v>78</v>
      </c>
      <c r="F353" s="332">
        <v>61</v>
      </c>
      <c r="G353" s="332">
        <v>0</v>
      </c>
      <c r="H353" s="319"/>
      <c r="I353" s="319">
        <f t="shared" si="37"/>
        <v>2437</v>
      </c>
      <c r="J353" s="332">
        <v>1326</v>
      </c>
      <c r="K353" s="332">
        <v>1110</v>
      </c>
      <c r="L353" s="332">
        <v>1</v>
      </c>
      <c r="M353" s="319"/>
      <c r="N353" s="332">
        <f t="shared" si="38"/>
        <v>18</v>
      </c>
      <c r="O353" s="332">
        <v>14</v>
      </c>
      <c r="P353" s="332">
        <v>4</v>
      </c>
      <c r="Q353" s="332">
        <v>0</v>
      </c>
    </row>
    <row r="354" spans="1:17" s="304" customFormat="1" ht="9" customHeight="1">
      <c r="A354" s="292" t="s">
        <v>22</v>
      </c>
      <c r="B354" s="319">
        <f t="shared" si="35"/>
        <v>16692</v>
      </c>
      <c r="C354" s="319"/>
      <c r="D354" s="319">
        <f t="shared" si="36"/>
        <v>1332</v>
      </c>
      <c r="E354" s="332">
        <v>731</v>
      </c>
      <c r="F354" s="332">
        <v>598</v>
      </c>
      <c r="G354" s="332">
        <v>3</v>
      </c>
      <c r="H354" s="319"/>
      <c r="I354" s="319">
        <f t="shared" si="37"/>
        <v>15279</v>
      </c>
      <c r="J354" s="332">
        <v>8500</v>
      </c>
      <c r="K354" s="332">
        <v>6746</v>
      </c>
      <c r="L354" s="332">
        <v>33</v>
      </c>
      <c r="M354" s="319"/>
      <c r="N354" s="332">
        <f t="shared" si="38"/>
        <v>81</v>
      </c>
      <c r="O354" s="332">
        <v>59</v>
      </c>
      <c r="P354" s="332">
        <v>20</v>
      </c>
      <c r="Q354" s="332">
        <v>2</v>
      </c>
    </row>
    <row r="355" spans="1:17" s="304" customFormat="1" ht="9" customHeight="1">
      <c r="A355" s="295" t="s">
        <v>23</v>
      </c>
      <c r="B355" s="333">
        <f t="shared" si="35"/>
        <v>16277</v>
      </c>
      <c r="C355" s="323"/>
      <c r="D355" s="333">
        <f t="shared" si="36"/>
        <v>957</v>
      </c>
      <c r="E355" s="333">
        <v>538</v>
      </c>
      <c r="F355" s="333">
        <v>417</v>
      </c>
      <c r="G355" s="333">
        <v>2</v>
      </c>
      <c r="H355" s="323"/>
      <c r="I355" s="333">
        <f t="shared" si="37"/>
        <v>15160</v>
      </c>
      <c r="J355" s="333">
        <v>8895</v>
      </c>
      <c r="K355" s="333">
        <v>6259</v>
      </c>
      <c r="L355" s="333">
        <v>6</v>
      </c>
      <c r="M355" s="323"/>
      <c r="N355" s="333">
        <f t="shared" si="38"/>
        <v>160</v>
      </c>
      <c r="O355" s="333">
        <v>104</v>
      </c>
      <c r="P355" s="333">
        <v>52</v>
      </c>
      <c r="Q355" s="333">
        <v>4</v>
      </c>
    </row>
    <row r="356" spans="1:17" s="304" customFormat="1" ht="9" customHeight="1">
      <c r="A356" s="243" t="s">
        <v>24</v>
      </c>
      <c r="B356" s="319">
        <f t="shared" si="35"/>
        <v>48950</v>
      </c>
      <c r="C356" s="319"/>
      <c r="D356" s="319">
        <f t="shared" si="36"/>
        <v>2676</v>
      </c>
      <c r="E356" s="332">
        <v>1493</v>
      </c>
      <c r="F356" s="332">
        <v>1171</v>
      </c>
      <c r="G356" s="332">
        <v>12</v>
      </c>
      <c r="H356" s="319"/>
      <c r="I356" s="319">
        <f t="shared" si="37"/>
        <v>46256</v>
      </c>
      <c r="J356" s="332">
        <v>23414</v>
      </c>
      <c r="K356" s="332">
        <v>22841</v>
      </c>
      <c r="L356" s="332">
        <v>1</v>
      </c>
      <c r="M356" s="319"/>
      <c r="N356" s="332">
        <f t="shared" si="38"/>
        <v>18</v>
      </c>
      <c r="O356" s="332">
        <v>12</v>
      </c>
      <c r="P356" s="332">
        <v>6</v>
      </c>
      <c r="Q356" s="332">
        <v>0</v>
      </c>
    </row>
    <row r="357" spans="1:17" s="304" customFormat="1" ht="9" customHeight="1">
      <c r="A357" s="292" t="s">
        <v>25</v>
      </c>
      <c r="B357" s="319">
        <f t="shared" si="35"/>
        <v>6463</v>
      </c>
      <c r="C357" s="319"/>
      <c r="D357" s="319">
        <f t="shared" si="36"/>
        <v>358</v>
      </c>
      <c r="E357" s="332">
        <v>193</v>
      </c>
      <c r="F357" s="332">
        <v>165</v>
      </c>
      <c r="G357" s="332">
        <v>0</v>
      </c>
      <c r="H357" s="319"/>
      <c r="I357" s="319">
        <f t="shared" si="37"/>
        <v>6066</v>
      </c>
      <c r="J357" s="332">
        <v>3469</v>
      </c>
      <c r="K357" s="332">
        <v>2596</v>
      </c>
      <c r="L357" s="332">
        <v>1</v>
      </c>
      <c r="M357" s="319"/>
      <c r="N357" s="332">
        <f t="shared" si="38"/>
        <v>39</v>
      </c>
      <c r="O357" s="332">
        <v>24</v>
      </c>
      <c r="P357" s="332">
        <v>15</v>
      </c>
      <c r="Q357" s="332">
        <v>0</v>
      </c>
    </row>
    <row r="358" spans="1:17" s="304" customFormat="1" ht="9" customHeight="1">
      <c r="A358" s="292" t="s">
        <v>26</v>
      </c>
      <c r="B358" s="319">
        <f t="shared" si="35"/>
        <v>22237</v>
      </c>
      <c r="C358" s="319"/>
      <c r="D358" s="319">
        <f t="shared" si="36"/>
        <v>1879</v>
      </c>
      <c r="E358" s="332">
        <v>1109</v>
      </c>
      <c r="F358" s="332">
        <v>762</v>
      </c>
      <c r="G358" s="332">
        <v>8</v>
      </c>
      <c r="H358" s="319"/>
      <c r="I358" s="319">
        <f t="shared" si="37"/>
        <v>20223</v>
      </c>
      <c r="J358" s="332">
        <v>10836</v>
      </c>
      <c r="K358" s="332">
        <v>9384</v>
      </c>
      <c r="L358" s="332">
        <v>3</v>
      </c>
      <c r="M358" s="319"/>
      <c r="N358" s="332">
        <f t="shared" si="38"/>
        <v>135</v>
      </c>
      <c r="O358" s="332">
        <v>89</v>
      </c>
      <c r="P358" s="332">
        <v>46</v>
      </c>
      <c r="Q358" s="332">
        <v>0</v>
      </c>
    </row>
    <row r="359" spans="1:17" s="304" customFormat="1" ht="9" customHeight="1">
      <c r="A359" s="295" t="s">
        <v>27</v>
      </c>
      <c r="B359" s="333">
        <f t="shared" si="35"/>
        <v>11561</v>
      </c>
      <c r="C359" s="323"/>
      <c r="D359" s="333">
        <f t="shared" si="36"/>
        <v>672</v>
      </c>
      <c r="E359" s="333">
        <v>380</v>
      </c>
      <c r="F359" s="333">
        <v>291</v>
      </c>
      <c r="G359" s="333">
        <v>1</v>
      </c>
      <c r="H359" s="323"/>
      <c r="I359" s="333">
        <f t="shared" si="37"/>
        <v>10853</v>
      </c>
      <c r="J359" s="333">
        <v>6138</v>
      </c>
      <c r="K359" s="333">
        <v>4710</v>
      </c>
      <c r="L359" s="333">
        <v>5</v>
      </c>
      <c r="M359" s="323"/>
      <c r="N359" s="333">
        <f t="shared" si="38"/>
        <v>36</v>
      </c>
      <c r="O359" s="333">
        <v>25</v>
      </c>
      <c r="P359" s="333">
        <v>9</v>
      </c>
      <c r="Q359" s="333">
        <v>2</v>
      </c>
    </row>
    <row r="360" spans="1:17" s="304" customFormat="1" ht="9" customHeight="1">
      <c r="A360" s="292" t="s">
        <v>28</v>
      </c>
      <c r="B360" s="319">
        <f t="shared" si="35"/>
        <v>10561</v>
      </c>
      <c r="C360" s="319"/>
      <c r="D360" s="319">
        <f t="shared" si="36"/>
        <v>650</v>
      </c>
      <c r="E360" s="332">
        <v>343</v>
      </c>
      <c r="F360" s="332">
        <v>306</v>
      </c>
      <c r="G360" s="332">
        <v>1</v>
      </c>
      <c r="H360" s="319"/>
      <c r="I360" s="319">
        <f t="shared" si="37"/>
        <v>9853</v>
      </c>
      <c r="J360" s="332">
        <v>5513</v>
      </c>
      <c r="K360" s="332">
        <v>4339</v>
      </c>
      <c r="L360" s="332">
        <v>1</v>
      </c>
      <c r="M360" s="319"/>
      <c r="N360" s="332">
        <f t="shared" si="38"/>
        <v>58</v>
      </c>
      <c r="O360" s="332">
        <v>32</v>
      </c>
      <c r="P360" s="332">
        <v>26</v>
      </c>
      <c r="Q360" s="332">
        <v>0</v>
      </c>
    </row>
    <row r="361" spans="1:17" s="304" customFormat="1" ht="9" customHeight="1">
      <c r="A361" s="292" t="s">
        <v>29</v>
      </c>
      <c r="B361" s="319">
        <f t="shared" si="35"/>
        <v>32380</v>
      </c>
      <c r="C361" s="319"/>
      <c r="D361" s="319">
        <f t="shared" si="36"/>
        <v>1936</v>
      </c>
      <c r="E361" s="332">
        <v>1075</v>
      </c>
      <c r="F361" s="332">
        <v>858</v>
      </c>
      <c r="G361" s="332">
        <v>3</v>
      </c>
      <c r="H361" s="319"/>
      <c r="I361" s="319">
        <f t="shared" si="37"/>
        <v>30381</v>
      </c>
      <c r="J361" s="332">
        <v>16557</v>
      </c>
      <c r="K361" s="332">
        <v>13814</v>
      </c>
      <c r="L361" s="332">
        <v>10</v>
      </c>
      <c r="M361" s="319"/>
      <c r="N361" s="332">
        <f t="shared" si="38"/>
        <v>63</v>
      </c>
      <c r="O361" s="332">
        <v>53</v>
      </c>
      <c r="P361" s="332">
        <v>9</v>
      </c>
      <c r="Q361" s="332">
        <v>1</v>
      </c>
    </row>
    <row r="362" spans="1:17" s="304" customFormat="1" ht="9" customHeight="1">
      <c r="A362" s="292" t="s">
        <v>30</v>
      </c>
      <c r="B362" s="319">
        <f t="shared" si="35"/>
        <v>56747</v>
      </c>
      <c r="C362" s="319"/>
      <c r="D362" s="319">
        <f t="shared" si="36"/>
        <v>6289</v>
      </c>
      <c r="E362" s="332">
        <v>3554</v>
      </c>
      <c r="F362" s="332">
        <v>2720</v>
      </c>
      <c r="G362" s="332">
        <v>15</v>
      </c>
      <c r="H362" s="319"/>
      <c r="I362" s="319">
        <f t="shared" si="37"/>
        <v>50406</v>
      </c>
      <c r="J362" s="332">
        <v>27681</v>
      </c>
      <c r="K362" s="332">
        <v>22718</v>
      </c>
      <c r="L362" s="332">
        <v>7</v>
      </c>
      <c r="M362" s="319"/>
      <c r="N362" s="332">
        <f t="shared" si="38"/>
        <v>52</v>
      </c>
      <c r="O362" s="332">
        <v>40</v>
      </c>
      <c r="P362" s="332">
        <v>10</v>
      </c>
      <c r="Q362" s="332">
        <v>2</v>
      </c>
    </row>
    <row r="363" spans="1:17" s="304" customFormat="1" ht="9" customHeight="1">
      <c r="A363" s="295" t="s">
        <v>31</v>
      </c>
      <c r="B363" s="333">
        <f t="shared" si="35"/>
        <v>19631</v>
      </c>
      <c r="C363" s="323"/>
      <c r="D363" s="333">
        <f t="shared" si="36"/>
        <v>965</v>
      </c>
      <c r="E363" s="333">
        <v>575</v>
      </c>
      <c r="F363" s="333">
        <v>386</v>
      </c>
      <c r="G363" s="333">
        <v>4</v>
      </c>
      <c r="H363" s="323"/>
      <c r="I363" s="333">
        <f t="shared" si="37"/>
        <v>18569</v>
      </c>
      <c r="J363" s="333">
        <v>10318</v>
      </c>
      <c r="K363" s="333">
        <v>8247</v>
      </c>
      <c r="L363" s="333">
        <v>4</v>
      </c>
      <c r="M363" s="323"/>
      <c r="N363" s="333">
        <f t="shared" si="38"/>
        <v>97</v>
      </c>
      <c r="O363" s="333">
        <v>59</v>
      </c>
      <c r="P363" s="333">
        <v>38</v>
      </c>
      <c r="Q363" s="333">
        <v>0</v>
      </c>
    </row>
    <row r="364" spans="1:17" s="304" customFormat="1" ht="9" customHeight="1">
      <c r="A364" s="292" t="s">
        <v>32</v>
      </c>
      <c r="B364" s="319">
        <f t="shared" si="35"/>
        <v>7423</v>
      </c>
      <c r="C364" s="319"/>
      <c r="D364" s="319">
        <f t="shared" si="36"/>
        <v>395</v>
      </c>
      <c r="E364" s="332">
        <v>211</v>
      </c>
      <c r="F364" s="332">
        <v>183</v>
      </c>
      <c r="G364" s="332">
        <v>1</v>
      </c>
      <c r="H364" s="319"/>
      <c r="I364" s="319">
        <f t="shared" si="37"/>
        <v>6974</v>
      </c>
      <c r="J364" s="332">
        <v>3793</v>
      </c>
      <c r="K364" s="332">
        <v>3180</v>
      </c>
      <c r="L364" s="332">
        <v>1</v>
      </c>
      <c r="M364" s="319"/>
      <c r="N364" s="332">
        <f t="shared" si="38"/>
        <v>54</v>
      </c>
      <c r="O364" s="332">
        <v>38</v>
      </c>
      <c r="P364" s="332">
        <v>11</v>
      </c>
      <c r="Q364" s="332">
        <v>5</v>
      </c>
    </row>
    <row r="365" spans="1:17" s="304" customFormat="1" ht="9" customHeight="1">
      <c r="A365" s="292" t="s">
        <v>33</v>
      </c>
      <c r="B365" s="319">
        <f t="shared" si="35"/>
        <v>4542</v>
      </c>
      <c r="C365" s="319"/>
      <c r="D365" s="319">
        <f t="shared" si="36"/>
        <v>184</v>
      </c>
      <c r="E365" s="332">
        <v>107</v>
      </c>
      <c r="F365" s="332">
        <v>75</v>
      </c>
      <c r="G365" s="332">
        <v>2</v>
      </c>
      <c r="H365" s="319"/>
      <c r="I365" s="319">
        <f t="shared" si="37"/>
        <v>4315</v>
      </c>
      <c r="J365" s="332">
        <v>2428</v>
      </c>
      <c r="K365" s="332">
        <v>1887</v>
      </c>
      <c r="L365" s="332">
        <v>0</v>
      </c>
      <c r="M365" s="319"/>
      <c r="N365" s="332">
        <f t="shared" si="38"/>
        <v>43</v>
      </c>
      <c r="O365" s="332">
        <v>25</v>
      </c>
      <c r="P365" s="332">
        <v>18</v>
      </c>
      <c r="Q365" s="332">
        <v>0</v>
      </c>
    </row>
    <row r="366" spans="1:17" s="304" customFormat="1" ht="9" customHeight="1">
      <c r="A366" s="292" t="s">
        <v>34</v>
      </c>
      <c r="B366" s="319">
        <f t="shared" si="35"/>
        <v>17426</v>
      </c>
      <c r="C366" s="319"/>
      <c r="D366" s="319">
        <f t="shared" si="36"/>
        <v>859</v>
      </c>
      <c r="E366" s="332">
        <v>467</v>
      </c>
      <c r="F366" s="332">
        <v>390</v>
      </c>
      <c r="G366" s="332">
        <v>2</v>
      </c>
      <c r="H366" s="319"/>
      <c r="I366" s="319">
        <f t="shared" si="37"/>
        <v>16481</v>
      </c>
      <c r="J366" s="332">
        <v>9057</v>
      </c>
      <c r="K366" s="332">
        <v>7423</v>
      </c>
      <c r="L366" s="332">
        <v>1</v>
      </c>
      <c r="M366" s="319"/>
      <c r="N366" s="332">
        <f t="shared" si="38"/>
        <v>86</v>
      </c>
      <c r="O366" s="332">
        <v>41</v>
      </c>
      <c r="P366" s="332">
        <v>45</v>
      </c>
      <c r="Q366" s="332">
        <v>0</v>
      </c>
    </row>
    <row r="367" spans="1:17" s="304" customFormat="1" ht="9" customHeight="1">
      <c r="A367" s="295" t="s">
        <v>35</v>
      </c>
      <c r="B367" s="333">
        <f t="shared" si="35"/>
        <v>17993</v>
      </c>
      <c r="C367" s="323"/>
      <c r="D367" s="333">
        <f t="shared" si="36"/>
        <v>1164</v>
      </c>
      <c r="E367" s="333">
        <v>678</v>
      </c>
      <c r="F367" s="333">
        <v>485</v>
      </c>
      <c r="G367" s="333">
        <v>1</v>
      </c>
      <c r="H367" s="323"/>
      <c r="I367" s="333">
        <f t="shared" si="37"/>
        <v>16769</v>
      </c>
      <c r="J367" s="333">
        <v>9163</v>
      </c>
      <c r="K367" s="333">
        <v>7596</v>
      </c>
      <c r="L367" s="333">
        <v>10</v>
      </c>
      <c r="M367" s="323"/>
      <c r="N367" s="333">
        <f t="shared" si="38"/>
        <v>60</v>
      </c>
      <c r="O367" s="333">
        <v>46</v>
      </c>
      <c r="P367" s="333">
        <v>12</v>
      </c>
      <c r="Q367" s="333">
        <v>2</v>
      </c>
    </row>
    <row r="368" spans="1:17" s="304" customFormat="1" ht="9" customHeight="1">
      <c r="A368" s="292" t="s">
        <v>36</v>
      </c>
      <c r="B368" s="319">
        <f t="shared" si="35"/>
        <v>27240</v>
      </c>
      <c r="C368" s="319"/>
      <c r="D368" s="319">
        <f t="shared" si="36"/>
        <v>2897</v>
      </c>
      <c r="E368" s="332">
        <v>1675</v>
      </c>
      <c r="F368" s="332">
        <v>1222</v>
      </c>
      <c r="G368" s="332">
        <v>0</v>
      </c>
      <c r="H368" s="319"/>
      <c r="I368" s="319">
        <f t="shared" si="37"/>
        <v>24291</v>
      </c>
      <c r="J368" s="332">
        <v>13110</v>
      </c>
      <c r="K368" s="332">
        <v>11181</v>
      </c>
      <c r="L368" s="332">
        <v>0</v>
      </c>
      <c r="M368" s="319"/>
      <c r="N368" s="332">
        <f t="shared" si="38"/>
        <v>52</v>
      </c>
      <c r="O368" s="332">
        <v>39</v>
      </c>
      <c r="P368" s="332">
        <v>12</v>
      </c>
      <c r="Q368" s="332">
        <v>1</v>
      </c>
    </row>
    <row r="369" spans="1:17" s="304" customFormat="1" ht="9" customHeight="1">
      <c r="A369" s="292" t="s">
        <v>37</v>
      </c>
      <c r="B369" s="319">
        <f t="shared" si="35"/>
        <v>6418</v>
      </c>
      <c r="C369" s="319"/>
      <c r="D369" s="319">
        <f t="shared" si="36"/>
        <v>531</v>
      </c>
      <c r="E369" s="332">
        <v>301</v>
      </c>
      <c r="F369" s="332">
        <v>230</v>
      </c>
      <c r="G369" s="332">
        <v>0</v>
      </c>
      <c r="H369" s="319"/>
      <c r="I369" s="319">
        <f t="shared" si="37"/>
        <v>5843</v>
      </c>
      <c r="J369" s="332">
        <v>3254</v>
      </c>
      <c r="K369" s="332">
        <v>2588</v>
      </c>
      <c r="L369" s="332">
        <v>1</v>
      </c>
      <c r="M369" s="319"/>
      <c r="N369" s="332">
        <f t="shared" si="38"/>
        <v>44</v>
      </c>
      <c r="O369" s="332">
        <v>27</v>
      </c>
      <c r="P369" s="332">
        <v>16</v>
      </c>
      <c r="Q369" s="332">
        <v>1</v>
      </c>
    </row>
    <row r="370" spans="1:17" s="304" customFormat="1" ht="9" customHeight="1">
      <c r="A370" s="292" t="s">
        <v>38</v>
      </c>
      <c r="B370" s="319">
        <f t="shared" si="35"/>
        <v>2950</v>
      </c>
      <c r="C370" s="319"/>
      <c r="D370" s="319">
        <f t="shared" si="36"/>
        <v>276</v>
      </c>
      <c r="E370" s="332">
        <v>166</v>
      </c>
      <c r="F370" s="332">
        <v>110</v>
      </c>
      <c r="G370" s="332">
        <v>0</v>
      </c>
      <c r="H370" s="319"/>
      <c r="I370" s="319">
        <f t="shared" si="37"/>
        <v>2610</v>
      </c>
      <c r="J370" s="332">
        <v>1615</v>
      </c>
      <c r="K370" s="332">
        <v>995</v>
      </c>
      <c r="L370" s="332">
        <v>0</v>
      </c>
      <c r="M370" s="319"/>
      <c r="N370" s="332">
        <f t="shared" si="38"/>
        <v>64</v>
      </c>
      <c r="O370" s="332">
        <v>51</v>
      </c>
      <c r="P370" s="332">
        <v>10</v>
      </c>
      <c r="Q370" s="332">
        <v>3</v>
      </c>
    </row>
    <row r="371" spans="1:17" s="304" customFormat="1" ht="9" customHeight="1">
      <c r="A371" s="295" t="s">
        <v>39</v>
      </c>
      <c r="B371" s="333">
        <f t="shared" si="35"/>
        <v>10910</v>
      </c>
      <c r="C371" s="323"/>
      <c r="D371" s="333">
        <f t="shared" si="36"/>
        <v>650</v>
      </c>
      <c r="E371" s="333">
        <v>364</v>
      </c>
      <c r="F371" s="333">
        <v>285</v>
      </c>
      <c r="G371" s="333">
        <v>1</v>
      </c>
      <c r="H371" s="323"/>
      <c r="I371" s="333">
        <f t="shared" si="37"/>
        <v>10251</v>
      </c>
      <c r="J371" s="333">
        <v>5695</v>
      </c>
      <c r="K371" s="333">
        <v>4556</v>
      </c>
      <c r="L371" s="333">
        <v>0</v>
      </c>
      <c r="M371" s="323"/>
      <c r="N371" s="333">
        <f t="shared" si="38"/>
        <v>9</v>
      </c>
      <c r="O371" s="333">
        <v>5</v>
      </c>
      <c r="P371" s="333">
        <v>4</v>
      </c>
      <c r="Q371" s="333">
        <v>0</v>
      </c>
    </row>
    <row r="372" spans="1:17" s="304" customFormat="1" ht="9" customHeight="1">
      <c r="A372" s="292" t="s">
        <v>40</v>
      </c>
      <c r="B372" s="319">
        <f t="shared" si="35"/>
        <v>11093</v>
      </c>
      <c r="C372" s="319"/>
      <c r="D372" s="319">
        <f t="shared" si="36"/>
        <v>332</v>
      </c>
      <c r="E372" s="332">
        <v>193</v>
      </c>
      <c r="F372" s="332">
        <v>139</v>
      </c>
      <c r="G372" s="332">
        <v>0</v>
      </c>
      <c r="H372" s="319"/>
      <c r="I372" s="319">
        <f t="shared" si="37"/>
        <v>10702</v>
      </c>
      <c r="J372" s="332">
        <v>6266</v>
      </c>
      <c r="K372" s="332">
        <v>4436</v>
      </c>
      <c r="L372" s="332">
        <v>0</v>
      </c>
      <c r="M372" s="319"/>
      <c r="N372" s="332">
        <f t="shared" si="38"/>
        <v>59</v>
      </c>
      <c r="O372" s="332">
        <v>41</v>
      </c>
      <c r="P372" s="332">
        <v>17</v>
      </c>
      <c r="Q372" s="332">
        <v>1</v>
      </c>
    </row>
    <row r="373" spans="1:17" s="304" customFormat="1" ht="9" customHeight="1">
      <c r="A373" s="292" t="s">
        <v>41</v>
      </c>
      <c r="B373" s="319">
        <f t="shared" si="35"/>
        <v>11723</v>
      </c>
      <c r="C373" s="319"/>
      <c r="D373" s="319">
        <f t="shared" si="36"/>
        <v>708</v>
      </c>
      <c r="E373" s="332">
        <v>395</v>
      </c>
      <c r="F373" s="332">
        <v>312</v>
      </c>
      <c r="G373" s="332">
        <v>1</v>
      </c>
      <c r="H373" s="319"/>
      <c r="I373" s="319">
        <f t="shared" si="37"/>
        <v>10945</v>
      </c>
      <c r="J373" s="332">
        <v>6362</v>
      </c>
      <c r="K373" s="332">
        <v>4583</v>
      </c>
      <c r="L373" s="332">
        <v>0</v>
      </c>
      <c r="M373" s="319"/>
      <c r="N373" s="332">
        <f t="shared" si="38"/>
        <v>70</v>
      </c>
      <c r="O373" s="332">
        <v>63</v>
      </c>
      <c r="P373" s="332">
        <v>7</v>
      </c>
      <c r="Q373" s="332">
        <v>0</v>
      </c>
    </row>
    <row r="374" spans="1:17" s="304" customFormat="1" ht="9" customHeight="1">
      <c r="A374" s="292" t="s">
        <v>42</v>
      </c>
      <c r="B374" s="319">
        <f t="shared" si="35"/>
        <v>8202</v>
      </c>
      <c r="C374" s="319"/>
      <c r="D374" s="319">
        <f t="shared" si="36"/>
        <v>669</v>
      </c>
      <c r="E374" s="332">
        <v>383</v>
      </c>
      <c r="F374" s="332">
        <v>285</v>
      </c>
      <c r="G374" s="332">
        <v>1</v>
      </c>
      <c r="H374" s="319"/>
      <c r="I374" s="319">
        <f t="shared" si="37"/>
        <v>7497</v>
      </c>
      <c r="J374" s="332">
        <v>4464</v>
      </c>
      <c r="K374" s="332">
        <v>3029</v>
      </c>
      <c r="L374" s="332">
        <v>4</v>
      </c>
      <c r="M374" s="319"/>
      <c r="N374" s="332">
        <f t="shared" si="38"/>
        <v>36</v>
      </c>
      <c r="O374" s="332">
        <v>34</v>
      </c>
      <c r="P374" s="332">
        <v>2</v>
      </c>
      <c r="Q374" s="332">
        <v>0</v>
      </c>
    </row>
    <row r="375" spans="1:17" s="304" customFormat="1" ht="9" customHeight="1">
      <c r="A375" s="295" t="s">
        <v>43</v>
      </c>
      <c r="B375" s="333">
        <f t="shared" si="35"/>
        <v>12969</v>
      </c>
      <c r="C375" s="323"/>
      <c r="D375" s="333">
        <f t="shared" si="36"/>
        <v>723</v>
      </c>
      <c r="E375" s="333">
        <v>408</v>
      </c>
      <c r="F375" s="333">
        <v>311</v>
      </c>
      <c r="G375" s="333">
        <v>4</v>
      </c>
      <c r="H375" s="323"/>
      <c r="I375" s="333">
        <f t="shared" si="37"/>
        <v>12162</v>
      </c>
      <c r="J375" s="333">
        <v>6849</v>
      </c>
      <c r="K375" s="333">
        <v>5312</v>
      </c>
      <c r="L375" s="333">
        <v>1</v>
      </c>
      <c r="M375" s="323"/>
      <c r="N375" s="333">
        <f t="shared" si="38"/>
        <v>84</v>
      </c>
      <c r="O375" s="333">
        <v>66</v>
      </c>
      <c r="P375" s="333">
        <v>18</v>
      </c>
      <c r="Q375" s="333">
        <v>0</v>
      </c>
    </row>
    <row r="376" spans="1:17" s="304" customFormat="1" ht="9" customHeight="1">
      <c r="A376" s="292" t="s">
        <v>44</v>
      </c>
      <c r="B376" s="319">
        <f t="shared" si="35"/>
        <v>4785</v>
      </c>
      <c r="C376" s="319"/>
      <c r="D376" s="319">
        <f t="shared" si="36"/>
        <v>514</v>
      </c>
      <c r="E376" s="332">
        <v>299</v>
      </c>
      <c r="F376" s="332">
        <v>213</v>
      </c>
      <c r="G376" s="332">
        <v>2</v>
      </c>
      <c r="H376" s="319"/>
      <c r="I376" s="319">
        <f t="shared" si="37"/>
        <v>4255</v>
      </c>
      <c r="J376" s="332">
        <v>2259</v>
      </c>
      <c r="K376" s="332">
        <v>1996</v>
      </c>
      <c r="L376" s="332">
        <v>0</v>
      </c>
      <c r="M376" s="319"/>
      <c r="N376" s="332">
        <f t="shared" si="38"/>
        <v>16</v>
      </c>
      <c r="O376" s="332">
        <v>14</v>
      </c>
      <c r="P376" s="332">
        <v>2</v>
      </c>
      <c r="Q376" s="332">
        <v>0</v>
      </c>
    </row>
    <row r="377" spans="1:17" s="304" customFormat="1" ht="9" customHeight="1">
      <c r="A377" s="292" t="s">
        <v>45</v>
      </c>
      <c r="B377" s="319">
        <f t="shared" si="35"/>
        <v>36413</v>
      </c>
      <c r="C377" s="319"/>
      <c r="D377" s="319">
        <f t="shared" si="36"/>
        <v>1982</v>
      </c>
      <c r="E377" s="332">
        <v>1072</v>
      </c>
      <c r="F377" s="332">
        <v>906</v>
      </c>
      <c r="G377" s="332">
        <v>4</v>
      </c>
      <c r="H377" s="319"/>
      <c r="I377" s="319">
        <f t="shared" si="37"/>
        <v>34267</v>
      </c>
      <c r="J377" s="332">
        <v>18867</v>
      </c>
      <c r="K377" s="332">
        <v>15397</v>
      </c>
      <c r="L377" s="332">
        <v>3</v>
      </c>
      <c r="M377" s="319"/>
      <c r="N377" s="332">
        <f t="shared" si="38"/>
        <v>164</v>
      </c>
      <c r="O377" s="332">
        <v>125</v>
      </c>
      <c r="P377" s="332">
        <v>38</v>
      </c>
      <c r="Q377" s="332">
        <v>1</v>
      </c>
    </row>
    <row r="378" spans="1:17" s="304" customFormat="1" ht="9" customHeight="1">
      <c r="A378" s="292" t="s">
        <v>46</v>
      </c>
      <c r="B378" s="319">
        <f t="shared" si="35"/>
        <v>8625</v>
      </c>
      <c r="C378" s="319"/>
      <c r="D378" s="319">
        <f t="shared" si="36"/>
        <v>478</v>
      </c>
      <c r="E378" s="332">
        <v>262</v>
      </c>
      <c r="F378" s="332">
        <v>216</v>
      </c>
      <c r="G378" s="332">
        <v>0</v>
      </c>
      <c r="H378" s="319"/>
      <c r="I378" s="319">
        <f t="shared" si="37"/>
        <v>8089</v>
      </c>
      <c r="J378" s="332">
        <v>4320</v>
      </c>
      <c r="K378" s="332">
        <v>3769</v>
      </c>
      <c r="L378" s="332">
        <v>0</v>
      </c>
      <c r="M378" s="319"/>
      <c r="N378" s="332">
        <f t="shared" si="38"/>
        <v>58</v>
      </c>
      <c r="O378" s="332">
        <v>35</v>
      </c>
      <c r="P378" s="332">
        <v>23</v>
      </c>
      <c r="Q378" s="332">
        <v>0</v>
      </c>
    </row>
    <row r="379" spans="1:17" s="304" customFormat="1" ht="9" customHeight="1">
      <c r="A379" s="295" t="s">
        <v>47</v>
      </c>
      <c r="B379" s="333">
        <f t="shared" si="35"/>
        <v>6903</v>
      </c>
      <c r="C379" s="323"/>
      <c r="D379" s="333">
        <f t="shared" si="36"/>
        <v>450</v>
      </c>
      <c r="E379" s="333">
        <v>279</v>
      </c>
      <c r="F379" s="333">
        <v>168</v>
      </c>
      <c r="G379" s="333">
        <v>3</v>
      </c>
      <c r="H379" s="323"/>
      <c r="I379" s="333">
        <f t="shared" si="37"/>
        <v>6420</v>
      </c>
      <c r="J379" s="333">
        <v>3601</v>
      </c>
      <c r="K379" s="333">
        <v>2816</v>
      </c>
      <c r="L379" s="333">
        <v>3</v>
      </c>
      <c r="M379" s="323"/>
      <c r="N379" s="333">
        <f t="shared" si="38"/>
        <v>33</v>
      </c>
      <c r="O379" s="333">
        <v>20</v>
      </c>
      <c r="P379" s="333">
        <v>13</v>
      </c>
      <c r="Q379" s="333">
        <v>0</v>
      </c>
    </row>
    <row r="380" spans="1:17" s="304" customFormat="1" ht="9" customHeight="1">
      <c r="A380" s="292" t="s">
        <v>76</v>
      </c>
      <c r="B380" s="319">
        <f t="shared" si="35"/>
        <v>1144</v>
      </c>
      <c r="C380" s="319"/>
      <c r="D380" s="319">
        <f t="shared" si="36"/>
        <v>6</v>
      </c>
      <c r="E380" s="332">
        <v>5</v>
      </c>
      <c r="F380" s="332">
        <v>1</v>
      </c>
      <c r="G380" s="332">
        <v>0</v>
      </c>
      <c r="H380" s="319"/>
      <c r="I380" s="319">
        <f t="shared" si="37"/>
        <v>1136</v>
      </c>
      <c r="J380" s="332">
        <v>834</v>
      </c>
      <c r="K380" s="332">
        <v>302</v>
      </c>
      <c r="L380" s="332">
        <v>0</v>
      </c>
      <c r="M380" s="319"/>
      <c r="N380" s="332">
        <f t="shared" si="38"/>
        <v>2</v>
      </c>
      <c r="O380" s="332">
        <v>2</v>
      </c>
      <c r="P380" s="332">
        <v>0</v>
      </c>
      <c r="Q380" s="332">
        <v>0</v>
      </c>
    </row>
    <row r="381" spans="1:17" s="304" customFormat="1" ht="9" customHeight="1">
      <c r="A381" s="292"/>
      <c r="B381" s="319"/>
      <c r="C381" s="319"/>
      <c r="D381" s="319"/>
      <c r="E381" s="332"/>
      <c r="F381" s="332"/>
      <c r="G381" s="332"/>
      <c r="H381" s="319"/>
      <c r="I381" s="319"/>
      <c r="J381" s="332"/>
      <c r="K381" s="332"/>
      <c r="L381" s="332"/>
      <c r="M381" s="319"/>
      <c r="N381" s="332"/>
      <c r="O381" s="332"/>
      <c r="P381" s="332"/>
      <c r="Q381" s="332"/>
    </row>
    <row r="382" spans="1:17" s="304" customFormat="1" ht="9" customHeight="1">
      <c r="A382" s="288">
        <v>2005</v>
      </c>
      <c r="B382" s="292"/>
      <c r="C382" s="292"/>
      <c r="D382" s="330"/>
      <c r="E382" s="330"/>
      <c r="F382" s="330"/>
      <c r="G382" s="330"/>
      <c r="H382" s="330"/>
      <c r="I382" s="330"/>
      <c r="J382" s="330"/>
      <c r="K382" s="330"/>
      <c r="L382" s="292"/>
      <c r="M382" s="292"/>
      <c r="N382" s="293"/>
      <c r="O382" s="292"/>
      <c r="P382" s="292"/>
      <c r="Q382" s="292"/>
    </row>
    <row r="383" spans="1:17" s="303" customFormat="1" ht="9" customHeight="1">
      <c r="A383" s="291" t="s">
        <v>7</v>
      </c>
      <c r="B383" s="328">
        <f>SUM(B385:B417)</f>
        <v>495240</v>
      </c>
      <c r="C383" s="328"/>
      <c r="D383" s="328">
        <f>SUM(D385:D417)</f>
        <v>32603</v>
      </c>
      <c r="E383" s="328">
        <f>SUM(E385:E417)</f>
        <v>18214</v>
      </c>
      <c r="F383" s="328">
        <f>SUM(F385:F417)</f>
        <v>14318</v>
      </c>
      <c r="G383" s="328">
        <f>SUM(G385:G417)</f>
        <v>71</v>
      </c>
      <c r="H383" s="328"/>
      <c r="I383" s="328">
        <f>SUM(I385:I417)</f>
        <v>460518</v>
      </c>
      <c r="J383" s="328">
        <f>SUM(J385:J417)</f>
        <v>253400</v>
      </c>
      <c r="K383" s="328">
        <f>SUM(K385:K417)</f>
        <v>207093</v>
      </c>
      <c r="L383" s="328">
        <f>SUM(L385:L417)</f>
        <v>25</v>
      </c>
      <c r="M383" s="328"/>
      <c r="N383" s="328">
        <f>SUM(O383:Q383)</f>
        <v>2119</v>
      </c>
      <c r="O383" s="328">
        <f>SUM(O385:O417)</f>
        <v>1512</v>
      </c>
      <c r="P383" s="328">
        <f>SUM(P385:P417)</f>
        <v>557</v>
      </c>
      <c r="Q383" s="328">
        <f>SUM(Q385:Q417)</f>
        <v>50</v>
      </c>
    </row>
    <row r="384" spans="1:17" s="303" customFormat="1" ht="3" customHeight="1">
      <c r="A384" s="291"/>
      <c r="B384" s="328"/>
      <c r="C384" s="328"/>
      <c r="D384" s="328"/>
      <c r="E384" s="328"/>
      <c r="F384" s="328"/>
      <c r="G384" s="328"/>
      <c r="H384" s="328"/>
      <c r="I384" s="328"/>
      <c r="J384" s="290"/>
      <c r="K384" s="290"/>
      <c r="L384" s="290"/>
      <c r="M384" s="290"/>
      <c r="N384" s="328"/>
      <c r="O384" s="290"/>
      <c r="P384" s="290"/>
      <c r="Q384" s="290"/>
    </row>
    <row r="385" spans="1:17" s="304" customFormat="1" ht="9" customHeight="1">
      <c r="A385" s="292" t="s">
        <v>16</v>
      </c>
      <c r="B385" s="319">
        <f t="shared" ref="B385:B417" si="39">SUM(D385,I385,N385)</f>
        <v>4431</v>
      </c>
      <c r="C385" s="294"/>
      <c r="D385" s="319">
        <f t="shared" ref="D385:D417" si="40">SUM(E385:G385)</f>
        <v>296</v>
      </c>
      <c r="E385" s="319">
        <v>156</v>
      </c>
      <c r="F385" s="319">
        <v>139</v>
      </c>
      <c r="G385" s="319">
        <v>1</v>
      </c>
      <c r="H385" s="294"/>
      <c r="I385" s="319">
        <f t="shared" ref="I385:I417" si="41">SUM(J385:L385)</f>
        <v>4120</v>
      </c>
      <c r="J385" s="319">
        <v>2127</v>
      </c>
      <c r="K385" s="319">
        <v>1992</v>
      </c>
      <c r="L385" s="319">
        <v>1</v>
      </c>
      <c r="M385" s="294"/>
      <c r="N385" s="319">
        <f t="shared" ref="N385:N417" si="42">SUM(O385:Q385)</f>
        <v>15</v>
      </c>
      <c r="O385" s="319">
        <v>8</v>
      </c>
      <c r="P385" s="319">
        <v>7</v>
      </c>
      <c r="Q385" s="319">
        <v>0</v>
      </c>
    </row>
    <row r="386" spans="1:17" s="304" customFormat="1" ht="9" customHeight="1">
      <c r="A386" s="292" t="s">
        <v>17</v>
      </c>
      <c r="B386" s="319">
        <f t="shared" si="39"/>
        <v>12695</v>
      </c>
      <c r="C386" s="294"/>
      <c r="D386" s="319">
        <f t="shared" si="40"/>
        <v>903</v>
      </c>
      <c r="E386" s="319">
        <v>512</v>
      </c>
      <c r="F386" s="319">
        <v>391</v>
      </c>
      <c r="G386" s="319">
        <v>0</v>
      </c>
      <c r="H386" s="294"/>
      <c r="I386" s="319">
        <f t="shared" si="41"/>
        <v>11691</v>
      </c>
      <c r="J386" s="319">
        <v>7157</v>
      </c>
      <c r="K386" s="319">
        <v>4533</v>
      </c>
      <c r="L386" s="319">
        <v>1</v>
      </c>
      <c r="M386" s="294"/>
      <c r="N386" s="319">
        <f t="shared" si="42"/>
        <v>101</v>
      </c>
      <c r="O386" s="319">
        <v>88</v>
      </c>
      <c r="P386" s="319">
        <v>10</v>
      </c>
      <c r="Q386" s="319">
        <v>3</v>
      </c>
    </row>
    <row r="387" spans="1:17" s="304" customFormat="1" ht="9" customHeight="1">
      <c r="A387" s="292" t="s">
        <v>18</v>
      </c>
      <c r="B387" s="319">
        <f t="shared" si="39"/>
        <v>2092</v>
      </c>
      <c r="C387" s="294"/>
      <c r="D387" s="319">
        <f t="shared" si="40"/>
        <v>154</v>
      </c>
      <c r="E387" s="319">
        <v>88</v>
      </c>
      <c r="F387" s="319">
        <v>66</v>
      </c>
      <c r="G387" s="319">
        <v>0</v>
      </c>
      <c r="H387" s="294"/>
      <c r="I387" s="319">
        <f t="shared" si="41"/>
        <v>1918</v>
      </c>
      <c r="J387" s="319">
        <v>1183</v>
      </c>
      <c r="K387" s="319">
        <v>735</v>
      </c>
      <c r="L387" s="319">
        <v>0</v>
      </c>
      <c r="M387" s="294"/>
      <c r="N387" s="319">
        <f t="shared" si="42"/>
        <v>20</v>
      </c>
      <c r="O387" s="319">
        <v>18</v>
      </c>
      <c r="P387" s="319">
        <v>2</v>
      </c>
      <c r="Q387" s="319">
        <v>0</v>
      </c>
    </row>
    <row r="388" spans="1:17" s="304" customFormat="1" ht="9" customHeight="1">
      <c r="A388" s="295" t="s">
        <v>19</v>
      </c>
      <c r="B388" s="333">
        <f t="shared" si="39"/>
        <v>3019</v>
      </c>
      <c r="C388" s="333"/>
      <c r="D388" s="333">
        <f t="shared" si="40"/>
        <v>171</v>
      </c>
      <c r="E388" s="333">
        <v>97</v>
      </c>
      <c r="F388" s="333">
        <v>74</v>
      </c>
      <c r="G388" s="333">
        <v>0</v>
      </c>
      <c r="H388" s="333"/>
      <c r="I388" s="333">
        <f t="shared" si="41"/>
        <v>2826</v>
      </c>
      <c r="J388" s="333">
        <v>1660</v>
      </c>
      <c r="K388" s="333">
        <v>1166</v>
      </c>
      <c r="L388" s="333">
        <v>0</v>
      </c>
      <c r="M388" s="333"/>
      <c r="N388" s="333">
        <f t="shared" si="42"/>
        <v>22</v>
      </c>
      <c r="O388" s="333">
        <v>16</v>
      </c>
      <c r="P388" s="333">
        <v>6</v>
      </c>
      <c r="Q388" s="333">
        <v>0</v>
      </c>
    </row>
    <row r="389" spans="1:17" s="304" customFormat="1" ht="9" customHeight="1">
      <c r="A389" s="292" t="s">
        <v>20</v>
      </c>
      <c r="B389" s="319">
        <f t="shared" si="39"/>
        <v>12377</v>
      </c>
      <c r="C389" s="294"/>
      <c r="D389" s="319">
        <f t="shared" si="40"/>
        <v>498</v>
      </c>
      <c r="E389" s="319">
        <v>298</v>
      </c>
      <c r="F389" s="319">
        <v>199</v>
      </c>
      <c r="G389" s="319">
        <v>1</v>
      </c>
      <c r="H389" s="294"/>
      <c r="I389" s="319">
        <f t="shared" si="41"/>
        <v>11797</v>
      </c>
      <c r="J389" s="319">
        <v>6416</v>
      </c>
      <c r="K389" s="319">
        <v>5381</v>
      </c>
      <c r="L389" s="319">
        <v>0</v>
      </c>
      <c r="M389" s="294"/>
      <c r="N389" s="319">
        <f t="shared" si="42"/>
        <v>82</v>
      </c>
      <c r="O389" s="319">
        <v>47</v>
      </c>
      <c r="P389" s="319">
        <v>34</v>
      </c>
      <c r="Q389" s="319">
        <v>1</v>
      </c>
    </row>
    <row r="390" spans="1:17" s="304" customFormat="1" ht="9" customHeight="1">
      <c r="A390" s="292" t="s">
        <v>21</v>
      </c>
      <c r="B390" s="319">
        <f t="shared" si="39"/>
        <v>2759</v>
      </c>
      <c r="C390" s="294"/>
      <c r="D390" s="319">
        <f t="shared" si="40"/>
        <v>157</v>
      </c>
      <c r="E390" s="319">
        <v>92</v>
      </c>
      <c r="F390" s="319">
        <v>65</v>
      </c>
      <c r="G390" s="319">
        <v>0</v>
      </c>
      <c r="H390" s="294"/>
      <c r="I390" s="319">
        <f t="shared" si="41"/>
        <v>2580</v>
      </c>
      <c r="J390" s="319">
        <v>1470</v>
      </c>
      <c r="K390" s="319">
        <v>1110</v>
      </c>
      <c r="L390" s="319">
        <v>0</v>
      </c>
      <c r="M390" s="294"/>
      <c r="N390" s="319">
        <f t="shared" si="42"/>
        <v>22</v>
      </c>
      <c r="O390" s="319">
        <v>17</v>
      </c>
      <c r="P390" s="319">
        <v>5</v>
      </c>
      <c r="Q390" s="319">
        <v>0</v>
      </c>
    </row>
    <row r="391" spans="1:17" s="304" customFormat="1" ht="9" customHeight="1">
      <c r="A391" s="292" t="s">
        <v>22</v>
      </c>
      <c r="B391" s="319">
        <f t="shared" si="39"/>
        <v>17411</v>
      </c>
      <c r="C391" s="294"/>
      <c r="D391" s="319">
        <f t="shared" si="40"/>
        <v>1309</v>
      </c>
      <c r="E391" s="319">
        <v>727</v>
      </c>
      <c r="F391" s="319">
        <v>579</v>
      </c>
      <c r="G391" s="319">
        <v>3</v>
      </c>
      <c r="H391" s="294"/>
      <c r="I391" s="319">
        <f t="shared" si="41"/>
        <v>15993</v>
      </c>
      <c r="J391" s="319">
        <v>8949</v>
      </c>
      <c r="K391" s="319">
        <v>7040</v>
      </c>
      <c r="L391" s="319">
        <v>4</v>
      </c>
      <c r="M391" s="294"/>
      <c r="N391" s="319">
        <f t="shared" si="42"/>
        <v>109</v>
      </c>
      <c r="O391" s="319">
        <v>83</v>
      </c>
      <c r="P391" s="319">
        <v>19</v>
      </c>
      <c r="Q391" s="319">
        <v>7</v>
      </c>
    </row>
    <row r="392" spans="1:17" s="304" customFormat="1" ht="9" customHeight="1">
      <c r="A392" s="295" t="s">
        <v>23</v>
      </c>
      <c r="B392" s="333">
        <f t="shared" si="39"/>
        <v>17239</v>
      </c>
      <c r="C392" s="333"/>
      <c r="D392" s="333">
        <f t="shared" si="40"/>
        <v>1073</v>
      </c>
      <c r="E392" s="333">
        <v>576</v>
      </c>
      <c r="F392" s="333">
        <v>493</v>
      </c>
      <c r="G392" s="333">
        <v>4</v>
      </c>
      <c r="H392" s="333"/>
      <c r="I392" s="333">
        <f t="shared" si="41"/>
        <v>15989</v>
      </c>
      <c r="J392" s="333">
        <v>9197</v>
      </c>
      <c r="K392" s="333">
        <v>6792</v>
      </c>
      <c r="L392" s="333">
        <v>0</v>
      </c>
      <c r="M392" s="333"/>
      <c r="N392" s="333">
        <f t="shared" si="42"/>
        <v>177</v>
      </c>
      <c r="O392" s="333">
        <v>118</v>
      </c>
      <c r="P392" s="333">
        <v>57</v>
      </c>
      <c r="Q392" s="333">
        <v>2</v>
      </c>
    </row>
    <row r="393" spans="1:17" s="304" customFormat="1" ht="9" customHeight="1">
      <c r="A393" s="243" t="s">
        <v>24</v>
      </c>
      <c r="B393" s="319">
        <f t="shared" si="39"/>
        <v>49882</v>
      </c>
      <c r="C393" s="294"/>
      <c r="D393" s="319">
        <f t="shared" si="40"/>
        <v>2591</v>
      </c>
      <c r="E393" s="319">
        <v>1447</v>
      </c>
      <c r="F393" s="319">
        <v>1133</v>
      </c>
      <c r="G393" s="319">
        <v>11</v>
      </c>
      <c r="H393" s="294"/>
      <c r="I393" s="319">
        <f t="shared" si="41"/>
        <v>47260</v>
      </c>
      <c r="J393" s="319">
        <v>23962</v>
      </c>
      <c r="K393" s="319">
        <v>23298</v>
      </c>
      <c r="L393" s="319">
        <v>0</v>
      </c>
      <c r="M393" s="294"/>
      <c r="N393" s="319">
        <f t="shared" si="42"/>
        <v>31</v>
      </c>
      <c r="O393" s="319">
        <v>19</v>
      </c>
      <c r="P393" s="319">
        <v>12</v>
      </c>
      <c r="Q393" s="319">
        <v>0</v>
      </c>
    </row>
    <row r="394" spans="1:17" s="304" customFormat="1" ht="9" customHeight="1">
      <c r="A394" s="292" t="s">
        <v>25</v>
      </c>
      <c r="B394" s="319">
        <f t="shared" si="39"/>
        <v>7440</v>
      </c>
      <c r="C394" s="294"/>
      <c r="D394" s="319">
        <f t="shared" si="40"/>
        <v>412</v>
      </c>
      <c r="E394" s="319">
        <v>210</v>
      </c>
      <c r="F394" s="319">
        <v>202</v>
      </c>
      <c r="G394" s="319">
        <v>0</v>
      </c>
      <c r="H394" s="294"/>
      <c r="I394" s="319">
        <f t="shared" si="41"/>
        <v>7005</v>
      </c>
      <c r="J394" s="319">
        <v>4030</v>
      </c>
      <c r="K394" s="319">
        <v>2972</v>
      </c>
      <c r="L394" s="319">
        <v>3</v>
      </c>
      <c r="M394" s="294"/>
      <c r="N394" s="319">
        <f t="shared" si="42"/>
        <v>23</v>
      </c>
      <c r="O394" s="319">
        <v>13</v>
      </c>
      <c r="P394" s="319">
        <v>10</v>
      </c>
      <c r="Q394" s="319">
        <v>0</v>
      </c>
    </row>
    <row r="395" spans="1:17" s="304" customFormat="1" ht="9" customHeight="1">
      <c r="A395" s="292" t="s">
        <v>26</v>
      </c>
      <c r="B395" s="319">
        <f t="shared" si="39"/>
        <v>23402</v>
      </c>
      <c r="C395" s="294"/>
      <c r="D395" s="319">
        <f t="shared" si="40"/>
        <v>1806</v>
      </c>
      <c r="E395" s="319">
        <v>1031</v>
      </c>
      <c r="F395" s="319">
        <v>774</v>
      </c>
      <c r="G395" s="319">
        <v>1</v>
      </c>
      <c r="H395" s="294"/>
      <c r="I395" s="319">
        <f t="shared" si="41"/>
        <v>21519</v>
      </c>
      <c r="J395" s="319">
        <v>11498</v>
      </c>
      <c r="K395" s="319">
        <v>10018</v>
      </c>
      <c r="L395" s="319">
        <v>3</v>
      </c>
      <c r="M395" s="294"/>
      <c r="N395" s="319">
        <f t="shared" si="42"/>
        <v>77</v>
      </c>
      <c r="O395" s="319">
        <v>49</v>
      </c>
      <c r="P395" s="319">
        <v>28</v>
      </c>
      <c r="Q395" s="319">
        <v>0</v>
      </c>
    </row>
    <row r="396" spans="1:17" s="304" customFormat="1" ht="9" customHeight="1">
      <c r="A396" s="295" t="s">
        <v>27</v>
      </c>
      <c r="B396" s="333">
        <f t="shared" si="39"/>
        <v>11651</v>
      </c>
      <c r="C396" s="333"/>
      <c r="D396" s="333">
        <f t="shared" si="40"/>
        <v>691</v>
      </c>
      <c r="E396" s="333">
        <v>376</v>
      </c>
      <c r="F396" s="333">
        <v>312</v>
      </c>
      <c r="G396" s="333">
        <v>3</v>
      </c>
      <c r="H396" s="333"/>
      <c r="I396" s="333">
        <f t="shared" si="41"/>
        <v>10923</v>
      </c>
      <c r="J396" s="333">
        <v>6164</v>
      </c>
      <c r="K396" s="333">
        <v>4759</v>
      </c>
      <c r="L396" s="333">
        <v>0</v>
      </c>
      <c r="M396" s="333"/>
      <c r="N396" s="333">
        <f t="shared" si="42"/>
        <v>37</v>
      </c>
      <c r="O396" s="333">
        <v>32</v>
      </c>
      <c r="P396" s="333">
        <v>4</v>
      </c>
      <c r="Q396" s="333">
        <v>1</v>
      </c>
    </row>
    <row r="397" spans="1:17" s="304" customFormat="1" ht="9" customHeight="1">
      <c r="A397" s="292" t="s">
        <v>28</v>
      </c>
      <c r="B397" s="319">
        <f t="shared" si="39"/>
        <v>10955</v>
      </c>
      <c r="C397" s="294"/>
      <c r="D397" s="319">
        <f t="shared" si="40"/>
        <v>681</v>
      </c>
      <c r="E397" s="319">
        <v>375</v>
      </c>
      <c r="F397" s="319">
        <v>300</v>
      </c>
      <c r="G397" s="319">
        <v>6</v>
      </c>
      <c r="H397" s="294"/>
      <c r="I397" s="319">
        <f t="shared" si="41"/>
        <v>10210</v>
      </c>
      <c r="J397" s="319">
        <v>5634</v>
      </c>
      <c r="K397" s="319">
        <v>4575</v>
      </c>
      <c r="L397" s="319">
        <v>1</v>
      </c>
      <c r="M397" s="294"/>
      <c r="N397" s="319">
        <f t="shared" si="42"/>
        <v>64</v>
      </c>
      <c r="O397" s="319">
        <v>34</v>
      </c>
      <c r="P397" s="319">
        <v>29</v>
      </c>
      <c r="Q397" s="319">
        <v>1</v>
      </c>
    </row>
    <row r="398" spans="1:17" s="304" customFormat="1" ht="9" customHeight="1">
      <c r="A398" s="292" t="s">
        <v>29</v>
      </c>
      <c r="B398" s="319">
        <f t="shared" si="39"/>
        <v>34117</v>
      </c>
      <c r="C398" s="294"/>
      <c r="D398" s="319">
        <f t="shared" si="40"/>
        <v>1829</v>
      </c>
      <c r="E398" s="319">
        <v>1013</v>
      </c>
      <c r="F398" s="319">
        <v>814</v>
      </c>
      <c r="G398" s="319">
        <v>2</v>
      </c>
      <c r="H398" s="294"/>
      <c r="I398" s="319">
        <f t="shared" si="41"/>
        <v>32247</v>
      </c>
      <c r="J398" s="319">
        <v>17435</v>
      </c>
      <c r="K398" s="319">
        <v>14810</v>
      </c>
      <c r="L398" s="319">
        <v>2</v>
      </c>
      <c r="M398" s="294"/>
      <c r="N398" s="319">
        <f t="shared" si="42"/>
        <v>41</v>
      </c>
      <c r="O398" s="319">
        <v>31</v>
      </c>
      <c r="P398" s="319">
        <v>10</v>
      </c>
      <c r="Q398" s="319">
        <v>0</v>
      </c>
    </row>
    <row r="399" spans="1:17" s="304" customFormat="1" ht="9" customHeight="1">
      <c r="A399" s="292" t="s">
        <v>30</v>
      </c>
      <c r="B399" s="319">
        <f t="shared" si="39"/>
        <v>58896</v>
      </c>
      <c r="C399" s="294"/>
      <c r="D399" s="319">
        <f t="shared" si="40"/>
        <v>6000</v>
      </c>
      <c r="E399" s="319">
        <v>3383</v>
      </c>
      <c r="F399" s="319">
        <v>2601</v>
      </c>
      <c r="G399" s="319">
        <v>16</v>
      </c>
      <c r="H399" s="294"/>
      <c r="I399" s="319">
        <f t="shared" si="41"/>
        <v>52825</v>
      </c>
      <c r="J399" s="319">
        <v>28743</v>
      </c>
      <c r="K399" s="319">
        <v>24079</v>
      </c>
      <c r="L399" s="319">
        <v>3</v>
      </c>
      <c r="M399" s="294"/>
      <c r="N399" s="319">
        <f t="shared" si="42"/>
        <v>71</v>
      </c>
      <c r="O399" s="319">
        <v>46</v>
      </c>
      <c r="P399" s="319">
        <v>18</v>
      </c>
      <c r="Q399" s="319">
        <v>7</v>
      </c>
    </row>
    <row r="400" spans="1:17" s="304" customFormat="1" ht="9" customHeight="1">
      <c r="A400" s="295" t="s">
        <v>31</v>
      </c>
      <c r="B400" s="333">
        <f t="shared" si="39"/>
        <v>20514</v>
      </c>
      <c r="C400" s="333"/>
      <c r="D400" s="333">
        <f t="shared" si="40"/>
        <v>1058</v>
      </c>
      <c r="E400" s="333">
        <v>598</v>
      </c>
      <c r="F400" s="333">
        <v>460</v>
      </c>
      <c r="G400" s="333">
        <v>0</v>
      </c>
      <c r="H400" s="333"/>
      <c r="I400" s="333">
        <f t="shared" si="41"/>
        <v>19332</v>
      </c>
      <c r="J400" s="333">
        <v>10801</v>
      </c>
      <c r="K400" s="333">
        <v>8531</v>
      </c>
      <c r="L400" s="333">
        <v>0</v>
      </c>
      <c r="M400" s="333"/>
      <c r="N400" s="333">
        <f t="shared" si="42"/>
        <v>124</v>
      </c>
      <c r="O400" s="333">
        <v>87</v>
      </c>
      <c r="P400" s="333">
        <v>37</v>
      </c>
      <c r="Q400" s="333">
        <v>0</v>
      </c>
    </row>
    <row r="401" spans="1:17" s="304" customFormat="1" ht="9" customHeight="1">
      <c r="A401" s="292" t="s">
        <v>32</v>
      </c>
      <c r="B401" s="319">
        <f t="shared" si="39"/>
        <v>7823</v>
      </c>
      <c r="C401" s="294"/>
      <c r="D401" s="319">
        <f t="shared" si="40"/>
        <v>425</v>
      </c>
      <c r="E401" s="319">
        <v>247</v>
      </c>
      <c r="F401" s="319">
        <v>177</v>
      </c>
      <c r="G401" s="319">
        <v>1</v>
      </c>
      <c r="H401" s="294"/>
      <c r="I401" s="319">
        <f t="shared" si="41"/>
        <v>7318</v>
      </c>
      <c r="J401" s="319">
        <v>3963</v>
      </c>
      <c r="K401" s="319">
        <v>3355</v>
      </c>
      <c r="L401" s="319">
        <v>0</v>
      </c>
      <c r="M401" s="294"/>
      <c r="N401" s="319">
        <f t="shared" si="42"/>
        <v>80</v>
      </c>
      <c r="O401" s="319">
        <v>63</v>
      </c>
      <c r="P401" s="319">
        <v>13</v>
      </c>
      <c r="Q401" s="319">
        <v>4</v>
      </c>
    </row>
    <row r="402" spans="1:17" s="304" customFormat="1" ht="9" customHeight="1">
      <c r="A402" s="292" t="s">
        <v>33</v>
      </c>
      <c r="B402" s="319">
        <f t="shared" si="39"/>
        <v>4808</v>
      </c>
      <c r="C402" s="294"/>
      <c r="D402" s="319">
        <f t="shared" si="40"/>
        <v>160</v>
      </c>
      <c r="E402" s="319">
        <v>92</v>
      </c>
      <c r="F402" s="319">
        <v>65</v>
      </c>
      <c r="G402" s="319">
        <v>3</v>
      </c>
      <c r="H402" s="294"/>
      <c r="I402" s="319">
        <f t="shared" si="41"/>
        <v>4602</v>
      </c>
      <c r="J402" s="319">
        <v>2679</v>
      </c>
      <c r="K402" s="319">
        <v>1921</v>
      </c>
      <c r="L402" s="319">
        <v>2</v>
      </c>
      <c r="M402" s="294"/>
      <c r="N402" s="319">
        <f t="shared" si="42"/>
        <v>46</v>
      </c>
      <c r="O402" s="319">
        <v>29</v>
      </c>
      <c r="P402" s="319">
        <v>17</v>
      </c>
      <c r="Q402" s="319">
        <v>0</v>
      </c>
    </row>
    <row r="403" spans="1:17" s="304" customFormat="1" ht="9" customHeight="1">
      <c r="A403" s="292" t="s">
        <v>34</v>
      </c>
      <c r="B403" s="319">
        <f t="shared" si="39"/>
        <v>19259</v>
      </c>
      <c r="C403" s="294"/>
      <c r="D403" s="319">
        <f t="shared" si="40"/>
        <v>891</v>
      </c>
      <c r="E403" s="319">
        <v>489</v>
      </c>
      <c r="F403" s="319">
        <v>399</v>
      </c>
      <c r="G403" s="319">
        <v>3</v>
      </c>
      <c r="H403" s="294"/>
      <c r="I403" s="319">
        <f t="shared" si="41"/>
        <v>18187</v>
      </c>
      <c r="J403" s="319">
        <v>10109</v>
      </c>
      <c r="K403" s="319">
        <v>8078</v>
      </c>
      <c r="L403" s="319">
        <v>0</v>
      </c>
      <c r="M403" s="294"/>
      <c r="N403" s="319">
        <f t="shared" si="42"/>
        <v>181</v>
      </c>
      <c r="O403" s="319">
        <v>131</v>
      </c>
      <c r="P403" s="319">
        <v>44</v>
      </c>
      <c r="Q403" s="319">
        <v>6</v>
      </c>
    </row>
    <row r="404" spans="1:17" s="304" customFormat="1" ht="9" customHeight="1">
      <c r="A404" s="295" t="s">
        <v>35</v>
      </c>
      <c r="B404" s="333">
        <f t="shared" si="39"/>
        <v>18908</v>
      </c>
      <c r="C404" s="333"/>
      <c r="D404" s="333">
        <f t="shared" si="40"/>
        <v>1082</v>
      </c>
      <c r="E404" s="333">
        <v>593</v>
      </c>
      <c r="F404" s="333">
        <v>486</v>
      </c>
      <c r="G404" s="333">
        <v>3</v>
      </c>
      <c r="H404" s="333"/>
      <c r="I404" s="333">
        <f t="shared" si="41"/>
        <v>17748</v>
      </c>
      <c r="J404" s="333">
        <v>9687</v>
      </c>
      <c r="K404" s="333">
        <v>8060</v>
      </c>
      <c r="L404" s="333">
        <v>1</v>
      </c>
      <c r="M404" s="333"/>
      <c r="N404" s="333">
        <f t="shared" si="42"/>
        <v>78</v>
      </c>
      <c r="O404" s="333">
        <v>63</v>
      </c>
      <c r="P404" s="333">
        <v>13</v>
      </c>
      <c r="Q404" s="333">
        <v>2</v>
      </c>
    </row>
    <row r="405" spans="1:17" s="304" customFormat="1" ht="9" customHeight="1">
      <c r="A405" s="292" t="s">
        <v>36</v>
      </c>
      <c r="B405" s="319">
        <f t="shared" si="39"/>
        <v>28165</v>
      </c>
      <c r="C405" s="294"/>
      <c r="D405" s="319">
        <f t="shared" si="40"/>
        <v>2922</v>
      </c>
      <c r="E405" s="319">
        <v>1636</v>
      </c>
      <c r="F405" s="319">
        <v>1285</v>
      </c>
      <c r="G405" s="319">
        <v>1</v>
      </c>
      <c r="H405" s="294"/>
      <c r="I405" s="319">
        <f t="shared" si="41"/>
        <v>25187</v>
      </c>
      <c r="J405" s="319">
        <v>13530</v>
      </c>
      <c r="K405" s="319">
        <v>11657</v>
      </c>
      <c r="L405" s="319">
        <v>0</v>
      </c>
      <c r="M405" s="294"/>
      <c r="N405" s="319">
        <f t="shared" si="42"/>
        <v>56</v>
      </c>
      <c r="O405" s="319">
        <v>44</v>
      </c>
      <c r="P405" s="319">
        <v>12</v>
      </c>
      <c r="Q405" s="319">
        <v>0</v>
      </c>
    </row>
    <row r="406" spans="1:17" s="304" customFormat="1" ht="9" customHeight="1">
      <c r="A406" s="292" t="s">
        <v>37</v>
      </c>
      <c r="B406" s="319">
        <f t="shared" si="39"/>
        <v>6678</v>
      </c>
      <c r="C406" s="294"/>
      <c r="D406" s="319">
        <f t="shared" si="40"/>
        <v>534</v>
      </c>
      <c r="E406" s="319">
        <v>290</v>
      </c>
      <c r="F406" s="319">
        <v>244</v>
      </c>
      <c r="G406" s="319">
        <v>0</v>
      </c>
      <c r="H406" s="294"/>
      <c r="I406" s="319">
        <f t="shared" si="41"/>
        <v>6115</v>
      </c>
      <c r="J406" s="319">
        <v>3364</v>
      </c>
      <c r="K406" s="319">
        <v>2749</v>
      </c>
      <c r="L406" s="319">
        <v>2</v>
      </c>
      <c r="M406" s="294"/>
      <c r="N406" s="319">
        <f t="shared" si="42"/>
        <v>29</v>
      </c>
      <c r="O406" s="319">
        <v>14</v>
      </c>
      <c r="P406" s="319">
        <v>14</v>
      </c>
      <c r="Q406" s="319">
        <v>1</v>
      </c>
    </row>
    <row r="407" spans="1:17" s="304" customFormat="1" ht="9" customHeight="1">
      <c r="A407" s="292" t="s">
        <v>38</v>
      </c>
      <c r="B407" s="319">
        <f t="shared" si="39"/>
        <v>3206</v>
      </c>
      <c r="C407" s="294"/>
      <c r="D407" s="319">
        <f t="shared" si="40"/>
        <v>342</v>
      </c>
      <c r="E407" s="319">
        <v>180</v>
      </c>
      <c r="F407" s="319">
        <v>161</v>
      </c>
      <c r="G407" s="319">
        <v>1</v>
      </c>
      <c r="H407" s="294"/>
      <c r="I407" s="319">
        <f t="shared" si="41"/>
        <v>2792</v>
      </c>
      <c r="J407" s="319">
        <v>1727</v>
      </c>
      <c r="K407" s="319">
        <v>1065</v>
      </c>
      <c r="L407" s="319">
        <v>0</v>
      </c>
      <c r="M407" s="294"/>
      <c r="N407" s="319">
        <f t="shared" si="42"/>
        <v>72</v>
      </c>
      <c r="O407" s="319">
        <v>65</v>
      </c>
      <c r="P407" s="319">
        <v>6</v>
      </c>
      <c r="Q407" s="319">
        <v>1</v>
      </c>
    </row>
    <row r="408" spans="1:17" s="304" customFormat="1" ht="9" customHeight="1">
      <c r="A408" s="295" t="s">
        <v>39</v>
      </c>
      <c r="B408" s="333">
        <f t="shared" si="39"/>
        <v>11253</v>
      </c>
      <c r="C408" s="333"/>
      <c r="D408" s="333">
        <f t="shared" si="40"/>
        <v>680</v>
      </c>
      <c r="E408" s="333">
        <v>389</v>
      </c>
      <c r="F408" s="333">
        <v>291</v>
      </c>
      <c r="G408" s="333">
        <v>0</v>
      </c>
      <c r="H408" s="333"/>
      <c r="I408" s="333">
        <f t="shared" si="41"/>
        <v>10550</v>
      </c>
      <c r="J408" s="333">
        <v>5800</v>
      </c>
      <c r="K408" s="333">
        <v>4749</v>
      </c>
      <c r="L408" s="333">
        <v>1</v>
      </c>
      <c r="M408" s="333"/>
      <c r="N408" s="333">
        <f t="shared" si="42"/>
        <v>23</v>
      </c>
      <c r="O408" s="333">
        <v>11</v>
      </c>
      <c r="P408" s="333">
        <v>9</v>
      </c>
      <c r="Q408" s="333">
        <v>3</v>
      </c>
    </row>
    <row r="409" spans="1:17" s="304" customFormat="1" ht="9" customHeight="1">
      <c r="A409" s="292" t="s">
        <v>40</v>
      </c>
      <c r="B409" s="319">
        <f t="shared" si="39"/>
        <v>11584</v>
      </c>
      <c r="C409" s="294"/>
      <c r="D409" s="319">
        <f t="shared" si="40"/>
        <v>400</v>
      </c>
      <c r="E409" s="319">
        <v>218</v>
      </c>
      <c r="F409" s="319">
        <v>182</v>
      </c>
      <c r="G409" s="319">
        <v>0</v>
      </c>
      <c r="H409" s="294"/>
      <c r="I409" s="319">
        <f t="shared" si="41"/>
        <v>11140</v>
      </c>
      <c r="J409" s="319">
        <v>6608</v>
      </c>
      <c r="K409" s="319">
        <v>4532</v>
      </c>
      <c r="L409" s="319">
        <v>0</v>
      </c>
      <c r="M409" s="294"/>
      <c r="N409" s="319">
        <f t="shared" si="42"/>
        <v>44</v>
      </c>
      <c r="O409" s="319">
        <v>23</v>
      </c>
      <c r="P409" s="319">
        <v>21</v>
      </c>
      <c r="Q409" s="319">
        <v>0</v>
      </c>
    </row>
    <row r="410" spans="1:17" s="304" customFormat="1" ht="9" customHeight="1">
      <c r="A410" s="292" t="s">
        <v>41</v>
      </c>
      <c r="B410" s="319">
        <f t="shared" si="39"/>
        <v>12401</v>
      </c>
      <c r="C410" s="294"/>
      <c r="D410" s="319">
        <f t="shared" si="40"/>
        <v>740</v>
      </c>
      <c r="E410" s="319">
        <v>409</v>
      </c>
      <c r="F410" s="319">
        <v>331</v>
      </c>
      <c r="G410" s="319">
        <v>0</v>
      </c>
      <c r="H410" s="294"/>
      <c r="I410" s="319">
        <f t="shared" si="41"/>
        <v>11617</v>
      </c>
      <c r="J410" s="319">
        <v>6800</v>
      </c>
      <c r="K410" s="319">
        <v>4817</v>
      </c>
      <c r="L410" s="319">
        <v>0</v>
      </c>
      <c r="M410" s="294"/>
      <c r="N410" s="319">
        <f t="shared" si="42"/>
        <v>44</v>
      </c>
      <c r="O410" s="319">
        <v>39</v>
      </c>
      <c r="P410" s="319">
        <v>5</v>
      </c>
      <c r="Q410" s="319">
        <v>0</v>
      </c>
    </row>
    <row r="411" spans="1:17" s="304" customFormat="1" ht="9" customHeight="1">
      <c r="A411" s="292" t="s">
        <v>42</v>
      </c>
      <c r="B411" s="319">
        <f t="shared" si="39"/>
        <v>8724</v>
      </c>
      <c r="C411" s="294"/>
      <c r="D411" s="319">
        <f t="shared" si="40"/>
        <v>712</v>
      </c>
      <c r="E411" s="319">
        <v>402</v>
      </c>
      <c r="F411" s="319">
        <v>310</v>
      </c>
      <c r="G411" s="319">
        <v>0</v>
      </c>
      <c r="H411" s="294"/>
      <c r="I411" s="319">
        <f t="shared" si="41"/>
        <v>7974</v>
      </c>
      <c r="J411" s="319">
        <v>4634</v>
      </c>
      <c r="K411" s="319">
        <v>3340</v>
      </c>
      <c r="L411" s="319">
        <v>0</v>
      </c>
      <c r="M411" s="294"/>
      <c r="N411" s="319">
        <f t="shared" si="42"/>
        <v>38</v>
      </c>
      <c r="O411" s="319">
        <v>35</v>
      </c>
      <c r="P411" s="319">
        <v>3</v>
      </c>
      <c r="Q411" s="319">
        <v>0</v>
      </c>
    </row>
    <row r="412" spans="1:17" s="304" customFormat="1" ht="9" customHeight="1">
      <c r="A412" s="295" t="s">
        <v>43</v>
      </c>
      <c r="B412" s="333">
        <f t="shared" si="39"/>
        <v>13487</v>
      </c>
      <c r="C412" s="333"/>
      <c r="D412" s="333">
        <f t="shared" si="40"/>
        <v>694</v>
      </c>
      <c r="E412" s="333">
        <v>383</v>
      </c>
      <c r="F412" s="333">
        <v>304</v>
      </c>
      <c r="G412" s="333">
        <v>7</v>
      </c>
      <c r="H412" s="333"/>
      <c r="I412" s="333">
        <f t="shared" si="41"/>
        <v>12714</v>
      </c>
      <c r="J412" s="333">
        <v>7159</v>
      </c>
      <c r="K412" s="333">
        <v>5555</v>
      </c>
      <c r="L412" s="333">
        <v>0</v>
      </c>
      <c r="M412" s="333"/>
      <c r="N412" s="333">
        <f t="shared" si="42"/>
        <v>79</v>
      </c>
      <c r="O412" s="333">
        <v>48</v>
      </c>
      <c r="P412" s="333">
        <v>25</v>
      </c>
      <c r="Q412" s="333">
        <v>6</v>
      </c>
    </row>
    <row r="413" spans="1:17" s="304" customFormat="1" ht="9" customHeight="1">
      <c r="A413" s="292" t="s">
        <v>44</v>
      </c>
      <c r="B413" s="319">
        <f t="shared" si="39"/>
        <v>4714</v>
      </c>
      <c r="C413" s="294"/>
      <c r="D413" s="319">
        <f t="shared" si="40"/>
        <v>555</v>
      </c>
      <c r="E413" s="319">
        <v>302</v>
      </c>
      <c r="F413" s="319">
        <v>251</v>
      </c>
      <c r="G413" s="319">
        <v>2</v>
      </c>
      <c r="H413" s="294"/>
      <c r="I413" s="319">
        <f t="shared" si="41"/>
        <v>4146</v>
      </c>
      <c r="J413" s="319">
        <v>2174</v>
      </c>
      <c r="K413" s="319">
        <v>1972</v>
      </c>
      <c r="L413" s="319">
        <v>0</v>
      </c>
      <c r="M413" s="294"/>
      <c r="N413" s="319">
        <f t="shared" si="42"/>
        <v>13</v>
      </c>
      <c r="O413" s="319">
        <v>10</v>
      </c>
      <c r="P413" s="319">
        <v>3</v>
      </c>
      <c r="Q413" s="319">
        <v>0</v>
      </c>
    </row>
    <row r="414" spans="1:17" s="304" customFormat="1" ht="9" customHeight="1">
      <c r="A414" s="292" t="s">
        <v>45</v>
      </c>
      <c r="B414" s="319">
        <f t="shared" si="39"/>
        <v>37877</v>
      </c>
      <c r="C414" s="294"/>
      <c r="D414" s="319">
        <f t="shared" si="40"/>
        <v>1999</v>
      </c>
      <c r="E414" s="319">
        <v>1124</v>
      </c>
      <c r="F414" s="319">
        <v>874</v>
      </c>
      <c r="G414" s="319">
        <v>1</v>
      </c>
      <c r="H414" s="294"/>
      <c r="I414" s="319">
        <f t="shared" si="41"/>
        <v>35661</v>
      </c>
      <c r="J414" s="319">
        <v>19643</v>
      </c>
      <c r="K414" s="319">
        <v>16018</v>
      </c>
      <c r="L414" s="319">
        <v>0</v>
      </c>
      <c r="M414" s="294"/>
      <c r="N414" s="319">
        <f t="shared" si="42"/>
        <v>217</v>
      </c>
      <c r="O414" s="319">
        <v>162</v>
      </c>
      <c r="P414" s="319">
        <v>51</v>
      </c>
      <c r="Q414" s="319">
        <v>4</v>
      </c>
    </row>
    <row r="415" spans="1:17" s="304" customFormat="1" ht="9" customHeight="1">
      <c r="A415" s="292" t="s">
        <v>46</v>
      </c>
      <c r="B415" s="319">
        <f t="shared" si="39"/>
        <v>9169</v>
      </c>
      <c r="C415" s="294"/>
      <c r="D415" s="319">
        <f t="shared" si="40"/>
        <v>416</v>
      </c>
      <c r="E415" s="319">
        <v>244</v>
      </c>
      <c r="F415" s="319">
        <v>171</v>
      </c>
      <c r="G415" s="319">
        <v>1</v>
      </c>
      <c r="H415" s="294"/>
      <c r="I415" s="319">
        <f t="shared" si="41"/>
        <v>8684</v>
      </c>
      <c r="J415" s="319">
        <v>4652</v>
      </c>
      <c r="K415" s="319">
        <v>4031</v>
      </c>
      <c r="L415" s="319">
        <v>1</v>
      </c>
      <c r="M415" s="294"/>
      <c r="N415" s="319">
        <f t="shared" si="42"/>
        <v>69</v>
      </c>
      <c r="O415" s="319">
        <v>51</v>
      </c>
      <c r="P415" s="319">
        <v>18</v>
      </c>
      <c r="Q415" s="319">
        <v>0</v>
      </c>
    </row>
    <row r="416" spans="1:17" s="304" customFormat="1" ht="9" customHeight="1">
      <c r="A416" s="295" t="s">
        <v>47</v>
      </c>
      <c r="B416" s="333">
        <f t="shared" si="39"/>
        <v>7021</v>
      </c>
      <c r="C416" s="333"/>
      <c r="D416" s="333">
        <f t="shared" si="40"/>
        <v>409</v>
      </c>
      <c r="E416" s="333">
        <v>227</v>
      </c>
      <c r="F416" s="333">
        <v>182</v>
      </c>
      <c r="G416" s="333">
        <v>0</v>
      </c>
      <c r="H416" s="333"/>
      <c r="I416" s="333">
        <f t="shared" si="41"/>
        <v>6581</v>
      </c>
      <c r="J416" s="333">
        <v>3567</v>
      </c>
      <c r="K416" s="333">
        <v>3014</v>
      </c>
      <c r="L416" s="333">
        <v>0</v>
      </c>
      <c r="M416" s="333"/>
      <c r="N416" s="333">
        <f t="shared" si="42"/>
        <v>31</v>
      </c>
      <c r="O416" s="333">
        <v>16</v>
      </c>
      <c r="P416" s="333">
        <v>14</v>
      </c>
      <c r="Q416" s="333">
        <v>1</v>
      </c>
    </row>
    <row r="417" spans="1:17" s="304" customFormat="1" ht="9" customHeight="1">
      <c r="A417" s="292" t="s">
        <v>76</v>
      </c>
      <c r="B417" s="319">
        <f t="shared" si="39"/>
        <v>1283</v>
      </c>
      <c r="C417" s="294"/>
      <c r="D417" s="319">
        <f t="shared" si="40"/>
        <v>13</v>
      </c>
      <c r="E417" s="319">
        <v>10</v>
      </c>
      <c r="F417" s="319">
        <v>3</v>
      </c>
      <c r="G417" s="319">
        <v>0</v>
      </c>
      <c r="H417" s="294"/>
      <c r="I417" s="319">
        <f t="shared" si="41"/>
        <v>1267</v>
      </c>
      <c r="J417" s="319">
        <v>878</v>
      </c>
      <c r="K417" s="319">
        <v>389</v>
      </c>
      <c r="L417" s="319">
        <v>0</v>
      </c>
      <c r="M417" s="294"/>
      <c r="N417" s="319">
        <f t="shared" si="42"/>
        <v>3</v>
      </c>
      <c r="O417" s="319">
        <v>2</v>
      </c>
      <c r="P417" s="319">
        <v>1</v>
      </c>
      <c r="Q417" s="319">
        <v>0</v>
      </c>
    </row>
    <row r="418" spans="1:17" s="304" customFormat="1" ht="6.75" customHeight="1">
      <c r="A418" s="292"/>
      <c r="B418" s="319"/>
      <c r="C418" s="319"/>
      <c r="D418" s="319"/>
      <c r="E418" s="332"/>
      <c r="F418" s="332"/>
      <c r="G418" s="332"/>
      <c r="H418" s="319"/>
      <c r="I418" s="319"/>
      <c r="J418" s="332"/>
      <c r="K418" s="332"/>
      <c r="L418" s="332"/>
      <c r="M418" s="319"/>
      <c r="N418" s="332"/>
      <c r="O418" s="332"/>
      <c r="P418" s="332"/>
      <c r="Q418" s="332"/>
    </row>
    <row r="419" spans="1:17" s="304" customFormat="1" ht="9" customHeight="1">
      <c r="A419" s="288">
        <v>2006</v>
      </c>
      <c r="B419" s="292"/>
      <c r="C419" s="292"/>
      <c r="D419" s="330"/>
      <c r="E419" s="330"/>
      <c r="F419" s="330"/>
      <c r="G419" s="330"/>
      <c r="H419" s="330"/>
      <c r="I419" s="330"/>
      <c r="J419" s="330"/>
      <c r="K419" s="330"/>
      <c r="L419" s="292"/>
      <c r="M419" s="292"/>
      <c r="N419" s="293"/>
      <c r="O419" s="292"/>
      <c r="P419" s="292"/>
      <c r="Q419" s="292"/>
    </row>
    <row r="420" spans="1:17" s="303" customFormat="1" ht="9" customHeight="1">
      <c r="A420" s="291" t="s">
        <v>7</v>
      </c>
      <c r="B420" s="328">
        <f>SUM(B422:B454)</f>
        <v>494471</v>
      </c>
      <c r="C420" s="328"/>
      <c r="D420" s="328">
        <f>SUM(D422:D454)</f>
        <v>30899</v>
      </c>
      <c r="E420" s="328">
        <f>SUM(E422:E454)</f>
        <v>17373</v>
      </c>
      <c r="F420" s="328">
        <f>SUM(F422:F454)</f>
        <v>13447</v>
      </c>
      <c r="G420" s="328">
        <f>SUM(G422:G454)</f>
        <v>79</v>
      </c>
      <c r="H420" s="328"/>
      <c r="I420" s="328">
        <f>SUM(I422:I454)</f>
        <v>461705</v>
      </c>
      <c r="J420" s="328">
        <f>SUM(J422:J454)</f>
        <v>255342</v>
      </c>
      <c r="K420" s="328">
        <f>SUM(K422:K454)</f>
        <v>206321</v>
      </c>
      <c r="L420" s="328">
        <f>SUM(L422:L454)</f>
        <v>42</v>
      </c>
      <c r="M420" s="328"/>
      <c r="N420" s="328">
        <f>SUM(N422:N454)</f>
        <v>1867</v>
      </c>
      <c r="O420" s="328">
        <f>SUM(O422:O454)</f>
        <v>1376</v>
      </c>
      <c r="P420" s="328">
        <f>SUM(P422:P454)</f>
        <v>472</v>
      </c>
      <c r="Q420" s="328">
        <f>SUM(Q422:Q454)</f>
        <v>19</v>
      </c>
    </row>
    <row r="421" spans="1:17" s="303" customFormat="1" ht="3" customHeight="1">
      <c r="A421" s="291"/>
      <c r="B421" s="328"/>
      <c r="C421" s="328"/>
      <c r="D421" s="328"/>
      <c r="E421" s="328"/>
      <c r="F421" s="328"/>
      <c r="G421" s="328"/>
      <c r="H421" s="328"/>
      <c r="I421" s="328"/>
      <c r="J421" s="290"/>
      <c r="K421" s="290"/>
      <c r="L421" s="290"/>
      <c r="M421" s="290"/>
      <c r="N421" s="328"/>
      <c r="O421" s="290"/>
      <c r="P421" s="290"/>
      <c r="Q421" s="290"/>
    </row>
    <row r="422" spans="1:17" s="304" customFormat="1" ht="9" customHeight="1">
      <c r="A422" s="292" t="s">
        <v>16</v>
      </c>
      <c r="B422" s="319">
        <f t="shared" ref="B422:B454" si="43">SUM(D422,I422,N422)</f>
        <v>4488</v>
      </c>
      <c r="C422" s="294"/>
      <c r="D422" s="319">
        <f t="shared" ref="D422:D454" si="44">SUM(E422:G422)</f>
        <v>319</v>
      </c>
      <c r="E422" s="319">
        <v>185</v>
      </c>
      <c r="F422" s="319">
        <v>129</v>
      </c>
      <c r="G422" s="319">
        <v>5</v>
      </c>
      <c r="H422" s="294"/>
      <c r="I422" s="319">
        <f t="shared" ref="I422:I454" si="45">SUM(J422:L422)</f>
        <v>4154</v>
      </c>
      <c r="J422" s="319">
        <v>2257</v>
      </c>
      <c r="K422" s="319">
        <v>1897</v>
      </c>
      <c r="L422" s="319">
        <v>0</v>
      </c>
      <c r="M422" s="294"/>
      <c r="N422" s="319">
        <f t="shared" ref="N422:N454" si="46">SUM(O422:Q422)</f>
        <v>15</v>
      </c>
      <c r="O422" s="319">
        <v>11</v>
      </c>
      <c r="P422" s="319">
        <v>4</v>
      </c>
      <c r="Q422" s="319">
        <v>0</v>
      </c>
    </row>
    <row r="423" spans="1:17" s="304" customFormat="1" ht="9" customHeight="1">
      <c r="A423" s="292" t="s">
        <v>17</v>
      </c>
      <c r="B423" s="319">
        <f t="shared" si="43"/>
        <v>12696</v>
      </c>
      <c r="C423" s="294"/>
      <c r="D423" s="319">
        <f t="shared" si="44"/>
        <v>868</v>
      </c>
      <c r="E423" s="319">
        <v>497</v>
      </c>
      <c r="F423" s="319">
        <v>370</v>
      </c>
      <c r="G423" s="319">
        <v>1</v>
      </c>
      <c r="H423" s="294"/>
      <c r="I423" s="319">
        <f t="shared" si="45"/>
        <v>11700</v>
      </c>
      <c r="J423" s="319">
        <v>7101</v>
      </c>
      <c r="K423" s="319">
        <v>4599</v>
      </c>
      <c r="L423" s="319">
        <v>0</v>
      </c>
      <c r="M423" s="294"/>
      <c r="N423" s="319">
        <f t="shared" si="46"/>
        <v>128</v>
      </c>
      <c r="O423" s="319">
        <v>110</v>
      </c>
      <c r="P423" s="319">
        <v>16</v>
      </c>
      <c r="Q423" s="319">
        <v>2</v>
      </c>
    </row>
    <row r="424" spans="1:17" s="304" customFormat="1" ht="9" customHeight="1">
      <c r="A424" s="292" t="s">
        <v>18</v>
      </c>
      <c r="B424" s="319">
        <f t="shared" si="43"/>
        <v>2171</v>
      </c>
      <c r="C424" s="294"/>
      <c r="D424" s="319">
        <f t="shared" si="44"/>
        <v>146</v>
      </c>
      <c r="E424" s="319">
        <v>92</v>
      </c>
      <c r="F424" s="319">
        <v>54</v>
      </c>
      <c r="G424" s="319">
        <v>0</v>
      </c>
      <c r="H424" s="294"/>
      <c r="I424" s="319">
        <f t="shared" si="45"/>
        <v>1999</v>
      </c>
      <c r="J424" s="319">
        <v>1200</v>
      </c>
      <c r="K424" s="319">
        <v>799</v>
      </c>
      <c r="L424" s="319">
        <v>0</v>
      </c>
      <c r="M424" s="294"/>
      <c r="N424" s="319">
        <f t="shared" si="46"/>
        <v>26</v>
      </c>
      <c r="O424" s="319">
        <v>25</v>
      </c>
      <c r="P424" s="319">
        <v>1</v>
      </c>
      <c r="Q424" s="319">
        <v>0</v>
      </c>
    </row>
    <row r="425" spans="1:17" s="304" customFormat="1" ht="9" customHeight="1">
      <c r="A425" s="295" t="s">
        <v>19</v>
      </c>
      <c r="B425" s="333">
        <f t="shared" si="43"/>
        <v>3084</v>
      </c>
      <c r="C425" s="333"/>
      <c r="D425" s="333">
        <f t="shared" si="44"/>
        <v>152</v>
      </c>
      <c r="E425" s="333">
        <v>87</v>
      </c>
      <c r="F425" s="333">
        <v>65</v>
      </c>
      <c r="G425" s="333">
        <v>0</v>
      </c>
      <c r="H425" s="333"/>
      <c r="I425" s="333">
        <f t="shared" si="45"/>
        <v>2914</v>
      </c>
      <c r="J425" s="333">
        <v>1656</v>
      </c>
      <c r="K425" s="333">
        <v>1254</v>
      </c>
      <c r="L425" s="333">
        <v>4</v>
      </c>
      <c r="M425" s="333"/>
      <c r="N425" s="333">
        <f t="shared" si="46"/>
        <v>18</v>
      </c>
      <c r="O425" s="333">
        <v>14</v>
      </c>
      <c r="P425" s="333">
        <v>4</v>
      </c>
      <c r="Q425" s="333">
        <v>0</v>
      </c>
    </row>
    <row r="426" spans="1:17" s="304" customFormat="1" ht="9" customHeight="1">
      <c r="A426" s="292" t="s">
        <v>20</v>
      </c>
      <c r="B426" s="319">
        <f t="shared" si="43"/>
        <v>11955</v>
      </c>
      <c r="C426" s="294"/>
      <c r="D426" s="319">
        <f t="shared" si="44"/>
        <v>424</v>
      </c>
      <c r="E426" s="319">
        <v>227</v>
      </c>
      <c r="F426" s="319">
        <v>195</v>
      </c>
      <c r="G426" s="319">
        <v>2</v>
      </c>
      <c r="H426" s="294"/>
      <c r="I426" s="319">
        <f t="shared" si="45"/>
        <v>11453</v>
      </c>
      <c r="J426" s="319">
        <v>6315</v>
      </c>
      <c r="K426" s="319">
        <v>5138</v>
      </c>
      <c r="L426" s="319">
        <v>0</v>
      </c>
      <c r="M426" s="294"/>
      <c r="N426" s="319">
        <f t="shared" si="46"/>
        <v>78</v>
      </c>
      <c r="O426" s="319">
        <v>55</v>
      </c>
      <c r="P426" s="319">
        <v>23</v>
      </c>
      <c r="Q426" s="319">
        <v>0</v>
      </c>
    </row>
    <row r="427" spans="1:17" s="304" customFormat="1" ht="9" customHeight="1">
      <c r="A427" s="292" t="s">
        <v>21</v>
      </c>
      <c r="B427" s="319">
        <f t="shared" si="43"/>
        <v>2831</v>
      </c>
      <c r="C427" s="294"/>
      <c r="D427" s="319">
        <f t="shared" si="44"/>
        <v>149</v>
      </c>
      <c r="E427" s="319">
        <v>77</v>
      </c>
      <c r="F427" s="319">
        <v>72</v>
      </c>
      <c r="G427" s="319">
        <v>0</v>
      </c>
      <c r="H427" s="294"/>
      <c r="I427" s="319">
        <f t="shared" si="45"/>
        <v>2666</v>
      </c>
      <c r="J427" s="319">
        <v>1539</v>
      </c>
      <c r="K427" s="319">
        <v>1126</v>
      </c>
      <c r="L427" s="319">
        <v>1</v>
      </c>
      <c r="M427" s="294"/>
      <c r="N427" s="319">
        <f t="shared" si="46"/>
        <v>16</v>
      </c>
      <c r="O427" s="319">
        <v>14</v>
      </c>
      <c r="P427" s="319">
        <v>2</v>
      </c>
      <c r="Q427" s="319">
        <v>0</v>
      </c>
    </row>
    <row r="428" spans="1:17" s="304" customFormat="1" ht="9" customHeight="1">
      <c r="A428" s="292" t="s">
        <v>22</v>
      </c>
      <c r="B428" s="319">
        <f t="shared" si="43"/>
        <v>18287</v>
      </c>
      <c r="C428" s="294"/>
      <c r="D428" s="319">
        <f t="shared" si="44"/>
        <v>1146</v>
      </c>
      <c r="E428" s="319">
        <v>635</v>
      </c>
      <c r="F428" s="319">
        <v>506</v>
      </c>
      <c r="G428" s="319">
        <v>5</v>
      </c>
      <c r="H428" s="294"/>
      <c r="I428" s="319">
        <f t="shared" si="45"/>
        <v>17034</v>
      </c>
      <c r="J428" s="319">
        <v>9564</v>
      </c>
      <c r="K428" s="319">
        <v>7467</v>
      </c>
      <c r="L428" s="319">
        <v>3</v>
      </c>
      <c r="M428" s="294"/>
      <c r="N428" s="319">
        <f t="shared" si="46"/>
        <v>107</v>
      </c>
      <c r="O428" s="319">
        <v>88</v>
      </c>
      <c r="P428" s="319">
        <v>17</v>
      </c>
      <c r="Q428" s="319">
        <v>2</v>
      </c>
    </row>
    <row r="429" spans="1:17" s="304" customFormat="1" ht="9" customHeight="1">
      <c r="A429" s="295" t="s">
        <v>23</v>
      </c>
      <c r="B429" s="333">
        <f t="shared" si="43"/>
        <v>17963</v>
      </c>
      <c r="C429" s="333"/>
      <c r="D429" s="333">
        <f t="shared" si="44"/>
        <v>1097</v>
      </c>
      <c r="E429" s="333">
        <v>625</v>
      </c>
      <c r="F429" s="333">
        <v>469</v>
      </c>
      <c r="G429" s="333">
        <v>3</v>
      </c>
      <c r="H429" s="333"/>
      <c r="I429" s="333">
        <f t="shared" si="45"/>
        <v>16690</v>
      </c>
      <c r="J429" s="333">
        <v>9602</v>
      </c>
      <c r="K429" s="333">
        <v>7088</v>
      </c>
      <c r="L429" s="333">
        <v>0</v>
      </c>
      <c r="M429" s="333"/>
      <c r="N429" s="333">
        <f t="shared" si="46"/>
        <v>176</v>
      </c>
      <c r="O429" s="333">
        <v>126</v>
      </c>
      <c r="P429" s="333">
        <v>49</v>
      </c>
      <c r="Q429" s="333">
        <v>1</v>
      </c>
    </row>
    <row r="430" spans="1:17" s="304" customFormat="1" ht="9" customHeight="1">
      <c r="A430" s="243" t="s">
        <v>24</v>
      </c>
      <c r="B430" s="319">
        <f t="shared" si="43"/>
        <v>49894</v>
      </c>
      <c r="C430" s="294"/>
      <c r="D430" s="319">
        <f t="shared" si="44"/>
        <v>2399</v>
      </c>
      <c r="E430" s="319">
        <v>1338</v>
      </c>
      <c r="F430" s="319">
        <v>1046</v>
      </c>
      <c r="G430" s="319">
        <v>15</v>
      </c>
      <c r="H430" s="294"/>
      <c r="I430" s="319">
        <f t="shared" si="45"/>
        <v>47459</v>
      </c>
      <c r="J430" s="319">
        <v>24111</v>
      </c>
      <c r="K430" s="319">
        <v>23348</v>
      </c>
      <c r="L430" s="319">
        <v>0</v>
      </c>
      <c r="M430" s="294"/>
      <c r="N430" s="319">
        <f t="shared" si="46"/>
        <v>36</v>
      </c>
      <c r="O430" s="319">
        <v>23</v>
      </c>
      <c r="P430" s="319">
        <v>13</v>
      </c>
      <c r="Q430" s="319">
        <v>0</v>
      </c>
    </row>
    <row r="431" spans="1:17" s="304" customFormat="1" ht="9" customHeight="1">
      <c r="A431" s="292" t="s">
        <v>25</v>
      </c>
      <c r="B431" s="319">
        <f t="shared" si="43"/>
        <v>7388</v>
      </c>
      <c r="C431" s="294"/>
      <c r="D431" s="319">
        <f t="shared" si="44"/>
        <v>333</v>
      </c>
      <c r="E431" s="319">
        <v>190</v>
      </c>
      <c r="F431" s="319">
        <v>143</v>
      </c>
      <c r="G431" s="319">
        <v>0</v>
      </c>
      <c r="H431" s="294"/>
      <c r="I431" s="319">
        <f t="shared" si="45"/>
        <v>7029</v>
      </c>
      <c r="J431" s="319">
        <v>4059</v>
      </c>
      <c r="K431" s="319">
        <v>2968</v>
      </c>
      <c r="L431" s="319">
        <v>2</v>
      </c>
      <c r="M431" s="294"/>
      <c r="N431" s="319">
        <f t="shared" si="46"/>
        <v>26</v>
      </c>
      <c r="O431" s="319">
        <v>16</v>
      </c>
      <c r="P431" s="319">
        <v>10</v>
      </c>
      <c r="Q431" s="319">
        <v>0</v>
      </c>
    </row>
    <row r="432" spans="1:17" s="304" customFormat="1" ht="9" customHeight="1">
      <c r="A432" s="292" t="s">
        <v>26</v>
      </c>
      <c r="B432" s="319">
        <f t="shared" si="43"/>
        <v>22973</v>
      </c>
      <c r="C432" s="294"/>
      <c r="D432" s="319">
        <f t="shared" si="44"/>
        <v>1698</v>
      </c>
      <c r="E432" s="319">
        <v>936</v>
      </c>
      <c r="F432" s="319">
        <v>754</v>
      </c>
      <c r="G432" s="319">
        <v>8</v>
      </c>
      <c r="H432" s="294"/>
      <c r="I432" s="319">
        <f t="shared" si="45"/>
        <v>21202</v>
      </c>
      <c r="J432" s="319">
        <v>11451</v>
      </c>
      <c r="K432" s="319">
        <v>9750</v>
      </c>
      <c r="L432" s="319">
        <v>1</v>
      </c>
      <c r="M432" s="294"/>
      <c r="N432" s="319">
        <f t="shared" si="46"/>
        <v>73</v>
      </c>
      <c r="O432" s="319">
        <v>49</v>
      </c>
      <c r="P432" s="319">
        <v>24</v>
      </c>
      <c r="Q432" s="319">
        <v>0</v>
      </c>
    </row>
    <row r="433" spans="1:17" s="304" customFormat="1" ht="9" customHeight="1">
      <c r="A433" s="295" t="s">
        <v>27</v>
      </c>
      <c r="B433" s="333">
        <f t="shared" si="43"/>
        <v>11656</v>
      </c>
      <c r="C433" s="333"/>
      <c r="D433" s="333">
        <f t="shared" si="44"/>
        <v>767</v>
      </c>
      <c r="E433" s="333">
        <v>433</v>
      </c>
      <c r="F433" s="333">
        <v>334</v>
      </c>
      <c r="G433" s="333">
        <v>0</v>
      </c>
      <c r="H433" s="333"/>
      <c r="I433" s="333">
        <f t="shared" si="45"/>
        <v>10839</v>
      </c>
      <c r="J433" s="333">
        <v>6091</v>
      </c>
      <c r="K433" s="333">
        <v>4744</v>
      </c>
      <c r="L433" s="333">
        <v>4</v>
      </c>
      <c r="M433" s="333"/>
      <c r="N433" s="333">
        <f t="shared" si="46"/>
        <v>50</v>
      </c>
      <c r="O433" s="333">
        <v>42</v>
      </c>
      <c r="P433" s="333">
        <v>8</v>
      </c>
      <c r="Q433" s="333">
        <v>0</v>
      </c>
    </row>
    <row r="434" spans="1:17" s="304" customFormat="1" ht="9" customHeight="1">
      <c r="A434" s="292" t="s">
        <v>28</v>
      </c>
      <c r="B434" s="319">
        <f t="shared" si="43"/>
        <v>10926</v>
      </c>
      <c r="C434" s="294"/>
      <c r="D434" s="319">
        <f t="shared" si="44"/>
        <v>648</v>
      </c>
      <c r="E434" s="319">
        <v>357</v>
      </c>
      <c r="F434" s="319">
        <v>291</v>
      </c>
      <c r="G434" s="319">
        <v>0</v>
      </c>
      <c r="H434" s="294"/>
      <c r="I434" s="319">
        <f t="shared" si="45"/>
        <v>10207</v>
      </c>
      <c r="J434" s="319">
        <v>5670</v>
      </c>
      <c r="K434" s="319">
        <v>4537</v>
      </c>
      <c r="L434" s="319">
        <v>0</v>
      </c>
      <c r="M434" s="294"/>
      <c r="N434" s="319">
        <f t="shared" si="46"/>
        <v>71</v>
      </c>
      <c r="O434" s="319">
        <v>37</v>
      </c>
      <c r="P434" s="319">
        <v>34</v>
      </c>
      <c r="Q434" s="319">
        <v>0</v>
      </c>
    </row>
    <row r="435" spans="1:17" s="304" customFormat="1" ht="9" customHeight="1">
      <c r="A435" s="292" t="s">
        <v>29</v>
      </c>
      <c r="B435" s="319">
        <f t="shared" si="43"/>
        <v>33638</v>
      </c>
      <c r="C435" s="294"/>
      <c r="D435" s="319">
        <f t="shared" si="44"/>
        <v>1731</v>
      </c>
      <c r="E435" s="319">
        <v>987</v>
      </c>
      <c r="F435" s="319">
        <v>740</v>
      </c>
      <c r="G435" s="319">
        <v>4</v>
      </c>
      <c r="H435" s="294"/>
      <c r="I435" s="319">
        <f t="shared" si="45"/>
        <v>31818</v>
      </c>
      <c r="J435" s="319">
        <v>17135</v>
      </c>
      <c r="K435" s="319">
        <v>14677</v>
      </c>
      <c r="L435" s="319">
        <v>6</v>
      </c>
      <c r="M435" s="294"/>
      <c r="N435" s="319">
        <f t="shared" si="46"/>
        <v>89</v>
      </c>
      <c r="O435" s="319">
        <v>72</v>
      </c>
      <c r="P435" s="319">
        <v>16</v>
      </c>
      <c r="Q435" s="319">
        <v>1</v>
      </c>
    </row>
    <row r="436" spans="1:17" s="304" customFormat="1" ht="9" customHeight="1">
      <c r="A436" s="292" t="s">
        <v>30</v>
      </c>
      <c r="B436" s="319">
        <f t="shared" si="43"/>
        <v>58999</v>
      </c>
      <c r="C436" s="294"/>
      <c r="D436" s="319">
        <f t="shared" si="44"/>
        <v>5640</v>
      </c>
      <c r="E436" s="319">
        <v>3221</v>
      </c>
      <c r="F436" s="319">
        <v>2404</v>
      </c>
      <c r="G436" s="319">
        <v>15</v>
      </c>
      <c r="H436" s="294"/>
      <c r="I436" s="319">
        <f t="shared" si="45"/>
        <v>53318</v>
      </c>
      <c r="J436" s="319">
        <v>29351</v>
      </c>
      <c r="K436" s="319">
        <v>23962</v>
      </c>
      <c r="L436" s="319">
        <v>5</v>
      </c>
      <c r="M436" s="294"/>
      <c r="N436" s="319">
        <f t="shared" si="46"/>
        <v>41</v>
      </c>
      <c r="O436" s="319">
        <v>26</v>
      </c>
      <c r="P436" s="319">
        <v>13</v>
      </c>
      <c r="Q436" s="319">
        <v>2</v>
      </c>
    </row>
    <row r="437" spans="1:17" s="304" customFormat="1" ht="9" customHeight="1">
      <c r="A437" s="295" t="s">
        <v>31</v>
      </c>
      <c r="B437" s="333">
        <f t="shared" si="43"/>
        <v>20656</v>
      </c>
      <c r="C437" s="333"/>
      <c r="D437" s="333">
        <f t="shared" si="44"/>
        <v>1006</v>
      </c>
      <c r="E437" s="333">
        <v>580</v>
      </c>
      <c r="F437" s="333">
        <v>423</v>
      </c>
      <c r="G437" s="333">
        <v>3</v>
      </c>
      <c r="H437" s="333"/>
      <c r="I437" s="333">
        <f t="shared" si="45"/>
        <v>19516</v>
      </c>
      <c r="J437" s="333">
        <v>11139</v>
      </c>
      <c r="K437" s="333">
        <v>8373</v>
      </c>
      <c r="L437" s="333">
        <v>4</v>
      </c>
      <c r="M437" s="333"/>
      <c r="N437" s="333">
        <f t="shared" si="46"/>
        <v>134</v>
      </c>
      <c r="O437" s="333">
        <v>87</v>
      </c>
      <c r="P437" s="333">
        <v>41</v>
      </c>
      <c r="Q437" s="333">
        <v>6</v>
      </c>
    </row>
    <row r="438" spans="1:17" s="304" customFormat="1" ht="9" customHeight="1">
      <c r="A438" s="292" t="s">
        <v>32</v>
      </c>
      <c r="B438" s="319">
        <f t="shared" si="43"/>
        <v>7960</v>
      </c>
      <c r="C438" s="294"/>
      <c r="D438" s="319">
        <f t="shared" si="44"/>
        <v>399</v>
      </c>
      <c r="E438" s="319">
        <v>210</v>
      </c>
      <c r="F438" s="319">
        <v>188</v>
      </c>
      <c r="G438" s="319">
        <v>1</v>
      </c>
      <c r="H438" s="294"/>
      <c r="I438" s="319">
        <f t="shared" si="45"/>
        <v>7506</v>
      </c>
      <c r="J438" s="319">
        <v>4060</v>
      </c>
      <c r="K438" s="319">
        <v>3446</v>
      </c>
      <c r="L438" s="319">
        <v>0</v>
      </c>
      <c r="M438" s="294"/>
      <c r="N438" s="319">
        <f t="shared" si="46"/>
        <v>55</v>
      </c>
      <c r="O438" s="319">
        <v>39</v>
      </c>
      <c r="P438" s="319">
        <v>15</v>
      </c>
      <c r="Q438" s="319">
        <v>1</v>
      </c>
    </row>
    <row r="439" spans="1:17" s="304" customFormat="1" ht="9" customHeight="1">
      <c r="A439" s="292" t="s">
        <v>33</v>
      </c>
      <c r="B439" s="319">
        <f t="shared" si="43"/>
        <v>4748</v>
      </c>
      <c r="C439" s="294"/>
      <c r="D439" s="319">
        <f t="shared" si="44"/>
        <v>145</v>
      </c>
      <c r="E439" s="319">
        <v>78</v>
      </c>
      <c r="F439" s="319">
        <v>66</v>
      </c>
      <c r="G439" s="319">
        <v>1</v>
      </c>
      <c r="H439" s="294"/>
      <c r="I439" s="319">
        <f t="shared" si="45"/>
        <v>4566</v>
      </c>
      <c r="J439" s="319">
        <v>2657</v>
      </c>
      <c r="K439" s="319">
        <v>1909</v>
      </c>
      <c r="L439" s="319">
        <v>0</v>
      </c>
      <c r="M439" s="294"/>
      <c r="N439" s="319">
        <f t="shared" si="46"/>
        <v>37</v>
      </c>
      <c r="O439" s="319">
        <v>30</v>
      </c>
      <c r="P439" s="319">
        <v>7</v>
      </c>
      <c r="Q439" s="319">
        <v>0</v>
      </c>
    </row>
    <row r="440" spans="1:17" s="304" customFormat="1" ht="9" customHeight="1">
      <c r="A440" s="292" t="s">
        <v>34</v>
      </c>
      <c r="B440" s="319">
        <f t="shared" si="43"/>
        <v>18655</v>
      </c>
      <c r="C440" s="294"/>
      <c r="D440" s="319">
        <f t="shared" si="44"/>
        <v>930</v>
      </c>
      <c r="E440" s="319">
        <v>489</v>
      </c>
      <c r="F440" s="319">
        <v>438</v>
      </c>
      <c r="G440" s="319">
        <v>3</v>
      </c>
      <c r="H440" s="294"/>
      <c r="I440" s="319">
        <f t="shared" si="45"/>
        <v>17657</v>
      </c>
      <c r="J440" s="319">
        <v>9759</v>
      </c>
      <c r="K440" s="319">
        <v>7898</v>
      </c>
      <c r="L440" s="319">
        <v>0</v>
      </c>
      <c r="M440" s="294"/>
      <c r="N440" s="319">
        <f t="shared" si="46"/>
        <v>68</v>
      </c>
      <c r="O440" s="319">
        <v>45</v>
      </c>
      <c r="P440" s="319">
        <v>23</v>
      </c>
      <c r="Q440" s="319">
        <v>0</v>
      </c>
    </row>
    <row r="441" spans="1:17" s="304" customFormat="1" ht="9" customHeight="1">
      <c r="A441" s="295" t="s">
        <v>35</v>
      </c>
      <c r="B441" s="333">
        <f t="shared" si="43"/>
        <v>18026</v>
      </c>
      <c r="C441" s="333"/>
      <c r="D441" s="333">
        <f t="shared" si="44"/>
        <v>984</v>
      </c>
      <c r="E441" s="333">
        <v>565</v>
      </c>
      <c r="F441" s="333">
        <v>419</v>
      </c>
      <c r="G441" s="333">
        <v>0</v>
      </c>
      <c r="H441" s="333"/>
      <c r="I441" s="333">
        <f t="shared" si="45"/>
        <v>16972</v>
      </c>
      <c r="J441" s="333">
        <v>9284</v>
      </c>
      <c r="K441" s="333">
        <v>7686</v>
      </c>
      <c r="L441" s="333">
        <v>2</v>
      </c>
      <c r="M441" s="333"/>
      <c r="N441" s="333">
        <f t="shared" si="46"/>
        <v>70</v>
      </c>
      <c r="O441" s="333">
        <v>60</v>
      </c>
      <c r="P441" s="333">
        <v>10</v>
      </c>
      <c r="Q441" s="333">
        <v>0</v>
      </c>
    </row>
    <row r="442" spans="1:17" s="304" customFormat="1" ht="9" customHeight="1">
      <c r="A442" s="292" t="s">
        <v>36</v>
      </c>
      <c r="B442" s="319">
        <f t="shared" si="43"/>
        <v>27599</v>
      </c>
      <c r="C442" s="294"/>
      <c r="D442" s="319">
        <f t="shared" si="44"/>
        <v>2695</v>
      </c>
      <c r="E442" s="319">
        <v>1506</v>
      </c>
      <c r="F442" s="319">
        <v>1186</v>
      </c>
      <c r="G442" s="319">
        <v>3</v>
      </c>
      <c r="H442" s="294"/>
      <c r="I442" s="319">
        <f t="shared" si="45"/>
        <v>24844</v>
      </c>
      <c r="J442" s="319">
        <v>13360</v>
      </c>
      <c r="K442" s="319">
        <v>11484</v>
      </c>
      <c r="L442" s="319">
        <v>0</v>
      </c>
      <c r="M442" s="294"/>
      <c r="N442" s="319">
        <f t="shared" si="46"/>
        <v>60</v>
      </c>
      <c r="O442" s="319">
        <v>44</v>
      </c>
      <c r="P442" s="319">
        <v>16</v>
      </c>
      <c r="Q442" s="319">
        <v>0</v>
      </c>
    </row>
    <row r="443" spans="1:17" s="304" customFormat="1" ht="9" customHeight="1">
      <c r="A443" s="292" t="s">
        <v>37</v>
      </c>
      <c r="B443" s="319">
        <f t="shared" si="43"/>
        <v>6716</v>
      </c>
      <c r="C443" s="294"/>
      <c r="D443" s="319">
        <f t="shared" si="44"/>
        <v>466</v>
      </c>
      <c r="E443" s="319">
        <v>264</v>
      </c>
      <c r="F443" s="319">
        <v>202</v>
      </c>
      <c r="G443" s="319">
        <v>0</v>
      </c>
      <c r="H443" s="294"/>
      <c r="I443" s="319">
        <f t="shared" si="45"/>
        <v>6239</v>
      </c>
      <c r="J443" s="319">
        <v>3483</v>
      </c>
      <c r="K443" s="319">
        <v>2756</v>
      </c>
      <c r="L443" s="319">
        <v>0</v>
      </c>
      <c r="M443" s="294"/>
      <c r="N443" s="319">
        <f t="shared" si="46"/>
        <v>11</v>
      </c>
      <c r="O443" s="319">
        <v>5</v>
      </c>
      <c r="P443" s="319">
        <v>5</v>
      </c>
      <c r="Q443" s="319">
        <v>1</v>
      </c>
    </row>
    <row r="444" spans="1:17" s="304" customFormat="1" ht="9" customHeight="1">
      <c r="A444" s="292" t="s">
        <v>38</v>
      </c>
      <c r="B444" s="319">
        <f t="shared" si="43"/>
        <v>3104</v>
      </c>
      <c r="C444" s="294"/>
      <c r="D444" s="319">
        <f t="shared" si="44"/>
        <v>338</v>
      </c>
      <c r="E444" s="319">
        <v>189</v>
      </c>
      <c r="F444" s="319">
        <v>145</v>
      </c>
      <c r="G444" s="319">
        <v>4</v>
      </c>
      <c r="H444" s="294"/>
      <c r="I444" s="319">
        <f t="shared" si="45"/>
        <v>2733</v>
      </c>
      <c r="J444" s="319">
        <v>1688</v>
      </c>
      <c r="K444" s="319">
        <v>1043</v>
      </c>
      <c r="L444" s="319">
        <v>2</v>
      </c>
      <c r="M444" s="294"/>
      <c r="N444" s="319">
        <f t="shared" si="46"/>
        <v>33</v>
      </c>
      <c r="O444" s="319">
        <v>28</v>
      </c>
      <c r="P444" s="319">
        <v>5</v>
      </c>
      <c r="Q444" s="319">
        <v>0</v>
      </c>
    </row>
    <row r="445" spans="1:17" s="304" customFormat="1" ht="9" customHeight="1">
      <c r="A445" s="295" t="s">
        <v>39</v>
      </c>
      <c r="B445" s="333">
        <f t="shared" si="43"/>
        <v>11354</v>
      </c>
      <c r="C445" s="333"/>
      <c r="D445" s="333">
        <f t="shared" si="44"/>
        <v>587</v>
      </c>
      <c r="E445" s="333">
        <v>339</v>
      </c>
      <c r="F445" s="333">
        <v>247</v>
      </c>
      <c r="G445" s="333">
        <v>1</v>
      </c>
      <c r="H445" s="333"/>
      <c r="I445" s="333">
        <f t="shared" si="45"/>
        <v>10752</v>
      </c>
      <c r="J445" s="333">
        <v>5931</v>
      </c>
      <c r="K445" s="333">
        <v>4820</v>
      </c>
      <c r="L445" s="333">
        <v>1</v>
      </c>
      <c r="M445" s="333"/>
      <c r="N445" s="333">
        <f t="shared" si="46"/>
        <v>15</v>
      </c>
      <c r="O445" s="333">
        <v>8</v>
      </c>
      <c r="P445" s="333">
        <v>6</v>
      </c>
      <c r="Q445" s="333">
        <v>1</v>
      </c>
    </row>
    <row r="446" spans="1:17" s="304" customFormat="1" ht="9" customHeight="1">
      <c r="A446" s="292" t="s">
        <v>40</v>
      </c>
      <c r="B446" s="319">
        <f t="shared" si="43"/>
        <v>11790</v>
      </c>
      <c r="C446" s="294"/>
      <c r="D446" s="319">
        <f t="shared" si="44"/>
        <v>452</v>
      </c>
      <c r="E446" s="319">
        <v>264</v>
      </c>
      <c r="F446" s="319">
        <v>187</v>
      </c>
      <c r="G446" s="319">
        <v>1</v>
      </c>
      <c r="H446" s="294"/>
      <c r="I446" s="319">
        <f t="shared" si="45"/>
        <v>11305</v>
      </c>
      <c r="J446" s="319">
        <v>6738</v>
      </c>
      <c r="K446" s="319">
        <v>4567</v>
      </c>
      <c r="L446" s="319">
        <v>0</v>
      </c>
      <c r="M446" s="294"/>
      <c r="N446" s="319">
        <f t="shared" si="46"/>
        <v>33</v>
      </c>
      <c r="O446" s="319">
        <v>17</v>
      </c>
      <c r="P446" s="319">
        <v>16</v>
      </c>
      <c r="Q446" s="319">
        <v>0</v>
      </c>
    </row>
    <row r="447" spans="1:17" s="304" customFormat="1" ht="9" customHeight="1">
      <c r="A447" s="292" t="s">
        <v>41</v>
      </c>
      <c r="B447" s="319">
        <f t="shared" si="43"/>
        <v>12241</v>
      </c>
      <c r="C447" s="294"/>
      <c r="D447" s="319">
        <f t="shared" si="44"/>
        <v>664</v>
      </c>
      <c r="E447" s="319">
        <v>374</v>
      </c>
      <c r="F447" s="319">
        <v>290</v>
      </c>
      <c r="G447" s="319">
        <v>0</v>
      </c>
      <c r="H447" s="294"/>
      <c r="I447" s="319">
        <f t="shared" si="45"/>
        <v>11554</v>
      </c>
      <c r="J447" s="319">
        <v>6793</v>
      </c>
      <c r="K447" s="319">
        <v>4761</v>
      </c>
      <c r="L447" s="319">
        <v>0</v>
      </c>
      <c r="M447" s="294"/>
      <c r="N447" s="319">
        <f t="shared" si="46"/>
        <v>23</v>
      </c>
      <c r="O447" s="319">
        <v>16</v>
      </c>
      <c r="P447" s="319">
        <v>7</v>
      </c>
      <c r="Q447" s="319">
        <v>0</v>
      </c>
    </row>
    <row r="448" spans="1:17" s="304" customFormat="1" ht="9" customHeight="1">
      <c r="A448" s="292" t="s">
        <v>42</v>
      </c>
      <c r="B448" s="319">
        <f t="shared" si="43"/>
        <v>8878</v>
      </c>
      <c r="C448" s="294"/>
      <c r="D448" s="319">
        <f t="shared" si="44"/>
        <v>658</v>
      </c>
      <c r="E448" s="319">
        <v>353</v>
      </c>
      <c r="F448" s="319">
        <v>304</v>
      </c>
      <c r="G448" s="319">
        <v>1</v>
      </c>
      <c r="H448" s="294"/>
      <c r="I448" s="319">
        <f t="shared" si="45"/>
        <v>8178</v>
      </c>
      <c r="J448" s="319">
        <v>4794</v>
      </c>
      <c r="K448" s="319">
        <v>3383</v>
      </c>
      <c r="L448" s="319">
        <v>1</v>
      </c>
      <c r="M448" s="294"/>
      <c r="N448" s="319">
        <f t="shared" si="46"/>
        <v>42</v>
      </c>
      <c r="O448" s="319">
        <v>39</v>
      </c>
      <c r="P448" s="319">
        <v>3</v>
      </c>
      <c r="Q448" s="319">
        <v>0</v>
      </c>
    </row>
    <row r="449" spans="1:17" s="304" customFormat="1" ht="9" customHeight="1">
      <c r="A449" s="295" t="s">
        <v>43</v>
      </c>
      <c r="B449" s="333">
        <f t="shared" si="43"/>
        <v>13852</v>
      </c>
      <c r="C449" s="333"/>
      <c r="D449" s="333">
        <f t="shared" si="44"/>
        <v>827</v>
      </c>
      <c r="E449" s="333">
        <v>482</v>
      </c>
      <c r="F449" s="333">
        <v>342</v>
      </c>
      <c r="G449" s="333">
        <v>3</v>
      </c>
      <c r="H449" s="333"/>
      <c r="I449" s="333">
        <f t="shared" si="45"/>
        <v>12932</v>
      </c>
      <c r="J449" s="333">
        <v>7387</v>
      </c>
      <c r="K449" s="333">
        <v>5545</v>
      </c>
      <c r="L449" s="333">
        <v>0</v>
      </c>
      <c r="M449" s="333"/>
      <c r="N449" s="333">
        <f t="shared" si="46"/>
        <v>93</v>
      </c>
      <c r="O449" s="333">
        <v>67</v>
      </c>
      <c r="P449" s="333">
        <v>25</v>
      </c>
      <c r="Q449" s="333">
        <v>1</v>
      </c>
    </row>
    <row r="450" spans="1:17" s="304" customFormat="1" ht="9" customHeight="1">
      <c r="A450" s="292" t="s">
        <v>44</v>
      </c>
      <c r="B450" s="319">
        <f t="shared" si="43"/>
        <v>4931</v>
      </c>
      <c r="C450" s="294"/>
      <c r="D450" s="319">
        <f t="shared" si="44"/>
        <v>478</v>
      </c>
      <c r="E450" s="319">
        <v>273</v>
      </c>
      <c r="F450" s="319">
        <v>205</v>
      </c>
      <c r="G450" s="319">
        <v>0</v>
      </c>
      <c r="H450" s="294"/>
      <c r="I450" s="319">
        <f t="shared" si="45"/>
        <v>4439</v>
      </c>
      <c r="J450" s="319">
        <v>2403</v>
      </c>
      <c r="K450" s="319">
        <v>2035</v>
      </c>
      <c r="L450" s="319">
        <v>1</v>
      </c>
      <c r="M450" s="294"/>
      <c r="N450" s="319">
        <f t="shared" si="46"/>
        <v>14</v>
      </c>
      <c r="O450" s="319">
        <v>11</v>
      </c>
      <c r="P450" s="319">
        <v>3</v>
      </c>
      <c r="Q450" s="319">
        <v>0</v>
      </c>
    </row>
    <row r="451" spans="1:17" s="304" customFormat="1" ht="9" customHeight="1">
      <c r="A451" s="292" t="s">
        <v>45</v>
      </c>
      <c r="B451" s="319">
        <f t="shared" si="43"/>
        <v>37404</v>
      </c>
      <c r="C451" s="294"/>
      <c r="D451" s="319">
        <f t="shared" si="44"/>
        <v>1900</v>
      </c>
      <c r="E451" s="319">
        <v>1035</v>
      </c>
      <c r="F451" s="319">
        <v>865</v>
      </c>
      <c r="G451" s="319">
        <v>0</v>
      </c>
      <c r="H451" s="294"/>
      <c r="I451" s="319">
        <f t="shared" si="45"/>
        <v>35355</v>
      </c>
      <c r="J451" s="319">
        <v>19465</v>
      </c>
      <c r="K451" s="319">
        <v>15890</v>
      </c>
      <c r="L451" s="319">
        <v>0</v>
      </c>
      <c r="M451" s="294"/>
      <c r="N451" s="319">
        <f t="shared" si="46"/>
        <v>149</v>
      </c>
      <c r="O451" s="319">
        <v>123</v>
      </c>
      <c r="P451" s="319">
        <v>25</v>
      </c>
      <c r="Q451" s="319">
        <v>1</v>
      </c>
    </row>
    <row r="452" spans="1:17" s="304" customFormat="1" ht="9" customHeight="1">
      <c r="A452" s="292" t="s">
        <v>46</v>
      </c>
      <c r="B452" s="319">
        <f t="shared" si="43"/>
        <v>9501</v>
      </c>
      <c r="C452" s="294"/>
      <c r="D452" s="319">
        <f t="shared" si="44"/>
        <v>443</v>
      </c>
      <c r="E452" s="319">
        <v>243</v>
      </c>
      <c r="F452" s="319">
        <v>200</v>
      </c>
      <c r="G452" s="319">
        <v>0</v>
      </c>
      <c r="H452" s="294"/>
      <c r="I452" s="319">
        <f t="shared" si="45"/>
        <v>9023</v>
      </c>
      <c r="J452" s="319">
        <v>4916</v>
      </c>
      <c r="K452" s="319">
        <v>4105</v>
      </c>
      <c r="L452" s="319">
        <v>2</v>
      </c>
      <c r="M452" s="294"/>
      <c r="N452" s="319">
        <f t="shared" si="46"/>
        <v>35</v>
      </c>
      <c r="O452" s="319">
        <v>22</v>
      </c>
      <c r="P452" s="319">
        <v>13</v>
      </c>
      <c r="Q452" s="319">
        <v>0</v>
      </c>
    </row>
    <row r="453" spans="1:17" s="304" customFormat="1" ht="9" customHeight="1">
      <c r="A453" s="295" t="s">
        <v>47</v>
      </c>
      <c r="B453" s="333">
        <f t="shared" si="43"/>
        <v>6932</v>
      </c>
      <c r="C453" s="333"/>
      <c r="D453" s="333">
        <f t="shared" si="44"/>
        <v>401</v>
      </c>
      <c r="E453" s="333">
        <v>238</v>
      </c>
      <c r="F453" s="333">
        <v>163</v>
      </c>
      <c r="G453" s="333">
        <v>0</v>
      </c>
      <c r="H453" s="333"/>
      <c r="I453" s="333">
        <f t="shared" si="45"/>
        <v>6488</v>
      </c>
      <c r="J453" s="333">
        <v>3574</v>
      </c>
      <c r="K453" s="333">
        <v>2911</v>
      </c>
      <c r="L453" s="333">
        <v>3</v>
      </c>
      <c r="M453" s="333"/>
      <c r="N453" s="333">
        <f t="shared" si="46"/>
        <v>43</v>
      </c>
      <c r="O453" s="333">
        <v>25</v>
      </c>
      <c r="P453" s="333">
        <v>18</v>
      </c>
      <c r="Q453" s="333">
        <v>0</v>
      </c>
    </row>
    <row r="454" spans="1:17" s="304" customFormat="1" ht="9" customHeight="1">
      <c r="A454" s="292" t="s">
        <v>76</v>
      </c>
      <c r="B454" s="319">
        <f t="shared" si="43"/>
        <v>1175</v>
      </c>
      <c r="C454" s="294"/>
      <c r="D454" s="319">
        <f t="shared" si="44"/>
        <v>9</v>
      </c>
      <c r="E454" s="319">
        <v>4</v>
      </c>
      <c r="F454" s="319">
        <v>5</v>
      </c>
      <c r="G454" s="319">
        <v>0</v>
      </c>
      <c r="H454" s="294"/>
      <c r="I454" s="319">
        <f t="shared" si="45"/>
        <v>1164</v>
      </c>
      <c r="J454" s="319">
        <v>809</v>
      </c>
      <c r="K454" s="319">
        <v>355</v>
      </c>
      <c r="L454" s="319">
        <v>0</v>
      </c>
      <c r="M454" s="294"/>
      <c r="N454" s="319">
        <f t="shared" si="46"/>
        <v>2</v>
      </c>
      <c r="O454" s="319">
        <v>2</v>
      </c>
      <c r="P454" s="319">
        <v>0</v>
      </c>
      <c r="Q454" s="319">
        <v>0</v>
      </c>
    </row>
    <row r="455" spans="1:17" s="143" customFormat="1" ht="9" customHeight="1">
      <c r="A455" s="84"/>
      <c r="B455" s="112"/>
      <c r="C455" s="112"/>
      <c r="D455" s="112"/>
      <c r="E455" s="113"/>
      <c r="F455" s="113"/>
      <c r="G455" s="113"/>
      <c r="H455" s="112"/>
      <c r="I455" s="112"/>
      <c r="J455" s="113"/>
      <c r="K455" s="113"/>
      <c r="L455" s="113"/>
      <c r="M455" s="112"/>
      <c r="N455" s="113"/>
      <c r="O455" s="113"/>
      <c r="P455" s="113"/>
      <c r="Q455" s="113"/>
    </row>
    <row r="456" spans="1:17" s="143" customFormat="1" ht="9" customHeight="1">
      <c r="A456" s="80">
        <v>2007</v>
      </c>
      <c r="B456" s="84"/>
      <c r="C456" s="84"/>
      <c r="D456" s="334"/>
      <c r="E456" s="334"/>
      <c r="F456" s="334"/>
      <c r="G456" s="334"/>
      <c r="H456" s="334"/>
      <c r="I456" s="334"/>
      <c r="J456" s="334"/>
      <c r="K456" s="334"/>
      <c r="L456" s="84"/>
      <c r="M456" s="84"/>
      <c r="N456" s="85"/>
      <c r="O456" s="84"/>
      <c r="P456" s="84"/>
      <c r="Q456" s="84"/>
    </row>
    <row r="457" spans="1:17" s="258" customFormat="1" ht="9" customHeight="1">
      <c r="A457" s="83" t="s">
        <v>7</v>
      </c>
      <c r="B457" s="121">
        <f>SUM(B459:B491)</f>
        <v>514420</v>
      </c>
      <c r="C457" s="121"/>
      <c r="D457" s="121">
        <f>SUM(D459:D491)</f>
        <v>30425</v>
      </c>
      <c r="E457" s="121">
        <f>SUM(E459:E491)</f>
        <v>17190</v>
      </c>
      <c r="F457" s="121">
        <f>SUM(F459:F491)</f>
        <v>13142</v>
      </c>
      <c r="G457" s="121">
        <f>SUM(G459:G491)</f>
        <v>93</v>
      </c>
      <c r="H457" s="121"/>
      <c r="I457" s="121">
        <f>SUM(I459:I491)</f>
        <v>482080</v>
      </c>
      <c r="J457" s="121">
        <f>SUM(J459:J491)</f>
        <v>266269</v>
      </c>
      <c r="K457" s="121">
        <f>SUM(K459:K491)</f>
        <v>215767</v>
      </c>
      <c r="L457" s="121">
        <f>SUM(L459:L491)</f>
        <v>44</v>
      </c>
      <c r="M457" s="121"/>
      <c r="N457" s="121">
        <f>SUM(N459:N491)</f>
        <v>1915</v>
      </c>
      <c r="O457" s="121">
        <f>SUM(O459:O491)</f>
        <v>1451</v>
      </c>
      <c r="P457" s="121">
        <f>SUM(P459:P491)</f>
        <v>427</v>
      </c>
      <c r="Q457" s="121">
        <f>SUM(Q459:Q491)</f>
        <v>37</v>
      </c>
    </row>
    <row r="458" spans="1:17" s="258" customFormat="1" ht="3" customHeight="1">
      <c r="A458" s="83"/>
      <c r="B458" s="121"/>
      <c r="C458" s="121"/>
      <c r="D458" s="121"/>
      <c r="E458" s="121"/>
      <c r="F458" s="121"/>
      <c r="G458" s="121"/>
      <c r="H458" s="121"/>
      <c r="I458" s="121"/>
      <c r="J458" s="82"/>
      <c r="K458" s="82"/>
      <c r="L458" s="82"/>
      <c r="M458" s="82"/>
      <c r="N458" s="121"/>
      <c r="O458" s="82"/>
      <c r="P458" s="82"/>
      <c r="Q458" s="82"/>
    </row>
    <row r="459" spans="1:17" s="143" customFormat="1" ht="9" customHeight="1">
      <c r="A459" s="84" t="s">
        <v>16</v>
      </c>
      <c r="B459" s="112">
        <f t="shared" ref="B459:B491" si="47">SUM(D459,I459,N459)</f>
        <v>4694</v>
      </c>
      <c r="C459" s="86"/>
      <c r="D459" s="112">
        <f t="shared" ref="D459:D491" si="48">SUM(E459:G459)</f>
        <v>246</v>
      </c>
      <c r="E459" s="112">
        <v>150</v>
      </c>
      <c r="F459" s="112">
        <v>96</v>
      </c>
      <c r="G459" s="112">
        <v>0</v>
      </c>
      <c r="H459" s="86"/>
      <c r="I459" s="112">
        <f t="shared" ref="I459:I491" si="49">SUM(J459:L459)</f>
        <v>4431</v>
      </c>
      <c r="J459" s="112">
        <v>2439</v>
      </c>
      <c r="K459" s="112">
        <v>1987</v>
      </c>
      <c r="L459" s="112">
        <v>5</v>
      </c>
      <c r="M459" s="86"/>
      <c r="N459" s="112">
        <f t="shared" ref="N459:N491" si="50">SUM(O459:Q459)</f>
        <v>17</v>
      </c>
      <c r="O459" s="112">
        <v>11</v>
      </c>
      <c r="P459" s="112">
        <v>6</v>
      </c>
      <c r="Q459" s="112">
        <v>0</v>
      </c>
    </row>
    <row r="460" spans="1:17" s="143" customFormat="1" ht="9" customHeight="1">
      <c r="A460" s="84" t="s">
        <v>17</v>
      </c>
      <c r="B460" s="112">
        <f t="shared" si="47"/>
        <v>13069</v>
      </c>
      <c r="C460" s="86"/>
      <c r="D460" s="112">
        <f t="shared" si="48"/>
        <v>886</v>
      </c>
      <c r="E460" s="112">
        <v>499</v>
      </c>
      <c r="F460" s="112">
        <v>384</v>
      </c>
      <c r="G460" s="112">
        <v>3</v>
      </c>
      <c r="H460" s="86"/>
      <c r="I460" s="112">
        <f t="shared" si="49"/>
        <v>12064</v>
      </c>
      <c r="J460" s="112">
        <v>7365</v>
      </c>
      <c r="K460" s="112">
        <v>4699</v>
      </c>
      <c r="L460" s="112">
        <v>0</v>
      </c>
      <c r="M460" s="86"/>
      <c r="N460" s="112">
        <f t="shared" si="50"/>
        <v>119</v>
      </c>
      <c r="O460" s="112">
        <v>104</v>
      </c>
      <c r="P460" s="112">
        <v>12</v>
      </c>
      <c r="Q460" s="112">
        <v>3</v>
      </c>
    </row>
    <row r="461" spans="1:17" s="143" customFormat="1" ht="9" customHeight="1">
      <c r="A461" s="84" t="s">
        <v>18</v>
      </c>
      <c r="B461" s="112">
        <f t="shared" si="47"/>
        <v>2353</v>
      </c>
      <c r="C461" s="86"/>
      <c r="D461" s="112">
        <f t="shared" si="48"/>
        <v>152</v>
      </c>
      <c r="E461" s="112">
        <v>87</v>
      </c>
      <c r="F461" s="112">
        <v>65</v>
      </c>
      <c r="G461" s="112">
        <v>0</v>
      </c>
      <c r="H461" s="86"/>
      <c r="I461" s="112">
        <f t="shared" si="49"/>
        <v>2176</v>
      </c>
      <c r="J461" s="112">
        <v>1307</v>
      </c>
      <c r="K461" s="112">
        <v>869</v>
      </c>
      <c r="L461" s="112">
        <v>0</v>
      </c>
      <c r="M461" s="86"/>
      <c r="N461" s="112">
        <f t="shared" si="50"/>
        <v>25</v>
      </c>
      <c r="O461" s="112">
        <v>20</v>
      </c>
      <c r="P461" s="112">
        <v>4</v>
      </c>
      <c r="Q461" s="112">
        <v>1</v>
      </c>
    </row>
    <row r="462" spans="1:17" s="143" customFormat="1" ht="9" customHeight="1">
      <c r="A462" s="87" t="s">
        <v>19</v>
      </c>
      <c r="B462" s="126">
        <f t="shared" si="47"/>
        <v>3186</v>
      </c>
      <c r="C462" s="126"/>
      <c r="D462" s="126">
        <f t="shared" si="48"/>
        <v>124</v>
      </c>
      <c r="E462" s="126">
        <v>73</v>
      </c>
      <c r="F462" s="126">
        <v>51</v>
      </c>
      <c r="G462" s="126">
        <v>0</v>
      </c>
      <c r="H462" s="126"/>
      <c r="I462" s="126">
        <f t="shared" si="49"/>
        <v>3041</v>
      </c>
      <c r="J462" s="126">
        <v>1725</v>
      </c>
      <c r="K462" s="126">
        <v>1313</v>
      </c>
      <c r="L462" s="126">
        <v>3</v>
      </c>
      <c r="M462" s="126"/>
      <c r="N462" s="126">
        <f t="shared" si="50"/>
        <v>21</v>
      </c>
      <c r="O462" s="126">
        <v>16</v>
      </c>
      <c r="P462" s="126">
        <v>5</v>
      </c>
      <c r="Q462" s="126">
        <v>0</v>
      </c>
    </row>
    <row r="463" spans="1:17" s="143" customFormat="1" ht="9" customHeight="1">
      <c r="A463" s="84" t="s">
        <v>20</v>
      </c>
      <c r="B463" s="112">
        <f t="shared" si="47"/>
        <v>12626</v>
      </c>
      <c r="C463" s="86"/>
      <c r="D463" s="112">
        <f t="shared" si="48"/>
        <v>557</v>
      </c>
      <c r="E463" s="112">
        <v>291</v>
      </c>
      <c r="F463" s="112">
        <v>261</v>
      </c>
      <c r="G463" s="112">
        <v>5</v>
      </c>
      <c r="H463" s="86"/>
      <c r="I463" s="112">
        <f t="shared" si="49"/>
        <v>11999</v>
      </c>
      <c r="J463" s="112">
        <v>6513</v>
      </c>
      <c r="K463" s="112">
        <v>5486</v>
      </c>
      <c r="L463" s="112">
        <v>0</v>
      </c>
      <c r="M463" s="86"/>
      <c r="N463" s="112">
        <f t="shared" si="50"/>
        <v>70</v>
      </c>
      <c r="O463" s="112">
        <v>39</v>
      </c>
      <c r="P463" s="112">
        <v>31</v>
      </c>
      <c r="Q463" s="112">
        <v>0</v>
      </c>
    </row>
    <row r="464" spans="1:17" s="143" customFormat="1" ht="9" customHeight="1">
      <c r="A464" s="84" t="s">
        <v>21</v>
      </c>
      <c r="B464" s="112">
        <f t="shared" si="47"/>
        <v>2866</v>
      </c>
      <c r="C464" s="86"/>
      <c r="D464" s="112">
        <f t="shared" si="48"/>
        <v>136</v>
      </c>
      <c r="E464" s="112">
        <v>69</v>
      </c>
      <c r="F464" s="112">
        <v>66</v>
      </c>
      <c r="G464" s="112">
        <v>1</v>
      </c>
      <c r="H464" s="86"/>
      <c r="I464" s="112">
        <f t="shared" si="49"/>
        <v>2713</v>
      </c>
      <c r="J464" s="112">
        <v>1595</v>
      </c>
      <c r="K464" s="112">
        <v>1118</v>
      </c>
      <c r="L464" s="112">
        <v>0</v>
      </c>
      <c r="M464" s="86"/>
      <c r="N464" s="112">
        <f t="shared" si="50"/>
        <v>17</v>
      </c>
      <c r="O464" s="112">
        <v>15</v>
      </c>
      <c r="P464" s="112">
        <v>2</v>
      </c>
      <c r="Q464" s="112">
        <v>0</v>
      </c>
    </row>
    <row r="465" spans="1:17" s="143" customFormat="1" ht="9" customHeight="1">
      <c r="A465" s="84" t="s">
        <v>22</v>
      </c>
      <c r="B465" s="112">
        <f t="shared" si="47"/>
        <v>18767</v>
      </c>
      <c r="C465" s="86"/>
      <c r="D465" s="112">
        <f t="shared" si="48"/>
        <v>1266</v>
      </c>
      <c r="E465" s="112">
        <v>697</v>
      </c>
      <c r="F465" s="112">
        <v>566</v>
      </c>
      <c r="G465" s="112">
        <v>3</v>
      </c>
      <c r="H465" s="86"/>
      <c r="I465" s="112">
        <f t="shared" si="49"/>
        <v>17413</v>
      </c>
      <c r="J465" s="112">
        <v>9656</v>
      </c>
      <c r="K465" s="112">
        <v>7756</v>
      </c>
      <c r="L465" s="112">
        <v>1</v>
      </c>
      <c r="M465" s="86"/>
      <c r="N465" s="112">
        <f t="shared" si="50"/>
        <v>88</v>
      </c>
      <c r="O465" s="112">
        <v>71</v>
      </c>
      <c r="P465" s="112">
        <v>15</v>
      </c>
      <c r="Q465" s="112">
        <v>2</v>
      </c>
    </row>
    <row r="466" spans="1:17" s="143" customFormat="1" ht="9" customHeight="1">
      <c r="A466" s="87" t="s">
        <v>23</v>
      </c>
      <c r="B466" s="126">
        <f t="shared" si="47"/>
        <v>18064</v>
      </c>
      <c r="C466" s="126"/>
      <c r="D466" s="126">
        <f t="shared" si="48"/>
        <v>1050</v>
      </c>
      <c r="E466" s="126">
        <v>622</v>
      </c>
      <c r="F466" s="126">
        <v>426</v>
      </c>
      <c r="G466" s="126">
        <v>2</v>
      </c>
      <c r="H466" s="126"/>
      <c r="I466" s="126">
        <f t="shared" si="49"/>
        <v>16807</v>
      </c>
      <c r="J466" s="126">
        <v>9655</v>
      </c>
      <c r="K466" s="126">
        <v>7150</v>
      </c>
      <c r="L466" s="126">
        <v>2</v>
      </c>
      <c r="M466" s="126"/>
      <c r="N466" s="126">
        <f t="shared" si="50"/>
        <v>207</v>
      </c>
      <c r="O466" s="126">
        <v>157</v>
      </c>
      <c r="P466" s="126">
        <v>41</v>
      </c>
      <c r="Q466" s="126">
        <v>9</v>
      </c>
    </row>
    <row r="467" spans="1:17" s="143" customFormat="1" ht="9" customHeight="1">
      <c r="A467" s="243" t="s">
        <v>24</v>
      </c>
      <c r="B467" s="112">
        <f t="shared" si="47"/>
        <v>51465</v>
      </c>
      <c r="C467" s="86"/>
      <c r="D467" s="112">
        <f t="shared" si="48"/>
        <v>2230</v>
      </c>
      <c r="E467" s="112">
        <v>1246</v>
      </c>
      <c r="F467" s="112">
        <v>972</v>
      </c>
      <c r="G467" s="112">
        <v>12</v>
      </c>
      <c r="H467" s="86"/>
      <c r="I467" s="112">
        <f t="shared" si="49"/>
        <v>49186</v>
      </c>
      <c r="J467" s="112">
        <v>24901</v>
      </c>
      <c r="K467" s="112">
        <v>24283</v>
      </c>
      <c r="L467" s="112">
        <v>2</v>
      </c>
      <c r="M467" s="86"/>
      <c r="N467" s="112">
        <f t="shared" si="50"/>
        <v>49</v>
      </c>
      <c r="O467" s="112">
        <v>41</v>
      </c>
      <c r="P467" s="112">
        <v>7</v>
      </c>
      <c r="Q467" s="112">
        <v>1</v>
      </c>
    </row>
    <row r="468" spans="1:17" s="143" customFormat="1" ht="9" customHeight="1">
      <c r="A468" s="84" t="s">
        <v>25</v>
      </c>
      <c r="B468" s="112">
        <f t="shared" si="47"/>
        <v>7686</v>
      </c>
      <c r="C468" s="86"/>
      <c r="D468" s="112">
        <f t="shared" si="48"/>
        <v>356</v>
      </c>
      <c r="E468" s="112">
        <v>185</v>
      </c>
      <c r="F468" s="112">
        <v>170</v>
      </c>
      <c r="G468" s="112">
        <v>1</v>
      </c>
      <c r="H468" s="86"/>
      <c r="I468" s="112">
        <f t="shared" si="49"/>
        <v>7316</v>
      </c>
      <c r="J468" s="112">
        <v>4175</v>
      </c>
      <c r="K468" s="112">
        <v>3140</v>
      </c>
      <c r="L468" s="112">
        <v>1</v>
      </c>
      <c r="M468" s="86"/>
      <c r="N468" s="112">
        <f t="shared" si="50"/>
        <v>14</v>
      </c>
      <c r="O468" s="112">
        <v>6</v>
      </c>
      <c r="P468" s="112">
        <v>8</v>
      </c>
      <c r="Q468" s="112">
        <v>0</v>
      </c>
    </row>
    <row r="469" spans="1:17" s="143" customFormat="1" ht="9" customHeight="1">
      <c r="A469" s="84" t="s">
        <v>26</v>
      </c>
      <c r="B469" s="112">
        <f t="shared" si="47"/>
        <v>23664</v>
      </c>
      <c r="C469" s="86"/>
      <c r="D469" s="112">
        <f t="shared" si="48"/>
        <v>1656</v>
      </c>
      <c r="E469" s="112">
        <v>913</v>
      </c>
      <c r="F469" s="112">
        <v>739</v>
      </c>
      <c r="G469" s="112">
        <v>4</v>
      </c>
      <c r="H469" s="86"/>
      <c r="I469" s="112">
        <f t="shared" si="49"/>
        <v>21938</v>
      </c>
      <c r="J469" s="112">
        <v>11910</v>
      </c>
      <c r="K469" s="112">
        <v>10026</v>
      </c>
      <c r="L469" s="112">
        <v>2</v>
      </c>
      <c r="M469" s="86"/>
      <c r="N469" s="112">
        <f t="shared" si="50"/>
        <v>70</v>
      </c>
      <c r="O469" s="112">
        <v>50</v>
      </c>
      <c r="P469" s="112">
        <v>19</v>
      </c>
      <c r="Q469" s="112">
        <v>1</v>
      </c>
    </row>
    <row r="470" spans="1:17" s="143" customFormat="1" ht="9" customHeight="1">
      <c r="A470" s="87" t="s">
        <v>27</v>
      </c>
      <c r="B470" s="126">
        <f t="shared" si="47"/>
        <v>13555</v>
      </c>
      <c r="C470" s="126"/>
      <c r="D470" s="126">
        <f t="shared" si="48"/>
        <v>795</v>
      </c>
      <c r="E470" s="126">
        <v>457</v>
      </c>
      <c r="F470" s="126">
        <v>337</v>
      </c>
      <c r="G470" s="126">
        <v>1</v>
      </c>
      <c r="H470" s="126"/>
      <c r="I470" s="126">
        <f t="shared" si="49"/>
        <v>12676</v>
      </c>
      <c r="J470" s="126">
        <v>7354</v>
      </c>
      <c r="K470" s="126">
        <v>5321</v>
      </c>
      <c r="L470" s="126">
        <v>1</v>
      </c>
      <c r="M470" s="126"/>
      <c r="N470" s="126">
        <f t="shared" si="50"/>
        <v>84</v>
      </c>
      <c r="O470" s="126">
        <v>70</v>
      </c>
      <c r="P470" s="126">
        <v>13</v>
      </c>
      <c r="Q470" s="126">
        <v>1</v>
      </c>
    </row>
    <row r="471" spans="1:17" s="143" customFormat="1" ht="9" customHeight="1">
      <c r="A471" s="84" t="s">
        <v>28</v>
      </c>
      <c r="B471" s="112">
        <f t="shared" si="47"/>
        <v>11628</v>
      </c>
      <c r="C471" s="86"/>
      <c r="D471" s="112">
        <f t="shared" si="48"/>
        <v>698</v>
      </c>
      <c r="E471" s="112">
        <v>412</v>
      </c>
      <c r="F471" s="112">
        <v>286</v>
      </c>
      <c r="G471" s="112">
        <v>0</v>
      </c>
      <c r="H471" s="86"/>
      <c r="I471" s="112">
        <f t="shared" si="49"/>
        <v>10850</v>
      </c>
      <c r="J471" s="112">
        <v>5884</v>
      </c>
      <c r="K471" s="112">
        <v>4966</v>
      </c>
      <c r="L471" s="112">
        <v>0</v>
      </c>
      <c r="M471" s="86"/>
      <c r="N471" s="112">
        <f t="shared" si="50"/>
        <v>80</v>
      </c>
      <c r="O471" s="112">
        <v>55</v>
      </c>
      <c r="P471" s="112">
        <v>25</v>
      </c>
      <c r="Q471" s="112">
        <v>0</v>
      </c>
    </row>
    <row r="472" spans="1:17" s="143" customFormat="1" ht="9" customHeight="1">
      <c r="A472" s="84" t="s">
        <v>29</v>
      </c>
      <c r="B472" s="112">
        <f t="shared" si="47"/>
        <v>34670</v>
      </c>
      <c r="C472" s="86"/>
      <c r="D472" s="112">
        <f t="shared" si="48"/>
        <v>1891</v>
      </c>
      <c r="E472" s="112">
        <v>1072</v>
      </c>
      <c r="F472" s="112">
        <v>812</v>
      </c>
      <c r="G472" s="112">
        <v>7</v>
      </c>
      <c r="H472" s="86"/>
      <c r="I472" s="112">
        <f t="shared" si="49"/>
        <v>32685</v>
      </c>
      <c r="J472" s="112">
        <v>17773</v>
      </c>
      <c r="K472" s="112">
        <v>14907</v>
      </c>
      <c r="L472" s="112">
        <v>5</v>
      </c>
      <c r="M472" s="86"/>
      <c r="N472" s="112">
        <f t="shared" si="50"/>
        <v>94</v>
      </c>
      <c r="O472" s="112">
        <v>83</v>
      </c>
      <c r="P472" s="112">
        <v>11</v>
      </c>
      <c r="Q472" s="112">
        <v>0</v>
      </c>
    </row>
    <row r="473" spans="1:17" s="143" customFormat="1" ht="9" customHeight="1">
      <c r="A473" s="84" t="s">
        <v>30</v>
      </c>
      <c r="B473" s="112">
        <f t="shared" si="47"/>
        <v>61096</v>
      </c>
      <c r="C473" s="86"/>
      <c r="D473" s="112">
        <f t="shared" si="48"/>
        <v>5502</v>
      </c>
      <c r="E473" s="112">
        <v>3110</v>
      </c>
      <c r="F473" s="112">
        <v>2380</v>
      </c>
      <c r="G473" s="112">
        <v>12</v>
      </c>
      <c r="H473" s="86"/>
      <c r="I473" s="112">
        <f t="shared" si="49"/>
        <v>55559</v>
      </c>
      <c r="J473" s="112">
        <v>30303</v>
      </c>
      <c r="K473" s="112">
        <v>25249</v>
      </c>
      <c r="L473" s="112">
        <v>7</v>
      </c>
      <c r="M473" s="86"/>
      <c r="N473" s="112">
        <f t="shared" si="50"/>
        <v>35</v>
      </c>
      <c r="O473" s="112">
        <v>25</v>
      </c>
      <c r="P473" s="112">
        <v>10</v>
      </c>
      <c r="Q473" s="112">
        <v>0</v>
      </c>
    </row>
    <row r="474" spans="1:17" s="143" customFormat="1" ht="9" customHeight="1">
      <c r="A474" s="87" t="s">
        <v>31</v>
      </c>
      <c r="B474" s="126">
        <f t="shared" si="47"/>
        <v>21242</v>
      </c>
      <c r="C474" s="126"/>
      <c r="D474" s="126">
        <f t="shared" si="48"/>
        <v>999</v>
      </c>
      <c r="E474" s="126">
        <v>573</v>
      </c>
      <c r="F474" s="126">
        <v>418</v>
      </c>
      <c r="G474" s="126">
        <v>8</v>
      </c>
      <c r="H474" s="126"/>
      <c r="I474" s="126">
        <f t="shared" si="49"/>
        <v>20121</v>
      </c>
      <c r="J474" s="126">
        <v>11354</v>
      </c>
      <c r="K474" s="126">
        <v>8767</v>
      </c>
      <c r="L474" s="126">
        <v>0</v>
      </c>
      <c r="M474" s="126"/>
      <c r="N474" s="126">
        <f t="shared" si="50"/>
        <v>122</v>
      </c>
      <c r="O474" s="126">
        <v>91</v>
      </c>
      <c r="P474" s="126">
        <v>30</v>
      </c>
      <c r="Q474" s="126">
        <v>1</v>
      </c>
    </row>
    <row r="475" spans="1:17" s="143" customFormat="1" ht="9" customHeight="1">
      <c r="A475" s="84" t="s">
        <v>32</v>
      </c>
      <c r="B475" s="112">
        <f t="shared" si="47"/>
        <v>8283</v>
      </c>
      <c r="C475" s="86"/>
      <c r="D475" s="112">
        <f t="shared" si="48"/>
        <v>389</v>
      </c>
      <c r="E475" s="112">
        <v>225</v>
      </c>
      <c r="F475" s="112">
        <v>162</v>
      </c>
      <c r="G475" s="112">
        <v>2</v>
      </c>
      <c r="H475" s="86"/>
      <c r="I475" s="112">
        <f t="shared" si="49"/>
        <v>7857</v>
      </c>
      <c r="J475" s="112">
        <v>4243</v>
      </c>
      <c r="K475" s="112">
        <v>3614</v>
      </c>
      <c r="L475" s="112">
        <v>0</v>
      </c>
      <c r="M475" s="86"/>
      <c r="N475" s="112">
        <f t="shared" si="50"/>
        <v>37</v>
      </c>
      <c r="O475" s="112">
        <v>29</v>
      </c>
      <c r="P475" s="112">
        <v>6</v>
      </c>
      <c r="Q475" s="112">
        <v>2</v>
      </c>
    </row>
    <row r="476" spans="1:17" s="143" customFormat="1" ht="9" customHeight="1">
      <c r="A476" s="84" t="s">
        <v>33</v>
      </c>
      <c r="B476" s="112">
        <f t="shared" si="47"/>
        <v>4982</v>
      </c>
      <c r="C476" s="86"/>
      <c r="D476" s="112">
        <f t="shared" si="48"/>
        <v>140</v>
      </c>
      <c r="E476" s="112">
        <v>78</v>
      </c>
      <c r="F476" s="112">
        <v>62</v>
      </c>
      <c r="G476" s="112">
        <v>0</v>
      </c>
      <c r="H476" s="86"/>
      <c r="I476" s="112">
        <f t="shared" si="49"/>
        <v>4800</v>
      </c>
      <c r="J476" s="112">
        <v>2833</v>
      </c>
      <c r="K476" s="112">
        <v>1965</v>
      </c>
      <c r="L476" s="112">
        <v>2</v>
      </c>
      <c r="M476" s="86"/>
      <c r="N476" s="112">
        <f t="shared" si="50"/>
        <v>42</v>
      </c>
      <c r="O476" s="112">
        <v>26</v>
      </c>
      <c r="P476" s="112">
        <v>16</v>
      </c>
      <c r="Q476" s="112">
        <v>0</v>
      </c>
    </row>
    <row r="477" spans="1:17" s="143" customFormat="1" ht="9" customHeight="1">
      <c r="A477" s="84" t="s">
        <v>34</v>
      </c>
      <c r="B477" s="112">
        <f t="shared" si="47"/>
        <v>19943</v>
      </c>
      <c r="C477" s="86"/>
      <c r="D477" s="112">
        <f t="shared" si="48"/>
        <v>835</v>
      </c>
      <c r="E477" s="112">
        <v>487</v>
      </c>
      <c r="F477" s="112">
        <v>346</v>
      </c>
      <c r="G477" s="112">
        <v>2</v>
      </c>
      <c r="H477" s="86"/>
      <c r="I477" s="112">
        <f t="shared" si="49"/>
        <v>19024</v>
      </c>
      <c r="J477" s="112">
        <v>10641</v>
      </c>
      <c r="K477" s="112">
        <v>8383</v>
      </c>
      <c r="L477" s="112">
        <v>0</v>
      </c>
      <c r="M477" s="86"/>
      <c r="N477" s="112">
        <f t="shared" si="50"/>
        <v>84</v>
      </c>
      <c r="O477" s="112">
        <v>57</v>
      </c>
      <c r="P477" s="112">
        <v>24</v>
      </c>
      <c r="Q477" s="112">
        <v>3</v>
      </c>
    </row>
    <row r="478" spans="1:17" s="143" customFormat="1" ht="9" customHeight="1">
      <c r="A478" s="87" t="s">
        <v>35</v>
      </c>
      <c r="B478" s="126">
        <f t="shared" si="47"/>
        <v>19500</v>
      </c>
      <c r="C478" s="126"/>
      <c r="D478" s="126">
        <f t="shared" si="48"/>
        <v>1021</v>
      </c>
      <c r="E478" s="126">
        <v>583</v>
      </c>
      <c r="F478" s="126">
        <v>436</v>
      </c>
      <c r="G478" s="126">
        <v>2</v>
      </c>
      <c r="H478" s="126"/>
      <c r="I478" s="126">
        <f t="shared" si="49"/>
        <v>18419</v>
      </c>
      <c r="J478" s="126">
        <v>9929</v>
      </c>
      <c r="K478" s="126">
        <v>8489</v>
      </c>
      <c r="L478" s="126">
        <v>1</v>
      </c>
      <c r="M478" s="126"/>
      <c r="N478" s="126">
        <f t="shared" si="50"/>
        <v>60</v>
      </c>
      <c r="O478" s="126">
        <v>46</v>
      </c>
      <c r="P478" s="126">
        <v>14</v>
      </c>
      <c r="Q478" s="126">
        <v>0</v>
      </c>
    </row>
    <row r="479" spans="1:17" s="143" customFormat="1" ht="9" customHeight="1">
      <c r="A479" s="84" t="s">
        <v>36</v>
      </c>
      <c r="B479" s="112">
        <f t="shared" si="47"/>
        <v>28420</v>
      </c>
      <c r="C479" s="86"/>
      <c r="D479" s="112">
        <f t="shared" si="48"/>
        <v>2630</v>
      </c>
      <c r="E479" s="112">
        <v>1487</v>
      </c>
      <c r="F479" s="112">
        <v>1140</v>
      </c>
      <c r="G479" s="112">
        <v>3</v>
      </c>
      <c r="H479" s="86"/>
      <c r="I479" s="112">
        <f t="shared" si="49"/>
        <v>25688</v>
      </c>
      <c r="J479" s="112">
        <v>13653</v>
      </c>
      <c r="K479" s="112">
        <v>12035</v>
      </c>
      <c r="L479" s="112">
        <v>0</v>
      </c>
      <c r="M479" s="86"/>
      <c r="N479" s="112">
        <f t="shared" si="50"/>
        <v>102</v>
      </c>
      <c r="O479" s="112">
        <v>83</v>
      </c>
      <c r="P479" s="112">
        <v>18</v>
      </c>
      <c r="Q479" s="112">
        <v>1</v>
      </c>
    </row>
    <row r="480" spans="1:17" s="143" customFormat="1" ht="9" customHeight="1">
      <c r="A480" s="84" t="s">
        <v>37</v>
      </c>
      <c r="B480" s="112">
        <f t="shared" si="47"/>
        <v>6878</v>
      </c>
      <c r="C480" s="86"/>
      <c r="D480" s="112">
        <f t="shared" si="48"/>
        <v>544</v>
      </c>
      <c r="E480" s="112">
        <v>298</v>
      </c>
      <c r="F480" s="112">
        <v>245</v>
      </c>
      <c r="G480" s="112">
        <v>1</v>
      </c>
      <c r="H480" s="86"/>
      <c r="I480" s="112">
        <f t="shared" si="49"/>
        <v>6323</v>
      </c>
      <c r="J480" s="112">
        <v>3542</v>
      </c>
      <c r="K480" s="112">
        <v>2781</v>
      </c>
      <c r="L480" s="112">
        <v>0</v>
      </c>
      <c r="M480" s="86"/>
      <c r="N480" s="112">
        <f t="shared" si="50"/>
        <v>11</v>
      </c>
      <c r="O480" s="112">
        <v>5</v>
      </c>
      <c r="P480" s="112">
        <v>6</v>
      </c>
      <c r="Q480" s="112">
        <v>0</v>
      </c>
    </row>
    <row r="481" spans="1:17" s="143" customFormat="1" ht="9" customHeight="1">
      <c r="A481" s="84" t="s">
        <v>38</v>
      </c>
      <c r="B481" s="112">
        <f t="shared" si="47"/>
        <v>3727</v>
      </c>
      <c r="C481" s="86"/>
      <c r="D481" s="112">
        <f t="shared" si="48"/>
        <v>304</v>
      </c>
      <c r="E481" s="112">
        <v>185</v>
      </c>
      <c r="F481" s="112">
        <v>119</v>
      </c>
      <c r="G481" s="112">
        <v>0</v>
      </c>
      <c r="H481" s="86"/>
      <c r="I481" s="112">
        <f t="shared" si="49"/>
        <v>3372</v>
      </c>
      <c r="J481" s="112">
        <v>2112</v>
      </c>
      <c r="K481" s="112">
        <v>1257</v>
      </c>
      <c r="L481" s="112">
        <v>3</v>
      </c>
      <c r="M481" s="86"/>
      <c r="N481" s="112">
        <f t="shared" si="50"/>
        <v>51</v>
      </c>
      <c r="O481" s="112">
        <v>45</v>
      </c>
      <c r="P481" s="112">
        <v>4</v>
      </c>
      <c r="Q481" s="112">
        <v>2</v>
      </c>
    </row>
    <row r="482" spans="1:17" s="143" customFormat="1" ht="9" customHeight="1">
      <c r="A482" s="87" t="s">
        <v>39</v>
      </c>
      <c r="B482" s="126">
        <f t="shared" si="47"/>
        <v>11745</v>
      </c>
      <c r="C482" s="126"/>
      <c r="D482" s="126">
        <f t="shared" si="48"/>
        <v>544</v>
      </c>
      <c r="E482" s="126">
        <v>301</v>
      </c>
      <c r="F482" s="126">
        <v>242</v>
      </c>
      <c r="G482" s="126">
        <v>1</v>
      </c>
      <c r="H482" s="126"/>
      <c r="I482" s="126">
        <f t="shared" si="49"/>
        <v>11186</v>
      </c>
      <c r="J482" s="126">
        <v>6145</v>
      </c>
      <c r="K482" s="126">
        <v>5037</v>
      </c>
      <c r="L482" s="126">
        <v>4</v>
      </c>
      <c r="M482" s="126"/>
      <c r="N482" s="126">
        <f t="shared" si="50"/>
        <v>15</v>
      </c>
      <c r="O482" s="126">
        <v>12</v>
      </c>
      <c r="P482" s="126">
        <v>2</v>
      </c>
      <c r="Q482" s="126">
        <v>1</v>
      </c>
    </row>
    <row r="483" spans="1:17" s="143" customFormat="1" ht="9" customHeight="1">
      <c r="A483" s="84" t="s">
        <v>40</v>
      </c>
      <c r="B483" s="112">
        <f t="shared" si="47"/>
        <v>11572</v>
      </c>
      <c r="C483" s="86"/>
      <c r="D483" s="112">
        <f t="shared" si="48"/>
        <v>441</v>
      </c>
      <c r="E483" s="112">
        <v>256</v>
      </c>
      <c r="F483" s="112">
        <v>184</v>
      </c>
      <c r="G483" s="112">
        <v>1</v>
      </c>
      <c r="H483" s="86"/>
      <c r="I483" s="112">
        <f t="shared" si="49"/>
        <v>11113</v>
      </c>
      <c r="J483" s="112">
        <v>6714</v>
      </c>
      <c r="K483" s="112">
        <v>4399</v>
      </c>
      <c r="L483" s="112">
        <v>0</v>
      </c>
      <c r="M483" s="86"/>
      <c r="N483" s="112">
        <f t="shared" si="50"/>
        <v>18</v>
      </c>
      <c r="O483" s="112">
        <v>7</v>
      </c>
      <c r="P483" s="112">
        <v>11</v>
      </c>
      <c r="Q483" s="112">
        <v>0</v>
      </c>
    </row>
    <row r="484" spans="1:17" s="143" customFormat="1" ht="9" customHeight="1">
      <c r="A484" s="84" t="s">
        <v>41</v>
      </c>
      <c r="B484" s="112">
        <f t="shared" si="47"/>
        <v>12449</v>
      </c>
      <c r="C484" s="86"/>
      <c r="D484" s="112">
        <f t="shared" si="48"/>
        <v>585</v>
      </c>
      <c r="E484" s="112">
        <v>346</v>
      </c>
      <c r="F484" s="112">
        <v>238</v>
      </c>
      <c r="G484" s="112">
        <v>1</v>
      </c>
      <c r="H484" s="86"/>
      <c r="I484" s="112">
        <f t="shared" si="49"/>
        <v>11800</v>
      </c>
      <c r="J484" s="112">
        <v>7101</v>
      </c>
      <c r="K484" s="112">
        <v>4699</v>
      </c>
      <c r="L484" s="112">
        <v>0</v>
      </c>
      <c r="M484" s="86"/>
      <c r="N484" s="112">
        <f t="shared" si="50"/>
        <v>64</v>
      </c>
      <c r="O484" s="112">
        <v>53</v>
      </c>
      <c r="P484" s="112">
        <v>11</v>
      </c>
      <c r="Q484" s="112">
        <v>0</v>
      </c>
    </row>
    <row r="485" spans="1:17" s="143" customFormat="1" ht="9" customHeight="1">
      <c r="A485" s="84" t="s">
        <v>42</v>
      </c>
      <c r="B485" s="112">
        <f t="shared" si="47"/>
        <v>9073</v>
      </c>
      <c r="C485" s="86"/>
      <c r="D485" s="112">
        <f t="shared" si="48"/>
        <v>573</v>
      </c>
      <c r="E485" s="112">
        <v>322</v>
      </c>
      <c r="F485" s="112">
        <v>247</v>
      </c>
      <c r="G485" s="112">
        <v>4</v>
      </c>
      <c r="H485" s="86"/>
      <c r="I485" s="112">
        <f t="shared" si="49"/>
        <v>8451</v>
      </c>
      <c r="J485" s="112">
        <v>5025</v>
      </c>
      <c r="K485" s="112">
        <v>3425</v>
      </c>
      <c r="L485" s="112">
        <v>1</v>
      </c>
      <c r="M485" s="86"/>
      <c r="N485" s="112">
        <f t="shared" si="50"/>
        <v>49</v>
      </c>
      <c r="O485" s="112">
        <v>37</v>
      </c>
      <c r="P485" s="112">
        <v>11</v>
      </c>
      <c r="Q485" s="112">
        <v>1</v>
      </c>
    </row>
    <row r="486" spans="1:17" s="143" customFormat="1" ht="9" customHeight="1">
      <c r="A486" s="87" t="s">
        <v>43</v>
      </c>
      <c r="B486" s="126">
        <f t="shared" si="47"/>
        <v>14301</v>
      </c>
      <c r="C486" s="126"/>
      <c r="D486" s="126">
        <f t="shared" si="48"/>
        <v>754</v>
      </c>
      <c r="E486" s="126">
        <v>448</v>
      </c>
      <c r="F486" s="126">
        <v>297</v>
      </c>
      <c r="G486" s="126">
        <v>9</v>
      </c>
      <c r="H486" s="126"/>
      <c r="I486" s="126">
        <f t="shared" si="49"/>
        <v>13482</v>
      </c>
      <c r="J486" s="126">
        <v>7601</v>
      </c>
      <c r="K486" s="126">
        <v>5881</v>
      </c>
      <c r="L486" s="126">
        <v>0</v>
      </c>
      <c r="M486" s="126"/>
      <c r="N486" s="126">
        <f t="shared" si="50"/>
        <v>65</v>
      </c>
      <c r="O486" s="126">
        <v>50</v>
      </c>
      <c r="P486" s="126">
        <v>9</v>
      </c>
      <c r="Q486" s="126">
        <v>6</v>
      </c>
    </row>
    <row r="487" spans="1:17" s="143" customFormat="1" ht="9" customHeight="1">
      <c r="A487" s="84" t="s">
        <v>44</v>
      </c>
      <c r="B487" s="112">
        <f t="shared" si="47"/>
        <v>5036</v>
      </c>
      <c r="C487" s="86"/>
      <c r="D487" s="112">
        <f t="shared" si="48"/>
        <v>464</v>
      </c>
      <c r="E487" s="112">
        <v>264</v>
      </c>
      <c r="F487" s="112">
        <v>198</v>
      </c>
      <c r="G487" s="112">
        <v>2</v>
      </c>
      <c r="H487" s="86"/>
      <c r="I487" s="112">
        <f t="shared" si="49"/>
        <v>4555</v>
      </c>
      <c r="J487" s="112">
        <v>2462</v>
      </c>
      <c r="K487" s="112">
        <v>2092</v>
      </c>
      <c r="L487" s="112">
        <v>1</v>
      </c>
      <c r="M487" s="86"/>
      <c r="N487" s="112">
        <f t="shared" si="50"/>
        <v>17</v>
      </c>
      <c r="O487" s="112">
        <v>12</v>
      </c>
      <c r="P487" s="112">
        <v>5</v>
      </c>
      <c r="Q487" s="112">
        <v>0</v>
      </c>
    </row>
    <row r="488" spans="1:17" s="143" customFormat="1" ht="9" customHeight="1">
      <c r="A488" s="84" t="s">
        <v>45</v>
      </c>
      <c r="B488" s="112">
        <f t="shared" si="47"/>
        <v>39489</v>
      </c>
      <c r="C488" s="86"/>
      <c r="D488" s="112">
        <f t="shared" si="48"/>
        <v>1834</v>
      </c>
      <c r="E488" s="112">
        <v>988</v>
      </c>
      <c r="F488" s="112">
        <v>843</v>
      </c>
      <c r="G488" s="112">
        <v>3</v>
      </c>
      <c r="H488" s="86"/>
      <c r="I488" s="112">
        <f t="shared" si="49"/>
        <v>37531</v>
      </c>
      <c r="J488" s="112">
        <v>20555</v>
      </c>
      <c r="K488" s="112">
        <v>16975</v>
      </c>
      <c r="L488" s="112">
        <v>1</v>
      </c>
      <c r="M488" s="86"/>
      <c r="N488" s="112">
        <f t="shared" si="50"/>
        <v>124</v>
      </c>
      <c r="O488" s="112">
        <v>97</v>
      </c>
      <c r="P488" s="112">
        <v>25</v>
      </c>
      <c r="Q488" s="112">
        <v>2</v>
      </c>
    </row>
    <row r="489" spans="1:17" s="143" customFormat="1" ht="9" customHeight="1">
      <c r="A489" s="84" t="s">
        <v>46</v>
      </c>
      <c r="B489" s="112">
        <f t="shared" si="47"/>
        <v>9812</v>
      </c>
      <c r="C489" s="86"/>
      <c r="D489" s="112">
        <f t="shared" si="48"/>
        <v>408</v>
      </c>
      <c r="E489" s="112">
        <v>221</v>
      </c>
      <c r="F489" s="112">
        <v>186</v>
      </c>
      <c r="G489" s="112">
        <v>1</v>
      </c>
      <c r="H489" s="86"/>
      <c r="I489" s="112">
        <f t="shared" si="49"/>
        <v>9373</v>
      </c>
      <c r="J489" s="112">
        <v>5171</v>
      </c>
      <c r="K489" s="112">
        <v>4202</v>
      </c>
      <c r="L489" s="112">
        <v>0</v>
      </c>
      <c r="M489" s="86"/>
      <c r="N489" s="112">
        <f t="shared" si="50"/>
        <v>31</v>
      </c>
      <c r="O489" s="112">
        <v>17</v>
      </c>
      <c r="P489" s="112">
        <v>14</v>
      </c>
      <c r="Q489" s="112">
        <v>0</v>
      </c>
    </row>
    <row r="490" spans="1:17" s="143" customFormat="1" ht="9" customHeight="1">
      <c r="A490" s="87" t="s">
        <v>47</v>
      </c>
      <c r="B490" s="126">
        <f t="shared" si="47"/>
        <v>7281</v>
      </c>
      <c r="C490" s="126"/>
      <c r="D490" s="126">
        <f t="shared" si="48"/>
        <v>402</v>
      </c>
      <c r="E490" s="126">
        <v>238</v>
      </c>
      <c r="F490" s="126">
        <v>162</v>
      </c>
      <c r="G490" s="126">
        <v>2</v>
      </c>
      <c r="H490" s="126"/>
      <c r="I490" s="126">
        <f t="shared" si="49"/>
        <v>6848</v>
      </c>
      <c r="J490" s="126">
        <v>3743</v>
      </c>
      <c r="K490" s="126">
        <v>3103</v>
      </c>
      <c r="L490" s="126">
        <v>2</v>
      </c>
      <c r="M490" s="126"/>
      <c r="N490" s="126">
        <f t="shared" si="50"/>
        <v>31</v>
      </c>
      <c r="O490" s="126">
        <v>20</v>
      </c>
      <c r="P490" s="126">
        <v>11</v>
      </c>
      <c r="Q490" s="126">
        <v>0</v>
      </c>
    </row>
    <row r="491" spans="1:17" s="143" customFormat="1" ht="9" customHeight="1">
      <c r="A491" s="84" t="s">
        <v>76</v>
      </c>
      <c r="B491" s="112">
        <f t="shared" si="47"/>
        <v>1298</v>
      </c>
      <c r="C491" s="86"/>
      <c r="D491" s="112">
        <f t="shared" si="48"/>
        <v>13</v>
      </c>
      <c r="E491" s="112">
        <v>7</v>
      </c>
      <c r="F491" s="112">
        <v>6</v>
      </c>
      <c r="G491" s="112">
        <v>0</v>
      </c>
      <c r="H491" s="86"/>
      <c r="I491" s="112">
        <f t="shared" si="49"/>
        <v>1283</v>
      </c>
      <c r="J491" s="112">
        <v>890</v>
      </c>
      <c r="K491" s="112">
        <v>393</v>
      </c>
      <c r="L491" s="112">
        <v>0</v>
      </c>
      <c r="M491" s="86"/>
      <c r="N491" s="112">
        <f t="shared" si="50"/>
        <v>2</v>
      </c>
      <c r="O491" s="112">
        <v>1</v>
      </c>
      <c r="P491" s="112">
        <v>1</v>
      </c>
      <c r="Q491" s="112">
        <v>0</v>
      </c>
    </row>
    <row r="492" spans="1:17" s="143" customFormat="1" ht="6" customHeight="1">
      <c r="A492" s="84"/>
      <c r="B492" s="112"/>
      <c r="C492" s="112"/>
      <c r="D492" s="112"/>
      <c r="E492" s="113"/>
      <c r="F492" s="113"/>
      <c r="G492" s="113"/>
      <c r="H492" s="112"/>
      <c r="I492" s="112"/>
      <c r="J492" s="113"/>
      <c r="K492" s="113"/>
      <c r="L492" s="113"/>
      <c r="M492" s="112"/>
      <c r="N492" s="113"/>
      <c r="O492" s="113"/>
      <c r="P492" s="113"/>
      <c r="Q492" s="113"/>
    </row>
    <row r="493" spans="1:17" s="143" customFormat="1" ht="9" customHeight="1">
      <c r="A493" s="80">
        <v>2008</v>
      </c>
      <c r="B493" s="84"/>
      <c r="C493" s="84"/>
      <c r="D493" s="334"/>
      <c r="E493" s="334"/>
      <c r="F493" s="334"/>
      <c r="G493" s="334"/>
      <c r="H493" s="334"/>
      <c r="I493" s="334"/>
      <c r="J493" s="334"/>
      <c r="K493" s="334"/>
      <c r="L493" s="84"/>
      <c r="M493" s="84"/>
      <c r="N493" s="85"/>
      <c r="O493" s="84"/>
      <c r="P493" s="84"/>
      <c r="Q493" s="84"/>
    </row>
    <row r="494" spans="1:17" s="258" customFormat="1" ht="9" customHeight="1">
      <c r="A494" s="83" t="s">
        <v>7</v>
      </c>
      <c r="B494" s="121">
        <f>SUM(B496:B528)</f>
        <v>539530</v>
      </c>
      <c r="C494" s="121"/>
      <c r="D494" s="121">
        <f>SUM(D496:D528)</f>
        <v>29537</v>
      </c>
      <c r="E494" s="121">
        <f>SUM(E496:E528)</f>
        <v>16585</v>
      </c>
      <c r="F494" s="121">
        <f>SUM(F496:F528)</f>
        <v>12851</v>
      </c>
      <c r="G494" s="121">
        <f>SUM(G496:G528)</f>
        <v>101</v>
      </c>
      <c r="H494" s="121"/>
      <c r="I494" s="121">
        <f>SUM(I496:I528)</f>
        <v>508206</v>
      </c>
      <c r="J494" s="121">
        <f>SUM(J496:J528)</f>
        <v>282877</v>
      </c>
      <c r="K494" s="121">
        <f>SUM(K496:K528)</f>
        <v>225299</v>
      </c>
      <c r="L494" s="121">
        <f>SUM(L496:L528)</f>
        <v>30</v>
      </c>
      <c r="M494" s="121"/>
      <c r="N494" s="121">
        <f>SUM(N496:N528)</f>
        <v>1787</v>
      </c>
      <c r="O494" s="121">
        <f>SUM(O496:O528)</f>
        <v>1375</v>
      </c>
      <c r="P494" s="121">
        <f>SUM(P496:P528)</f>
        <v>373</v>
      </c>
      <c r="Q494" s="121">
        <f>SUM(Q496:Q528)</f>
        <v>39</v>
      </c>
    </row>
    <row r="495" spans="1:17" s="258" customFormat="1" ht="3" customHeight="1">
      <c r="A495" s="83"/>
      <c r="B495" s="121"/>
      <c r="C495" s="121"/>
      <c r="D495" s="121"/>
      <c r="E495" s="121"/>
      <c r="F495" s="121"/>
      <c r="G495" s="121"/>
      <c r="H495" s="121"/>
      <c r="I495" s="121"/>
      <c r="J495" s="82"/>
      <c r="K495" s="82"/>
      <c r="L495" s="82"/>
      <c r="M495" s="82"/>
      <c r="N495" s="121"/>
      <c r="O495" s="82"/>
      <c r="P495" s="82"/>
      <c r="Q495" s="82"/>
    </row>
    <row r="496" spans="1:17" s="143" customFormat="1" ht="9" customHeight="1">
      <c r="A496" s="84" t="s">
        <v>16</v>
      </c>
      <c r="B496" s="112">
        <f t="shared" ref="B496:B528" si="51">SUM(D496,I496,N496)</f>
        <v>4955</v>
      </c>
      <c r="C496" s="86"/>
      <c r="D496" s="112">
        <f t="shared" ref="D496:D528" si="52">SUM(E496:G496)</f>
        <v>298</v>
      </c>
      <c r="E496" s="112">
        <v>170</v>
      </c>
      <c r="F496" s="112">
        <v>126</v>
      </c>
      <c r="G496" s="112">
        <v>2</v>
      </c>
      <c r="H496" s="86"/>
      <c r="I496" s="112">
        <f t="shared" ref="I496:I528" si="53">SUM(J496:L496)</f>
        <v>4647</v>
      </c>
      <c r="J496" s="112">
        <v>2513</v>
      </c>
      <c r="K496" s="112">
        <v>2133</v>
      </c>
      <c r="L496" s="112">
        <v>1</v>
      </c>
      <c r="M496" s="86"/>
      <c r="N496" s="112">
        <f t="shared" ref="N496:N528" si="54">SUM(O496:Q496)</f>
        <v>10</v>
      </c>
      <c r="O496" s="112">
        <v>6</v>
      </c>
      <c r="P496" s="112">
        <v>2</v>
      </c>
      <c r="Q496" s="112">
        <v>2</v>
      </c>
    </row>
    <row r="497" spans="1:17" s="143" customFormat="1" ht="9" customHeight="1">
      <c r="A497" s="84" t="s">
        <v>17</v>
      </c>
      <c r="B497" s="112">
        <f t="shared" si="51"/>
        <v>14052</v>
      </c>
      <c r="C497" s="86"/>
      <c r="D497" s="112">
        <f t="shared" si="52"/>
        <v>823</v>
      </c>
      <c r="E497" s="112">
        <v>444</v>
      </c>
      <c r="F497" s="112">
        <v>372</v>
      </c>
      <c r="G497" s="112">
        <v>7</v>
      </c>
      <c r="H497" s="86"/>
      <c r="I497" s="112">
        <f t="shared" si="53"/>
        <v>13102</v>
      </c>
      <c r="J497" s="112">
        <v>8182</v>
      </c>
      <c r="K497" s="112">
        <v>4919</v>
      </c>
      <c r="L497" s="112">
        <v>1</v>
      </c>
      <c r="M497" s="86"/>
      <c r="N497" s="112">
        <f t="shared" si="54"/>
        <v>127</v>
      </c>
      <c r="O497" s="112">
        <v>109</v>
      </c>
      <c r="P497" s="112">
        <v>15</v>
      </c>
      <c r="Q497" s="112">
        <v>3</v>
      </c>
    </row>
    <row r="498" spans="1:17" s="143" customFormat="1" ht="9" customHeight="1">
      <c r="A498" s="84" t="s">
        <v>18</v>
      </c>
      <c r="B498" s="112">
        <f t="shared" si="51"/>
        <v>2385</v>
      </c>
      <c r="C498" s="86"/>
      <c r="D498" s="112">
        <f t="shared" si="52"/>
        <v>141</v>
      </c>
      <c r="E498" s="112">
        <v>69</v>
      </c>
      <c r="F498" s="112">
        <v>72</v>
      </c>
      <c r="G498" s="112">
        <v>0</v>
      </c>
      <c r="H498" s="86"/>
      <c r="I498" s="112">
        <f t="shared" si="53"/>
        <v>2217</v>
      </c>
      <c r="J498" s="112">
        <v>1354</v>
      </c>
      <c r="K498" s="112">
        <v>863</v>
      </c>
      <c r="L498" s="112">
        <v>0</v>
      </c>
      <c r="M498" s="86"/>
      <c r="N498" s="112">
        <f t="shared" si="54"/>
        <v>27</v>
      </c>
      <c r="O498" s="112">
        <v>25</v>
      </c>
      <c r="P498" s="112">
        <v>2</v>
      </c>
      <c r="Q498" s="112">
        <v>0</v>
      </c>
    </row>
    <row r="499" spans="1:17" s="143" customFormat="1" ht="9" customHeight="1">
      <c r="A499" s="87" t="s">
        <v>19</v>
      </c>
      <c r="B499" s="126">
        <f t="shared" si="51"/>
        <v>3516</v>
      </c>
      <c r="C499" s="126"/>
      <c r="D499" s="126">
        <f t="shared" si="52"/>
        <v>168</v>
      </c>
      <c r="E499" s="126">
        <v>96</v>
      </c>
      <c r="F499" s="126">
        <v>71</v>
      </c>
      <c r="G499" s="126">
        <v>1</v>
      </c>
      <c r="H499" s="126"/>
      <c r="I499" s="126">
        <f t="shared" si="53"/>
        <v>3314</v>
      </c>
      <c r="J499" s="126">
        <v>1944</v>
      </c>
      <c r="K499" s="126">
        <v>1370</v>
      </c>
      <c r="L499" s="126">
        <v>0</v>
      </c>
      <c r="M499" s="126"/>
      <c r="N499" s="126">
        <f t="shared" si="54"/>
        <v>34</v>
      </c>
      <c r="O499" s="126">
        <v>32</v>
      </c>
      <c r="P499" s="126">
        <v>2</v>
      </c>
      <c r="Q499" s="126">
        <v>0</v>
      </c>
    </row>
    <row r="500" spans="1:17" s="143" customFormat="1" ht="9" customHeight="1">
      <c r="A500" s="84" t="s">
        <v>20</v>
      </c>
      <c r="B500" s="112">
        <f t="shared" si="51"/>
        <v>12981</v>
      </c>
      <c r="C500" s="86"/>
      <c r="D500" s="112">
        <f t="shared" si="52"/>
        <v>418</v>
      </c>
      <c r="E500" s="112">
        <v>237</v>
      </c>
      <c r="F500" s="112">
        <v>180</v>
      </c>
      <c r="G500" s="112">
        <v>1</v>
      </c>
      <c r="H500" s="86"/>
      <c r="I500" s="112">
        <f t="shared" si="53"/>
        <v>12497</v>
      </c>
      <c r="J500" s="112">
        <v>6895</v>
      </c>
      <c r="K500" s="112">
        <v>5601</v>
      </c>
      <c r="L500" s="112">
        <v>1</v>
      </c>
      <c r="M500" s="86"/>
      <c r="N500" s="112">
        <f t="shared" si="54"/>
        <v>66</v>
      </c>
      <c r="O500" s="112">
        <v>44</v>
      </c>
      <c r="P500" s="112">
        <v>22</v>
      </c>
      <c r="Q500" s="112">
        <v>0</v>
      </c>
    </row>
    <row r="501" spans="1:17" s="143" customFormat="1" ht="9" customHeight="1">
      <c r="A501" s="84" t="s">
        <v>21</v>
      </c>
      <c r="B501" s="112">
        <f t="shared" si="51"/>
        <v>3052</v>
      </c>
      <c r="C501" s="86"/>
      <c r="D501" s="112">
        <f t="shared" si="52"/>
        <v>136</v>
      </c>
      <c r="E501" s="112">
        <v>70</v>
      </c>
      <c r="F501" s="112">
        <v>66</v>
      </c>
      <c r="G501" s="112">
        <v>0</v>
      </c>
      <c r="H501" s="86"/>
      <c r="I501" s="112">
        <f t="shared" si="53"/>
        <v>2884</v>
      </c>
      <c r="J501" s="112">
        <v>1629</v>
      </c>
      <c r="K501" s="112">
        <v>1255</v>
      </c>
      <c r="L501" s="112">
        <v>0</v>
      </c>
      <c r="M501" s="86"/>
      <c r="N501" s="112">
        <f t="shared" si="54"/>
        <v>32</v>
      </c>
      <c r="O501" s="112">
        <v>24</v>
      </c>
      <c r="P501" s="112">
        <v>7</v>
      </c>
      <c r="Q501" s="112">
        <v>1</v>
      </c>
    </row>
    <row r="502" spans="1:17" s="143" customFormat="1" ht="9" customHeight="1">
      <c r="A502" s="84" t="s">
        <v>22</v>
      </c>
      <c r="B502" s="112">
        <f t="shared" si="51"/>
        <v>19570</v>
      </c>
      <c r="C502" s="86"/>
      <c r="D502" s="112">
        <f t="shared" si="52"/>
        <v>1243</v>
      </c>
      <c r="E502" s="112">
        <v>683</v>
      </c>
      <c r="F502" s="112">
        <v>558</v>
      </c>
      <c r="G502" s="112">
        <v>2</v>
      </c>
      <c r="H502" s="86"/>
      <c r="I502" s="112">
        <f t="shared" si="53"/>
        <v>18250</v>
      </c>
      <c r="J502" s="112">
        <v>10265</v>
      </c>
      <c r="K502" s="112">
        <v>7982</v>
      </c>
      <c r="L502" s="112">
        <v>3</v>
      </c>
      <c r="M502" s="86"/>
      <c r="N502" s="112">
        <f t="shared" si="54"/>
        <v>77</v>
      </c>
      <c r="O502" s="112">
        <v>64</v>
      </c>
      <c r="P502" s="112">
        <v>12</v>
      </c>
      <c r="Q502" s="112">
        <v>1</v>
      </c>
    </row>
    <row r="503" spans="1:17" s="143" customFormat="1" ht="9" customHeight="1">
      <c r="A503" s="87" t="s">
        <v>23</v>
      </c>
      <c r="B503" s="126">
        <f t="shared" si="51"/>
        <v>21066</v>
      </c>
      <c r="C503" s="126"/>
      <c r="D503" s="126">
        <f t="shared" si="52"/>
        <v>1056</v>
      </c>
      <c r="E503" s="126">
        <v>566</v>
      </c>
      <c r="F503" s="126">
        <v>486</v>
      </c>
      <c r="G503" s="126">
        <v>4</v>
      </c>
      <c r="H503" s="126"/>
      <c r="I503" s="126">
        <f t="shared" si="53"/>
        <v>19872</v>
      </c>
      <c r="J503" s="126">
        <v>12268</v>
      </c>
      <c r="K503" s="126">
        <v>7602</v>
      </c>
      <c r="L503" s="126">
        <v>2</v>
      </c>
      <c r="M503" s="126"/>
      <c r="N503" s="126">
        <f t="shared" si="54"/>
        <v>138</v>
      </c>
      <c r="O503" s="126">
        <v>104</v>
      </c>
      <c r="P503" s="126">
        <v>31</v>
      </c>
      <c r="Q503" s="126">
        <v>3</v>
      </c>
    </row>
    <row r="504" spans="1:17" s="143" customFormat="1" ht="9" customHeight="1">
      <c r="A504" s="243" t="s">
        <v>24</v>
      </c>
      <c r="B504" s="112">
        <f t="shared" si="51"/>
        <v>52404</v>
      </c>
      <c r="C504" s="86"/>
      <c r="D504" s="112">
        <f t="shared" si="52"/>
        <v>2221</v>
      </c>
      <c r="E504" s="112">
        <v>1263</v>
      </c>
      <c r="F504" s="112">
        <v>947</v>
      </c>
      <c r="G504" s="112">
        <v>11</v>
      </c>
      <c r="H504" s="86"/>
      <c r="I504" s="112">
        <f t="shared" si="53"/>
        <v>50122</v>
      </c>
      <c r="J504" s="112">
        <v>25472</v>
      </c>
      <c r="K504" s="112">
        <v>24650</v>
      </c>
      <c r="L504" s="112">
        <v>0</v>
      </c>
      <c r="M504" s="86"/>
      <c r="N504" s="112">
        <f t="shared" si="54"/>
        <v>61</v>
      </c>
      <c r="O504" s="112">
        <v>46</v>
      </c>
      <c r="P504" s="112">
        <v>13</v>
      </c>
      <c r="Q504" s="112">
        <v>2</v>
      </c>
    </row>
    <row r="505" spans="1:17" s="143" customFormat="1" ht="9" customHeight="1">
      <c r="A505" s="84" t="s">
        <v>25</v>
      </c>
      <c r="B505" s="112">
        <f t="shared" si="51"/>
        <v>8628</v>
      </c>
      <c r="C505" s="86"/>
      <c r="D505" s="112">
        <f t="shared" si="52"/>
        <v>364</v>
      </c>
      <c r="E505" s="112">
        <v>202</v>
      </c>
      <c r="F505" s="112">
        <v>162</v>
      </c>
      <c r="G505" s="112">
        <v>0</v>
      </c>
      <c r="H505" s="86"/>
      <c r="I505" s="112">
        <f t="shared" si="53"/>
        <v>8232</v>
      </c>
      <c r="J505" s="112">
        <v>4753</v>
      </c>
      <c r="K505" s="112">
        <v>3479</v>
      </c>
      <c r="L505" s="112">
        <v>0</v>
      </c>
      <c r="M505" s="86"/>
      <c r="N505" s="112">
        <f t="shared" si="54"/>
        <v>32</v>
      </c>
      <c r="O505" s="112">
        <v>25</v>
      </c>
      <c r="P505" s="112">
        <v>6</v>
      </c>
      <c r="Q505" s="112">
        <v>1</v>
      </c>
    </row>
    <row r="506" spans="1:17" s="143" customFormat="1" ht="9" customHeight="1">
      <c r="A506" s="84" t="s">
        <v>26</v>
      </c>
      <c r="B506" s="112">
        <f t="shared" si="51"/>
        <v>25104</v>
      </c>
      <c r="C506" s="86"/>
      <c r="D506" s="112">
        <f t="shared" si="52"/>
        <v>1585</v>
      </c>
      <c r="E506" s="112">
        <v>890</v>
      </c>
      <c r="F506" s="112">
        <v>692</v>
      </c>
      <c r="G506" s="112">
        <v>3</v>
      </c>
      <c r="H506" s="86"/>
      <c r="I506" s="112">
        <f t="shared" si="53"/>
        <v>23467</v>
      </c>
      <c r="J506" s="112">
        <v>12868</v>
      </c>
      <c r="K506" s="112">
        <v>10599</v>
      </c>
      <c r="L506" s="112">
        <v>0</v>
      </c>
      <c r="M506" s="86"/>
      <c r="N506" s="112">
        <f t="shared" si="54"/>
        <v>52</v>
      </c>
      <c r="O506" s="112">
        <v>35</v>
      </c>
      <c r="P506" s="112">
        <v>12</v>
      </c>
      <c r="Q506" s="112">
        <v>5</v>
      </c>
    </row>
    <row r="507" spans="1:17" s="143" customFormat="1" ht="9" customHeight="1">
      <c r="A507" s="87" t="s">
        <v>27</v>
      </c>
      <c r="B507" s="126">
        <f t="shared" si="51"/>
        <v>14262</v>
      </c>
      <c r="C507" s="126"/>
      <c r="D507" s="126">
        <f t="shared" si="52"/>
        <v>712</v>
      </c>
      <c r="E507" s="126">
        <v>381</v>
      </c>
      <c r="F507" s="126">
        <v>331</v>
      </c>
      <c r="G507" s="126">
        <v>0</v>
      </c>
      <c r="H507" s="126"/>
      <c r="I507" s="126">
        <f t="shared" si="53"/>
        <v>13435</v>
      </c>
      <c r="J507" s="126">
        <v>7654</v>
      </c>
      <c r="K507" s="126">
        <v>5781</v>
      </c>
      <c r="L507" s="126">
        <v>0</v>
      </c>
      <c r="M507" s="126"/>
      <c r="N507" s="126">
        <f t="shared" si="54"/>
        <v>115</v>
      </c>
      <c r="O507" s="126">
        <v>98</v>
      </c>
      <c r="P507" s="126">
        <v>13</v>
      </c>
      <c r="Q507" s="126">
        <v>4</v>
      </c>
    </row>
    <row r="508" spans="1:17" s="143" customFormat="1" ht="9" customHeight="1">
      <c r="A508" s="84" t="s">
        <v>28</v>
      </c>
      <c r="B508" s="112">
        <f t="shared" si="51"/>
        <v>12363</v>
      </c>
      <c r="C508" s="86"/>
      <c r="D508" s="112">
        <f t="shared" si="52"/>
        <v>648</v>
      </c>
      <c r="E508" s="112">
        <v>375</v>
      </c>
      <c r="F508" s="112">
        <v>272</v>
      </c>
      <c r="G508" s="112">
        <v>1</v>
      </c>
      <c r="H508" s="86"/>
      <c r="I508" s="112">
        <f t="shared" si="53"/>
        <v>11672</v>
      </c>
      <c r="J508" s="112">
        <v>6376</v>
      </c>
      <c r="K508" s="112">
        <v>5296</v>
      </c>
      <c r="L508" s="112">
        <v>0</v>
      </c>
      <c r="M508" s="86"/>
      <c r="N508" s="112">
        <f t="shared" si="54"/>
        <v>43</v>
      </c>
      <c r="O508" s="112">
        <v>33</v>
      </c>
      <c r="P508" s="112">
        <v>9</v>
      </c>
      <c r="Q508" s="112">
        <v>1</v>
      </c>
    </row>
    <row r="509" spans="1:17" s="143" customFormat="1" ht="9" customHeight="1">
      <c r="A509" s="84" t="s">
        <v>29</v>
      </c>
      <c r="B509" s="112">
        <f t="shared" si="51"/>
        <v>35862</v>
      </c>
      <c r="C509" s="86"/>
      <c r="D509" s="112">
        <f t="shared" si="52"/>
        <v>1789</v>
      </c>
      <c r="E509" s="112">
        <v>955</v>
      </c>
      <c r="F509" s="112">
        <v>824</v>
      </c>
      <c r="G509" s="112">
        <v>10</v>
      </c>
      <c r="H509" s="86"/>
      <c r="I509" s="112">
        <f t="shared" si="53"/>
        <v>34028</v>
      </c>
      <c r="J509" s="112">
        <v>18575</v>
      </c>
      <c r="K509" s="112">
        <v>15451</v>
      </c>
      <c r="L509" s="112">
        <v>2</v>
      </c>
      <c r="M509" s="86"/>
      <c r="N509" s="112">
        <f t="shared" si="54"/>
        <v>45</v>
      </c>
      <c r="O509" s="112">
        <v>41</v>
      </c>
      <c r="P509" s="112">
        <v>4</v>
      </c>
      <c r="Q509" s="112">
        <v>0</v>
      </c>
    </row>
    <row r="510" spans="1:17" s="143" customFormat="1" ht="9" customHeight="1">
      <c r="A510" s="84" t="s">
        <v>30</v>
      </c>
      <c r="B510" s="112">
        <f t="shared" si="51"/>
        <v>63389</v>
      </c>
      <c r="C510" s="86"/>
      <c r="D510" s="112">
        <f t="shared" si="52"/>
        <v>5220</v>
      </c>
      <c r="E510" s="112">
        <v>3004</v>
      </c>
      <c r="F510" s="112">
        <v>2199</v>
      </c>
      <c r="G510" s="112">
        <v>17</v>
      </c>
      <c r="H510" s="86"/>
      <c r="I510" s="112">
        <f t="shared" si="53"/>
        <v>58130</v>
      </c>
      <c r="J510" s="112">
        <v>31881</v>
      </c>
      <c r="K510" s="112">
        <v>26243</v>
      </c>
      <c r="L510" s="112">
        <v>6</v>
      </c>
      <c r="M510" s="86"/>
      <c r="N510" s="112">
        <f t="shared" si="54"/>
        <v>39</v>
      </c>
      <c r="O510" s="112">
        <v>24</v>
      </c>
      <c r="P510" s="112">
        <v>11</v>
      </c>
      <c r="Q510" s="112">
        <v>4</v>
      </c>
    </row>
    <row r="511" spans="1:17" s="143" customFormat="1" ht="9" customHeight="1">
      <c r="A511" s="87" t="s">
        <v>31</v>
      </c>
      <c r="B511" s="126">
        <f t="shared" si="51"/>
        <v>22035</v>
      </c>
      <c r="C511" s="126"/>
      <c r="D511" s="126">
        <f t="shared" si="52"/>
        <v>1004</v>
      </c>
      <c r="E511" s="126">
        <v>564</v>
      </c>
      <c r="F511" s="126">
        <v>434</v>
      </c>
      <c r="G511" s="126">
        <v>6</v>
      </c>
      <c r="H511" s="126"/>
      <c r="I511" s="126">
        <f t="shared" si="53"/>
        <v>20909</v>
      </c>
      <c r="J511" s="126">
        <v>11725</v>
      </c>
      <c r="K511" s="126">
        <v>9182</v>
      </c>
      <c r="L511" s="126">
        <v>2</v>
      </c>
      <c r="M511" s="126"/>
      <c r="N511" s="126">
        <f t="shared" si="54"/>
        <v>122</v>
      </c>
      <c r="O511" s="126">
        <v>89</v>
      </c>
      <c r="P511" s="126">
        <v>32</v>
      </c>
      <c r="Q511" s="126">
        <v>1</v>
      </c>
    </row>
    <row r="512" spans="1:17" s="143" customFormat="1" ht="9" customHeight="1">
      <c r="A512" s="84" t="s">
        <v>32</v>
      </c>
      <c r="B512" s="112">
        <f t="shared" si="51"/>
        <v>8951</v>
      </c>
      <c r="C512" s="86"/>
      <c r="D512" s="112">
        <f t="shared" si="52"/>
        <v>411</v>
      </c>
      <c r="E512" s="112">
        <v>223</v>
      </c>
      <c r="F512" s="112">
        <v>186</v>
      </c>
      <c r="G512" s="112">
        <v>2</v>
      </c>
      <c r="H512" s="86"/>
      <c r="I512" s="112">
        <f t="shared" si="53"/>
        <v>8491</v>
      </c>
      <c r="J512" s="112">
        <v>4601</v>
      </c>
      <c r="K512" s="112">
        <v>3890</v>
      </c>
      <c r="L512" s="112">
        <v>0</v>
      </c>
      <c r="M512" s="86"/>
      <c r="N512" s="112">
        <f t="shared" si="54"/>
        <v>49</v>
      </c>
      <c r="O512" s="112">
        <v>30</v>
      </c>
      <c r="P512" s="112">
        <v>15</v>
      </c>
      <c r="Q512" s="112">
        <v>4</v>
      </c>
    </row>
    <row r="513" spans="1:17" s="143" customFormat="1" ht="9" customHeight="1">
      <c r="A513" s="84" t="s">
        <v>33</v>
      </c>
      <c r="B513" s="112">
        <f t="shared" si="51"/>
        <v>5298</v>
      </c>
      <c r="C513" s="86"/>
      <c r="D513" s="112">
        <f t="shared" si="52"/>
        <v>179</v>
      </c>
      <c r="E513" s="112">
        <v>111</v>
      </c>
      <c r="F513" s="112">
        <v>67</v>
      </c>
      <c r="G513" s="112">
        <v>1</v>
      </c>
      <c r="H513" s="86"/>
      <c r="I513" s="112">
        <f t="shared" si="53"/>
        <v>5090</v>
      </c>
      <c r="J513" s="112">
        <v>2975</v>
      </c>
      <c r="K513" s="112">
        <v>2113</v>
      </c>
      <c r="L513" s="112">
        <v>2</v>
      </c>
      <c r="M513" s="86"/>
      <c r="N513" s="112">
        <f t="shared" si="54"/>
        <v>29</v>
      </c>
      <c r="O513" s="112">
        <v>21</v>
      </c>
      <c r="P513" s="112">
        <v>7</v>
      </c>
      <c r="Q513" s="112">
        <v>1</v>
      </c>
    </row>
    <row r="514" spans="1:17" s="143" customFormat="1" ht="9" customHeight="1">
      <c r="A514" s="84" t="s">
        <v>34</v>
      </c>
      <c r="B514" s="112">
        <f t="shared" si="51"/>
        <v>20418</v>
      </c>
      <c r="C514" s="86"/>
      <c r="D514" s="112">
        <f t="shared" si="52"/>
        <v>860</v>
      </c>
      <c r="E514" s="112">
        <v>481</v>
      </c>
      <c r="F514" s="112">
        <v>373</v>
      </c>
      <c r="G514" s="112">
        <v>6</v>
      </c>
      <c r="H514" s="86"/>
      <c r="I514" s="112">
        <f t="shared" si="53"/>
        <v>19481</v>
      </c>
      <c r="J514" s="112">
        <v>10900</v>
      </c>
      <c r="K514" s="112">
        <v>8579</v>
      </c>
      <c r="L514" s="112">
        <v>2</v>
      </c>
      <c r="M514" s="86"/>
      <c r="N514" s="112">
        <f t="shared" si="54"/>
        <v>77</v>
      </c>
      <c r="O514" s="112">
        <v>46</v>
      </c>
      <c r="P514" s="112">
        <v>28</v>
      </c>
      <c r="Q514" s="112">
        <v>3</v>
      </c>
    </row>
    <row r="515" spans="1:17" s="143" customFormat="1" ht="9" customHeight="1">
      <c r="A515" s="87" t="s">
        <v>35</v>
      </c>
      <c r="B515" s="126">
        <f t="shared" si="51"/>
        <v>19990</v>
      </c>
      <c r="C515" s="126"/>
      <c r="D515" s="126">
        <f t="shared" si="52"/>
        <v>978</v>
      </c>
      <c r="E515" s="126">
        <v>542</v>
      </c>
      <c r="F515" s="126">
        <v>435</v>
      </c>
      <c r="G515" s="126">
        <v>1</v>
      </c>
      <c r="H515" s="126"/>
      <c r="I515" s="126">
        <f t="shared" si="53"/>
        <v>18956</v>
      </c>
      <c r="J515" s="126">
        <v>10362</v>
      </c>
      <c r="K515" s="126">
        <v>8594</v>
      </c>
      <c r="L515" s="126">
        <v>0</v>
      </c>
      <c r="M515" s="126"/>
      <c r="N515" s="126">
        <f t="shared" si="54"/>
        <v>56</v>
      </c>
      <c r="O515" s="126">
        <v>48</v>
      </c>
      <c r="P515" s="126">
        <v>8</v>
      </c>
      <c r="Q515" s="126">
        <v>0</v>
      </c>
    </row>
    <row r="516" spans="1:17" s="143" customFormat="1" ht="9" customHeight="1">
      <c r="A516" s="84" t="s">
        <v>36</v>
      </c>
      <c r="B516" s="112">
        <f t="shared" si="51"/>
        <v>29320</v>
      </c>
      <c r="C516" s="86"/>
      <c r="D516" s="112">
        <f t="shared" si="52"/>
        <v>2373</v>
      </c>
      <c r="E516" s="112">
        <v>1337</v>
      </c>
      <c r="F516" s="112">
        <v>1025</v>
      </c>
      <c r="G516" s="112">
        <v>11</v>
      </c>
      <c r="H516" s="86"/>
      <c r="I516" s="112">
        <f t="shared" si="53"/>
        <v>26826</v>
      </c>
      <c r="J516" s="112">
        <v>14518</v>
      </c>
      <c r="K516" s="112">
        <v>12308</v>
      </c>
      <c r="L516" s="112">
        <v>0</v>
      </c>
      <c r="M516" s="86"/>
      <c r="N516" s="112">
        <f t="shared" si="54"/>
        <v>121</v>
      </c>
      <c r="O516" s="112">
        <v>96</v>
      </c>
      <c r="P516" s="112">
        <v>25</v>
      </c>
      <c r="Q516" s="112">
        <v>0</v>
      </c>
    </row>
    <row r="517" spans="1:17" s="143" customFormat="1" ht="9" customHeight="1">
      <c r="A517" s="84" t="s">
        <v>37</v>
      </c>
      <c r="B517" s="112">
        <f t="shared" si="51"/>
        <v>7452</v>
      </c>
      <c r="C517" s="86"/>
      <c r="D517" s="112">
        <f t="shared" si="52"/>
        <v>492</v>
      </c>
      <c r="E517" s="112">
        <v>281</v>
      </c>
      <c r="F517" s="112">
        <v>210</v>
      </c>
      <c r="G517" s="112">
        <v>1</v>
      </c>
      <c r="H517" s="86"/>
      <c r="I517" s="112">
        <f t="shared" si="53"/>
        <v>6953</v>
      </c>
      <c r="J517" s="112">
        <v>3847</v>
      </c>
      <c r="K517" s="112">
        <v>3106</v>
      </c>
      <c r="L517" s="112">
        <v>0</v>
      </c>
      <c r="M517" s="86"/>
      <c r="N517" s="112">
        <f t="shared" si="54"/>
        <v>7</v>
      </c>
      <c r="O517" s="112">
        <v>4</v>
      </c>
      <c r="P517" s="112">
        <v>3</v>
      </c>
      <c r="Q517" s="112">
        <v>0</v>
      </c>
    </row>
    <row r="518" spans="1:17" s="143" customFormat="1" ht="9" customHeight="1">
      <c r="A518" s="84" t="s">
        <v>38</v>
      </c>
      <c r="B518" s="112">
        <f t="shared" si="51"/>
        <v>3849</v>
      </c>
      <c r="C518" s="86"/>
      <c r="D518" s="112">
        <f t="shared" si="52"/>
        <v>377</v>
      </c>
      <c r="E518" s="112">
        <v>205</v>
      </c>
      <c r="F518" s="112">
        <v>170</v>
      </c>
      <c r="G518" s="112">
        <v>2</v>
      </c>
      <c r="H518" s="86"/>
      <c r="I518" s="112">
        <f t="shared" si="53"/>
        <v>3410</v>
      </c>
      <c r="J518" s="112">
        <v>2137</v>
      </c>
      <c r="K518" s="112">
        <v>1269</v>
      </c>
      <c r="L518" s="112">
        <v>4</v>
      </c>
      <c r="M518" s="86"/>
      <c r="N518" s="112">
        <f t="shared" si="54"/>
        <v>62</v>
      </c>
      <c r="O518" s="112">
        <v>55</v>
      </c>
      <c r="P518" s="112">
        <v>6</v>
      </c>
      <c r="Q518" s="112">
        <v>1</v>
      </c>
    </row>
    <row r="519" spans="1:17" s="143" customFormat="1" ht="9" customHeight="1">
      <c r="A519" s="87" t="s">
        <v>39</v>
      </c>
      <c r="B519" s="126">
        <f t="shared" si="51"/>
        <v>12263</v>
      </c>
      <c r="C519" s="126"/>
      <c r="D519" s="126">
        <f t="shared" si="52"/>
        <v>538</v>
      </c>
      <c r="E519" s="126">
        <v>297</v>
      </c>
      <c r="F519" s="126">
        <v>240</v>
      </c>
      <c r="G519" s="126">
        <v>1</v>
      </c>
      <c r="H519" s="126"/>
      <c r="I519" s="126">
        <f t="shared" si="53"/>
        <v>11707</v>
      </c>
      <c r="J519" s="126">
        <v>6413</v>
      </c>
      <c r="K519" s="126">
        <v>5294</v>
      </c>
      <c r="L519" s="126">
        <v>0</v>
      </c>
      <c r="M519" s="126"/>
      <c r="N519" s="126">
        <f t="shared" si="54"/>
        <v>18</v>
      </c>
      <c r="O519" s="126">
        <v>11</v>
      </c>
      <c r="P519" s="126">
        <v>7</v>
      </c>
      <c r="Q519" s="126">
        <v>0</v>
      </c>
    </row>
    <row r="520" spans="1:17" s="143" customFormat="1" ht="9" customHeight="1">
      <c r="A520" s="84" t="s">
        <v>40</v>
      </c>
      <c r="B520" s="112">
        <f t="shared" si="51"/>
        <v>13299</v>
      </c>
      <c r="C520" s="86"/>
      <c r="D520" s="112">
        <f t="shared" si="52"/>
        <v>411</v>
      </c>
      <c r="E520" s="112">
        <v>235</v>
      </c>
      <c r="F520" s="112">
        <v>176</v>
      </c>
      <c r="G520" s="112">
        <v>0</v>
      </c>
      <c r="H520" s="86"/>
      <c r="I520" s="112">
        <f t="shared" si="53"/>
        <v>12870</v>
      </c>
      <c r="J520" s="112">
        <v>7874</v>
      </c>
      <c r="K520" s="112">
        <v>4996</v>
      </c>
      <c r="L520" s="112">
        <v>0</v>
      </c>
      <c r="M520" s="86"/>
      <c r="N520" s="112">
        <f t="shared" si="54"/>
        <v>18</v>
      </c>
      <c r="O520" s="112">
        <v>9</v>
      </c>
      <c r="P520" s="112">
        <v>9</v>
      </c>
      <c r="Q520" s="112">
        <v>0</v>
      </c>
    </row>
    <row r="521" spans="1:17" s="143" customFormat="1" ht="9" customHeight="1">
      <c r="A521" s="84" t="s">
        <v>41</v>
      </c>
      <c r="B521" s="112">
        <f t="shared" si="51"/>
        <v>13210</v>
      </c>
      <c r="C521" s="86"/>
      <c r="D521" s="112">
        <f t="shared" si="52"/>
        <v>627</v>
      </c>
      <c r="E521" s="112">
        <v>371</v>
      </c>
      <c r="F521" s="112">
        <v>254</v>
      </c>
      <c r="G521" s="112">
        <v>2</v>
      </c>
      <c r="H521" s="86"/>
      <c r="I521" s="112">
        <f t="shared" si="53"/>
        <v>12523</v>
      </c>
      <c r="J521" s="112">
        <v>7390</v>
      </c>
      <c r="K521" s="112">
        <v>5133</v>
      </c>
      <c r="L521" s="112">
        <v>0</v>
      </c>
      <c r="M521" s="86"/>
      <c r="N521" s="112">
        <f t="shared" si="54"/>
        <v>60</v>
      </c>
      <c r="O521" s="112">
        <v>51</v>
      </c>
      <c r="P521" s="112">
        <v>9</v>
      </c>
      <c r="Q521" s="112">
        <v>0</v>
      </c>
    </row>
    <row r="522" spans="1:17" s="143" customFormat="1" ht="9" customHeight="1">
      <c r="A522" s="84" t="s">
        <v>42</v>
      </c>
      <c r="B522" s="112">
        <f t="shared" si="51"/>
        <v>9536</v>
      </c>
      <c r="C522" s="86"/>
      <c r="D522" s="112">
        <f t="shared" si="52"/>
        <v>518</v>
      </c>
      <c r="E522" s="112">
        <v>313</v>
      </c>
      <c r="F522" s="112">
        <v>205</v>
      </c>
      <c r="G522" s="112">
        <v>0</v>
      </c>
      <c r="H522" s="86"/>
      <c r="I522" s="112">
        <f t="shared" si="53"/>
        <v>8992</v>
      </c>
      <c r="J522" s="112">
        <v>5212</v>
      </c>
      <c r="K522" s="112">
        <v>3779</v>
      </c>
      <c r="L522" s="112">
        <v>1</v>
      </c>
      <c r="M522" s="86"/>
      <c r="N522" s="112">
        <f t="shared" si="54"/>
        <v>26</v>
      </c>
      <c r="O522" s="112">
        <v>23</v>
      </c>
      <c r="P522" s="112">
        <v>3</v>
      </c>
      <c r="Q522" s="112">
        <v>0</v>
      </c>
    </row>
    <row r="523" spans="1:17" s="143" customFormat="1" ht="9" customHeight="1">
      <c r="A523" s="87" t="s">
        <v>43</v>
      </c>
      <c r="B523" s="126">
        <f t="shared" si="51"/>
        <v>14870</v>
      </c>
      <c r="C523" s="126"/>
      <c r="D523" s="126">
        <f t="shared" si="52"/>
        <v>784</v>
      </c>
      <c r="E523" s="126">
        <v>458</v>
      </c>
      <c r="F523" s="126">
        <v>323</v>
      </c>
      <c r="G523" s="126">
        <v>3</v>
      </c>
      <c r="H523" s="126"/>
      <c r="I523" s="126">
        <f t="shared" si="53"/>
        <v>14030</v>
      </c>
      <c r="J523" s="126">
        <v>8006</v>
      </c>
      <c r="K523" s="126">
        <v>6024</v>
      </c>
      <c r="L523" s="126">
        <v>0</v>
      </c>
      <c r="M523" s="126"/>
      <c r="N523" s="126">
        <f t="shared" si="54"/>
        <v>56</v>
      </c>
      <c r="O523" s="126">
        <v>46</v>
      </c>
      <c r="P523" s="126">
        <v>10</v>
      </c>
      <c r="Q523" s="126">
        <v>0</v>
      </c>
    </row>
    <row r="524" spans="1:17" s="143" customFormat="1" ht="9" customHeight="1">
      <c r="A524" s="84" t="s">
        <v>44</v>
      </c>
      <c r="B524" s="112">
        <f t="shared" si="51"/>
        <v>5130</v>
      </c>
      <c r="C524" s="86"/>
      <c r="D524" s="112">
        <f t="shared" si="52"/>
        <v>363</v>
      </c>
      <c r="E524" s="112">
        <v>195</v>
      </c>
      <c r="F524" s="112">
        <v>166</v>
      </c>
      <c r="G524" s="112">
        <v>2</v>
      </c>
      <c r="H524" s="86"/>
      <c r="I524" s="112">
        <f t="shared" si="53"/>
        <v>4754</v>
      </c>
      <c r="J524" s="112">
        <v>2539</v>
      </c>
      <c r="K524" s="112">
        <v>2215</v>
      </c>
      <c r="L524" s="112">
        <v>0</v>
      </c>
      <c r="M524" s="86"/>
      <c r="N524" s="112">
        <f t="shared" si="54"/>
        <v>13</v>
      </c>
      <c r="O524" s="112">
        <v>9</v>
      </c>
      <c r="P524" s="112">
        <v>4</v>
      </c>
      <c r="Q524" s="112">
        <v>0</v>
      </c>
    </row>
    <row r="525" spans="1:17" s="143" customFormat="1" ht="9" customHeight="1">
      <c r="A525" s="84" t="s">
        <v>45</v>
      </c>
      <c r="B525" s="112">
        <f t="shared" si="51"/>
        <v>41273</v>
      </c>
      <c r="C525" s="86"/>
      <c r="D525" s="112">
        <f t="shared" si="52"/>
        <v>1968</v>
      </c>
      <c r="E525" s="112">
        <v>1100</v>
      </c>
      <c r="F525" s="112">
        <v>865</v>
      </c>
      <c r="G525" s="112">
        <v>3</v>
      </c>
      <c r="H525" s="86"/>
      <c r="I525" s="112">
        <f t="shared" si="53"/>
        <v>39191</v>
      </c>
      <c r="J525" s="112">
        <v>21687</v>
      </c>
      <c r="K525" s="112">
        <v>17502</v>
      </c>
      <c r="L525" s="112">
        <v>2</v>
      </c>
      <c r="M525" s="86"/>
      <c r="N525" s="112">
        <f t="shared" si="54"/>
        <v>114</v>
      </c>
      <c r="O525" s="112">
        <v>88</v>
      </c>
      <c r="P525" s="112">
        <v>24</v>
      </c>
      <c r="Q525" s="112">
        <v>2</v>
      </c>
    </row>
    <row r="526" spans="1:17" s="143" customFormat="1" ht="9" customHeight="1">
      <c r="A526" s="84" t="s">
        <v>46</v>
      </c>
      <c r="B526" s="112">
        <f t="shared" si="51"/>
        <v>10172</v>
      </c>
      <c r="C526" s="86"/>
      <c r="D526" s="112">
        <f t="shared" si="52"/>
        <v>459</v>
      </c>
      <c r="E526" s="112">
        <v>251</v>
      </c>
      <c r="F526" s="112">
        <v>207</v>
      </c>
      <c r="G526" s="112">
        <v>1</v>
      </c>
      <c r="H526" s="86"/>
      <c r="I526" s="112">
        <f t="shared" si="53"/>
        <v>9686</v>
      </c>
      <c r="J526" s="112">
        <v>5269</v>
      </c>
      <c r="K526" s="112">
        <v>4417</v>
      </c>
      <c r="L526" s="112">
        <v>0</v>
      </c>
      <c r="M526" s="86"/>
      <c r="N526" s="112">
        <f t="shared" si="54"/>
        <v>27</v>
      </c>
      <c r="O526" s="112">
        <v>19</v>
      </c>
      <c r="P526" s="112">
        <v>8</v>
      </c>
      <c r="Q526" s="112">
        <v>0</v>
      </c>
    </row>
    <row r="527" spans="1:17" s="143" customFormat="1" ht="9" customHeight="1">
      <c r="A527" s="87" t="s">
        <v>47</v>
      </c>
      <c r="B527" s="126">
        <f t="shared" si="51"/>
        <v>7633</v>
      </c>
      <c r="C527" s="126"/>
      <c r="D527" s="126">
        <f t="shared" si="52"/>
        <v>355</v>
      </c>
      <c r="E527" s="126">
        <v>204</v>
      </c>
      <c r="F527" s="126">
        <v>151</v>
      </c>
      <c r="G527" s="126">
        <v>0</v>
      </c>
      <c r="H527" s="126"/>
      <c r="I527" s="126">
        <f t="shared" si="53"/>
        <v>7244</v>
      </c>
      <c r="J527" s="126">
        <v>3936</v>
      </c>
      <c r="K527" s="126">
        <v>3307</v>
      </c>
      <c r="L527" s="126">
        <v>1</v>
      </c>
      <c r="M527" s="126"/>
      <c r="N527" s="126">
        <f t="shared" si="54"/>
        <v>34</v>
      </c>
      <c r="O527" s="126">
        <v>20</v>
      </c>
      <c r="P527" s="126">
        <v>14</v>
      </c>
      <c r="Q527" s="126">
        <v>0</v>
      </c>
    </row>
    <row r="528" spans="1:17" s="143" customFormat="1" ht="9" customHeight="1">
      <c r="A528" s="84" t="s">
        <v>76</v>
      </c>
      <c r="B528" s="112">
        <f t="shared" si="51"/>
        <v>1242</v>
      </c>
      <c r="C528" s="86"/>
      <c r="D528" s="112">
        <f t="shared" si="52"/>
        <v>18</v>
      </c>
      <c r="E528" s="112">
        <v>12</v>
      </c>
      <c r="F528" s="112">
        <v>6</v>
      </c>
      <c r="G528" s="112">
        <v>0</v>
      </c>
      <c r="H528" s="86"/>
      <c r="I528" s="112">
        <f t="shared" si="53"/>
        <v>1224</v>
      </c>
      <c r="J528" s="112">
        <v>857</v>
      </c>
      <c r="K528" s="112">
        <v>367</v>
      </c>
      <c r="L528" s="112">
        <v>0</v>
      </c>
      <c r="M528" s="86"/>
      <c r="N528" s="112">
        <f t="shared" si="54"/>
        <v>0</v>
      </c>
      <c r="O528" s="112">
        <v>0</v>
      </c>
      <c r="P528" s="112">
        <v>0</v>
      </c>
      <c r="Q528" s="112">
        <v>0</v>
      </c>
    </row>
    <row r="529" spans="1:17" s="143" customFormat="1" ht="3.75" customHeight="1">
      <c r="A529" s="84"/>
      <c r="B529" s="112"/>
      <c r="C529" s="112"/>
      <c r="D529" s="112"/>
      <c r="E529" s="113"/>
      <c r="F529" s="113"/>
      <c r="G529" s="113"/>
      <c r="H529" s="112"/>
      <c r="I529" s="112"/>
      <c r="J529" s="113"/>
      <c r="K529" s="113"/>
      <c r="L529" s="113"/>
      <c r="M529" s="112"/>
      <c r="N529" s="113"/>
      <c r="O529" s="113"/>
      <c r="P529" s="113"/>
      <c r="Q529" s="113"/>
    </row>
    <row r="530" spans="1:17" s="143" customFormat="1" ht="9" customHeight="1">
      <c r="A530" s="80">
        <v>2009</v>
      </c>
      <c r="B530" s="84"/>
      <c r="C530" s="84"/>
      <c r="D530" s="334"/>
      <c r="E530" s="334"/>
      <c r="F530" s="334"/>
      <c r="G530" s="334"/>
      <c r="H530" s="334"/>
      <c r="I530" s="334"/>
      <c r="J530" s="334"/>
      <c r="K530" s="334"/>
      <c r="L530" s="84"/>
      <c r="M530" s="84"/>
      <c r="N530" s="85"/>
      <c r="O530" s="84"/>
      <c r="P530" s="84"/>
      <c r="Q530" s="84"/>
    </row>
    <row r="531" spans="1:17" s="258" customFormat="1" ht="9" customHeight="1">
      <c r="A531" s="83" t="s">
        <v>7</v>
      </c>
      <c r="B531" s="121">
        <f>SUM(B533:B566)</f>
        <v>564673</v>
      </c>
      <c r="C531" s="121"/>
      <c r="D531" s="121">
        <f>SUM(D533:D566)</f>
        <v>28988</v>
      </c>
      <c r="E531" s="121">
        <f>SUM(E533:E566)</f>
        <v>16231</v>
      </c>
      <c r="F531" s="121">
        <f>SUM(F533:F566)</f>
        <v>12697</v>
      </c>
      <c r="G531" s="121">
        <f>SUM(G533:G566)</f>
        <v>60</v>
      </c>
      <c r="H531" s="121"/>
      <c r="I531" s="121">
        <f>SUM(I533:I566)</f>
        <v>533150</v>
      </c>
      <c r="J531" s="121">
        <f>SUM(J533:J566)</f>
        <v>297825</v>
      </c>
      <c r="K531" s="121">
        <f>SUM(K533:K566)</f>
        <v>235251</v>
      </c>
      <c r="L531" s="121">
        <f>SUM(L533:L566)</f>
        <v>74</v>
      </c>
      <c r="M531" s="121"/>
      <c r="N531" s="121">
        <f>SUM(N533:N566)</f>
        <v>2535</v>
      </c>
      <c r="O531" s="121">
        <f>SUM(O533:O566)</f>
        <v>2002</v>
      </c>
      <c r="P531" s="121">
        <f>SUM(P533:P566)</f>
        <v>423</v>
      </c>
      <c r="Q531" s="121">
        <f>SUM(Q533:Q566)</f>
        <v>110</v>
      </c>
    </row>
    <row r="532" spans="1:17" s="258" customFormat="1" ht="3" customHeight="1">
      <c r="A532" s="83"/>
      <c r="B532" s="121"/>
      <c r="C532" s="121"/>
      <c r="D532" s="121"/>
      <c r="E532" s="121"/>
      <c r="F532" s="121"/>
      <c r="G532" s="121"/>
      <c r="H532" s="121"/>
      <c r="I532" s="121"/>
      <c r="J532" s="82"/>
      <c r="K532" s="82"/>
      <c r="L532" s="82"/>
      <c r="M532" s="82"/>
      <c r="N532" s="121"/>
      <c r="O532" s="82"/>
      <c r="P532" s="82"/>
      <c r="Q532" s="82"/>
    </row>
    <row r="533" spans="1:17" s="143" customFormat="1" ht="9" customHeight="1">
      <c r="A533" s="84" t="s">
        <v>16</v>
      </c>
      <c r="B533" s="112">
        <f t="shared" ref="B533:B566" si="55">SUM(D533,I533,N533)</f>
        <v>4987</v>
      </c>
      <c r="C533" s="86"/>
      <c r="D533" s="112">
        <f t="shared" ref="D533:D566" si="56">SUM(E533:G533)</f>
        <v>230</v>
      </c>
      <c r="E533" s="112">
        <v>131</v>
      </c>
      <c r="F533" s="112">
        <v>99</v>
      </c>
      <c r="G533" s="112">
        <v>0</v>
      </c>
      <c r="H533" s="86"/>
      <c r="I533" s="112">
        <f t="shared" ref="I533:I566" si="57">SUM(J533:L533)</f>
        <v>4745</v>
      </c>
      <c r="J533" s="112">
        <v>2546</v>
      </c>
      <c r="K533" s="112">
        <v>2197</v>
      </c>
      <c r="L533" s="112">
        <v>2</v>
      </c>
      <c r="M533" s="86"/>
      <c r="N533" s="112">
        <f t="shared" ref="N533:N566" si="58">SUM(O533:Q533)</f>
        <v>12</v>
      </c>
      <c r="O533" s="112">
        <v>8</v>
      </c>
      <c r="P533" s="112">
        <v>4</v>
      </c>
      <c r="Q533" s="112">
        <v>0</v>
      </c>
    </row>
    <row r="534" spans="1:17" s="143" customFormat="1" ht="9" customHeight="1">
      <c r="A534" s="84" t="s">
        <v>17</v>
      </c>
      <c r="B534" s="112">
        <f t="shared" si="55"/>
        <v>15232</v>
      </c>
      <c r="C534" s="86"/>
      <c r="D534" s="112">
        <f t="shared" si="56"/>
        <v>815</v>
      </c>
      <c r="E534" s="112">
        <v>473</v>
      </c>
      <c r="F534" s="112">
        <v>342</v>
      </c>
      <c r="G534" s="112">
        <v>0</v>
      </c>
      <c r="H534" s="86"/>
      <c r="I534" s="112">
        <f t="shared" si="57"/>
        <v>14241</v>
      </c>
      <c r="J534" s="112">
        <v>8957</v>
      </c>
      <c r="K534" s="112">
        <v>5281</v>
      </c>
      <c r="L534" s="112">
        <v>3</v>
      </c>
      <c r="M534" s="86"/>
      <c r="N534" s="112">
        <f t="shared" si="58"/>
        <v>176</v>
      </c>
      <c r="O534" s="112">
        <v>148</v>
      </c>
      <c r="P534" s="112">
        <v>23</v>
      </c>
      <c r="Q534" s="112">
        <v>5</v>
      </c>
    </row>
    <row r="535" spans="1:17" s="143" customFormat="1" ht="9" customHeight="1">
      <c r="A535" s="84" t="s">
        <v>18</v>
      </c>
      <c r="B535" s="112">
        <f t="shared" si="55"/>
        <v>2476</v>
      </c>
      <c r="C535" s="86"/>
      <c r="D535" s="112">
        <f t="shared" si="56"/>
        <v>149</v>
      </c>
      <c r="E535" s="112">
        <v>73</v>
      </c>
      <c r="F535" s="112">
        <v>76</v>
      </c>
      <c r="G535" s="112">
        <v>0</v>
      </c>
      <c r="H535" s="86"/>
      <c r="I535" s="112">
        <f t="shared" si="57"/>
        <v>2297</v>
      </c>
      <c r="J535" s="112">
        <v>1381</v>
      </c>
      <c r="K535" s="112">
        <v>915</v>
      </c>
      <c r="L535" s="112">
        <v>1</v>
      </c>
      <c r="M535" s="86"/>
      <c r="N535" s="112">
        <f t="shared" si="58"/>
        <v>30</v>
      </c>
      <c r="O535" s="112">
        <v>26</v>
      </c>
      <c r="P535" s="112">
        <v>3</v>
      </c>
      <c r="Q535" s="112">
        <v>1</v>
      </c>
    </row>
    <row r="536" spans="1:17" s="143" customFormat="1" ht="9" customHeight="1">
      <c r="A536" s="87" t="s">
        <v>19</v>
      </c>
      <c r="B536" s="126">
        <f t="shared" si="55"/>
        <v>3651</v>
      </c>
      <c r="C536" s="126"/>
      <c r="D536" s="126">
        <f t="shared" si="56"/>
        <v>161</v>
      </c>
      <c r="E536" s="126">
        <v>86</v>
      </c>
      <c r="F536" s="126">
        <v>75</v>
      </c>
      <c r="G536" s="126">
        <v>0</v>
      </c>
      <c r="H536" s="126"/>
      <c r="I536" s="126">
        <f t="shared" si="57"/>
        <v>3460</v>
      </c>
      <c r="J536" s="126">
        <v>1958</v>
      </c>
      <c r="K536" s="126">
        <v>1502</v>
      </c>
      <c r="L536" s="126">
        <v>0</v>
      </c>
      <c r="M536" s="126"/>
      <c r="N536" s="126">
        <f t="shared" si="58"/>
        <v>30</v>
      </c>
      <c r="O536" s="126">
        <v>25</v>
      </c>
      <c r="P536" s="126">
        <v>5</v>
      </c>
      <c r="Q536" s="126">
        <v>0</v>
      </c>
    </row>
    <row r="537" spans="1:17" s="143" customFormat="1" ht="9" customHeight="1">
      <c r="A537" s="84" t="s">
        <v>20</v>
      </c>
      <c r="B537" s="112">
        <f t="shared" si="55"/>
        <v>13792</v>
      </c>
      <c r="C537" s="86"/>
      <c r="D537" s="112">
        <f t="shared" si="56"/>
        <v>459</v>
      </c>
      <c r="E537" s="112">
        <v>252</v>
      </c>
      <c r="F537" s="112">
        <v>205</v>
      </c>
      <c r="G537" s="112">
        <v>2</v>
      </c>
      <c r="H537" s="86"/>
      <c r="I537" s="112">
        <f t="shared" si="57"/>
        <v>13188</v>
      </c>
      <c r="J537" s="112">
        <v>7250</v>
      </c>
      <c r="K537" s="112">
        <v>5937</v>
      </c>
      <c r="L537" s="112">
        <v>1</v>
      </c>
      <c r="M537" s="86"/>
      <c r="N537" s="112">
        <f t="shared" si="58"/>
        <v>145</v>
      </c>
      <c r="O537" s="112">
        <v>105</v>
      </c>
      <c r="P537" s="112">
        <v>38</v>
      </c>
      <c r="Q537" s="112">
        <v>2</v>
      </c>
    </row>
    <row r="538" spans="1:17" s="143" customFormat="1" ht="9" customHeight="1">
      <c r="A538" s="84" t="s">
        <v>21</v>
      </c>
      <c r="B538" s="112">
        <f t="shared" si="55"/>
        <v>3107</v>
      </c>
      <c r="C538" s="86"/>
      <c r="D538" s="112">
        <f t="shared" si="56"/>
        <v>146</v>
      </c>
      <c r="E538" s="112">
        <v>77</v>
      </c>
      <c r="F538" s="112">
        <v>69</v>
      </c>
      <c r="G538" s="112">
        <v>0</v>
      </c>
      <c r="H538" s="86"/>
      <c r="I538" s="112">
        <f t="shared" si="57"/>
        <v>2926</v>
      </c>
      <c r="J538" s="112">
        <v>1705</v>
      </c>
      <c r="K538" s="112">
        <v>1221</v>
      </c>
      <c r="L538" s="112">
        <v>0</v>
      </c>
      <c r="M538" s="86"/>
      <c r="N538" s="112">
        <f t="shared" si="58"/>
        <v>35</v>
      </c>
      <c r="O538" s="112">
        <v>30</v>
      </c>
      <c r="P538" s="112">
        <v>5</v>
      </c>
      <c r="Q538" s="112">
        <v>0</v>
      </c>
    </row>
    <row r="539" spans="1:17" s="143" customFormat="1" ht="9" customHeight="1">
      <c r="A539" s="84" t="s">
        <v>22</v>
      </c>
      <c r="B539" s="112">
        <f t="shared" si="55"/>
        <v>20378</v>
      </c>
      <c r="C539" s="86"/>
      <c r="D539" s="112">
        <f t="shared" si="56"/>
        <v>1186</v>
      </c>
      <c r="E539" s="112">
        <v>638</v>
      </c>
      <c r="F539" s="112">
        <v>547</v>
      </c>
      <c r="G539" s="112">
        <v>1</v>
      </c>
      <c r="H539" s="86"/>
      <c r="I539" s="112">
        <f t="shared" si="57"/>
        <v>19110</v>
      </c>
      <c r="J539" s="112">
        <v>10598</v>
      </c>
      <c r="K539" s="112">
        <v>8511</v>
      </c>
      <c r="L539" s="112">
        <v>1</v>
      </c>
      <c r="M539" s="86"/>
      <c r="N539" s="112">
        <f t="shared" si="58"/>
        <v>82</v>
      </c>
      <c r="O539" s="112">
        <v>64</v>
      </c>
      <c r="P539" s="112">
        <v>17</v>
      </c>
      <c r="Q539" s="112">
        <v>1</v>
      </c>
    </row>
    <row r="540" spans="1:17" s="143" customFormat="1" ht="9" customHeight="1">
      <c r="A540" s="87" t="s">
        <v>23</v>
      </c>
      <c r="B540" s="126">
        <f t="shared" si="55"/>
        <v>22255</v>
      </c>
      <c r="C540" s="126"/>
      <c r="D540" s="126">
        <f t="shared" si="56"/>
        <v>1078</v>
      </c>
      <c r="E540" s="126">
        <v>606</v>
      </c>
      <c r="F540" s="126">
        <v>471</v>
      </c>
      <c r="G540" s="126">
        <v>1</v>
      </c>
      <c r="H540" s="126"/>
      <c r="I540" s="126">
        <f t="shared" si="57"/>
        <v>20973</v>
      </c>
      <c r="J540" s="126">
        <v>13172</v>
      </c>
      <c r="K540" s="126">
        <v>7776</v>
      </c>
      <c r="L540" s="126">
        <v>25</v>
      </c>
      <c r="M540" s="126"/>
      <c r="N540" s="126">
        <f t="shared" si="58"/>
        <v>204</v>
      </c>
      <c r="O540" s="126">
        <v>172</v>
      </c>
      <c r="P540" s="126">
        <v>27</v>
      </c>
      <c r="Q540" s="126">
        <v>5</v>
      </c>
    </row>
    <row r="541" spans="1:17" s="143" customFormat="1" ht="9" customHeight="1">
      <c r="A541" s="243" t="s">
        <v>24</v>
      </c>
      <c r="B541" s="112">
        <f t="shared" si="55"/>
        <v>53801</v>
      </c>
      <c r="C541" s="86"/>
      <c r="D541" s="112">
        <f t="shared" si="56"/>
        <v>2137</v>
      </c>
      <c r="E541" s="112">
        <v>1178</v>
      </c>
      <c r="F541" s="112">
        <v>952</v>
      </c>
      <c r="G541" s="112">
        <v>7</v>
      </c>
      <c r="H541" s="86"/>
      <c r="I541" s="112">
        <f t="shared" si="57"/>
        <v>51635</v>
      </c>
      <c r="J541" s="112">
        <v>26224</v>
      </c>
      <c r="K541" s="112">
        <v>25409</v>
      </c>
      <c r="L541" s="112">
        <v>2</v>
      </c>
      <c r="M541" s="86"/>
      <c r="N541" s="112">
        <f t="shared" si="58"/>
        <v>29</v>
      </c>
      <c r="O541" s="112">
        <v>22</v>
      </c>
      <c r="P541" s="112">
        <v>7</v>
      </c>
      <c r="Q541" s="112">
        <v>0</v>
      </c>
    </row>
    <row r="542" spans="1:17" s="143" customFormat="1" ht="9" customHeight="1">
      <c r="A542" s="84" t="s">
        <v>25</v>
      </c>
      <c r="B542" s="112">
        <f t="shared" si="55"/>
        <v>9718</v>
      </c>
      <c r="C542" s="86"/>
      <c r="D542" s="112">
        <f t="shared" si="56"/>
        <v>368</v>
      </c>
      <c r="E542" s="112">
        <v>226</v>
      </c>
      <c r="F542" s="112">
        <v>141</v>
      </c>
      <c r="G542" s="112">
        <v>1</v>
      </c>
      <c r="H542" s="86"/>
      <c r="I542" s="112">
        <f t="shared" si="57"/>
        <v>9314</v>
      </c>
      <c r="J542" s="112">
        <v>5629</v>
      </c>
      <c r="K542" s="112">
        <v>3685</v>
      </c>
      <c r="L542" s="112">
        <v>0</v>
      </c>
      <c r="M542" s="86"/>
      <c r="N542" s="112">
        <f t="shared" si="58"/>
        <v>36</v>
      </c>
      <c r="O542" s="112">
        <v>23</v>
      </c>
      <c r="P542" s="112">
        <v>11</v>
      </c>
      <c r="Q542" s="112">
        <v>2</v>
      </c>
    </row>
    <row r="543" spans="1:17" s="143" customFormat="1" ht="9" customHeight="1">
      <c r="A543" s="84" t="s">
        <v>26</v>
      </c>
      <c r="B543" s="112">
        <f t="shared" si="55"/>
        <v>25422</v>
      </c>
      <c r="C543" s="86"/>
      <c r="D543" s="112">
        <f t="shared" si="56"/>
        <v>1417</v>
      </c>
      <c r="E543" s="112">
        <v>800</v>
      </c>
      <c r="F543" s="112">
        <v>614</v>
      </c>
      <c r="G543" s="112">
        <v>3</v>
      </c>
      <c r="H543" s="86"/>
      <c r="I543" s="112">
        <f t="shared" si="57"/>
        <v>23961</v>
      </c>
      <c r="J543" s="112">
        <v>13068</v>
      </c>
      <c r="K543" s="112">
        <v>10893</v>
      </c>
      <c r="L543" s="112">
        <v>0</v>
      </c>
      <c r="M543" s="86"/>
      <c r="N543" s="112">
        <f t="shared" si="58"/>
        <v>44</v>
      </c>
      <c r="O543" s="112">
        <v>32</v>
      </c>
      <c r="P543" s="112">
        <v>12</v>
      </c>
      <c r="Q543" s="112">
        <v>0</v>
      </c>
    </row>
    <row r="544" spans="1:17" s="143" customFormat="1" ht="9" customHeight="1">
      <c r="A544" s="87" t="s">
        <v>27</v>
      </c>
      <c r="B544" s="126">
        <f t="shared" si="55"/>
        <v>16603</v>
      </c>
      <c r="C544" s="126"/>
      <c r="D544" s="126">
        <f t="shared" si="56"/>
        <v>780</v>
      </c>
      <c r="E544" s="126">
        <v>457</v>
      </c>
      <c r="F544" s="126">
        <v>323</v>
      </c>
      <c r="G544" s="126">
        <v>0</v>
      </c>
      <c r="H544" s="126"/>
      <c r="I544" s="126">
        <f t="shared" si="57"/>
        <v>15601</v>
      </c>
      <c r="J544" s="126">
        <v>9202</v>
      </c>
      <c r="K544" s="126">
        <v>6396</v>
      </c>
      <c r="L544" s="126">
        <v>3</v>
      </c>
      <c r="M544" s="126"/>
      <c r="N544" s="126">
        <f t="shared" si="58"/>
        <v>222</v>
      </c>
      <c r="O544" s="126">
        <v>183</v>
      </c>
      <c r="P544" s="126">
        <v>25</v>
      </c>
      <c r="Q544" s="126">
        <v>14</v>
      </c>
    </row>
    <row r="545" spans="1:17" s="143" customFormat="1" ht="9" customHeight="1">
      <c r="A545" s="84" t="s">
        <v>28</v>
      </c>
      <c r="B545" s="112">
        <f t="shared" si="55"/>
        <v>12900</v>
      </c>
      <c r="C545" s="86"/>
      <c r="D545" s="112">
        <f t="shared" si="56"/>
        <v>585</v>
      </c>
      <c r="E545" s="112">
        <v>331</v>
      </c>
      <c r="F545" s="112">
        <v>251</v>
      </c>
      <c r="G545" s="112">
        <v>3</v>
      </c>
      <c r="H545" s="86"/>
      <c r="I545" s="112">
        <f t="shared" si="57"/>
        <v>12200</v>
      </c>
      <c r="J545" s="112">
        <v>6859</v>
      </c>
      <c r="K545" s="112">
        <v>5337</v>
      </c>
      <c r="L545" s="112">
        <v>4</v>
      </c>
      <c r="M545" s="86"/>
      <c r="N545" s="112">
        <f t="shared" si="58"/>
        <v>115</v>
      </c>
      <c r="O545" s="112">
        <v>74</v>
      </c>
      <c r="P545" s="112">
        <v>21</v>
      </c>
      <c r="Q545" s="112">
        <v>20</v>
      </c>
    </row>
    <row r="546" spans="1:17" s="143" customFormat="1" ht="9" customHeight="1">
      <c r="A546" s="84" t="s">
        <v>29</v>
      </c>
      <c r="B546" s="112">
        <f t="shared" si="55"/>
        <v>37744</v>
      </c>
      <c r="C546" s="86"/>
      <c r="D546" s="112">
        <f t="shared" si="56"/>
        <v>1812</v>
      </c>
      <c r="E546" s="112">
        <v>1007</v>
      </c>
      <c r="F546" s="112">
        <v>802</v>
      </c>
      <c r="G546" s="112">
        <v>3</v>
      </c>
      <c r="H546" s="86"/>
      <c r="I546" s="112">
        <f t="shared" si="57"/>
        <v>35870</v>
      </c>
      <c r="J546" s="112">
        <v>19528</v>
      </c>
      <c r="K546" s="112">
        <v>16336</v>
      </c>
      <c r="L546" s="112">
        <v>6</v>
      </c>
      <c r="M546" s="86"/>
      <c r="N546" s="112">
        <f t="shared" si="58"/>
        <v>62</v>
      </c>
      <c r="O546" s="112">
        <v>56</v>
      </c>
      <c r="P546" s="112">
        <v>6</v>
      </c>
      <c r="Q546" s="112">
        <v>0</v>
      </c>
    </row>
    <row r="547" spans="1:17" s="143" customFormat="1" ht="9" customHeight="1">
      <c r="A547" s="84" t="s">
        <v>30</v>
      </c>
      <c r="B547" s="112">
        <f t="shared" si="55"/>
        <v>65822</v>
      </c>
      <c r="C547" s="86"/>
      <c r="D547" s="112">
        <f t="shared" si="56"/>
        <v>4959</v>
      </c>
      <c r="E547" s="112">
        <v>2812</v>
      </c>
      <c r="F547" s="112">
        <v>2135</v>
      </c>
      <c r="G547" s="112">
        <v>12</v>
      </c>
      <c r="H547" s="86"/>
      <c r="I547" s="112">
        <f t="shared" si="57"/>
        <v>60704</v>
      </c>
      <c r="J547" s="112">
        <v>33402</v>
      </c>
      <c r="K547" s="112">
        <v>27297</v>
      </c>
      <c r="L547" s="112">
        <v>5</v>
      </c>
      <c r="M547" s="86"/>
      <c r="N547" s="112">
        <f t="shared" si="58"/>
        <v>159</v>
      </c>
      <c r="O547" s="112">
        <v>132</v>
      </c>
      <c r="P547" s="112">
        <v>17</v>
      </c>
      <c r="Q547" s="112">
        <v>10</v>
      </c>
    </row>
    <row r="548" spans="1:17" s="143" customFormat="1" ht="9" customHeight="1">
      <c r="A548" s="87" t="s">
        <v>31</v>
      </c>
      <c r="B548" s="126">
        <f t="shared" si="55"/>
        <v>23602</v>
      </c>
      <c r="C548" s="126"/>
      <c r="D548" s="126">
        <f t="shared" si="56"/>
        <v>1010</v>
      </c>
      <c r="E548" s="126">
        <v>571</v>
      </c>
      <c r="F548" s="126">
        <v>436</v>
      </c>
      <c r="G548" s="126">
        <v>3</v>
      </c>
      <c r="H548" s="126"/>
      <c r="I548" s="126">
        <f t="shared" si="57"/>
        <v>22396</v>
      </c>
      <c r="J548" s="126">
        <v>12514</v>
      </c>
      <c r="K548" s="126">
        <v>9881</v>
      </c>
      <c r="L548" s="126">
        <v>1</v>
      </c>
      <c r="M548" s="126"/>
      <c r="N548" s="126">
        <f t="shared" si="58"/>
        <v>196</v>
      </c>
      <c r="O548" s="126">
        <v>144</v>
      </c>
      <c r="P548" s="126">
        <v>44</v>
      </c>
      <c r="Q548" s="126">
        <v>8</v>
      </c>
    </row>
    <row r="549" spans="1:17" s="143" customFormat="1" ht="9" customHeight="1">
      <c r="A549" s="84" t="s">
        <v>32</v>
      </c>
      <c r="B549" s="112">
        <f t="shared" si="55"/>
        <v>9012</v>
      </c>
      <c r="C549" s="86"/>
      <c r="D549" s="112">
        <f t="shared" si="56"/>
        <v>344</v>
      </c>
      <c r="E549" s="112">
        <v>183</v>
      </c>
      <c r="F549" s="112">
        <v>161</v>
      </c>
      <c r="G549" s="112">
        <v>0</v>
      </c>
      <c r="H549" s="86"/>
      <c r="I549" s="112">
        <f t="shared" si="57"/>
        <v>8646</v>
      </c>
      <c r="J549" s="112">
        <v>4675</v>
      </c>
      <c r="K549" s="112">
        <v>3971</v>
      </c>
      <c r="L549" s="112">
        <v>0</v>
      </c>
      <c r="M549" s="86"/>
      <c r="N549" s="112">
        <f t="shared" si="58"/>
        <v>22</v>
      </c>
      <c r="O549" s="112">
        <v>15</v>
      </c>
      <c r="P549" s="112">
        <v>3</v>
      </c>
      <c r="Q549" s="112">
        <v>4</v>
      </c>
    </row>
    <row r="550" spans="1:17" s="143" customFormat="1" ht="9" customHeight="1">
      <c r="A550" s="84" t="s">
        <v>33</v>
      </c>
      <c r="B550" s="112">
        <f t="shared" si="55"/>
        <v>5520</v>
      </c>
      <c r="C550" s="86"/>
      <c r="D550" s="112">
        <f t="shared" si="56"/>
        <v>179</v>
      </c>
      <c r="E550" s="112">
        <v>100</v>
      </c>
      <c r="F550" s="112">
        <v>78</v>
      </c>
      <c r="G550" s="112">
        <v>1</v>
      </c>
      <c r="H550" s="86"/>
      <c r="I550" s="112">
        <f t="shared" si="57"/>
        <v>5310</v>
      </c>
      <c r="J550" s="112">
        <v>3096</v>
      </c>
      <c r="K550" s="112">
        <v>2214</v>
      </c>
      <c r="L550" s="112">
        <v>0</v>
      </c>
      <c r="M550" s="86"/>
      <c r="N550" s="112">
        <f t="shared" si="58"/>
        <v>31</v>
      </c>
      <c r="O550" s="112">
        <v>23</v>
      </c>
      <c r="P550" s="112">
        <v>8</v>
      </c>
      <c r="Q550" s="112">
        <v>0</v>
      </c>
    </row>
    <row r="551" spans="1:17" s="143" customFormat="1" ht="9" customHeight="1">
      <c r="A551" s="84" t="s">
        <v>34</v>
      </c>
      <c r="B551" s="112">
        <f t="shared" si="55"/>
        <v>22361</v>
      </c>
      <c r="C551" s="86"/>
      <c r="D551" s="112">
        <f t="shared" si="56"/>
        <v>953</v>
      </c>
      <c r="E551" s="112">
        <v>534</v>
      </c>
      <c r="F551" s="112">
        <v>413</v>
      </c>
      <c r="G551" s="112">
        <v>6</v>
      </c>
      <c r="H551" s="86"/>
      <c r="I551" s="112">
        <f t="shared" si="57"/>
        <v>21296</v>
      </c>
      <c r="J551" s="112">
        <v>11946</v>
      </c>
      <c r="K551" s="112">
        <v>9346</v>
      </c>
      <c r="L551" s="112">
        <v>4</v>
      </c>
      <c r="M551" s="86"/>
      <c r="N551" s="112">
        <f t="shared" si="58"/>
        <v>112</v>
      </c>
      <c r="O551" s="112">
        <v>72</v>
      </c>
      <c r="P551" s="112">
        <v>32</v>
      </c>
      <c r="Q551" s="112">
        <v>8</v>
      </c>
    </row>
    <row r="552" spans="1:17" s="143" customFormat="1" ht="9" customHeight="1">
      <c r="A552" s="87" t="s">
        <v>35</v>
      </c>
      <c r="B552" s="126">
        <f t="shared" si="55"/>
        <v>20328</v>
      </c>
      <c r="C552" s="126"/>
      <c r="D552" s="126">
        <f t="shared" si="56"/>
        <v>922</v>
      </c>
      <c r="E552" s="126">
        <v>529</v>
      </c>
      <c r="F552" s="126">
        <v>392</v>
      </c>
      <c r="G552" s="126">
        <v>1</v>
      </c>
      <c r="H552" s="126"/>
      <c r="I552" s="126">
        <f t="shared" si="57"/>
        <v>19374</v>
      </c>
      <c r="J552" s="126">
        <v>10661</v>
      </c>
      <c r="K552" s="126">
        <v>8709</v>
      </c>
      <c r="L552" s="126">
        <v>4</v>
      </c>
      <c r="M552" s="126"/>
      <c r="N552" s="126">
        <f t="shared" si="58"/>
        <v>32</v>
      </c>
      <c r="O552" s="126">
        <v>23</v>
      </c>
      <c r="P552" s="126">
        <v>8</v>
      </c>
      <c r="Q552" s="126">
        <v>1</v>
      </c>
    </row>
    <row r="553" spans="1:17" s="143" customFormat="1" ht="9" customHeight="1">
      <c r="A553" s="84" t="s">
        <v>36</v>
      </c>
      <c r="B553" s="112">
        <f t="shared" si="55"/>
        <v>30200</v>
      </c>
      <c r="C553" s="86"/>
      <c r="D553" s="112">
        <f t="shared" si="56"/>
        <v>2343</v>
      </c>
      <c r="E553" s="112">
        <v>1339</v>
      </c>
      <c r="F553" s="112">
        <v>1000</v>
      </c>
      <c r="G553" s="112">
        <v>4</v>
      </c>
      <c r="H553" s="86"/>
      <c r="I553" s="112">
        <f t="shared" si="57"/>
        <v>27746</v>
      </c>
      <c r="J553" s="112">
        <v>14802</v>
      </c>
      <c r="K553" s="112">
        <v>12941</v>
      </c>
      <c r="L553" s="112">
        <v>3</v>
      </c>
      <c r="M553" s="86"/>
      <c r="N553" s="112">
        <f t="shared" si="58"/>
        <v>111</v>
      </c>
      <c r="O553" s="112">
        <v>96</v>
      </c>
      <c r="P553" s="112">
        <v>13</v>
      </c>
      <c r="Q553" s="112">
        <v>2</v>
      </c>
    </row>
    <row r="554" spans="1:17" s="143" customFormat="1" ht="9" customHeight="1">
      <c r="A554" s="84" t="s">
        <v>37</v>
      </c>
      <c r="B554" s="112">
        <f t="shared" si="55"/>
        <v>7598</v>
      </c>
      <c r="C554" s="86"/>
      <c r="D554" s="112">
        <f t="shared" si="56"/>
        <v>474</v>
      </c>
      <c r="E554" s="112">
        <v>269</v>
      </c>
      <c r="F554" s="112">
        <v>205</v>
      </c>
      <c r="G554" s="112">
        <v>0</v>
      </c>
      <c r="H554" s="86"/>
      <c r="I554" s="112">
        <f t="shared" si="57"/>
        <v>7115</v>
      </c>
      <c r="J554" s="112">
        <v>3944</v>
      </c>
      <c r="K554" s="112">
        <v>3171</v>
      </c>
      <c r="L554" s="112">
        <v>0</v>
      </c>
      <c r="M554" s="86"/>
      <c r="N554" s="112">
        <f t="shared" si="58"/>
        <v>9</v>
      </c>
      <c r="O554" s="112">
        <v>5</v>
      </c>
      <c r="P554" s="112">
        <v>3</v>
      </c>
      <c r="Q554" s="112">
        <v>1</v>
      </c>
    </row>
    <row r="555" spans="1:17" s="143" customFormat="1" ht="9" customHeight="1">
      <c r="A555" s="84" t="s">
        <v>38</v>
      </c>
      <c r="B555" s="112">
        <f t="shared" si="55"/>
        <v>4097</v>
      </c>
      <c r="C555" s="86"/>
      <c r="D555" s="112">
        <f t="shared" si="56"/>
        <v>317</v>
      </c>
      <c r="E555" s="112">
        <v>168</v>
      </c>
      <c r="F555" s="112">
        <v>149</v>
      </c>
      <c r="G555" s="112">
        <v>0</v>
      </c>
      <c r="H555" s="86"/>
      <c r="I555" s="112">
        <f t="shared" si="57"/>
        <v>3729</v>
      </c>
      <c r="J555" s="112">
        <v>2321</v>
      </c>
      <c r="K555" s="112">
        <v>1407</v>
      </c>
      <c r="L555" s="112">
        <v>1</v>
      </c>
      <c r="M555" s="86"/>
      <c r="N555" s="112">
        <f t="shared" si="58"/>
        <v>51</v>
      </c>
      <c r="O555" s="112">
        <v>45</v>
      </c>
      <c r="P555" s="112">
        <v>4</v>
      </c>
      <c r="Q555" s="112">
        <v>2</v>
      </c>
    </row>
    <row r="556" spans="1:17" s="143" customFormat="1" ht="9" customHeight="1">
      <c r="A556" s="87" t="s">
        <v>39</v>
      </c>
      <c r="B556" s="126">
        <f t="shared" si="55"/>
        <v>12193</v>
      </c>
      <c r="C556" s="126"/>
      <c r="D556" s="126">
        <f t="shared" si="56"/>
        <v>535</v>
      </c>
      <c r="E556" s="126">
        <v>288</v>
      </c>
      <c r="F556" s="126">
        <v>246</v>
      </c>
      <c r="G556" s="126">
        <v>1</v>
      </c>
      <c r="H556" s="126"/>
      <c r="I556" s="126">
        <f t="shared" si="57"/>
        <v>11649</v>
      </c>
      <c r="J556" s="126">
        <v>6409</v>
      </c>
      <c r="K556" s="126">
        <v>5240</v>
      </c>
      <c r="L556" s="126">
        <v>0</v>
      </c>
      <c r="M556" s="126"/>
      <c r="N556" s="126">
        <f t="shared" si="58"/>
        <v>9</v>
      </c>
      <c r="O556" s="126">
        <v>9</v>
      </c>
      <c r="P556" s="126">
        <v>0</v>
      </c>
      <c r="Q556" s="126">
        <v>0</v>
      </c>
    </row>
    <row r="557" spans="1:17" s="143" customFormat="1" ht="9" customHeight="1">
      <c r="A557" s="84" t="s">
        <v>40</v>
      </c>
      <c r="B557" s="112">
        <f t="shared" si="55"/>
        <v>13720</v>
      </c>
      <c r="C557" s="86"/>
      <c r="D557" s="112">
        <f t="shared" si="56"/>
        <v>503</v>
      </c>
      <c r="E557" s="112">
        <v>286</v>
      </c>
      <c r="F557" s="112">
        <v>217</v>
      </c>
      <c r="G557" s="112">
        <v>0</v>
      </c>
      <c r="H557" s="86"/>
      <c r="I557" s="112">
        <f t="shared" si="57"/>
        <v>13108</v>
      </c>
      <c r="J557" s="112">
        <v>8174</v>
      </c>
      <c r="K557" s="112">
        <v>4933</v>
      </c>
      <c r="L557" s="112">
        <v>1</v>
      </c>
      <c r="M557" s="86"/>
      <c r="N557" s="112">
        <f t="shared" si="58"/>
        <v>109</v>
      </c>
      <c r="O557" s="112">
        <v>78</v>
      </c>
      <c r="P557" s="112">
        <v>22</v>
      </c>
      <c r="Q557" s="112">
        <v>9</v>
      </c>
    </row>
    <row r="558" spans="1:17" s="143" customFormat="1" ht="9" customHeight="1">
      <c r="A558" s="84" t="s">
        <v>41</v>
      </c>
      <c r="B558" s="112">
        <f t="shared" si="55"/>
        <v>13941</v>
      </c>
      <c r="C558" s="86"/>
      <c r="D558" s="112">
        <f t="shared" si="56"/>
        <v>587</v>
      </c>
      <c r="E558" s="112">
        <v>314</v>
      </c>
      <c r="F558" s="112">
        <v>273</v>
      </c>
      <c r="G558" s="112">
        <v>0</v>
      </c>
      <c r="H558" s="86"/>
      <c r="I558" s="112">
        <f t="shared" si="57"/>
        <v>13263</v>
      </c>
      <c r="J558" s="112">
        <v>7840</v>
      </c>
      <c r="K558" s="112">
        <v>5423</v>
      </c>
      <c r="L558" s="112">
        <v>0</v>
      </c>
      <c r="M558" s="86"/>
      <c r="N558" s="112">
        <f t="shared" si="58"/>
        <v>91</v>
      </c>
      <c r="O558" s="112">
        <v>83</v>
      </c>
      <c r="P558" s="112">
        <v>6</v>
      </c>
      <c r="Q558" s="112">
        <v>2</v>
      </c>
    </row>
    <row r="559" spans="1:17" s="143" customFormat="1" ht="9" customHeight="1">
      <c r="A559" s="84" t="s">
        <v>42</v>
      </c>
      <c r="B559" s="112">
        <f t="shared" si="55"/>
        <v>10033</v>
      </c>
      <c r="C559" s="86"/>
      <c r="D559" s="112">
        <f t="shared" si="56"/>
        <v>656</v>
      </c>
      <c r="E559" s="112">
        <v>365</v>
      </c>
      <c r="F559" s="112">
        <v>291</v>
      </c>
      <c r="G559" s="112">
        <v>0</v>
      </c>
      <c r="H559" s="86"/>
      <c r="I559" s="112">
        <f t="shared" si="57"/>
        <v>9342</v>
      </c>
      <c r="J559" s="112">
        <v>5476</v>
      </c>
      <c r="K559" s="112">
        <v>3865</v>
      </c>
      <c r="L559" s="112">
        <v>1</v>
      </c>
      <c r="M559" s="86"/>
      <c r="N559" s="112">
        <f t="shared" si="58"/>
        <v>35</v>
      </c>
      <c r="O559" s="112">
        <v>29</v>
      </c>
      <c r="P559" s="112">
        <v>6</v>
      </c>
      <c r="Q559" s="112">
        <v>0</v>
      </c>
    </row>
    <row r="560" spans="1:17" s="143" customFormat="1" ht="9" customHeight="1">
      <c r="A560" s="87" t="s">
        <v>43</v>
      </c>
      <c r="B560" s="126">
        <f t="shared" si="55"/>
        <v>15699</v>
      </c>
      <c r="C560" s="126"/>
      <c r="D560" s="126">
        <f t="shared" si="56"/>
        <v>811</v>
      </c>
      <c r="E560" s="126">
        <v>462</v>
      </c>
      <c r="F560" s="126">
        <v>347</v>
      </c>
      <c r="G560" s="126">
        <v>2</v>
      </c>
      <c r="H560" s="126"/>
      <c r="I560" s="126">
        <f t="shared" si="57"/>
        <v>14855</v>
      </c>
      <c r="J560" s="126">
        <v>8326</v>
      </c>
      <c r="K560" s="126">
        <v>6528</v>
      </c>
      <c r="L560" s="126">
        <v>1</v>
      </c>
      <c r="M560" s="126"/>
      <c r="N560" s="126">
        <f t="shared" si="58"/>
        <v>33</v>
      </c>
      <c r="O560" s="126">
        <v>28</v>
      </c>
      <c r="P560" s="126">
        <v>4</v>
      </c>
      <c r="Q560" s="126">
        <v>1</v>
      </c>
    </row>
    <row r="561" spans="1:17" s="143" customFormat="1" ht="9" customHeight="1">
      <c r="A561" s="84" t="s">
        <v>44</v>
      </c>
      <c r="B561" s="112">
        <f t="shared" si="55"/>
        <v>5412</v>
      </c>
      <c r="C561" s="86"/>
      <c r="D561" s="112">
        <f t="shared" si="56"/>
        <v>358</v>
      </c>
      <c r="E561" s="112">
        <v>187</v>
      </c>
      <c r="F561" s="112">
        <v>170</v>
      </c>
      <c r="G561" s="112">
        <v>1</v>
      </c>
      <c r="H561" s="86"/>
      <c r="I561" s="112">
        <f t="shared" si="57"/>
        <v>5023</v>
      </c>
      <c r="J561" s="112">
        <v>2678</v>
      </c>
      <c r="K561" s="112">
        <v>2345</v>
      </c>
      <c r="L561" s="112">
        <v>0</v>
      </c>
      <c r="M561" s="86"/>
      <c r="N561" s="112">
        <f t="shared" si="58"/>
        <v>31</v>
      </c>
      <c r="O561" s="112">
        <v>28</v>
      </c>
      <c r="P561" s="112">
        <v>2</v>
      </c>
      <c r="Q561" s="112">
        <v>1</v>
      </c>
    </row>
    <row r="562" spans="1:17" s="143" customFormat="1" ht="9" customHeight="1">
      <c r="A562" s="84" t="s">
        <v>45</v>
      </c>
      <c r="B562" s="112">
        <f t="shared" si="55"/>
        <v>43596</v>
      </c>
      <c r="C562" s="86"/>
      <c r="D562" s="112">
        <f t="shared" si="56"/>
        <v>1946</v>
      </c>
      <c r="E562" s="112">
        <v>1065</v>
      </c>
      <c r="F562" s="112">
        <v>873</v>
      </c>
      <c r="G562" s="112">
        <v>8</v>
      </c>
      <c r="H562" s="86"/>
      <c r="I562" s="112">
        <f t="shared" si="57"/>
        <v>41445</v>
      </c>
      <c r="J562" s="112">
        <v>22962</v>
      </c>
      <c r="K562" s="112">
        <v>18479</v>
      </c>
      <c r="L562" s="112">
        <v>4</v>
      </c>
      <c r="M562" s="86"/>
      <c r="N562" s="112">
        <f t="shared" si="58"/>
        <v>205</v>
      </c>
      <c r="O562" s="112">
        <v>171</v>
      </c>
      <c r="P562" s="112">
        <v>25</v>
      </c>
      <c r="Q562" s="112">
        <v>9</v>
      </c>
    </row>
    <row r="563" spans="1:17" s="143" customFormat="1" ht="9" customHeight="1">
      <c r="A563" s="84" t="s">
        <v>46</v>
      </c>
      <c r="B563" s="112">
        <f t="shared" si="55"/>
        <v>10406</v>
      </c>
      <c r="C563" s="86"/>
      <c r="D563" s="112">
        <f t="shared" si="56"/>
        <v>412</v>
      </c>
      <c r="E563" s="112">
        <v>233</v>
      </c>
      <c r="F563" s="112">
        <v>179</v>
      </c>
      <c r="G563" s="112">
        <v>0</v>
      </c>
      <c r="H563" s="86"/>
      <c r="I563" s="112">
        <f t="shared" si="57"/>
        <v>9963</v>
      </c>
      <c r="J563" s="112">
        <v>5546</v>
      </c>
      <c r="K563" s="112">
        <v>4417</v>
      </c>
      <c r="L563" s="112">
        <v>0</v>
      </c>
      <c r="M563" s="86"/>
      <c r="N563" s="112">
        <f t="shared" si="58"/>
        <v>31</v>
      </c>
      <c r="O563" s="112">
        <v>21</v>
      </c>
      <c r="P563" s="112">
        <v>10</v>
      </c>
      <c r="Q563" s="112">
        <v>0</v>
      </c>
    </row>
    <row r="564" spans="1:17" s="143" customFormat="1" ht="9" customHeight="1">
      <c r="A564" s="87" t="s">
        <v>47</v>
      </c>
      <c r="B564" s="126">
        <f t="shared" si="55"/>
        <v>7910</v>
      </c>
      <c r="C564" s="126"/>
      <c r="D564" s="126">
        <f t="shared" si="56"/>
        <v>351</v>
      </c>
      <c r="E564" s="126">
        <v>189</v>
      </c>
      <c r="F564" s="126">
        <v>162</v>
      </c>
      <c r="G564" s="126">
        <v>0</v>
      </c>
      <c r="H564" s="126"/>
      <c r="I564" s="126">
        <f t="shared" si="57"/>
        <v>7523</v>
      </c>
      <c r="J564" s="126">
        <v>4182</v>
      </c>
      <c r="K564" s="126">
        <v>3341</v>
      </c>
      <c r="L564" s="126">
        <v>0</v>
      </c>
      <c r="M564" s="126"/>
      <c r="N564" s="126">
        <f t="shared" si="58"/>
        <v>36</v>
      </c>
      <c r="O564" s="126">
        <v>24</v>
      </c>
      <c r="P564" s="126">
        <v>11</v>
      </c>
      <c r="Q564" s="126">
        <v>1</v>
      </c>
    </row>
    <row r="565" spans="1:17" s="143" customFormat="1" ht="9" customHeight="1">
      <c r="A565" s="84" t="s">
        <v>76</v>
      </c>
      <c r="B565" s="112">
        <f t="shared" si="55"/>
        <v>1155</v>
      </c>
      <c r="C565" s="86"/>
      <c r="D565" s="112">
        <f t="shared" si="56"/>
        <v>5</v>
      </c>
      <c r="E565" s="112">
        <v>2</v>
      </c>
      <c r="F565" s="112">
        <v>3</v>
      </c>
      <c r="G565" s="112">
        <v>0</v>
      </c>
      <c r="H565" s="86"/>
      <c r="I565" s="112">
        <f t="shared" si="57"/>
        <v>1141</v>
      </c>
      <c r="J565" s="112">
        <v>794</v>
      </c>
      <c r="K565" s="112">
        <v>346</v>
      </c>
      <c r="L565" s="112">
        <v>1</v>
      </c>
      <c r="M565" s="86"/>
      <c r="N565" s="112">
        <f t="shared" si="58"/>
        <v>9</v>
      </c>
      <c r="O565" s="112">
        <v>8</v>
      </c>
      <c r="P565" s="112">
        <v>0</v>
      </c>
      <c r="Q565" s="112">
        <v>1</v>
      </c>
    </row>
    <row r="566" spans="1:17" s="143" customFormat="1" ht="9" customHeight="1">
      <c r="A566" s="84" t="s">
        <v>266</v>
      </c>
      <c r="B566" s="112">
        <f t="shared" si="55"/>
        <v>2</v>
      </c>
      <c r="C566" s="86"/>
      <c r="D566" s="112">
        <f t="shared" si="56"/>
        <v>0</v>
      </c>
      <c r="E566" s="112">
        <v>0</v>
      </c>
      <c r="F566" s="112">
        <v>0</v>
      </c>
      <c r="G566" s="112">
        <v>0</v>
      </c>
      <c r="H566" s="86"/>
      <c r="I566" s="112">
        <f t="shared" si="57"/>
        <v>1</v>
      </c>
      <c r="J566" s="112">
        <v>0</v>
      </c>
      <c r="K566" s="112">
        <v>1</v>
      </c>
      <c r="L566" s="112">
        <v>0</v>
      </c>
      <c r="M566" s="86"/>
      <c r="N566" s="112">
        <f t="shared" si="58"/>
        <v>1</v>
      </c>
      <c r="O566" s="112">
        <v>0</v>
      </c>
      <c r="P566" s="112">
        <v>1</v>
      </c>
      <c r="Q566" s="112">
        <v>0</v>
      </c>
    </row>
    <row r="567" spans="1:17" s="143" customFormat="1" ht="3" customHeight="1">
      <c r="A567" s="84"/>
      <c r="B567" s="112"/>
      <c r="C567" s="86"/>
      <c r="D567" s="112"/>
      <c r="E567" s="112"/>
      <c r="F567" s="112"/>
      <c r="G567" s="112"/>
      <c r="H567" s="86"/>
      <c r="I567" s="112"/>
      <c r="J567" s="112"/>
      <c r="K567" s="112"/>
      <c r="L567" s="112"/>
      <c r="M567" s="86"/>
      <c r="N567" s="112"/>
      <c r="O567" s="112"/>
      <c r="P567" s="112"/>
      <c r="Q567" s="112"/>
    </row>
    <row r="568" spans="1:17" s="143" customFormat="1" ht="9" customHeight="1">
      <c r="A568" s="80">
        <v>2010</v>
      </c>
      <c r="B568" s="84"/>
      <c r="C568" s="84"/>
      <c r="D568" s="334"/>
      <c r="E568" s="334"/>
      <c r="F568" s="334"/>
      <c r="G568" s="334"/>
      <c r="H568" s="334"/>
      <c r="I568" s="334"/>
      <c r="J568" s="334"/>
      <c r="K568" s="334"/>
      <c r="L568" s="84"/>
      <c r="M568" s="84"/>
      <c r="N568" s="85"/>
      <c r="O568" s="84"/>
      <c r="P568" s="84"/>
      <c r="Q568" s="84"/>
    </row>
    <row r="569" spans="1:17" s="258" customFormat="1" ht="9" customHeight="1">
      <c r="A569" s="83" t="s">
        <v>7</v>
      </c>
      <c r="B569" s="121">
        <f>SUM(B571:B603)</f>
        <v>592018</v>
      </c>
      <c r="C569" s="121"/>
      <c r="D569" s="121">
        <f>SUM(D571:D603)</f>
        <v>28865</v>
      </c>
      <c r="E569" s="121">
        <f>SUM(E571:E603)</f>
        <v>16148</v>
      </c>
      <c r="F569" s="121">
        <f>SUM(F571:F603)</f>
        <v>12637</v>
      </c>
      <c r="G569" s="121">
        <f>SUM(G571:G603)</f>
        <v>80</v>
      </c>
      <c r="H569" s="121"/>
      <c r="I569" s="121">
        <f>SUM(I571:I603)</f>
        <v>560340</v>
      </c>
      <c r="J569" s="121">
        <f>SUM(J571:J603)</f>
        <v>313684</v>
      </c>
      <c r="K569" s="121">
        <f>SUM(K571:K603)</f>
        <v>246573</v>
      </c>
      <c r="L569" s="121">
        <f>SUM(L571:L603)</f>
        <v>83</v>
      </c>
      <c r="M569" s="121"/>
      <c r="N569" s="121">
        <f>SUM(N571:N603)</f>
        <v>2813</v>
      </c>
      <c r="O569" s="121">
        <f>SUM(O571:O603)</f>
        <v>2195</v>
      </c>
      <c r="P569" s="121">
        <f>SUM(P571:P603)</f>
        <v>459</v>
      </c>
      <c r="Q569" s="121">
        <f>SUM(Q571:Q603)</f>
        <v>159</v>
      </c>
    </row>
    <row r="570" spans="1:17" s="258" customFormat="1" ht="3" customHeight="1">
      <c r="A570" s="83"/>
      <c r="B570" s="121"/>
      <c r="C570" s="121"/>
      <c r="D570" s="121"/>
      <c r="E570" s="121"/>
      <c r="F570" s="121"/>
      <c r="G570" s="121"/>
      <c r="H570" s="121"/>
      <c r="I570" s="121"/>
      <c r="J570" s="82"/>
      <c r="K570" s="82"/>
      <c r="L570" s="82"/>
      <c r="M570" s="82"/>
      <c r="N570" s="121"/>
      <c r="O570" s="82"/>
      <c r="P570" s="82"/>
      <c r="Q570" s="82"/>
    </row>
    <row r="571" spans="1:17" s="143" customFormat="1" ht="9" customHeight="1">
      <c r="A571" s="84" t="s">
        <v>16</v>
      </c>
      <c r="B571" s="112">
        <f t="shared" ref="B571:B603" si="59">SUM(D571,I571,N571)</f>
        <v>5177</v>
      </c>
      <c r="C571" s="86"/>
      <c r="D571" s="112">
        <f t="shared" ref="D571:D603" si="60">SUM(E571:G571)</f>
        <v>259</v>
      </c>
      <c r="E571" s="335">
        <v>154</v>
      </c>
      <c r="F571" s="335">
        <v>103</v>
      </c>
      <c r="G571" s="335">
        <v>2</v>
      </c>
      <c r="H571" s="86"/>
      <c r="I571" s="112">
        <f t="shared" ref="I571:I603" si="61">SUM(J571:L571)</f>
        <v>4899</v>
      </c>
      <c r="J571" s="112">
        <v>2555</v>
      </c>
      <c r="K571" s="112">
        <v>2342</v>
      </c>
      <c r="L571" s="112">
        <v>2</v>
      </c>
      <c r="M571" s="86"/>
      <c r="N571" s="112">
        <f t="shared" ref="N571:N603" si="62">SUM(O571:Q571)</f>
        <v>19</v>
      </c>
      <c r="O571" s="335">
        <v>12</v>
      </c>
      <c r="P571" s="335">
        <v>4</v>
      </c>
      <c r="Q571" s="335">
        <v>3</v>
      </c>
    </row>
    <row r="572" spans="1:17" s="143" customFormat="1" ht="9" customHeight="1">
      <c r="A572" s="84" t="s">
        <v>17</v>
      </c>
      <c r="B572" s="112">
        <f t="shared" si="59"/>
        <v>15400</v>
      </c>
      <c r="C572" s="86"/>
      <c r="D572" s="112">
        <f t="shared" si="60"/>
        <v>809</v>
      </c>
      <c r="E572" s="335">
        <v>454</v>
      </c>
      <c r="F572" s="335">
        <v>352</v>
      </c>
      <c r="G572" s="335">
        <v>3</v>
      </c>
      <c r="H572" s="86"/>
      <c r="I572" s="112">
        <f t="shared" si="61"/>
        <v>14431</v>
      </c>
      <c r="J572" s="112">
        <v>8979</v>
      </c>
      <c r="K572" s="112">
        <v>5451</v>
      </c>
      <c r="L572" s="112">
        <v>1</v>
      </c>
      <c r="M572" s="86"/>
      <c r="N572" s="112">
        <f t="shared" si="62"/>
        <v>160</v>
      </c>
      <c r="O572" s="335">
        <v>128</v>
      </c>
      <c r="P572" s="335">
        <v>19</v>
      </c>
      <c r="Q572" s="335">
        <v>13</v>
      </c>
    </row>
    <row r="573" spans="1:17" s="143" customFormat="1" ht="9" customHeight="1">
      <c r="A573" s="84" t="s">
        <v>18</v>
      </c>
      <c r="B573" s="112">
        <f t="shared" si="59"/>
        <v>2434</v>
      </c>
      <c r="C573" s="86"/>
      <c r="D573" s="112">
        <f t="shared" si="60"/>
        <v>135</v>
      </c>
      <c r="E573" s="335">
        <v>73</v>
      </c>
      <c r="F573" s="335">
        <v>61</v>
      </c>
      <c r="G573" s="335">
        <v>1</v>
      </c>
      <c r="H573" s="86"/>
      <c r="I573" s="112">
        <f t="shared" si="61"/>
        <v>2266</v>
      </c>
      <c r="J573" s="112">
        <v>1374</v>
      </c>
      <c r="K573" s="112">
        <v>892</v>
      </c>
      <c r="L573" s="112">
        <v>0</v>
      </c>
      <c r="M573" s="86"/>
      <c r="N573" s="112">
        <f t="shared" si="62"/>
        <v>33</v>
      </c>
      <c r="O573" s="335">
        <v>31</v>
      </c>
      <c r="P573" s="335">
        <v>1</v>
      </c>
      <c r="Q573" s="335">
        <v>1</v>
      </c>
    </row>
    <row r="574" spans="1:17" s="143" customFormat="1" ht="9" customHeight="1">
      <c r="A574" s="336" t="s">
        <v>19</v>
      </c>
      <c r="B574" s="337">
        <f t="shared" si="59"/>
        <v>3820</v>
      </c>
      <c r="C574" s="337"/>
      <c r="D574" s="337">
        <f t="shared" si="60"/>
        <v>178</v>
      </c>
      <c r="E574" s="338">
        <v>110</v>
      </c>
      <c r="F574" s="338">
        <v>68</v>
      </c>
      <c r="G574" s="338">
        <v>0</v>
      </c>
      <c r="H574" s="337"/>
      <c r="I574" s="337">
        <f t="shared" si="61"/>
        <v>3608</v>
      </c>
      <c r="J574" s="337">
        <v>2095</v>
      </c>
      <c r="K574" s="337">
        <v>1513</v>
      </c>
      <c r="L574" s="337">
        <v>0</v>
      </c>
      <c r="M574" s="337"/>
      <c r="N574" s="337">
        <f t="shared" si="62"/>
        <v>34</v>
      </c>
      <c r="O574" s="338">
        <v>26</v>
      </c>
      <c r="P574" s="338">
        <v>6</v>
      </c>
      <c r="Q574" s="338">
        <v>2</v>
      </c>
    </row>
    <row r="575" spans="1:17" s="143" customFormat="1" ht="9" customHeight="1">
      <c r="A575" s="84" t="s">
        <v>20</v>
      </c>
      <c r="B575" s="112">
        <f t="shared" si="59"/>
        <v>14593</v>
      </c>
      <c r="C575" s="86"/>
      <c r="D575" s="112">
        <f t="shared" si="60"/>
        <v>549</v>
      </c>
      <c r="E575" s="335">
        <v>293</v>
      </c>
      <c r="F575" s="335">
        <v>255</v>
      </c>
      <c r="G575" s="335">
        <v>1</v>
      </c>
      <c r="H575" s="86"/>
      <c r="I575" s="112">
        <f t="shared" si="61"/>
        <v>13875</v>
      </c>
      <c r="J575" s="112">
        <v>7737</v>
      </c>
      <c r="K575" s="112">
        <v>6138</v>
      </c>
      <c r="L575" s="112">
        <v>0</v>
      </c>
      <c r="M575" s="86"/>
      <c r="N575" s="112">
        <f t="shared" si="62"/>
        <v>169</v>
      </c>
      <c r="O575" s="335">
        <v>129</v>
      </c>
      <c r="P575" s="335">
        <v>39</v>
      </c>
      <c r="Q575" s="335">
        <v>1</v>
      </c>
    </row>
    <row r="576" spans="1:17" s="143" customFormat="1" ht="9" customHeight="1">
      <c r="A576" s="84" t="s">
        <v>21</v>
      </c>
      <c r="B576" s="112">
        <f t="shared" si="59"/>
        <v>3223</v>
      </c>
      <c r="C576" s="86"/>
      <c r="D576" s="112">
        <f t="shared" si="60"/>
        <v>128</v>
      </c>
      <c r="E576" s="335">
        <v>68</v>
      </c>
      <c r="F576" s="335">
        <v>59</v>
      </c>
      <c r="G576" s="335">
        <v>1</v>
      </c>
      <c r="H576" s="86"/>
      <c r="I576" s="112">
        <f t="shared" si="61"/>
        <v>3064</v>
      </c>
      <c r="J576" s="112">
        <v>1790</v>
      </c>
      <c r="K576" s="112">
        <v>1274</v>
      </c>
      <c r="L576" s="112">
        <v>0</v>
      </c>
      <c r="M576" s="86"/>
      <c r="N576" s="112">
        <f t="shared" si="62"/>
        <v>31</v>
      </c>
      <c r="O576" s="335">
        <v>30</v>
      </c>
      <c r="P576" s="335">
        <v>1</v>
      </c>
      <c r="Q576" s="335">
        <v>0</v>
      </c>
    </row>
    <row r="577" spans="1:17" s="143" customFormat="1" ht="9" customHeight="1">
      <c r="A577" s="84" t="s">
        <v>22</v>
      </c>
      <c r="B577" s="112">
        <f t="shared" si="59"/>
        <v>21721</v>
      </c>
      <c r="C577" s="86"/>
      <c r="D577" s="112">
        <f t="shared" si="60"/>
        <v>1326</v>
      </c>
      <c r="E577" s="335">
        <v>751</v>
      </c>
      <c r="F577" s="335">
        <v>575</v>
      </c>
      <c r="G577" s="335">
        <v>0</v>
      </c>
      <c r="H577" s="86"/>
      <c r="I577" s="112">
        <f t="shared" si="61"/>
        <v>20290</v>
      </c>
      <c r="J577" s="112">
        <v>11253</v>
      </c>
      <c r="K577" s="112">
        <v>9037</v>
      </c>
      <c r="L577" s="112">
        <v>0</v>
      </c>
      <c r="M577" s="86"/>
      <c r="N577" s="112">
        <f t="shared" si="62"/>
        <v>105</v>
      </c>
      <c r="O577" s="335">
        <v>84</v>
      </c>
      <c r="P577" s="335">
        <v>19</v>
      </c>
      <c r="Q577" s="335">
        <v>2</v>
      </c>
    </row>
    <row r="578" spans="1:17" s="143" customFormat="1" ht="9" customHeight="1">
      <c r="A578" s="336" t="s">
        <v>23</v>
      </c>
      <c r="B578" s="337">
        <f t="shared" si="59"/>
        <v>25809</v>
      </c>
      <c r="C578" s="337"/>
      <c r="D578" s="337">
        <f t="shared" si="60"/>
        <v>924</v>
      </c>
      <c r="E578" s="338">
        <v>521</v>
      </c>
      <c r="F578" s="338">
        <v>399</v>
      </c>
      <c r="G578" s="338">
        <v>4</v>
      </c>
      <c r="H578" s="337"/>
      <c r="I578" s="337">
        <f t="shared" si="61"/>
        <v>24682</v>
      </c>
      <c r="J578" s="337">
        <v>16176</v>
      </c>
      <c r="K578" s="337">
        <v>8477</v>
      </c>
      <c r="L578" s="337">
        <v>29</v>
      </c>
      <c r="M578" s="337"/>
      <c r="N578" s="337">
        <f t="shared" si="62"/>
        <v>203</v>
      </c>
      <c r="O578" s="338">
        <v>164</v>
      </c>
      <c r="P578" s="338">
        <v>22</v>
      </c>
      <c r="Q578" s="338">
        <v>17</v>
      </c>
    </row>
    <row r="579" spans="1:17" s="143" customFormat="1" ht="9" customHeight="1">
      <c r="A579" s="243" t="s">
        <v>24</v>
      </c>
      <c r="B579" s="112">
        <f t="shared" si="59"/>
        <v>55106</v>
      </c>
      <c r="C579" s="86"/>
      <c r="D579" s="112">
        <f t="shared" si="60"/>
        <v>2046</v>
      </c>
      <c r="E579" s="335">
        <v>1155</v>
      </c>
      <c r="F579" s="335">
        <v>884</v>
      </c>
      <c r="G579" s="335">
        <v>7</v>
      </c>
      <c r="H579" s="86"/>
      <c r="I579" s="112">
        <f t="shared" si="61"/>
        <v>53045</v>
      </c>
      <c r="J579" s="112">
        <v>26932</v>
      </c>
      <c r="K579" s="112">
        <v>26111</v>
      </c>
      <c r="L579" s="112">
        <v>2</v>
      </c>
      <c r="M579" s="86"/>
      <c r="N579" s="112">
        <f t="shared" si="62"/>
        <v>15</v>
      </c>
      <c r="O579" s="335">
        <v>11</v>
      </c>
      <c r="P579" s="335">
        <v>3</v>
      </c>
      <c r="Q579" s="335">
        <v>1</v>
      </c>
    </row>
    <row r="580" spans="1:17" s="143" customFormat="1" ht="9" customHeight="1">
      <c r="A580" s="84" t="s">
        <v>25</v>
      </c>
      <c r="B580" s="112">
        <f t="shared" si="59"/>
        <v>9221</v>
      </c>
      <c r="C580" s="86"/>
      <c r="D580" s="112">
        <f t="shared" si="60"/>
        <v>428</v>
      </c>
      <c r="E580" s="335">
        <v>239</v>
      </c>
      <c r="F580" s="335">
        <v>188</v>
      </c>
      <c r="G580" s="335">
        <v>1</v>
      </c>
      <c r="H580" s="86"/>
      <c r="I580" s="112">
        <f t="shared" si="61"/>
        <v>8722</v>
      </c>
      <c r="J580" s="112">
        <v>5278</v>
      </c>
      <c r="K580" s="112">
        <v>3442</v>
      </c>
      <c r="L580" s="112">
        <v>2</v>
      </c>
      <c r="M580" s="86"/>
      <c r="N580" s="112">
        <f t="shared" si="62"/>
        <v>71</v>
      </c>
      <c r="O580" s="335">
        <v>46</v>
      </c>
      <c r="P580" s="335">
        <v>14</v>
      </c>
      <c r="Q580" s="335">
        <v>11</v>
      </c>
    </row>
    <row r="581" spans="1:17" s="143" customFormat="1" ht="9" customHeight="1">
      <c r="A581" s="84" t="s">
        <v>26</v>
      </c>
      <c r="B581" s="112">
        <f t="shared" si="59"/>
        <v>27132</v>
      </c>
      <c r="C581" s="86"/>
      <c r="D581" s="112">
        <f t="shared" si="60"/>
        <v>1524</v>
      </c>
      <c r="E581" s="335">
        <v>858</v>
      </c>
      <c r="F581" s="335">
        <v>656</v>
      </c>
      <c r="G581" s="335">
        <v>10</v>
      </c>
      <c r="H581" s="86"/>
      <c r="I581" s="112">
        <f t="shared" si="61"/>
        <v>25538</v>
      </c>
      <c r="J581" s="112">
        <v>13792</v>
      </c>
      <c r="K581" s="112">
        <v>11746</v>
      </c>
      <c r="L581" s="112">
        <v>0</v>
      </c>
      <c r="M581" s="86"/>
      <c r="N581" s="112">
        <f t="shared" si="62"/>
        <v>70</v>
      </c>
      <c r="O581" s="335">
        <v>56</v>
      </c>
      <c r="P581" s="335">
        <v>14</v>
      </c>
      <c r="Q581" s="335">
        <v>0</v>
      </c>
    </row>
    <row r="582" spans="1:17" s="143" customFormat="1" ht="9" customHeight="1">
      <c r="A582" s="336" t="s">
        <v>27</v>
      </c>
      <c r="B582" s="337">
        <f t="shared" si="59"/>
        <v>16472</v>
      </c>
      <c r="C582" s="337"/>
      <c r="D582" s="337">
        <f t="shared" si="60"/>
        <v>691</v>
      </c>
      <c r="E582" s="338">
        <v>390</v>
      </c>
      <c r="F582" s="338">
        <v>301</v>
      </c>
      <c r="G582" s="338">
        <v>0</v>
      </c>
      <c r="H582" s="337"/>
      <c r="I582" s="337">
        <f t="shared" si="61"/>
        <v>15639</v>
      </c>
      <c r="J582" s="337">
        <v>9086</v>
      </c>
      <c r="K582" s="337">
        <v>6552</v>
      </c>
      <c r="L582" s="337">
        <v>1</v>
      </c>
      <c r="M582" s="337"/>
      <c r="N582" s="337">
        <f t="shared" si="62"/>
        <v>142</v>
      </c>
      <c r="O582" s="338">
        <v>111</v>
      </c>
      <c r="P582" s="338">
        <v>12</v>
      </c>
      <c r="Q582" s="338">
        <v>19</v>
      </c>
    </row>
    <row r="583" spans="1:17" s="143" customFormat="1" ht="9" customHeight="1">
      <c r="A583" s="84" t="s">
        <v>28</v>
      </c>
      <c r="B583" s="112">
        <f t="shared" si="59"/>
        <v>12990</v>
      </c>
      <c r="C583" s="86"/>
      <c r="D583" s="112">
        <f t="shared" si="60"/>
        <v>603</v>
      </c>
      <c r="E583" s="335">
        <v>351</v>
      </c>
      <c r="F583" s="335">
        <v>251</v>
      </c>
      <c r="G583" s="335">
        <v>1</v>
      </c>
      <c r="H583" s="86"/>
      <c r="I583" s="112">
        <f t="shared" si="61"/>
        <v>12357</v>
      </c>
      <c r="J583" s="112">
        <v>6778</v>
      </c>
      <c r="K583" s="112">
        <v>5578</v>
      </c>
      <c r="L583" s="112">
        <v>1</v>
      </c>
      <c r="M583" s="86"/>
      <c r="N583" s="112">
        <f t="shared" si="62"/>
        <v>30</v>
      </c>
      <c r="O583" s="335">
        <v>20</v>
      </c>
      <c r="P583" s="335">
        <v>10</v>
      </c>
      <c r="Q583" s="335">
        <v>0</v>
      </c>
    </row>
    <row r="584" spans="1:17" s="143" customFormat="1" ht="9" customHeight="1">
      <c r="A584" s="84" t="s">
        <v>29</v>
      </c>
      <c r="B584" s="112">
        <f t="shared" si="59"/>
        <v>39185</v>
      </c>
      <c r="C584" s="86"/>
      <c r="D584" s="112">
        <f t="shared" si="60"/>
        <v>1795</v>
      </c>
      <c r="E584" s="335">
        <v>1022</v>
      </c>
      <c r="F584" s="335">
        <v>768</v>
      </c>
      <c r="G584" s="335">
        <v>5</v>
      </c>
      <c r="H584" s="86"/>
      <c r="I584" s="112">
        <f t="shared" si="61"/>
        <v>37326</v>
      </c>
      <c r="J584" s="112">
        <v>20607</v>
      </c>
      <c r="K584" s="112">
        <v>16713</v>
      </c>
      <c r="L584" s="112">
        <v>6</v>
      </c>
      <c r="M584" s="86"/>
      <c r="N584" s="112">
        <f t="shared" si="62"/>
        <v>64</v>
      </c>
      <c r="O584" s="335">
        <v>46</v>
      </c>
      <c r="P584" s="335">
        <v>16</v>
      </c>
      <c r="Q584" s="335">
        <v>2</v>
      </c>
    </row>
    <row r="585" spans="1:17" s="143" customFormat="1" ht="9" customHeight="1">
      <c r="A585" s="84" t="s">
        <v>30</v>
      </c>
      <c r="B585" s="112">
        <f t="shared" si="59"/>
        <v>68286</v>
      </c>
      <c r="C585" s="86"/>
      <c r="D585" s="112">
        <f t="shared" si="60"/>
        <v>4866</v>
      </c>
      <c r="E585" s="335">
        <v>2726</v>
      </c>
      <c r="F585" s="335">
        <v>2130</v>
      </c>
      <c r="G585" s="335">
        <v>10</v>
      </c>
      <c r="H585" s="86"/>
      <c r="I585" s="112">
        <f t="shared" si="61"/>
        <v>63222</v>
      </c>
      <c r="J585" s="112">
        <v>34622</v>
      </c>
      <c r="K585" s="112">
        <v>28596</v>
      </c>
      <c r="L585" s="112">
        <v>4</v>
      </c>
      <c r="M585" s="86"/>
      <c r="N585" s="112">
        <f t="shared" si="62"/>
        <v>198</v>
      </c>
      <c r="O585" s="335">
        <v>165</v>
      </c>
      <c r="P585" s="335">
        <v>21</v>
      </c>
      <c r="Q585" s="335">
        <v>12</v>
      </c>
    </row>
    <row r="586" spans="1:17" s="143" customFormat="1" ht="9" customHeight="1">
      <c r="A586" s="336" t="s">
        <v>31</v>
      </c>
      <c r="B586" s="337">
        <f t="shared" si="59"/>
        <v>24162</v>
      </c>
      <c r="C586" s="337"/>
      <c r="D586" s="337">
        <f t="shared" si="60"/>
        <v>997</v>
      </c>
      <c r="E586" s="338">
        <v>550</v>
      </c>
      <c r="F586" s="338">
        <v>444</v>
      </c>
      <c r="G586" s="338">
        <v>3</v>
      </c>
      <c r="H586" s="337"/>
      <c r="I586" s="337">
        <f t="shared" si="61"/>
        <v>23012</v>
      </c>
      <c r="J586" s="337">
        <v>12866</v>
      </c>
      <c r="K586" s="337">
        <v>10142</v>
      </c>
      <c r="L586" s="337">
        <v>4</v>
      </c>
      <c r="M586" s="337"/>
      <c r="N586" s="337">
        <f t="shared" si="62"/>
        <v>153</v>
      </c>
      <c r="O586" s="338">
        <v>117</v>
      </c>
      <c r="P586" s="338">
        <v>31</v>
      </c>
      <c r="Q586" s="338">
        <v>5</v>
      </c>
    </row>
    <row r="587" spans="1:17" s="143" customFormat="1" ht="9" customHeight="1">
      <c r="A587" s="84" t="s">
        <v>32</v>
      </c>
      <c r="B587" s="112">
        <f t="shared" si="59"/>
        <v>9764</v>
      </c>
      <c r="C587" s="86"/>
      <c r="D587" s="112">
        <f t="shared" si="60"/>
        <v>386</v>
      </c>
      <c r="E587" s="335">
        <v>209</v>
      </c>
      <c r="F587" s="335">
        <v>177</v>
      </c>
      <c r="G587" s="335">
        <v>0</v>
      </c>
      <c r="H587" s="86"/>
      <c r="I587" s="112">
        <f t="shared" si="61"/>
        <v>9331</v>
      </c>
      <c r="J587" s="112">
        <v>5076</v>
      </c>
      <c r="K587" s="112">
        <v>4254</v>
      </c>
      <c r="L587" s="112">
        <v>1</v>
      </c>
      <c r="M587" s="86"/>
      <c r="N587" s="112">
        <f t="shared" si="62"/>
        <v>47</v>
      </c>
      <c r="O587" s="335">
        <v>34</v>
      </c>
      <c r="P587" s="335">
        <v>11</v>
      </c>
      <c r="Q587" s="335">
        <v>2</v>
      </c>
    </row>
    <row r="588" spans="1:17" s="143" customFormat="1" ht="9" customHeight="1">
      <c r="A588" s="84" t="s">
        <v>33</v>
      </c>
      <c r="B588" s="112">
        <f t="shared" si="59"/>
        <v>5935</v>
      </c>
      <c r="C588" s="86"/>
      <c r="D588" s="112">
        <f t="shared" si="60"/>
        <v>167</v>
      </c>
      <c r="E588" s="335">
        <v>89</v>
      </c>
      <c r="F588" s="335">
        <v>78</v>
      </c>
      <c r="G588" s="335">
        <v>0</v>
      </c>
      <c r="H588" s="86"/>
      <c r="I588" s="112">
        <f t="shared" si="61"/>
        <v>5733</v>
      </c>
      <c r="J588" s="112">
        <v>3418</v>
      </c>
      <c r="K588" s="112">
        <v>2315</v>
      </c>
      <c r="L588" s="112">
        <v>0</v>
      </c>
      <c r="M588" s="86"/>
      <c r="N588" s="112">
        <f t="shared" si="62"/>
        <v>35</v>
      </c>
      <c r="O588" s="335">
        <v>29</v>
      </c>
      <c r="P588" s="335">
        <v>6</v>
      </c>
      <c r="Q588" s="335">
        <v>0</v>
      </c>
    </row>
    <row r="589" spans="1:17" s="143" customFormat="1" ht="9" customHeight="1">
      <c r="A589" s="84" t="s">
        <v>34</v>
      </c>
      <c r="B589" s="112">
        <f t="shared" si="59"/>
        <v>23116</v>
      </c>
      <c r="C589" s="86"/>
      <c r="D589" s="112">
        <f t="shared" si="60"/>
        <v>861</v>
      </c>
      <c r="E589" s="335">
        <v>485</v>
      </c>
      <c r="F589" s="335">
        <v>370</v>
      </c>
      <c r="G589" s="335">
        <v>6</v>
      </c>
      <c r="H589" s="86"/>
      <c r="I589" s="112">
        <f t="shared" si="61"/>
        <v>22052</v>
      </c>
      <c r="J589" s="112">
        <v>12658</v>
      </c>
      <c r="K589" s="112">
        <v>9386</v>
      </c>
      <c r="L589" s="112">
        <v>8</v>
      </c>
      <c r="M589" s="86"/>
      <c r="N589" s="112">
        <f t="shared" si="62"/>
        <v>203</v>
      </c>
      <c r="O589" s="335">
        <v>145</v>
      </c>
      <c r="P589" s="335">
        <v>36</v>
      </c>
      <c r="Q589" s="335">
        <v>22</v>
      </c>
    </row>
    <row r="590" spans="1:17" s="143" customFormat="1" ht="9" customHeight="1">
      <c r="A590" s="336" t="s">
        <v>35</v>
      </c>
      <c r="B590" s="337">
        <f t="shared" si="59"/>
        <v>21721</v>
      </c>
      <c r="C590" s="337"/>
      <c r="D590" s="337">
        <f t="shared" si="60"/>
        <v>922</v>
      </c>
      <c r="E590" s="338">
        <v>507</v>
      </c>
      <c r="F590" s="338">
        <v>415</v>
      </c>
      <c r="G590" s="338">
        <v>0</v>
      </c>
      <c r="H590" s="337"/>
      <c r="I590" s="337">
        <f t="shared" si="61"/>
        <v>20772</v>
      </c>
      <c r="J590" s="337">
        <v>11316</v>
      </c>
      <c r="K590" s="337">
        <v>9456</v>
      </c>
      <c r="L590" s="337">
        <v>0</v>
      </c>
      <c r="M590" s="337"/>
      <c r="N590" s="337">
        <f t="shared" si="62"/>
        <v>27</v>
      </c>
      <c r="O590" s="338">
        <v>23</v>
      </c>
      <c r="P590" s="338">
        <v>4</v>
      </c>
      <c r="Q590" s="338">
        <v>0</v>
      </c>
    </row>
    <row r="591" spans="1:17" s="143" customFormat="1" ht="9" customHeight="1">
      <c r="A591" s="84" t="s">
        <v>36</v>
      </c>
      <c r="B591" s="112">
        <f t="shared" si="59"/>
        <v>31031</v>
      </c>
      <c r="C591" s="86"/>
      <c r="D591" s="112">
        <f t="shared" si="60"/>
        <v>2310</v>
      </c>
      <c r="E591" s="335">
        <v>1293</v>
      </c>
      <c r="F591" s="335">
        <v>1009</v>
      </c>
      <c r="G591" s="335">
        <v>8</v>
      </c>
      <c r="H591" s="86"/>
      <c r="I591" s="112">
        <f t="shared" si="61"/>
        <v>28607</v>
      </c>
      <c r="J591" s="112">
        <v>15046</v>
      </c>
      <c r="K591" s="112">
        <v>13554</v>
      </c>
      <c r="L591" s="112">
        <v>7</v>
      </c>
      <c r="M591" s="86"/>
      <c r="N591" s="112">
        <f t="shared" si="62"/>
        <v>114</v>
      </c>
      <c r="O591" s="335">
        <v>93</v>
      </c>
      <c r="P591" s="335">
        <v>20</v>
      </c>
      <c r="Q591" s="335">
        <v>1</v>
      </c>
    </row>
    <row r="592" spans="1:17" s="143" customFormat="1" ht="9" customHeight="1">
      <c r="A592" s="84" t="s">
        <v>37</v>
      </c>
      <c r="B592" s="112">
        <f t="shared" si="59"/>
        <v>7964</v>
      </c>
      <c r="C592" s="86"/>
      <c r="D592" s="112">
        <f t="shared" si="60"/>
        <v>492</v>
      </c>
      <c r="E592" s="335">
        <v>267</v>
      </c>
      <c r="F592" s="335">
        <v>223</v>
      </c>
      <c r="G592" s="335">
        <v>2</v>
      </c>
      <c r="H592" s="86"/>
      <c r="I592" s="112">
        <f t="shared" si="61"/>
        <v>7469</v>
      </c>
      <c r="J592" s="112">
        <v>4115</v>
      </c>
      <c r="K592" s="112">
        <v>3353</v>
      </c>
      <c r="L592" s="112">
        <v>1</v>
      </c>
      <c r="M592" s="86"/>
      <c r="N592" s="112">
        <f t="shared" si="62"/>
        <v>3</v>
      </c>
      <c r="O592" s="335">
        <v>2</v>
      </c>
      <c r="P592" s="335">
        <v>1</v>
      </c>
      <c r="Q592" s="335">
        <v>0</v>
      </c>
    </row>
    <row r="593" spans="1:17" s="143" customFormat="1" ht="9" customHeight="1">
      <c r="A593" s="84" t="s">
        <v>38</v>
      </c>
      <c r="B593" s="112">
        <f t="shared" si="59"/>
        <v>4436</v>
      </c>
      <c r="C593" s="86"/>
      <c r="D593" s="112">
        <f t="shared" si="60"/>
        <v>314</v>
      </c>
      <c r="E593" s="335">
        <v>180</v>
      </c>
      <c r="F593" s="335">
        <v>134</v>
      </c>
      <c r="G593" s="335">
        <v>0</v>
      </c>
      <c r="H593" s="86"/>
      <c r="I593" s="112">
        <f t="shared" si="61"/>
        <v>4064</v>
      </c>
      <c r="J593" s="112">
        <v>2532</v>
      </c>
      <c r="K593" s="112">
        <v>1531</v>
      </c>
      <c r="L593" s="112">
        <v>1</v>
      </c>
      <c r="M593" s="86"/>
      <c r="N593" s="112">
        <f t="shared" si="62"/>
        <v>58</v>
      </c>
      <c r="O593" s="335">
        <v>50</v>
      </c>
      <c r="P593" s="335">
        <v>6</v>
      </c>
      <c r="Q593" s="335">
        <v>2</v>
      </c>
    </row>
    <row r="594" spans="1:17" s="143" customFormat="1" ht="9" customHeight="1">
      <c r="A594" s="336" t="s">
        <v>39</v>
      </c>
      <c r="B594" s="337">
        <f t="shared" si="59"/>
        <v>13290</v>
      </c>
      <c r="C594" s="337"/>
      <c r="D594" s="337">
        <f t="shared" si="60"/>
        <v>515</v>
      </c>
      <c r="E594" s="338">
        <v>280</v>
      </c>
      <c r="F594" s="338">
        <v>234</v>
      </c>
      <c r="G594" s="338">
        <v>1</v>
      </c>
      <c r="H594" s="337"/>
      <c r="I594" s="337">
        <f t="shared" si="61"/>
        <v>12750</v>
      </c>
      <c r="J594" s="337">
        <v>7017</v>
      </c>
      <c r="K594" s="337">
        <v>5732</v>
      </c>
      <c r="L594" s="337">
        <v>1</v>
      </c>
      <c r="M594" s="337"/>
      <c r="N594" s="337">
        <f t="shared" si="62"/>
        <v>25</v>
      </c>
      <c r="O594" s="338">
        <v>17</v>
      </c>
      <c r="P594" s="338">
        <v>6</v>
      </c>
      <c r="Q594" s="338">
        <v>2</v>
      </c>
    </row>
    <row r="595" spans="1:17" s="143" customFormat="1" ht="9" customHeight="1">
      <c r="A595" s="84" t="s">
        <v>40</v>
      </c>
      <c r="B595" s="112">
        <f t="shared" si="59"/>
        <v>15467</v>
      </c>
      <c r="C595" s="86"/>
      <c r="D595" s="112">
        <f t="shared" si="60"/>
        <v>373</v>
      </c>
      <c r="E595" s="335">
        <v>189</v>
      </c>
      <c r="F595" s="335">
        <v>180</v>
      </c>
      <c r="G595" s="335">
        <v>4</v>
      </c>
      <c r="H595" s="86"/>
      <c r="I595" s="112">
        <f t="shared" si="61"/>
        <v>14845</v>
      </c>
      <c r="J595" s="112">
        <v>9468</v>
      </c>
      <c r="K595" s="112">
        <v>5374</v>
      </c>
      <c r="L595" s="112">
        <v>3</v>
      </c>
      <c r="M595" s="86"/>
      <c r="N595" s="112">
        <f t="shared" si="62"/>
        <v>249</v>
      </c>
      <c r="O595" s="335">
        <v>197</v>
      </c>
      <c r="P595" s="335">
        <v>33</v>
      </c>
      <c r="Q595" s="335">
        <v>19</v>
      </c>
    </row>
    <row r="596" spans="1:17" s="143" customFormat="1" ht="9" customHeight="1">
      <c r="A596" s="84" t="s">
        <v>41</v>
      </c>
      <c r="B596" s="112">
        <f t="shared" si="59"/>
        <v>14916</v>
      </c>
      <c r="C596" s="86"/>
      <c r="D596" s="112">
        <f t="shared" si="60"/>
        <v>620</v>
      </c>
      <c r="E596" s="335">
        <v>341</v>
      </c>
      <c r="F596" s="335">
        <v>277</v>
      </c>
      <c r="G596" s="335">
        <v>2</v>
      </c>
      <c r="H596" s="86"/>
      <c r="I596" s="112">
        <f t="shared" si="61"/>
        <v>14114</v>
      </c>
      <c r="J596" s="112">
        <v>8259</v>
      </c>
      <c r="K596" s="112">
        <v>5855</v>
      </c>
      <c r="L596" s="112">
        <v>0</v>
      </c>
      <c r="M596" s="86"/>
      <c r="N596" s="112">
        <f t="shared" si="62"/>
        <v>182</v>
      </c>
      <c r="O596" s="335">
        <v>147</v>
      </c>
      <c r="P596" s="335">
        <v>25</v>
      </c>
      <c r="Q596" s="335">
        <v>10</v>
      </c>
    </row>
    <row r="597" spans="1:17" s="143" customFormat="1" ht="9" customHeight="1">
      <c r="A597" s="84" t="s">
        <v>42</v>
      </c>
      <c r="B597" s="112">
        <f t="shared" si="59"/>
        <v>11156</v>
      </c>
      <c r="C597" s="86"/>
      <c r="D597" s="112">
        <f t="shared" si="60"/>
        <v>689</v>
      </c>
      <c r="E597" s="335">
        <v>391</v>
      </c>
      <c r="F597" s="335">
        <v>295</v>
      </c>
      <c r="G597" s="335">
        <v>3</v>
      </c>
      <c r="H597" s="86"/>
      <c r="I597" s="112">
        <f t="shared" si="61"/>
        <v>10416</v>
      </c>
      <c r="J597" s="112">
        <v>6121</v>
      </c>
      <c r="K597" s="112">
        <v>4293</v>
      </c>
      <c r="L597" s="112">
        <v>2</v>
      </c>
      <c r="M597" s="86"/>
      <c r="N597" s="112">
        <f t="shared" si="62"/>
        <v>51</v>
      </c>
      <c r="O597" s="335">
        <v>45</v>
      </c>
      <c r="P597" s="335">
        <v>6</v>
      </c>
      <c r="Q597" s="335">
        <v>0</v>
      </c>
    </row>
    <row r="598" spans="1:17" s="143" customFormat="1" ht="9" customHeight="1">
      <c r="A598" s="336" t="s">
        <v>43</v>
      </c>
      <c r="B598" s="337">
        <f t="shared" si="59"/>
        <v>17200</v>
      </c>
      <c r="C598" s="337"/>
      <c r="D598" s="337">
        <f t="shared" si="60"/>
        <v>790</v>
      </c>
      <c r="E598" s="338">
        <v>431</v>
      </c>
      <c r="F598" s="338">
        <v>357</v>
      </c>
      <c r="G598" s="338">
        <v>2</v>
      </c>
      <c r="H598" s="337"/>
      <c r="I598" s="337">
        <f t="shared" si="61"/>
        <v>16322</v>
      </c>
      <c r="J598" s="337">
        <v>9582</v>
      </c>
      <c r="K598" s="337">
        <v>6739</v>
      </c>
      <c r="L598" s="337">
        <v>1</v>
      </c>
      <c r="M598" s="337"/>
      <c r="N598" s="337">
        <f t="shared" si="62"/>
        <v>88</v>
      </c>
      <c r="O598" s="338">
        <v>66</v>
      </c>
      <c r="P598" s="338">
        <v>13</v>
      </c>
      <c r="Q598" s="338">
        <v>9</v>
      </c>
    </row>
    <row r="599" spans="1:17" s="143" customFormat="1" ht="9" customHeight="1">
      <c r="A599" s="84" t="s">
        <v>44</v>
      </c>
      <c r="B599" s="112">
        <f t="shared" si="59"/>
        <v>5535</v>
      </c>
      <c r="C599" s="86"/>
      <c r="D599" s="112">
        <f t="shared" si="60"/>
        <v>422</v>
      </c>
      <c r="E599" s="335">
        <v>238</v>
      </c>
      <c r="F599" s="335">
        <v>183</v>
      </c>
      <c r="G599" s="335">
        <v>1</v>
      </c>
      <c r="H599" s="86"/>
      <c r="I599" s="112">
        <f t="shared" si="61"/>
        <v>5096</v>
      </c>
      <c r="J599" s="112">
        <v>2706</v>
      </c>
      <c r="K599" s="112">
        <v>2389</v>
      </c>
      <c r="L599" s="112">
        <v>1</v>
      </c>
      <c r="M599" s="86"/>
      <c r="N599" s="112">
        <f t="shared" si="62"/>
        <v>17</v>
      </c>
      <c r="O599" s="335">
        <v>14</v>
      </c>
      <c r="P599" s="335">
        <v>2</v>
      </c>
      <c r="Q599" s="335">
        <v>1</v>
      </c>
    </row>
    <row r="600" spans="1:17" s="143" customFormat="1" ht="9" customHeight="1">
      <c r="A600" s="84" t="s">
        <v>45</v>
      </c>
      <c r="B600" s="112">
        <f t="shared" si="59"/>
        <v>45079</v>
      </c>
      <c r="C600" s="86"/>
      <c r="D600" s="112">
        <f t="shared" si="60"/>
        <v>1925</v>
      </c>
      <c r="E600" s="335">
        <v>1082</v>
      </c>
      <c r="F600" s="335">
        <v>842</v>
      </c>
      <c r="G600" s="335">
        <v>1</v>
      </c>
      <c r="H600" s="86"/>
      <c r="I600" s="112">
        <f t="shared" si="61"/>
        <v>43000</v>
      </c>
      <c r="J600" s="112">
        <v>23474</v>
      </c>
      <c r="K600" s="112">
        <v>19522</v>
      </c>
      <c r="L600" s="112">
        <v>4</v>
      </c>
      <c r="M600" s="86"/>
      <c r="N600" s="112">
        <f t="shared" si="62"/>
        <v>154</v>
      </c>
      <c r="O600" s="335">
        <v>113</v>
      </c>
      <c r="P600" s="335">
        <v>40</v>
      </c>
      <c r="Q600" s="335">
        <v>1</v>
      </c>
    </row>
    <row r="601" spans="1:17" s="143" customFormat="1" ht="9" customHeight="1">
      <c r="A601" s="84" t="s">
        <v>46</v>
      </c>
      <c r="B601" s="112">
        <f t="shared" si="59"/>
        <v>11172</v>
      </c>
      <c r="C601" s="86"/>
      <c r="D601" s="112">
        <f t="shared" si="60"/>
        <v>418</v>
      </c>
      <c r="E601" s="335">
        <v>218</v>
      </c>
      <c r="F601" s="335">
        <v>199</v>
      </c>
      <c r="G601" s="335">
        <v>1</v>
      </c>
      <c r="H601" s="86"/>
      <c r="I601" s="112">
        <f t="shared" si="61"/>
        <v>10738</v>
      </c>
      <c r="J601" s="112">
        <v>5820</v>
      </c>
      <c r="K601" s="112">
        <v>4918</v>
      </c>
      <c r="L601" s="112">
        <v>0</v>
      </c>
      <c r="M601" s="86"/>
      <c r="N601" s="112">
        <f t="shared" si="62"/>
        <v>16</v>
      </c>
      <c r="O601" s="335">
        <v>8</v>
      </c>
      <c r="P601" s="335">
        <v>8</v>
      </c>
      <c r="Q601" s="335">
        <v>0</v>
      </c>
    </row>
    <row r="602" spans="1:17" s="143" customFormat="1" ht="9" customHeight="1">
      <c r="A602" s="336" t="s">
        <v>47</v>
      </c>
      <c r="B602" s="337">
        <f t="shared" si="59"/>
        <v>8373</v>
      </c>
      <c r="C602" s="337"/>
      <c r="D602" s="337">
        <f t="shared" si="60"/>
        <v>399</v>
      </c>
      <c r="E602" s="338">
        <v>232</v>
      </c>
      <c r="F602" s="338">
        <v>167</v>
      </c>
      <c r="G602" s="338">
        <v>0</v>
      </c>
      <c r="H602" s="337"/>
      <c r="I602" s="337">
        <f t="shared" si="61"/>
        <v>7932</v>
      </c>
      <c r="J602" s="337">
        <v>4350</v>
      </c>
      <c r="K602" s="337">
        <v>3581</v>
      </c>
      <c r="L602" s="337">
        <v>1</v>
      </c>
      <c r="M602" s="337"/>
      <c r="N602" s="337">
        <f t="shared" si="62"/>
        <v>42</v>
      </c>
      <c r="O602" s="338">
        <v>32</v>
      </c>
      <c r="P602" s="338">
        <v>9</v>
      </c>
      <c r="Q602" s="338">
        <v>1</v>
      </c>
    </row>
    <row r="603" spans="1:17" s="143" customFormat="1" ht="9" customHeight="1">
      <c r="A603" s="84" t="s">
        <v>76</v>
      </c>
      <c r="B603" s="112">
        <f t="shared" si="59"/>
        <v>1132</v>
      </c>
      <c r="C603" s="86"/>
      <c r="D603" s="112">
        <f t="shared" si="60"/>
        <v>4</v>
      </c>
      <c r="E603" s="335">
        <v>1</v>
      </c>
      <c r="F603" s="335">
        <v>3</v>
      </c>
      <c r="G603" s="335">
        <v>0</v>
      </c>
      <c r="H603" s="86"/>
      <c r="I603" s="112">
        <f t="shared" si="61"/>
        <v>1123</v>
      </c>
      <c r="J603" s="112">
        <v>806</v>
      </c>
      <c r="K603" s="112">
        <v>317</v>
      </c>
      <c r="L603" s="112">
        <v>0</v>
      </c>
      <c r="M603" s="86"/>
      <c r="N603" s="112">
        <f t="shared" si="62"/>
        <v>5</v>
      </c>
      <c r="O603" s="335">
        <v>4</v>
      </c>
      <c r="P603" s="335">
        <v>1</v>
      </c>
      <c r="Q603" s="335">
        <v>0</v>
      </c>
    </row>
    <row r="604" spans="1:17" s="143" customFormat="1" ht="5.25" customHeight="1">
      <c r="A604" s="84"/>
      <c r="B604" s="112"/>
      <c r="C604" s="86"/>
      <c r="D604" s="112"/>
      <c r="E604" s="112"/>
      <c r="F604" s="112"/>
      <c r="G604" s="112"/>
      <c r="H604" s="86"/>
      <c r="I604" s="112"/>
      <c r="J604" s="112"/>
      <c r="K604" s="112"/>
      <c r="L604" s="112"/>
      <c r="M604" s="86"/>
      <c r="N604" s="112"/>
      <c r="O604" s="112"/>
      <c r="P604" s="112"/>
      <c r="Q604" s="112"/>
    </row>
    <row r="605" spans="1:17" s="143" customFormat="1" ht="9" customHeight="1">
      <c r="A605" s="80">
        <v>2011</v>
      </c>
      <c r="B605" s="84"/>
      <c r="C605" s="84"/>
      <c r="D605" s="334"/>
      <c r="E605" s="334"/>
      <c r="F605" s="334"/>
      <c r="G605" s="334"/>
      <c r="H605" s="334"/>
      <c r="I605" s="334"/>
      <c r="J605" s="334"/>
      <c r="K605" s="334"/>
      <c r="L605" s="84"/>
      <c r="M605" s="84"/>
      <c r="N605" s="85"/>
      <c r="O605" s="84"/>
      <c r="P605" s="84"/>
      <c r="Q605" s="84"/>
    </row>
    <row r="606" spans="1:17" s="258" customFormat="1" ht="9" customHeight="1">
      <c r="A606" s="83" t="s">
        <v>7</v>
      </c>
      <c r="B606" s="121">
        <f>SUM(B608:B640)</f>
        <v>590693</v>
      </c>
      <c r="C606" s="121"/>
      <c r="D606" s="121">
        <f>SUM(D608:D640)</f>
        <v>29050</v>
      </c>
      <c r="E606" s="121">
        <f>SUM(E608:E640)</f>
        <v>16171</v>
      </c>
      <c r="F606" s="121">
        <f>SUM(F608:F640)</f>
        <v>12773</v>
      </c>
      <c r="G606" s="121">
        <f>SUM(G608:G640)</f>
        <v>106</v>
      </c>
      <c r="H606" s="121"/>
      <c r="I606" s="121">
        <f>SUM(I608:I640)</f>
        <v>557578</v>
      </c>
      <c r="J606" s="121">
        <f>SUM(J608:J640)</f>
        <v>313330</v>
      </c>
      <c r="K606" s="121">
        <f>SUM(K608:K640)</f>
        <v>244189</v>
      </c>
      <c r="L606" s="121">
        <f>SUM(L608:L640)</f>
        <v>59</v>
      </c>
      <c r="M606" s="121"/>
      <c r="N606" s="121">
        <f>SUM(N608:N640)</f>
        <v>4065</v>
      </c>
      <c r="O606" s="121">
        <f>SUM(O608:O640)</f>
        <v>3145</v>
      </c>
      <c r="P606" s="121">
        <f>SUM(P608:P640)</f>
        <v>506</v>
      </c>
      <c r="Q606" s="121">
        <f>SUM(Q608:Q640)</f>
        <v>414</v>
      </c>
    </row>
    <row r="607" spans="1:17" s="258" customFormat="1" ht="3" customHeight="1">
      <c r="A607" s="83"/>
      <c r="B607" s="121"/>
      <c r="C607" s="121"/>
      <c r="D607" s="121"/>
      <c r="E607" s="121"/>
      <c r="F607" s="121"/>
      <c r="G607" s="121"/>
      <c r="H607" s="121"/>
      <c r="I607" s="121"/>
      <c r="J607" s="82"/>
      <c r="K607" s="82"/>
      <c r="L607" s="82"/>
      <c r="M607" s="82"/>
      <c r="N607" s="121"/>
      <c r="O607" s="82"/>
      <c r="P607" s="82"/>
      <c r="Q607" s="82"/>
    </row>
    <row r="608" spans="1:17" s="143" customFormat="1" ht="9" customHeight="1">
      <c r="A608" s="84" t="s">
        <v>16</v>
      </c>
      <c r="B608" s="112">
        <f t="shared" ref="B608:B640" si="63">SUM(D608,I608,N608)</f>
        <v>4934</v>
      </c>
      <c r="C608" s="86"/>
      <c r="D608" s="112">
        <f t="shared" ref="D608:D640" si="64">SUM(E608:G608)</f>
        <v>266</v>
      </c>
      <c r="E608" s="335">
        <v>148</v>
      </c>
      <c r="F608" s="335">
        <v>117</v>
      </c>
      <c r="G608" s="335">
        <v>1</v>
      </c>
      <c r="H608" s="86"/>
      <c r="I608" s="112">
        <f t="shared" ref="I608:I640" si="65">SUM(J608:L608)</f>
        <v>4659</v>
      </c>
      <c r="J608" s="112">
        <v>2522</v>
      </c>
      <c r="K608" s="112">
        <v>2136</v>
      </c>
      <c r="L608" s="112">
        <v>1</v>
      </c>
      <c r="M608" s="86"/>
      <c r="N608" s="112">
        <f t="shared" ref="N608:N640" si="66">SUM(O608:Q608)</f>
        <v>9</v>
      </c>
      <c r="O608" s="335">
        <v>9</v>
      </c>
      <c r="P608" s="335">
        <v>0</v>
      </c>
      <c r="Q608" s="335">
        <v>0</v>
      </c>
    </row>
    <row r="609" spans="1:17" s="143" customFormat="1" ht="9" customHeight="1">
      <c r="A609" s="84" t="s">
        <v>17</v>
      </c>
      <c r="B609" s="112">
        <f t="shared" si="63"/>
        <v>14922</v>
      </c>
      <c r="C609" s="86"/>
      <c r="D609" s="112">
        <f t="shared" si="64"/>
        <v>824</v>
      </c>
      <c r="E609" s="335">
        <v>467</v>
      </c>
      <c r="F609" s="335">
        <v>357</v>
      </c>
      <c r="G609" s="335">
        <v>0</v>
      </c>
      <c r="H609" s="86"/>
      <c r="I609" s="112">
        <f t="shared" si="65"/>
        <v>13941</v>
      </c>
      <c r="J609" s="112">
        <v>8579</v>
      </c>
      <c r="K609" s="112">
        <v>5360</v>
      </c>
      <c r="L609" s="112">
        <v>2</v>
      </c>
      <c r="M609" s="86"/>
      <c r="N609" s="112">
        <f t="shared" si="66"/>
        <v>157</v>
      </c>
      <c r="O609" s="335">
        <v>130</v>
      </c>
      <c r="P609" s="335">
        <v>19</v>
      </c>
      <c r="Q609" s="335">
        <v>8</v>
      </c>
    </row>
    <row r="610" spans="1:17" s="143" customFormat="1" ht="9" customHeight="1">
      <c r="A610" s="84" t="s">
        <v>18</v>
      </c>
      <c r="B610" s="112">
        <f t="shared" si="63"/>
        <v>2602</v>
      </c>
      <c r="C610" s="86"/>
      <c r="D610" s="112">
        <f t="shared" si="64"/>
        <v>122</v>
      </c>
      <c r="E610" s="335">
        <v>71</v>
      </c>
      <c r="F610" s="335">
        <v>51</v>
      </c>
      <c r="G610" s="335">
        <v>0</v>
      </c>
      <c r="H610" s="86"/>
      <c r="I610" s="112">
        <f t="shared" si="65"/>
        <v>2452</v>
      </c>
      <c r="J610" s="112">
        <v>1424</v>
      </c>
      <c r="K610" s="112">
        <v>1028</v>
      </c>
      <c r="L610" s="112">
        <v>0</v>
      </c>
      <c r="M610" s="86"/>
      <c r="N610" s="112">
        <f t="shared" si="66"/>
        <v>28</v>
      </c>
      <c r="O610" s="335">
        <v>28</v>
      </c>
      <c r="P610" s="335">
        <v>0</v>
      </c>
      <c r="Q610" s="335">
        <v>0</v>
      </c>
    </row>
    <row r="611" spans="1:17" s="143" customFormat="1" ht="9" customHeight="1">
      <c r="A611" s="336" t="s">
        <v>19</v>
      </c>
      <c r="B611" s="337">
        <f t="shared" si="63"/>
        <v>3736</v>
      </c>
      <c r="C611" s="337"/>
      <c r="D611" s="337">
        <f t="shared" si="64"/>
        <v>237</v>
      </c>
      <c r="E611" s="338">
        <v>145</v>
      </c>
      <c r="F611" s="338">
        <v>91</v>
      </c>
      <c r="G611" s="338">
        <v>1</v>
      </c>
      <c r="H611" s="337"/>
      <c r="I611" s="337">
        <f t="shared" si="65"/>
        <v>3472</v>
      </c>
      <c r="J611" s="337">
        <v>1980</v>
      </c>
      <c r="K611" s="337">
        <v>1492</v>
      </c>
      <c r="L611" s="337">
        <v>0</v>
      </c>
      <c r="M611" s="337"/>
      <c r="N611" s="337">
        <f t="shared" si="66"/>
        <v>27</v>
      </c>
      <c r="O611" s="338">
        <v>22</v>
      </c>
      <c r="P611" s="338">
        <v>4</v>
      </c>
      <c r="Q611" s="338">
        <v>1</v>
      </c>
    </row>
    <row r="612" spans="1:17" s="143" customFormat="1" ht="9" customHeight="1">
      <c r="A612" s="84" t="s">
        <v>20</v>
      </c>
      <c r="B612" s="112">
        <f t="shared" si="63"/>
        <v>14640</v>
      </c>
      <c r="C612" s="86"/>
      <c r="D612" s="112">
        <f t="shared" si="64"/>
        <v>529</v>
      </c>
      <c r="E612" s="335">
        <v>277</v>
      </c>
      <c r="F612" s="335">
        <v>249</v>
      </c>
      <c r="G612" s="335">
        <v>3</v>
      </c>
      <c r="H612" s="86"/>
      <c r="I612" s="112">
        <f t="shared" si="65"/>
        <v>13925</v>
      </c>
      <c r="J612" s="112">
        <v>7906</v>
      </c>
      <c r="K612" s="112">
        <v>6019</v>
      </c>
      <c r="L612" s="112">
        <v>0</v>
      </c>
      <c r="M612" s="86"/>
      <c r="N612" s="112">
        <f t="shared" si="66"/>
        <v>186</v>
      </c>
      <c r="O612" s="335">
        <v>162</v>
      </c>
      <c r="P612" s="335">
        <v>22</v>
      </c>
      <c r="Q612" s="335">
        <v>2</v>
      </c>
    </row>
    <row r="613" spans="1:17" s="143" customFormat="1" ht="9" customHeight="1">
      <c r="A613" s="84" t="s">
        <v>21</v>
      </c>
      <c r="B613" s="112">
        <f t="shared" si="63"/>
        <v>3514</v>
      </c>
      <c r="C613" s="86"/>
      <c r="D613" s="112">
        <f t="shared" si="64"/>
        <v>155</v>
      </c>
      <c r="E613" s="335">
        <v>86</v>
      </c>
      <c r="F613" s="335">
        <v>69</v>
      </c>
      <c r="G613" s="335">
        <v>0</v>
      </c>
      <c r="H613" s="86"/>
      <c r="I613" s="112">
        <f t="shared" si="65"/>
        <v>3321</v>
      </c>
      <c r="J613" s="112">
        <v>1931</v>
      </c>
      <c r="K613" s="112">
        <v>1390</v>
      </c>
      <c r="L613" s="112">
        <v>0</v>
      </c>
      <c r="M613" s="86"/>
      <c r="N613" s="112">
        <f t="shared" si="66"/>
        <v>38</v>
      </c>
      <c r="O613" s="335">
        <v>34</v>
      </c>
      <c r="P613" s="335">
        <v>2</v>
      </c>
      <c r="Q613" s="335">
        <v>2</v>
      </c>
    </row>
    <row r="614" spans="1:17" s="143" customFormat="1" ht="9" customHeight="1">
      <c r="A614" s="84" t="s">
        <v>22</v>
      </c>
      <c r="B614" s="112">
        <f t="shared" si="63"/>
        <v>21199</v>
      </c>
      <c r="C614" s="86"/>
      <c r="D614" s="112">
        <f t="shared" si="64"/>
        <v>1411</v>
      </c>
      <c r="E614" s="335">
        <v>771</v>
      </c>
      <c r="F614" s="335">
        <v>636</v>
      </c>
      <c r="G614" s="335">
        <v>4</v>
      </c>
      <c r="H614" s="86"/>
      <c r="I614" s="112">
        <f t="shared" si="65"/>
        <v>19707</v>
      </c>
      <c r="J614" s="112">
        <v>10876</v>
      </c>
      <c r="K614" s="112">
        <v>8828</v>
      </c>
      <c r="L614" s="112">
        <v>3</v>
      </c>
      <c r="M614" s="86"/>
      <c r="N614" s="112">
        <f t="shared" si="66"/>
        <v>81</v>
      </c>
      <c r="O614" s="335">
        <v>55</v>
      </c>
      <c r="P614" s="335">
        <v>19</v>
      </c>
      <c r="Q614" s="335">
        <v>7</v>
      </c>
    </row>
    <row r="615" spans="1:17" s="143" customFormat="1" ht="9" customHeight="1">
      <c r="A615" s="336" t="s">
        <v>23</v>
      </c>
      <c r="B615" s="337">
        <f t="shared" si="63"/>
        <v>24121</v>
      </c>
      <c r="C615" s="337"/>
      <c r="D615" s="337">
        <f t="shared" si="64"/>
        <v>996</v>
      </c>
      <c r="E615" s="338">
        <v>577</v>
      </c>
      <c r="F615" s="338">
        <v>413</v>
      </c>
      <c r="G615" s="338">
        <v>6</v>
      </c>
      <c r="H615" s="337"/>
      <c r="I615" s="337">
        <f t="shared" si="65"/>
        <v>22985</v>
      </c>
      <c r="J615" s="337">
        <v>14474</v>
      </c>
      <c r="K615" s="337">
        <v>8507</v>
      </c>
      <c r="L615" s="337">
        <v>4</v>
      </c>
      <c r="M615" s="337"/>
      <c r="N615" s="337">
        <f t="shared" si="66"/>
        <v>140</v>
      </c>
      <c r="O615" s="338">
        <v>117</v>
      </c>
      <c r="P615" s="338">
        <v>19</v>
      </c>
      <c r="Q615" s="338">
        <v>4</v>
      </c>
    </row>
    <row r="616" spans="1:17" s="143" customFormat="1" ht="9" customHeight="1">
      <c r="A616" s="243" t="s">
        <v>24</v>
      </c>
      <c r="B616" s="112">
        <f t="shared" si="63"/>
        <v>54629</v>
      </c>
      <c r="C616" s="86"/>
      <c r="D616" s="112">
        <f t="shared" si="64"/>
        <v>1967</v>
      </c>
      <c r="E616" s="335">
        <v>1128</v>
      </c>
      <c r="F616" s="335">
        <v>831</v>
      </c>
      <c r="G616" s="335">
        <v>8</v>
      </c>
      <c r="H616" s="86"/>
      <c r="I616" s="112">
        <f t="shared" si="65"/>
        <v>52621</v>
      </c>
      <c r="J616" s="112">
        <v>27148</v>
      </c>
      <c r="K616" s="112">
        <v>25456</v>
      </c>
      <c r="L616" s="112">
        <v>17</v>
      </c>
      <c r="M616" s="86"/>
      <c r="N616" s="112">
        <f t="shared" si="66"/>
        <v>41</v>
      </c>
      <c r="O616" s="335">
        <v>30</v>
      </c>
      <c r="P616" s="335">
        <v>11</v>
      </c>
      <c r="Q616" s="335">
        <v>0</v>
      </c>
    </row>
    <row r="617" spans="1:17" s="143" customFormat="1" ht="9" customHeight="1">
      <c r="A617" s="84" t="s">
        <v>25</v>
      </c>
      <c r="B617" s="112">
        <f t="shared" si="63"/>
        <v>9274</v>
      </c>
      <c r="C617" s="86"/>
      <c r="D617" s="112">
        <f t="shared" si="64"/>
        <v>519</v>
      </c>
      <c r="E617" s="335">
        <v>284</v>
      </c>
      <c r="F617" s="335">
        <v>232</v>
      </c>
      <c r="G617" s="335">
        <v>3</v>
      </c>
      <c r="H617" s="86"/>
      <c r="I617" s="112">
        <f t="shared" si="65"/>
        <v>8332</v>
      </c>
      <c r="J617" s="112">
        <v>4961</v>
      </c>
      <c r="K617" s="112">
        <v>3371</v>
      </c>
      <c r="L617" s="112">
        <v>0</v>
      </c>
      <c r="M617" s="86"/>
      <c r="N617" s="112">
        <f t="shared" si="66"/>
        <v>423</v>
      </c>
      <c r="O617" s="335">
        <v>289</v>
      </c>
      <c r="P617" s="335">
        <v>20</v>
      </c>
      <c r="Q617" s="335">
        <v>114</v>
      </c>
    </row>
    <row r="618" spans="1:17" s="143" customFormat="1" ht="9" customHeight="1">
      <c r="A618" s="84" t="s">
        <v>26</v>
      </c>
      <c r="B618" s="112">
        <f t="shared" si="63"/>
        <v>26550</v>
      </c>
      <c r="C618" s="86"/>
      <c r="D618" s="112">
        <f t="shared" si="64"/>
        <v>1404</v>
      </c>
      <c r="E618" s="335">
        <v>778</v>
      </c>
      <c r="F618" s="335">
        <v>626</v>
      </c>
      <c r="G618" s="335">
        <v>0</v>
      </c>
      <c r="H618" s="86"/>
      <c r="I618" s="112">
        <f t="shared" si="65"/>
        <v>25006</v>
      </c>
      <c r="J618" s="112">
        <v>13728</v>
      </c>
      <c r="K618" s="112">
        <v>11276</v>
      </c>
      <c r="L618" s="112">
        <v>2</v>
      </c>
      <c r="M618" s="86"/>
      <c r="N618" s="112">
        <f t="shared" si="66"/>
        <v>140</v>
      </c>
      <c r="O618" s="335">
        <v>118</v>
      </c>
      <c r="P618" s="335">
        <v>20</v>
      </c>
      <c r="Q618" s="335">
        <v>2</v>
      </c>
    </row>
    <row r="619" spans="1:17" s="143" customFormat="1" ht="9" customHeight="1">
      <c r="A619" s="336" t="s">
        <v>27</v>
      </c>
      <c r="B619" s="337">
        <f t="shared" si="63"/>
        <v>17841</v>
      </c>
      <c r="C619" s="337"/>
      <c r="D619" s="337">
        <f t="shared" si="64"/>
        <v>793</v>
      </c>
      <c r="E619" s="338">
        <v>441</v>
      </c>
      <c r="F619" s="338">
        <v>351</v>
      </c>
      <c r="G619" s="338">
        <v>1</v>
      </c>
      <c r="H619" s="337"/>
      <c r="I619" s="337">
        <f t="shared" si="65"/>
        <v>16769</v>
      </c>
      <c r="J619" s="337">
        <v>9873</v>
      </c>
      <c r="K619" s="337">
        <v>6896</v>
      </c>
      <c r="L619" s="337">
        <v>0</v>
      </c>
      <c r="M619" s="337"/>
      <c r="N619" s="337">
        <f t="shared" si="66"/>
        <v>279</v>
      </c>
      <c r="O619" s="338">
        <v>236</v>
      </c>
      <c r="P619" s="338">
        <v>22</v>
      </c>
      <c r="Q619" s="338">
        <v>21</v>
      </c>
    </row>
    <row r="620" spans="1:17" s="143" customFormat="1" ht="9" customHeight="1">
      <c r="A620" s="84" t="s">
        <v>28</v>
      </c>
      <c r="B620" s="112">
        <f t="shared" si="63"/>
        <v>13150</v>
      </c>
      <c r="C620" s="86"/>
      <c r="D620" s="112">
        <f t="shared" si="64"/>
        <v>632</v>
      </c>
      <c r="E620" s="335">
        <v>360</v>
      </c>
      <c r="F620" s="335">
        <v>271</v>
      </c>
      <c r="G620" s="335">
        <v>1</v>
      </c>
      <c r="H620" s="86"/>
      <c r="I620" s="112">
        <f t="shared" si="65"/>
        <v>12444</v>
      </c>
      <c r="J620" s="112">
        <v>6827</v>
      </c>
      <c r="K620" s="112">
        <v>5614</v>
      </c>
      <c r="L620" s="112">
        <v>3</v>
      </c>
      <c r="M620" s="86"/>
      <c r="N620" s="112">
        <f t="shared" si="66"/>
        <v>74</v>
      </c>
      <c r="O620" s="335">
        <v>46</v>
      </c>
      <c r="P620" s="335">
        <v>24</v>
      </c>
      <c r="Q620" s="335">
        <v>4</v>
      </c>
    </row>
    <row r="621" spans="1:17" s="143" customFormat="1" ht="9" customHeight="1">
      <c r="A621" s="84" t="s">
        <v>29</v>
      </c>
      <c r="B621" s="112">
        <f t="shared" si="63"/>
        <v>40328</v>
      </c>
      <c r="C621" s="86"/>
      <c r="D621" s="112">
        <f t="shared" si="64"/>
        <v>1927</v>
      </c>
      <c r="E621" s="335">
        <v>1055</v>
      </c>
      <c r="F621" s="335">
        <v>863</v>
      </c>
      <c r="G621" s="335">
        <v>9</v>
      </c>
      <c r="H621" s="86"/>
      <c r="I621" s="112">
        <f t="shared" si="65"/>
        <v>38226</v>
      </c>
      <c r="J621" s="112">
        <v>21299</v>
      </c>
      <c r="K621" s="112">
        <v>16927</v>
      </c>
      <c r="L621" s="112">
        <v>0</v>
      </c>
      <c r="M621" s="86"/>
      <c r="N621" s="112">
        <f t="shared" si="66"/>
        <v>175</v>
      </c>
      <c r="O621" s="335">
        <v>153</v>
      </c>
      <c r="P621" s="335">
        <v>17</v>
      </c>
      <c r="Q621" s="335">
        <v>5</v>
      </c>
    </row>
    <row r="622" spans="1:17" s="143" customFormat="1" ht="9" customHeight="1">
      <c r="A622" s="84" t="s">
        <v>30</v>
      </c>
      <c r="B622" s="112">
        <f t="shared" si="63"/>
        <v>69384</v>
      </c>
      <c r="C622" s="86"/>
      <c r="D622" s="112">
        <f t="shared" si="64"/>
        <v>4811</v>
      </c>
      <c r="E622" s="335">
        <v>2716</v>
      </c>
      <c r="F622" s="335">
        <v>2079</v>
      </c>
      <c r="G622" s="335">
        <v>16</v>
      </c>
      <c r="H622" s="86"/>
      <c r="I622" s="112">
        <f t="shared" si="65"/>
        <v>64300</v>
      </c>
      <c r="J622" s="112">
        <v>35180</v>
      </c>
      <c r="K622" s="112">
        <v>29115</v>
      </c>
      <c r="L622" s="112">
        <v>5</v>
      </c>
      <c r="M622" s="86"/>
      <c r="N622" s="112">
        <f t="shared" si="66"/>
        <v>273</v>
      </c>
      <c r="O622" s="335">
        <v>209</v>
      </c>
      <c r="P622" s="335">
        <v>44</v>
      </c>
      <c r="Q622" s="335">
        <v>20</v>
      </c>
    </row>
    <row r="623" spans="1:17" s="143" customFormat="1" ht="9" customHeight="1">
      <c r="A623" s="336" t="s">
        <v>31</v>
      </c>
      <c r="B623" s="337">
        <f t="shared" si="63"/>
        <v>24083</v>
      </c>
      <c r="C623" s="337"/>
      <c r="D623" s="337">
        <f t="shared" si="64"/>
        <v>1077</v>
      </c>
      <c r="E623" s="338">
        <v>599</v>
      </c>
      <c r="F623" s="338">
        <v>477</v>
      </c>
      <c r="G623" s="338">
        <v>1</v>
      </c>
      <c r="H623" s="337"/>
      <c r="I623" s="337">
        <f t="shared" si="65"/>
        <v>22848</v>
      </c>
      <c r="J623" s="337">
        <v>12902</v>
      </c>
      <c r="K623" s="337">
        <v>9946</v>
      </c>
      <c r="L623" s="337">
        <v>0</v>
      </c>
      <c r="M623" s="337"/>
      <c r="N623" s="337">
        <f t="shared" si="66"/>
        <v>158</v>
      </c>
      <c r="O623" s="338">
        <v>125</v>
      </c>
      <c r="P623" s="338">
        <v>23</v>
      </c>
      <c r="Q623" s="338">
        <v>10</v>
      </c>
    </row>
    <row r="624" spans="1:17" s="143" customFormat="1" ht="9" customHeight="1">
      <c r="A624" s="84" t="s">
        <v>32</v>
      </c>
      <c r="B624" s="112">
        <f t="shared" si="63"/>
        <v>9653</v>
      </c>
      <c r="C624" s="86"/>
      <c r="D624" s="112">
        <f t="shared" si="64"/>
        <v>418</v>
      </c>
      <c r="E624" s="335">
        <v>227</v>
      </c>
      <c r="F624" s="335">
        <v>190</v>
      </c>
      <c r="G624" s="335">
        <v>1</v>
      </c>
      <c r="H624" s="86"/>
      <c r="I624" s="112">
        <f t="shared" si="65"/>
        <v>9163</v>
      </c>
      <c r="J624" s="112">
        <v>5072</v>
      </c>
      <c r="K624" s="112">
        <v>4091</v>
      </c>
      <c r="L624" s="112">
        <v>0</v>
      </c>
      <c r="M624" s="86"/>
      <c r="N624" s="112">
        <f t="shared" si="66"/>
        <v>72</v>
      </c>
      <c r="O624" s="335">
        <v>38</v>
      </c>
      <c r="P624" s="335">
        <v>8</v>
      </c>
      <c r="Q624" s="335">
        <v>26</v>
      </c>
    </row>
    <row r="625" spans="1:17" s="143" customFormat="1" ht="9" customHeight="1">
      <c r="A625" s="84" t="s">
        <v>33</v>
      </c>
      <c r="B625" s="112">
        <f t="shared" si="63"/>
        <v>6089</v>
      </c>
      <c r="C625" s="86"/>
      <c r="D625" s="112">
        <f t="shared" si="64"/>
        <v>173</v>
      </c>
      <c r="E625" s="335">
        <v>95</v>
      </c>
      <c r="F625" s="335">
        <v>77</v>
      </c>
      <c r="G625" s="335">
        <v>1</v>
      </c>
      <c r="H625" s="86"/>
      <c r="I625" s="112">
        <f t="shared" si="65"/>
        <v>5884</v>
      </c>
      <c r="J625" s="112">
        <v>3528</v>
      </c>
      <c r="K625" s="112">
        <v>2355</v>
      </c>
      <c r="L625" s="112">
        <v>1</v>
      </c>
      <c r="M625" s="86"/>
      <c r="N625" s="112">
        <f t="shared" si="66"/>
        <v>32</v>
      </c>
      <c r="O625" s="335">
        <v>23</v>
      </c>
      <c r="P625" s="335">
        <v>9</v>
      </c>
      <c r="Q625" s="335">
        <v>0</v>
      </c>
    </row>
    <row r="626" spans="1:17" s="143" customFormat="1" ht="9" customHeight="1">
      <c r="A626" s="84" t="s">
        <v>34</v>
      </c>
      <c r="B626" s="112">
        <f t="shared" si="63"/>
        <v>23913</v>
      </c>
      <c r="C626" s="86"/>
      <c r="D626" s="112">
        <f t="shared" si="64"/>
        <v>694</v>
      </c>
      <c r="E626" s="335">
        <v>380</v>
      </c>
      <c r="F626" s="335">
        <v>310</v>
      </c>
      <c r="G626" s="335">
        <v>4</v>
      </c>
      <c r="H626" s="86"/>
      <c r="I626" s="112">
        <f t="shared" si="65"/>
        <v>22857</v>
      </c>
      <c r="J626" s="112">
        <v>13357</v>
      </c>
      <c r="K626" s="112">
        <v>9489</v>
      </c>
      <c r="L626" s="112">
        <v>11</v>
      </c>
      <c r="M626" s="86"/>
      <c r="N626" s="112">
        <f t="shared" si="66"/>
        <v>362</v>
      </c>
      <c r="O626" s="335">
        <v>254</v>
      </c>
      <c r="P626" s="335">
        <v>34</v>
      </c>
      <c r="Q626" s="335">
        <v>74</v>
      </c>
    </row>
    <row r="627" spans="1:17" s="143" customFormat="1" ht="9" customHeight="1">
      <c r="A627" s="336" t="s">
        <v>35</v>
      </c>
      <c r="B627" s="337">
        <f t="shared" si="63"/>
        <v>20919</v>
      </c>
      <c r="C627" s="337"/>
      <c r="D627" s="337">
        <f t="shared" si="64"/>
        <v>912</v>
      </c>
      <c r="E627" s="338">
        <v>478</v>
      </c>
      <c r="F627" s="338">
        <v>431</v>
      </c>
      <c r="G627" s="338">
        <v>3</v>
      </c>
      <c r="H627" s="337"/>
      <c r="I627" s="337">
        <f t="shared" si="65"/>
        <v>19979</v>
      </c>
      <c r="J627" s="337">
        <v>10850</v>
      </c>
      <c r="K627" s="337">
        <v>9129</v>
      </c>
      <c r="L627" s="337">
        <v>0</v>
      </c>
      <c r="M627" s="337"/>
      <c r="N627" s="337">
        <f t="shared" si="66"/>
        <v>28</v>
      </c>
      <c r="O627" s="338">
        <v>27</v>
      </c>
      <c r="P627" s="338">
        <v>1</v>
      </c>
      <c r="Q627" s="338">
        <v>0</v>
      </c>
    </row>
    <row r="628" spans="1:17" s="143" customFormat="1" ht="9" customHeight="1">
      <c r="A628" s="84" t="s">
        <v>36</v>
      </c>
      <c r="B628" s="112">
        <f t="shared" si="63"/>
        <v>31244</v>
      </c>
      <c r="C628" s="86"/>
      <c r="D628" s="112">
        <f t="shared" si="64"/>
        <v>2223</v>
      </c>
      <c r="E628" s="335">
        <v>1197</v>
      </c>
      <c r="F628" s="335">
        <v>1020</v>
      </c>
      <c r="G628" s="335">
        <v>6</v>
      </c>
      <c r="H628" s="86"/>
      <c r="I628" s="112">
        <f t="shared" si="65"/>
        <v>28896</v>
      </c>
      <c r="J628" s="112">
        <v>15407</v>
      </c>
      <c r="K628" s="112">
        <v>13489</v>
      </c>
      <c r="L628" s="112">
        <v>0</v>
      </c>
      <c r="M628" s="86"/>
      <c r="N628" s="112">
        <f t="shared" si="66"/>
        <v>125</v>
      </c>
      <c r="O628" s="335">
        <v>112</v>
      </c>
      <c r="P628" s="335">
        <v>13</v>
      </c>
      <c r="Q628" s="335">
        <v>0</v>
      </c>
    </row>
    <row r="629" spans="1:17" s="143" customFormat="1" ht="9" customHeight="1">
      <c r="A629" s="84" t="s">
        <v>37</v>
      </c>
      <c r="B629" s="112">
        <f t="shared" si="63"/>
        <v>7853</v>
      </c>
      <c r="C629" s="86"/>
      <c r="D629" s="112">
        <f t="shared" si="64"/>
        <v>462</v>
      </c>
      <c r="E629" s="335">
        <v>267</v>
      </c>
      <c r="F629" s="335">
        <v>192</v>
      </c>
      <c r="G629" s="335">
        <v>3</v>
      </c>
      <c r="H629" s="86"/>
      <c r="I629" s="112">
        <f t="shared" si="65"/>
        <v>7385</v>
      </c>
      <c r="J629" s="112">
        <v>4130</v>
      </c>
      <c r="K629" s="112">
        <v>3255</v>
      </c>
      <c r="L629" s="112">
        <v>0</v>
      </c>
      <c r="M629" s="86"/>
      <c r="N629" s="112">
        <f t="shared" si="66"/>
        <v>6</v>
      </c>
      <c r="O629" s="335">
        <v>4</v>
      </c>
      <c r="P629" s="335">
        <v>1</v>
      </c>
      <c r="Q629" s="335">
        <v>1</v>
      </c>
    </row>
    <row r="630" spans="1:17" s="143" customFormat="1" ht="9" customHeight="1">
      <c r="A630" s="84" t="s">
        <v>38</v>
      </c>
      <c r="B630" s="112">
        <f t="shared" si="63"/>
        <v>4409</v>
      </c>
      <c r="C630" s="86"/>
      <c r="D630" s="112">
        <f t="shared" si="64"/>
        <v>334</v>
      </c>
      <c r="E630" s="335">
        <v>200</v>
      </c>
      <c r="F630" s="335">
        <v>130</v>
      </c>
      <c r="G630" s="335">
        <v>4</v>
      </c>
      <c r="H630" s="86"/>
      <c r="I630" s="112">
        <f t="shared" si="65"/>
        <v>3996</v>
      </c>
      <c r="J630" s="112">
        <v>2440</v>
      </c>
      <c r="K630" s="112">
        <v>1555</v>
      </c>
      <c r="L630" s="112">
        <v>1</v>
      </c>
      <c r="M630" s="86"/>
      <c r="N630" s="112">
        <f t="shared" si="66"/>
        <v>79</v>
      </c>
      <c r="O630" s="335">
        <v>69</v>
      </c>
      <c r="P630" s="335">
        <v>4</v>
      </c>
      <c r="Q630" s="335">
        <v>6</v>
      </c>
    </row>
    <row r="631" spans="1:17" s="143" customFormat="1" ht="9" customHeight="1">
      <c r="A631" s="336" t="s">
        <v>39</v>
      </c>
      <c r="B631" s="337">
        <f t="shared" si="63"/>
        <v>13004</v>
      </c>
      <c r="C631" s="337"/>
      <c r="D631" s="337">
        <f t="shared" si="64"/>
        <v>551</v>
      </c>
      <c r="E631" s="338">
        <v>304</v>
      </c>
      <c r="F631" s="338">
        <v>242</v>
      </c>
      <c r="G631" s="338">
        <v>5</v>
      </c>
      <c r="H631" s="337"/>
      <c r="I631" s="337">
        <f t="shared" si="65"/>
        <v>12413</v>
      </c>
      <c r="J631" s="337">
        <v>6828</v>
      </c>
      <c r="K631" s="337">
        <v>5583</v>
      </c>
      <c r="L631" s="337">
        <v>2</v>
      </c>
      <c r="M631" s="337"/>
      <c r="N631" s="337">
        <f t="shared" si="66"/>
        <v>40</v>
      </c>
      <c r="O631" s="338">
        <v>29</v>
      </c>
      <c r="P631" s="338">
        <v>10</v>
      </c>
      <c r="Q631" s="338">
        <v>1</v>
      </c>
    </row>
    <row r="632" spans="1:17" s="143" customFormat="1" ht="9" customHeight="1">
      <c r="A632" s="84" t="s">
        <v>40</v>
      </c>
      <c r="B632" s="112">
        <f t="shared" si="63"/>
        <v>15669</v>
      </c>
      <c r="C632" s="86"/>
      <c r="D632" s="112">
        <f t="shared" si="64"/>
        <v>450</v>
      </c>
      <c r="E632" s="335">
        <v>255</v>
      </c>
      <c r="F632" s="335">
        <v>190</v>
      </c>
      <c r="G632" s="335">
        <v>5</v>
      </c>
      <c r="H632" s="86"/>
      <c r="I632" s="112">
        <f t="shared" si="65"/>
        <v>15015</v>
      </c>
      <c r="J632" s="112">
        <v>9450</v>
      </c>
      <c r="K632" s="112">
        <v>5564</v>
      </c>
      <c r="L632" s="112">
        <v>1</v>
      </c>
      <c r="M632" s="86"/>
      <c r="N632" s="112">
        <f t="shared" si="66"/>
        <v>204</v>
      </c>
      <c r="O632" s="335">
        <v>153</v>
      </c>
      <c r="P632" s="335">
        <v>30</v>
      </c>
      <c r="Q632" s="335">
        <v>21</v>
      </c>
    </row>
    <row r="633" spans="1:17" s="143" customFormat="1" ht="9" customHeight="1">
      <c r="A633" s="84" t="s">
        <v>41</v>
      </c>
      <c r="B633" s="112">
        <f t="shared" si="63"/>
        <v>14752</v>
      </c>
      <c r="C633" s="86"/>
      <c r="D633" s="112">
        <f t="shared" si="64"/>
        <v>598</v>
      </c>
      <c r="E633" s="335">
        <v>310</v>
      </c>
      <c r="F633" s="335">
        <v>285</v>
      </c>
      <c r="G633" s="335">
        <v>3</v>
      </c>
      <c r="H633" s="86"/>
      <c r="I633" s="112">
        <f t="shared" si="65"/>
        <v>14059</v>
      </c>
      <c r="J633" s="112">
        <v>8312</v>
      </c>
      <c r="K633" s="112">
        <v>5745</v>
      </c>
      <c r="L633" s="112">
        <v>2</v>
      </c>
      <c r="M633" s="86"/>
      <c r="N633" s="112">
        <f t="shared" si="66"/>
        <v>95</v>
      </c>
      <c r="O633" s="335">
        <v>82</v>
      </c>
      <c r="P633" s="335">
        <v>8</v>
      </c>
      <c r="Q633" s="335">
        <v>5</v>
      </c>
    </row>
    <row r="634" spans="1:17" s="143" customFormat="1" ht="9" customHeight="1">
      <c r="A634" s="84" t="s">
        <v>42</v>
      </c>
      <c r="B634" s="112">
        <f t="shared" si="63"/>
        <v>10715</v>
      </c>
      <c r="C634" s="86"/>
      <c r="D634" s="112">
        <f t="shared" si="64"/>
        <v>733</v>
      </c>
      <c r="E634" s="335">
        <v>418</v>
      </c>
      <c r="F634" s="335">
        <v>313</v>
      </c>
      <c r="G634" s="335">
        <v>2</v>
      </c>
      <c r="H634" s="86"/>
      <c r="I634" s="112">
        <f t="shared" si="65"/>
        <v>9952</v>
      </c>
      <c r="J634" s="112">
        <v>5849</v>
      </c>
      <c r="K634" s="112">
        <v>4103</v>
      </c>
      <c r="L634" s="112">
        <v>0</v>
      </c>
      <c r="M634" s="86"/>
      <c r="N634" s="112">
        <f t="shared" si="66"/>
        <v>30</v>
      </c>
      <c r="O634" s="335">
        <v>27</v>
      </c>
      <c r="P634" s="335">
        <v>3</v>
      </c>
      <c r="Q634" s="335">
        <v>0</v>
      </c>
    </row>
    <row r="635" spans="1:17" s="143" customFormat="1" ht="9" customHeight="1">
      <c r="A635" s="336" t="s">
        <v>43</v>
      </c>
      <c r="B635" s="337">
        <f t="shared" si="63"/>
        <v>16880</v>
      </c>
      <c r="C635" s="337"/>
      <c r="D635" s="337">
        <f t="shared" si="64"/>
        <v>750</v>
      </c>
      <c r="E635" s="338">
        <v>426</v>
      </c>
      <c r="F635" s="338">
        <v>320</v>
      </c>
      <c r="G635" s="338">
        <v>4</v>
      </c>
      <c r="H635" s="337"/>
      <c r="I635" s="337">
        <f t="shared" si="65"/>
        <v>15873</v>
      </c>
      <c r="J635" s="337">
        <v>9300</v>
      </c>
      <c r="K635" s="337">
        <v>6571</v>
      </c>
      <c r="L635" s="337">
        <v>2</v>
      </c>
      <c r="M635" s="337"/>
      <c r="N635" s="337">
        <f t="shared" si="66"/>
        <v>257</v>
      </c>
      <c r="O635" s="338">
        <v>206</v>
      </c>
      <c r="P635" s="338">
        <v>12</v>
      </c>
      <c r="Q635" s="338">
        <v>39</v>
      </c>
    </row>
    <row r="636" spans="1:17" s="143" customFormat="1" ht="9" customHeight="1">
      <c r="A636" s="84" t="s">
        <v>44</v>
      </c>
      <c r="B636" s="112">
        <f t="shared" si="63"/>
        <v>5471</v>
      </c>
      <c r="C636" s="86"/>
      <c r="D636" s="112">
        <f t="shared" si="64"/>
        <v>358</v>
      </c>
      <c r="E636" s="335">
        <v>196</v>
      </c>
      <c r="F636" s="335">
        <v>160</v>
      </c>
      <c r="G636" s="335">
        <v>2</v>
      </c>
      <c r="H636" s="86"/>
      <c r="I636" s="112">
        <f t="shared" si="65"/>
        <v>5080</v>
      </c>
      <c r="J636" s="112">
        <v>2691</v>
      </c>
      <c r="K636" s="112">
        <v>2389</v>
      </c>
      <c r="L636" s="112">
        <v>0</v>
      </c>
      <c r="M636" s="86"/>
      <c r="N636" s="112">
        <f t="shared" si="66"/>
        <v>33</v>
      </c>
      <c r="O636" s="335">
        <v>23</v>
      </c>
      <c r="P636" s="335">
        <v>5</v>
      </c>
      <c r="Q636" s="335">
        <v>5</v>
      </c>
    </row>
    <row r="637" spans="1:17" s="143" customFormat="1" ht="9" customHeight="1">
      <c r="A637" s="84" t="s">
        <v>45</v>
      </c>
      <c r="B637" s="112">
        <f t="shared" si="63"/>
        <v>45417</v>
      </c>
      <c r="C637" s="86"/>
      <c r="D637" s="112">
        <f t="shared" si="64"/>
        <v>2007</v>
      </c>
      <c r="E637" s="335">
        <v>1113</v>
      </c>
      <c r="F637" s="335">
        <v>889</v>
      </c>
      <c r="G637" s="335">
        <v>5</v>
      </c>
      <c r="H637" s="86"/>
      <c r="I637" s="112">
        <f t="shared" si="65"/>
        <v>43053</v>
      </c>
      <c r="J637" s="112">
        <v>23918</v>
      </c>
      <c r="K637" s="112">
        <v>19133</v>
      </c>
      <c r="L637" s="112">
        <v>2</v>
      </c>
      <c r="M637" s="86"/>
      <c r="N637" s="112">
        <f t="shared" si="66"/>
        <v>357</v>
      </c>
      <c r="O637" s="335">
        <v>244</v>
      </c>
      <c r="P637" s="335">
        <v>89</v>
      </c>
      <c r="Q637" s="335">
        <v>24</v>
      </c>
    </row>
    <row r="638" spans="1:17" s="143" customFormat="1" ht="9" customHeight="1">
      <c r="A638" s="84" t="s">
        <v>46</v>
      </c>
      <c r="B638" s="112">
        <f t="shared" si="63"/>
        <v>10763</v>
      </c>
      <c r="C638" s="86"/>
      <c r="D638" s="112">
        <f t="shared" si="64"/>
        <v>402</v>
      </c>
      <c r="E638" s="335">
        <v>224</v>
      </c>
      <c r="F638" s="335">
        <v>175</v>
      </c>
      <c r="G638" s="335">
        <v>3</v>
      </c>
      <c r="H638" s="86"/>
      <c r="I638" s="112">
        <f t="shared" si="65"/>
        <v>10341</v>
      </c>
      <c r="J638" s="112">
        <v>5652</v>
      </c>
      <c r="K638" s="112">
        <v>4689</v>
      </c>
      <c r="L638" s="112">
        <v>0</v>
      </c>
      <c r="M638" s="86"/>
      <c r="N638" s="112">
        <f t="shared" si="66"/>
        <v>20</v>
      </c>
      <c r="O638" s="335">
        <v>17</v>
      </c>
      <c r="P638" s="335">
        <v>3</v>
      </c>
      <c r="Q638" s="335">
        <v>0</v>
      </c>
    </row>
    <row r="639" spans="1:17" s="143" customFormat="1" ht="9" customHeight="1">
      <c r="A639" s="336" t="s">
        <v>47</v>
      </c>
      <c r="B639" s="337">
        <f t="shared" si="63"/>
        <v>7988</v>
      </c>
      <c r="C639" s="337"/>
      <c r="D639" s="337">
        <f t="shared" si="64"/>
        <v>302</v>
      </c>
      <c r="E639" s="338">
        <v>171</v>
      </c>
      <c r="F639" s="338">
        <v>130</v>
      </c>
      <c r="G639" s="338">
        <v>1</v>
      </c>
      <c r="H639" s="337"/>
      <c r="I639" s="337">
        <f t="shared" si="65"/>
        <v>7591</v>
      </c>
      <c r="J639" s="337">
        <v>4217</v>
      </c>
      <c r="K639" s="337">
        <v>3374</v>
      </c>
      <c r="L639" s="337">
        <v>0</v>
      </c>
      <c r="M639" s="337"/>
      <c r="N639" s="337">
        <f t="shared" si="66"/>
        <v>95</v>
      </c>
      <c r="O639" s="338">
        <v>73</v>
      </c>
      <c r="P639" s="338">
        <v>10</v>
      </c>
      <c r="Q639" s="338">
        <v>12</v>
      </c>
    </row>
    <row r="640" spans="1:17" s="143" customFormat="1" ht="9" customHeight="1">
      <c r="A640" s="84" t="s">
        <v>76</v>
      </c>
      <c r="B640" s="112">
        <f t="shared" si="63"/>
        <v>1047</v>
      </c>
      <c r="C640" s="86"/>
      <c r="D640" s="112">
        <f t="shared" si="64"/>
        <v>13</v>
      </c>
      <c r="E640" s="335">
        <v>7</v>
      </c>
      <c r="F640" s="335">
        <v>6</v>
      </c>
      <c r="G640" s="335">
        <v>0</v>
      </c>
      <c r="H640" s="86"/>
      <c r="I640" s="112">
        <f t="shared" si="65"/>
        <v>1033</v>
      </c>
      <c r="J640" s="112">
        <v>719</v>
      </c>
      <c r="K640" s="112">
        <v>314</v>
      </c>
      <c r="L640" s="112">
        <v>0</v>
      </c>
      <c r="M640" s="86"/>
      <c r="N640" s="112">
        <f t="shared" si="66"/>
        <v>1</v>
      </c>
      <c r="O640" s="335">
        <v>1</v>
      </c>
      <c r="P640" s="335">
        <v>0</v>
      </c>
      <c r="Q640" s="335">
        <v>0</v>
      </c>
    </row>
    <row r="641" spans="1:17" s="143" customFormat="1" ht="3" customHeight="1">
      <c r="A641" s="84"/>
      <c r="B641" s="112"/>
      <c r="C641" s="86"/>
      <c r="D641" s="112"/>
      <c r="E641" s="335"/>
      <c r="F641" s="335"/>
      <c r="G641" s="335"/>
      <c r="H641" s="86"/>
      <c r="I641" s="112"/>
      <c r="J641" s="112"/>
      <c r="K641" s="112"/>
      <c r="L641" s="112"/>
      <c r="M641" s="86"/>
      <c r="N641" s="112"/>
      <c r="O641" s="335"/>
      <c r="P641" s="335"/>
      <c r="Q641" s="335"/>
    </row>
    <row r="642" spans="1:17" s="143" customFormat="1" ht="9" customHeight="1">
      <c r="A642" s="80">
        <v>2012</v>
      </c>
      <c r="B642" s="84"/>
      <c r="C642" s="84"/>
      <c r="D642" s="334"/>
      <c r="E642" s="334"/>
      <c r="F642" s="334"/>
      <c r="G642" s="334"/>
      <c r="H642" s="334"/>
      <c r="I642" s="334"/>
      <c r="J642" s="334"/>
      <c r="K642" s="334"/>
      <c r="L642" s="84"/>
      <c r="M642" s="84"/>
      <c r="N642" s="85"/>
      <c r="O642" s="84"/>
      <c r="P642" s="84"/>
      <c r="Q642" s="84"/>
    </row>
    <row r="643" spans="1:17" s="258" customFormat="1" ht="9" customHeight="1">
      <c r="A643" s="83" t="s">
        <v>7</v>
      </c>
      <c r="B643" s="121">
        <f>SUM(B645:B677)</f>
        <v>602354</v>
      </c>
      <c r="C643" s="121"/>
      <c r="D643" s="121">
        <f>SUM(D645:D677)</f>
        <v>28956</v>
      </c>
      <c r="E643" s="121">
        <f>SUM(E645:E677)</f>
        <v>16151</v>
      </c>
      <c r="F643" s="121">
        <f>SUM(F645:F677)</f>
        <v>12671</v>
      </c>
      <c r="G643" s="121">
        <f>SUM(G645:G677)</f>
        <v>134</v>
      </c>
      <c r="H643" s="121"/>
      <c r="I643" s="121">
        <f>SUM(I645:I677)</f>
        <v>569557</v>
      </c>
      <c r="J643" s="121">
        <f>SUM(J645:J677)</f>
        <v>319218</v>
      </c>
      <c r="K643" s="121">
        <f>SUM(K645:K677)</f>
        <v>250290</v>
      </c>
      <c r="L643" s="121">
        <f>SUM(L645:L677)</f>
        <v>49</v>
      </c>
      <c r="M643" s="121"/>
      <c r="N643" s="121">
        <f>SUM(N645:N677)</f>
        <v>3841</v>
      </c>
      <c r="O643" s="121">
        <f>SUM(O645:O677)</f>
        <v>3008</v>
      </c>
      <c r="P643" s="121">
        <f>SUM(P645:P677)</f>
        <v>479</v>
      </c>
      <c r="Q643" s="121">
        <f>SUM(Q645:Q677)</f>
        <v>354</v>
      </c>
    </row>
    <row r="644" spans="1:17" s="258" customFormat="1" ht="3" customHeight="1">
      <c r="A644" s="83"/>
      <c r="B644" s="121"/>
      <c r="C644" s="121"/>
      <c r="D644" s="121"/>
      <c r="E644" s="121"/>
      <c r="F644" s="121"/>
      <c r="G644" s="121"/>
      <c r="H644" s="121"/>
      <c r="I644" s="121"/>
      <c r="J644" s="82"/>
      <c r="K644" s="82"/>
      <c r="L644" s="82"/>
      <c r="M644" s="82"/>
      <c r="N644" s="121"/>
      <c r="O644" s="82"/>
      <c r="P644" s="82"/>
      <c r="Q644" s="82"/>
    </row>
    <row r="645" spans="1:17" s="143" customFormat="1" ht="9" customHeight="1">
      <c r="A645" s="84" t="s">
        <v>16</v>
      </c>
      <c r="B645" s="112">
        <f t="shared" ref="B645:B677" si="67">SUM(D645,I645,N645)</f>
        <v>5267</v>
      </c>
      <c r="C645" s="86"/>
      <c r="D645" s="112">
        <f t="shared" ref="D645:D677" si="68">SUM(E645:G645)</f>
        <v>256</v>
      </c>
      <c r="E645" s="335">
        <v>123</v>
      </c>
      <c r="F645" s="335">
        <v>131</v>
      </c>
      <c r="G645" s="335">
        <v>2</v>
      </c>
      <c r="H645" s="86"/>
      <c r="I645" s="112">
        <f t="shared" ref="I645:I677" si="69">SUM(J645:L645)</f>
        <v>5006</v>
      </c>
      <c r="J645" s="112">
        <v>2707</v>
      </c>
      <c r="K645" s="112">
        <v>2299</v>
      </c>
      <c r="L645" s="112">
        <v>0</v>
      </c>
      <c r="M645" s="86"/>
      <c r="N645" s="112">
        <f t="shared" ref="N645:N677" si="70">SUM(O645:Q645)</f>
        <v>5</v>
      </c>
      <c r="O645" s="335">
        <v>4</v>
      </c>
      <c r="P645" s="335">
        <v>0</v>
      </c>
      <c r="Q645" s="335">
        <v>1</v>
      </c>
    </row>
    <row r="646" spans="1:17" s="143" customFormat="1" ht="9" customHeight="1">
      <c r="A646" s="84" t="s">
        <v>17</v>
      </c>
      <c r="B646" s="112">
        <f t="shared" si="67"/>
        <v>14756</v>
      </c>
      <c r="C646" s="86"/>
      <c r="D646" s="112">
        <f t="shared" si="68"/>
        <v>752</v>
      </c>
      <c r="E646" s="335">
        <v>406</v>
      </c>
      <c r="F646" s="335">
        <v>344</v>
      </c>
      <c r="G646" s="335">
        <v>2</v>
      </c>
      <c r="H646" s="86"/>
      <c r="I646" s="112">
        <f t="shared" si="69"/>
        <v>13865</v>
      </c>
      <c r="J646" s="112">
        <v>8508</v>
      </c>
      <c r="K646" s="112">
        <v>5353</v>
      </c>
      <c r="L646" s="112">
        <v>4</v>
      </c>
      <c r="M646" s="86"/>
      <c r="N646" s="112">
        <f t="shared" si="70"/>
        <v>139</v>
      </c>
      <c r="O646" s="335">
        <v>121</v>
      </c>
      <c r="P646" s="335">
        <v>11</v>
      </c>
      <c r="Q646" s="335">
        <v>7</v>
      </c>
    </row>
    <row r="647" spans="1:17" s="143" customFormat="1" ht="9" customHeight="1">
      <c r="A647" s="84" t="s">
        <v>18</v>
      </c>
      <c r="B647" s="112">
        <f t="shared" si="67"/>
        <v>2739</v>
      </c>
      <c r="C647" s="86"/>
      <c r="D647" s="112">
        <f t="shared" si="68"/>
        <v>134</v>
      </c>
      <c r="E647" s="335">
        <v>66</v>
      </c>
      <c r="F647" s="335">
        <v>68</v>
      </c>
      <c r="G647" s="335">
        <v>0</v>
      </c>
      <c r="H647" s="86"/>
      <c r="I647" s="112">
        <f t="shared" si="69"/>
        <v>2584</v>
      </c>
      <c r="J647" s="112">
        <v>1556</v>
      </c>
      <c r="K647" s="112">
        <v>1028</v>
      </c>
      <c r="L647" s="112">
        <v>0</v>
      </c>
      <c r="M647" s="86"/>
      <c r="N647" s="112">
        <f t="shared" si="70"/>
        <v>21</v>
      </c>
      <c r="O647" s="335">
        <v>21</v>
      </c>
      <c r="P647" s="335">
        <v>0</v>
      </c>
      <c r="Q647" s="335">
        <v>0</v>
      </c>
    </row>
    <row r="648" spans="1:17" s="143" customFormat="1" ht="9" customHeight="1">
      <c r="A648" s="336" t="s">
        <v>19</v>
      </c>
      <c r="B648" s="337">
        <f t="shared" si="67"/>
        <v>3964</v>
      </c>
      <c r="C648" s="337"/>
      <c r="D648" s="337">
        <f t="shared" si="68"/>
        <v>268</v>
      </c>
      <c r="E648" s="338">
        <v>158</v>
      </c>
      <c r="F648" s="338">
        <v>110</v>
      </c>
      <c r="G648" s="338">
        <v>0</v>
      </c>
      <c r="H648" s="337"/>
      <c r="I648" s="337">
        <f t="shared" si="69"/>
        <v>3667</v>
      </c>
      <c r="J648" s="337">
        <v>2152</v>
      </c>
      <c r="K648" s="337">
        <v>1515</v>
      </c>
      <c r="L648" s="337">
        <v>0</v>
      </c>
      <c r="M648" s="337"/>
      <c r="N648" s="337">
        <f t="shared" si="70"/>
        <v>29</v>
      </c>
      <c r="O648" s="338">
        <v>19</v>
      </c>
      <c r="P648" s="338">
        <v>4</v>
      </c>
      <c r="Q648" s="338">
        <v>6</v>
      </c>
    </row>
    <row r="649" spans="1:17" s="143" customFormat="1" ht="9" customHeight="1">
      <c r="A649" s="84" t="s">
        <v>20</v>
      </c>
      <c r="B649" s="112">
        <f t="shared" si="67"/>
        <v>15200</v>
      </c>
      <c r="C649" s="86"/>
      <c r="D649" s="112">
        <f t="shared" si="68"/>
        <v>746</v>
      </c>
      <c r="E649" s="335">
        <v>427</v>
      </c>
      <c r="F649" s="335">
        <v>310</v>
      </c>
      <c r="G649" s="335">
        <v>9</v>
      </c>
      <c r="H649" s="86"/>
      <c r="I649" s="112">
        <f t="shared" si="69"/>
        <v>14283</v>
      </c>
      <c r="J649" s="112">
        <v>8149</v>
      </c>
      <c r="K649" s="112">
        <v>6134</v>
      </c>
      <c r="L649" s="112">
        <v>0</v>
      </c>
      <c r="M649" s="86"/>
      <c r="N649" s="112">
        <f t="shared" si="70"/>
        <v>171</v>
      </c>
      <c r="O649" s="335">
        <v>131</v>
      </c>
      <c r="P649" s="335">
        <v>32</v>
      </c>
      <c r="Q649" s="335">
        <v>8</v>
      </c>
    </row>
    <row r="650" spans="1:17" s="143" customFormat="1" ht="9" customHeight="1">
      <c r="A650" s="84" t="s">
        <v>21</v>
      </c>
      <c r="B650" s="112">
        <f t="shared" si="67"/>
        <v>3717</v>
      </c>
      <c r="C650" s="86"/>
      <c r="D650" s="112">
        <f t="shared" si="68"/>
        <v>132</v>
      </c>
      <c r="E650" s="335">
        <v>81</v>
      </c>
      <c r="F650" s="335">
        <v>51</v>
      </c>
      <c r="G650" s="335">
        <v>0</v>
      </c>
      <c r="H650" s="86"/>
      <c r="I650" s="112">
        <f t="shared" si="69"/>
        <v>3548</v>
      </c>
      <c r="J650" s="112">
        <v>2083</v>
      </c>
      <c r="K650" s="112">
        <v>1465</v>
      </c>
      <c r="L650" s="112">
        <v>0</v>
      </c>
      <c r="M650" s="86"/>
      <c r="N650" s="112">
        <f t="shared" si="70"/>
        <v>37</v>
      </c>
      <c r="O650" s="335">
        <v>26</v>
      </c>
      <c r="P650" s="335">
        <v>9</v>
      </c>
      <c r="Q650" s="335">
        <v>2</v>
      </c>
    </row>
    <row r="651" spans="1:17" s="143" customFormat="1" ht="9" customHeight="1">
      <c r="A651" s="84" t="s">
        <v>22</v>
      </c>
      <c r="B651" s="112">
        <f t="shared" si="67"/>
        <v>22411</v>
      </c>
      <c r="C651" s="86"/>
      <c r="D651" s="112">
        <f t="shared" si="68"/>
        <v>1522</v>
      </c>
      <c r="E651" s="335">
        <v>828</v>
      </c>
      <c r="F651" s="335">
        <v>675</v>
      </c>
      <c r="G651" s="335">
        <v>19</v>
      </c>
      <c r="H651" s="86"/>
      <c r="I651" s="112">
        <f t="shared" si="69"/>
        <v>20814</v>
      </c>
      <c r="J651" s="112">
        <v>11449</v>
      </c>
      <c r="K651" s="112">
        <v>9362</v>
      </c>
      <c r="L651" s="112">
        <v>3</v>
      </c>
      <c r="M651" s="86"/>
      <c r="N651" s="112">
        <f t="shared" si="70"/>
        <v>75</v>
      </c>
      <c r="O651" s="335">
        <v>63</v>
      </c>
      <c r="P651" s="335">
        <v>11</v>
      </c>
      <c r="Q651" s="335">
        <v>1</v>
      </c>
    </row>
    <row r="652" spans="1:17" s="143" customFormat="1" ht="9" customHeight="1">
      <c r="A652" s="336" t="s">
        <v>23</v>
      </c>
      <c r="B652" s="337">
        <f t="shared" si="67"/>
        <v>22187</v>
      </c>
      <c r="C652" s="337"/>
      <c r="D652" s="337">
        <f t="shared" si="68"/>
        <v>916</v>
      </c>
      <c r="E652" s="338">
        <v>520</v>
      </c>
      <c r="F652" s="338">
        <v>385</v>
      </c>
      <c r="G652" s="338">
        <v>11</v>
      </c>
      <c r="H652" s="337"/>
      <c r="I652" s="337">
        <f t="shared" si="69"/>
        <v>21092</v>
      </c>
      <c r="J652" s="337">
        <v>12744</v>
      </c>
      <c r="K652" s="337">
        <v>8344</v>
      </c>
      <c r="L652" s="337">
        <v>4</v>
      </c>
      <c r="M652" s="337"/>
      <c r="N652" s="337">
        <f t="shared" si="70"/>
        <v>179</v>
      </c>
      <c r="O652" s="338">
        <v>137</v>
      </c>
      <c r="P652" s="338">
        <v>34</v>
      </c>
      <c r="Q652" s="338">
        <v>8</v>
      </c>
    </row>
    <row r="653" spans="1:17" s="143" customFormat="1" ht="9" customHeight="1">
      <c r="A653" s="243" t="s">
        <v>24</v>
      </c>
      <c r="B653" s="112">
        <f t="shared" si="67"/>
        <v>55995</v>
      </c>
      <c r="C653" s="86"/>
      <c r="D653" s="112">
        <f t="shared" si="68"/>
        <v>1869</v>
      </c>
      <c r="E653" s="335">
        <v>984</v>
      </c>
      <c r="F653" s="335">
        <v>876</v>
      </c>
      <c r="G653" s="335">
        <v>9</v>
      </c>
      <c r="H653" s="86"/>
      <c r="I653" s="112">
        <f t="shared" si="69"/>
        <v>54050</v>
      </c>
      <c r="J653" s="112">
        <v>27812</v>
      </c>
      <c r="K653" s="112">
        <v>26235</v>
      </c>
      <c r="L653" s="112">
        <v>3</v>
      </c>
      <c r="M653" s="86"/>
      <c r="N653" s="112">
        <f t="shared" si="70"/>
        <v>76</v>
      </c>
      <c r="O653" s="335">
        <v>66</v>
      </c>
      <c r="P653" s="335">
        <v>8</v>
      </c>
      <c r="Q653" s="335">
        <v>2</v>
      </c>
    </row>
    <row r="654" spans="1:17" s="143" customFormat="1" ht="9" customHeight="1">
      <c r="A654" s="84" t="s">
        <v>25</v>
      </c>
      <c r="B654" s="112">
        <f t="shared" si="67"/>
        <v>8884</v>
      </c>
      <c r="C654" s="86"/>
      <c r="D654" s="112">
        <f t="shared" si="68"/>
        <v>477</v>
      </c>
      <c r="E654" s="335">
        <v>257</v>
      </c>
      <c r="F654" s="335">
        <v>220</v>
      </c>
      <c r="G654" s="335">
        <v>0</v>
      </c>
      <c r="H654" s="86"/>
      <c r="I654" s="112">
        <f t="shared" si="69"/>
        <v>8224</v>
      </c>
      <c r="J654" s="112">
        <v>4892</v>
      </c>
      <c r="K654" s="112">
        <v>3332</v>
      </c>
      <c r="L654" s="112">
        <v>0</v>
      </c>
      <c r="M654" s="86"/>
      <c r="N654" s="112">
        <f t="shared" si="70"/>
        <v>183</v>
      </c>
      <c r="O654" s="335">
        <v>150</v>
      </c>
      <c r="P654" s="335">
        <v>19</v>
      </c>
      <c r="Q654" s="335">
        <v>14</v>
      </c>
    </row>
    <row r="655" spans="1:17" s="143" customFormat="1" ht="9" customHeight="1">
      <c r="A655" s="84" t="s">
        <v>26</v>
      </c>
      <c r="B655" s="112">
        <f t="shared" si="67"/>
        <v>27454</v>
      </c>
      <c r="C655" s="86"/>
      <c r="D655" s="112">
        <f t="shared" si="68"/>
        <v>1388</v>
      </c>
      <c r="E655" s="335">
        <v>778</v>
      </c>
      <c r="F655" s="335">
        <v>603</v>
      </c>
      <c r="G655" s="335">
        <v>7</v>
      </c>
      <c r="H655" s="86"/>
      <c r="I655" s="112">
        <f t="shared" si="69"/>
        <v>25916</v>
      </c>
      <c r="J655" s="112">
        <v>14243</v>
      </c>
      <c r="K655" s="112">
        <v>11673</v>
      </c>
      <c r="L655" s="112">
        <v>0</v>
      </c>
      <c r="M655" s="86"/>
      <c r="N655" s="112">
        <f t="shared" si="70"/>
        <v>150</v>
      </c>
      <c r="O655" s="335">
        <v>122</v>
      </c>
      <c r="P655" s="335">
        <v>23</v>
      </c>
      <c r="Q655" s="335">
        <v>5</v>
      </c>
    </row>
    <row r="656" spans="1:17" s="143" customFormat="1" ht="9" customHeight="1">
      <c r="A656" s="336" t="s">
        <v>27</v>
      </c>
      <c r="B656" s="337">
        <f t="shared" si="67"/>
        <v>18137</v>
      </c>
      <c r="C656" s="337"/>
      <c r="D656" s="337">
        <f t="shared" si="68"/>
        <v>820</v>
      </c>
      <c r="E656" s="338">
        <v>457</v>
      </c>
      <c r="F656" s="338">
        <v>363</v>
      </c>
      <c r="G656" s="338">
        <v>0</v>
      </c>
      <c r="H656" s="337"/>
      <c r="I656" s="337">
        <f t="shared" si="69"/>
        <v>17056</v>
      </c>
      <c r="J656" s="337">
        <v>10062</v>
      </c>
      <c r="K656" s="337">
        <v>6994</v>
      </c>
      <c r="L656" s="337">
        <v>0</v>
      </c>
      <c r="M656" s="337"/>
      <c r="N656" s="337">
        <f t="shared" si="70"/>
        <v>261</v>
      </c>
      <c r="O656" s="338">
        <v>229</v>
      </c>
      <c r="P656" s="338">
        <v>19</v>
      </c>
      <c r="Q656" s="338">
        <v>13</v>
      </c>
    </row>
    <row r="657" spans="1:17" s="143" customFormat="1" ht="9" customHeight="1">
      <c r="A657" s="84" t="s">
        <v>28</v>
      </c>
      <c r="B657" s="112">
        <f t="shared" si="67"/>
        <v>13246</v>
      </c>
      <c r="C657" s="86"/>
      <c r="D657" s="112">
        <f t="shared" si="68"/>
        <v>652</v>
      </c>
      <c r="E657" s="335">
        <v>361</v>
      </c>
      <c r="F657" s="335">
        <v>287</v>
      </c>
      <c r="G657" s="335">
        <v>4</v>
      </c>
      <c r="H657" s="86"/>
      <c r="I657" s="112">
        <f t="shared" si="69"/>
        <v>12550</v>
      </c>
      <c r="J657" s="112">
        <v>6784</v>
      </c>
      <c r="K657" s="112">
        <v>5765</v>
      </c>
      <c r="L657" s="112">
        <v>1</v>
      </c>
      <c r="M657" s="86"/>
      <c r="N657" s="112">
        <f t="shared" si="70"/>
        <v>44</v>
      </c>
      <c r="O657" s="335">
        <v>23</v>
      </c>
      <c r="P657" s="335">
        <v>13</v>
      </c>
      <c r="Q657" s="335">
        <v>8</v>
      </c>
    </row>
    <row r="658" spans="1:17" s="143" customFormat="1" ht="9" customHeight="1">
      <c r="A658" s="84" t="s">
        <v>29</v>
      </c>
      <c r="B658" s="112">
        <f t="shared" si="67"/>
        <v>40555</v>
      </c>
      <c r="C658" s="86"/>
      <c r="D658" s="112">
        <f t="shared" si="68"/>
        <v>1749</v>
      </c>
      <c r="E658" s="335">
        <v>1003</v>
      </c>
      <c r="F658" s="335">
        <v>742</v>
      </c>
      <c r="G658" s="335">
        <v>4</v>
      </c>
      <c r="H658" s="86"/>
      <c r="I658" s="112">
        <f t="shared" si="69"/>
        <v>38617</v>
      </c>
      <c r="J658" s="112">
        <v>21517</v>
      </c>
      <c r="K658" s="112">
        <v>17097</v>
      </c>
      <c r="L658" s="112">
        <v>3</v>
      </c>
      <c r="M658" s="86"/>
      <c r="N658" s="112">
        <f t="shared" si="70"/>
        <v>189</v>
      </c>
      <c r="O658" s="335">
        <v>168</v>
      </c>
      <c r="P658" s="335">
        <v>13</v>
      </c>
      <c r="Q658" s="335">
        <v>8</v>
      </c>
    </row>
    <row r="659" spans="1:17" s="143" customFormat="1" ht="9" customHeight="1">
      <c r="A659" s="84" t="s">
        <v>30</v>
      </c>
      <c r="B659" s="112">
        <f t="shared" si="67"/>
        <v>72001</v>
      </c>
      <c r="C659" s="86"/>
      <c r="D659" s="112">
        <f t="shared" si="68"/>
        <v>4616</v>
      </c>
      <c r="E659" s="335">
        <v>2624</v>
      </c>
      <c r="F659" s="335">
        <v>1976</v>
      </c>
      <c r="G659" s="335">
        <v>16</v>
      </c>
      <c r="H659" s="86"/>
      <c r="I659" s="112">
        <f t="shared" si="69"/>
        <v>67116</v>
      </c>
      <c r="J659" s="112">
        <v>37147</v>
      </c>
      <c r="K659" s="112">
        <v>29956</v>
      </c>
      <c r="L659" s="112">
        <v>13</v>
      </c>
      <c r="M659" s="86"/>
      <c r="N659" s="112">
        <f t="shared" si="70"/>
        <v>269</v>
      </c>
      <c r="O659" s="335">
        <v>202</v>
      </c>
      <c r="P659" s="335">
        <v>45</v>
      </c>
      <c r="Q659" s="335">
        <v>22</v>
      </c>
    </row>
    <row r="660" spans="1:17" s="143" customFormat="1" ht="9" customHeight="1">
      <c r="A660" s="336" t="s">
        <v>31</v>
      </c>
      <c r="B660" s="337">
        <f t="shared" si="67"/>
        <v>24310</v>
      </c>
      <c r="C660" s="337"/>
      <c r="D660" s="337">
        <f t="shared" si="68"/>
        <v>1076</v>
      </c>
      <c r="E660" s="338">
        <v>593</v>
      </c>
      <c r="F660" s="338">
        <v>478</v>
      </c>
      <c r="G660" s="338">
        <v>5</v>
      </c>
      <c r="H660" s="337"/>
      <c r="I660" s="337">
        <f t="shared" si="69"/>
        <v>23118</v>
      </c>
      <c r="J660" s="337">
        <v>12923</v>
      </c>
      <c r="K660" s="337">
        <v>10195</v>
      </c>
      <c r="L660" s="337">
        <v>0</v>
      </c>
      <c r="M660" s="337"/>
      <c r="N660" s="337">
        <f t="shared" si="70"/>
        <v>116</v>
      </c>
      <c r="O660" s="338">
        <v>92</v>
      </c>
      <c r="P660" s="338">
        <v>17</v>
      </c>
      <c r="Q660" s="338">
        <v>7</v>
      </c>
    </row>
    <row r="661" spans="1:17" s="143" customFormat="1" ht="9" customHeight="1">
      <c r="A661" s="84" t="s">
        <v>32</v>
      </c>
      <c r="B661" s="112">
        <f t="shared" si="67"/>
        <v>10317</v>
      </c>
      <c r="C661" s="86"/>
      <c r="D661" s="112">
        <f t="shared" si="68"/>
        <v>372</v>
      </c>
      <c r="E661" s="335">
        <v>211</v>
      </c>
      <c r="F661" s="335">
        <v>159</v>
      </c>
      <c r="G661" s="335">
        <v>2</v>
      </c>
      <c r="H661" s="86"/>
      <c r="I661" s="112">
        <f t="shared" si="69"/>
        <v>9926</v>
      </c>
      <c r="J661" s="112">
        <v>5554</v>
      </c>
      <c r="K661" s="112">
        <v>4372</v>
      </c>
      <c r="L661" s="112">
        <v>0</v>
      </c>
      <c r="M661" s="86"/>
      <c r="N661" s="112">
        <f t="shared" si="70"/>
        <v>19</v>
      </c>
      <c r="O661" s="335">
        <v>13</v>
      </c>
      <c r="P661" s="335">
        <v>4</v>
      </c>
      <c r="Q661" s="335">
        <v>2</v>
      </c>
    </row>
    <row r="662" spans="1:17" s="143" customFormat="1" ht="9" customHeight="1">
      <c r="A662" s="84" t="s">
        <v>33</v>
      </c>
      <c r="B662" s="112">
        <f t="shared" si="67"/>
        <v>5724</v>
      </c>
      <c r="C662" s="86"/>
      <c r="D662" s="112">
        <f t="shared" si="68"/>
        <v>234</v>
      </c>
      <c r="E662" s="335">
        <v>118</v>
      </c>
      <c r="F662" s="335">
        <v>116</v>
      </c>
      <c r="G662" s="335">
        <v>0</v>
      </c>
      <c r="H662" s="86"/>
      <c r="I662" s="112">
        <f t="shared" si="69"/>
        <v>5474</v>
      </c>
      <c r="J662" s="112">
        <v>3221</v>
      </c>
      <c r="K662" s="112">
        <v>2253</v>
      </c>
      <c r="L662" s="112">
        <v>0</v>
      </c>
      <c r="M662" s="86"/>
      <c r="N662" s="112">
        <f t="shared" si="70"/>
        <v>16</v>
      </c>
      <c r="O662" s="335">
        <v>11</v>
      </c>
      <c r="P662" s="335">
        <v>5</v>
      </c>
      <c r="Q662" s="335">
        <v>0</v>
      </c>
    </row>
    <row r="663" spans="1:17" s="143" customFormat="1" ht="9" customHeight="1">
      <c r="A663" s="84" t="s">
        <v>34</v>
      </c>
      <c r="B663" s="112">
        <f t="shared" si="67"/>
        <v>23965</v>
      </c>
      <c r="C663" s="86"/>
      <c r="D663" s="112">
        <f t="shared" si="68"/>
        <v>843</v>
      </c>
      <c r="E663" s="335">
        <v>455</v>
      </c>
      <c r="F663" s="335">
        <v>371</v>
      </c>
      <c r="G663" s="335">
        <v>17</v>
      </c>
      <c r="H663" s="86"/>
      <c r="I663" s="112">
        <f t="shared" si="69"/>
        <v>22609</v>
      </c>
      <c r="J663" s="112">
        <v>13137</v>
      </c>
      <c r="K663" s="112">
        <v>9466</v>
      </c>
      <c r="L663" s="112">
        <v>6</v>
      </c>
      <c r="M663" s="86"/>
      <c r="N663" s="112">
        <f t="shared" si="70"/>
        <v>513</v>
      </c>
      <c r="O663" s="335">
        <v>346</v>
      </c>
      <c r="P663" s="335">
        <v>46</v>
      </c>
      <c r="Q663" s="335">
        <v>121</v>
      </c>
    </row>
    <row r="664" spans="1:17" s="143" customFormat="1" ht="9" customHeight="1">
      <c r="A664" s="336" t="s">
        <v>35</v>
      </c>
      <c r="B664" s="337">
        <f t="shared" si="67"/>
        <v>21525</v>
      </c>
      <c r="C664" s="337"/>
      <c r="D664" s="337">
        <f t="shared" si="68"/>
        <v>942</v>
      </c>
      <c r="E664" s="338">
        <v>513</v>
      </c>
      <c r="F664" s="338">
        <v>429</v>
      </c>
      <c r="G664" s="338">
        <v>0</v>
      </c>
      <c r="H664" s="337"/>
      <c r="I664" s="337">
        <f t="shared" si="69"/>
        <v>20558</v>
      </c>
      <c r="J664" s="337">
        <v>11064</v>
      </c>
      <c r="K664" s="337">
        <v>9493</v>
      </c>
      <c r="L664" s="337">
        <v>1</v>
      </c>
      <c r="M664" s="337"/>
      <c r="N664" s="337">
        <f t="shared" si="70"/>
        <v>25</v>
      </c>
      <c r="O664" s="338">
        <v>21</v>
      </c>
      <c r="P664" s="338">
        <v>2</v>
      </c>
      <c r="Q664" s="338">
        <v>2</v>
      </c>
    </row>
    <row r="665" spans="1:17" s="143" customFormat="1" ht="9" customHeight="1">
      <c r="A665" s="84" t="s">
        <v>36</v>
      </c>
      <c r="B665" s="112">
        <f t="shared" si="67"/>
        <v>31843</v>
      </c>
      <c r="C665" s="86"/>
      <c r="D665" s="112">
        <f t="shared" si="68"/>
        <v>2109</v>
      </c>
      <c r="E665" s="335">
        <v>1188</v>
      </c>
      <c r="F665" s="335">
        <v>913</v>
      </c>
      <c r="G665" s="335">
        <v>8</v>
      </c>
      <c r="H665" s="86"/>
      <c r="I665" s="112">
        <f t="shared" si="69"/>
        <v>29571</v>
      </c>
      <c r="J665" s="112">
        <v>15755</v>
      </c>
      <c r="K665" s="112">
        <v>13815</v>
      </c>
      <c r="L665" s="112">
        <v>1</v>
      </c>
      <c r="M665" s="86"/>
      <c r="N665" s="112">
        <f t="shared" si="70"/>
        <v>163</v>
      </c>
      <c r="O665" s="335">
        <v>144</v>
      </c>
      <c r="P665" s="335">
        <v>18</v>
      </c>
      <c r="Q665" s="335">
        <v>1</v>
      </c>
    </row>
    <row r="666" spans="1:17" s="143" customFormat="1" ht="9" customHeight="1">
      <c r="A666" s="84" t="s">
        <v>37</v>
      </c>
      <c r="B666" s="112">
        <f t="shared" si="67"/>
        <v>8395</v>
      </c>
      <c r="C666" s="86"/>
      <c r="D666" s="112">
        <f t="shared" si="68"/>
        <v>491</v>
      </c>
      <c r="E666" s="335">
        <v>283</v>
      </c>
      <c r="F666" s="335">
        <v>208</v>
      </c>
      <c r="G666" s="335">
        <v>0</v>
      </c>
      <c r="H666" s="86"/>
      <c r="I666" s="112">
        <f t="shared" si="69"/>
        <v>7903</v>
      </c>
      <c r="J666" s="112">
        <v>4423</v>
      </c>
      <c r="K666" s="112">
        <v>3480</v>
      </c>
      <c r="L666" s="112">
        <v>0</v>
      </c>
      <c r="M666" s="86"/>
      <c r="N666" s="112">
        <f t="shared" si="70"/>
        <v>1</v>
      </c>
      <c r="O666" s="335">
        <v>1</v>
      </c>
      <c r="P666" s="335">
        <v>0</v>
      </c>
      <c r="Q666" s="335">
        <v>0</v>
      </c>
    </row>
    <row r="667" spans="1:17" s="143" customFormat="1" ht="9" customHeight="1">
      <c r="A667" s="84" t="s">
        <v>38</v>
      </c>
      <c r="B667" s="112">
        <f t="shared" si="67"/>
        <v>4659</v>
      </c>
      <c r="C667" s="86"/>
      <c r="D667" s="112">
        <f t="shared" si="68"/>
        <v>324</v>
      </c>
      <c r="E667" s="335">
        <v>196</v>
      </c>
      <c r="F667" s="335">
        <v>127</v>
      </c>
      <c r="G667" s="335">
        <v>1</v>
      </c>
      <c r="H667" s="86"/>
      <c r="I667" s="112">
        <f t="shared" si="69"/>
        <v>4280</v>
      </c>
      <c r="J667" s="112">
        <v>2611</v>
      </c>
      <c r="K667" s="112">
        <v>1668</v>
      </c>
      <c r="L667" s="112">
        <v>1</v>
      </c>
      <c r="M667" s="86"/>
      <c r="N667" s="112">
        <f t="shared" si="70"/>
        <v>55</v>
      </c>
      <c r="O667" s="335">
        <v>48</v>
      </c>
      <c r="P667" s="335">
        <v>3</v>
      </c>
      <c r="Q667" s="335">
        <v>4</v>
      </c>
    </row>
    <row r="668" spans="1:17" s="143" customFormat="1" ht="9" customHeight="1">
      <c r="A668" s="336" t="s">
        <v>39</v>
      </c>
      <c r="B668" s="337">
        <f t="shared" si="67"/>
        <v>13361</v>
      </c>
      <c r="C668" s="337"/>
      <c r="D668" s="337">
        <f t="shared" si="68"/>
        <v>494</v>
      </c>
      <c r="E668" s="338">
        <v>277</v>
      </c>
      <c r="F668" s="338">
        <v>210</v>
      </c>
      <c r="G668" s="338">
        <v>7</v>
      </c>
      <c r="H668" s="337"/>
      <c r="I668" s="337">
        <f t="shared" si="69"/>
        <v>12820</v>
      </c>
      <c r="J668" s="337">
        <v>7214</v>
      </c>
      <c r="K668" s="337">
        <v>5603</v>
      </c>
      <c r="L668" s="337">
        <v>3</v>
      </c>
      <c r="M668" s="337"/>
      <c r="N668" s="337">
        <f t="shared" si="70"/>
        <v>47</v>
      </c>
      <c r="O668" s="338">
        <v>30</v>
      </c>
      <c r="P668" s="338">
        <v>7</v>
      </c>
      <c r="Q668" s="338">
        <v>10</v>
      </c>
    </row>
    <row r="669" spans="1:17" s="143" customFormat="1" ht="9" customHeight="1">
      <c r="A669" s="84" t="s">
        <v>40</v>
      </c>
      <c r="B669" s="112">
        <f t="shared" si="67"/>
        <v>14344</v>
      </c>
      <c r="C669" s="86"/>
      <c r="D669" s="112">
        <f t="shared" si="68"/>
        <v>454</v>
      </c>
      <c r="E669" s="335">
        <v>246</v>
      </c>
      <c r="F669" s="335">
        <v>207</v>
      </c>
      <c r="G669" s="335">
        <v>1</v>
      </c>
      <c r="H669" s="86"/>
      <c r="I669" s="112">
        <f t="shared" si="69"/>
        <v>13707</v>
      </c>
      <c r="J669" s="112">
        <v>8510</v>
      </c>
      <c r="K669" s="112">
        <v>5197</v>
      </c>
      <c r="L669" s="112">
        <v>0</v>
      </c>
      <c r="M669" s="86"/>
      <c r="N669" s="112">
        <f t="shared" si="70"/>
        <v>183</v>
      </c>
      <c r="O669" s="335">
        <v>153</v>
      </c>
      <c r="P669" s="335">
        <v>20</v>
      </c>
      <c r="Q669" s="335">
        <v>10</v>
      </c>
    </row>
    <row r="670" spans="1:17" s="143" customFormat="1" ht="9" customHeight="1">
      <c r="A670" s="84" t="s">
        <v>41</v>
      </c>
      <c r="B670" s="112">
        <f t="shared" si="67"/>
        <v>15001</v>
      </c>
      <c r="C670" s="86"/>
      <c r="D670" s="112">
        <f t="shared" si="68"/>
        <v>676</v>
      </c>
      <c r="E670" s="335">
        <v>359</v>
      </c>
      <c r="F670" s="335">
        <v>316</v>
      </c>
      <c r="G670" s="335">
        <v>1</v>
      </c>
      <c r="H670" s="86"/>
      <c r="I670" s="112">
        <f t="shared" si="69"/>
        <v>14198</v>
      </c>
      <c r="J670" s="112">
        <v>8339</v>
      </c>
      <c r="K670" s="112">
        <v>5857</v>
      </c>
      <c r="L670" s="112">
        <v>2</v>
      </c>
      <c r="M670" s="86"/>
      <c r="N670" s="112">
        <f t="shared" si="70"/>
        <v>127</v>
      </c>
      <c r="O670" s="335">
        <v>106</v>
      </c>
      <c r="P670" s="335">
        <v>10</v>
      </c>
      <c r="Q670" s="335">
        <v>11</v>
      </c>
    </row>
    <row r="671" spans="1:17" s="143" customFormat="1" ht="9" customHeight="1">
      <c r="A671" s="84" t="s">
        <v>42</v>
      </c>
      <c r="B671" s="112">
        <f t="shared" si="67"/>
        <v>10834</v>
      </c>
      <c r="C671" s="86"/>
      <c r="D671" s="112">
        <f t="shared" si="68"/>
        <v>700</v>
      </c>
      <c r="E671" s="335">
        <v>394</v>
      </c>
      <c r="F671" s="335">
        <v>303</v>
      </c>
      <c r="G671" s="335">
        <v>3</v>
      </c>
      <c r="H671" s="86"/>
      <c r="I671" s="112">
        <f t="shared" si="69"/>
        <v>10091</v>
      </c>
      <c r="J671" s="112">
        <v>5865</v>
      </c>
      <c r="K671" s="112">
        <v>4225</v>
      </c>
      <c r="L671" s="112">
        <v>1</v>
      </c>
      <c r="M671" s="86"/>
      <c r="N671" s="112">
        <f t="shared" si="70"/>
        <v>43</v>
      </c>
      <c r="O671" s="335">
        <v>33</v>
      </c>
      <c r="P671" s="335">
        <v>8</v>
      </c>
      <c r="Q671" s="335">
        <v>2</v>
      </c>
    </row>
    <row r="672" spans="1:17" s="143" customFormat="1" ht="9" customHeight="1">
      <c r="A672" s="336" t="s">
        <v>43</v>
      </c>
      <c r="B672" s="337">
        <f t="shared" si="67"/>
        <v>17856</v>
      </c>
      <c r="C672" s="337"/>
      <c r="D672" s="337">
        <f t="shared" si="68"/>
        <v>755</v>
      </c>
      <c r="E672" s="338">
        <v>439</v>
      </c>
      <c r="F672" s="338">
        <v>314</v>
      </c>
      <c r="G672" s="338">
        <v>2</v>
      </c>
      <c r="H672" s="337"/>
      <c r="I672" s="337">
        <f t="shared" si="69"/>
        <v>16860</v>
      </c>
      <c r="J672" s="337">
        <v>9924</v>
      </c>
      <c r="K672" s="337">
        <v>6934</v>
      </c>
      <c r="L672" s="337">
        <v>2</v>
      </c>
      <c r="M672" s="337"/>
      <c r="N672" s="337">
        <f t="shared" si="70"/>
        <v>241</v>
      </c>
      <c r="O672" s="338">
        <v>170</v>
      </c>
      <c r="P672" s="338">
        <v>31</v>
      </c>
      <c r="Q672" s="338">
        <v>40</v>
      </c>
    </row>
    <row r="673" spans="1:20" s="143" customFormat="1" ht="9" customHeight="1">
      <c r="A673" s="84" t="s">
        <v>44</v>
      </c>
      <c r="B673" s="112">
        <f t="shared" si="67"/>
        <v>5659</v>
      </c>
      <c r="C673" s="86"/>
      <c r="D673" s="112">
        <f t="shared" si="68"/>
        <v>402</v>
      </c>
      <c r="E673" s="335">
        <v>237</v>
      </c>
      <c r="F673" s="335">
        <v>164</v>
      </c>
      <c r="G673" s="335">
        <v>1</v>
      </c>
      <c r="H673" s="86"/>
      <c r="I673" s="112">
        <f t="shared" si="69"/>
        <v>5240</v>
      </c>
      <c r="J673" s="112">
        <v>2854</v>
      </c>
      <c r="K673" s="112">
        <v>2386</v>
      </c>
      <c r="L673" s="112">
        <v>0</v>
      </c>
      <c r="M673" s="86"/>
      <c r="N673" s="112">
        <f t="shared" si="70"/>
        <v>17</v>
      </c>
      <c r="O673" s="335">
        <v>12</v>
      </c>
      <c r="P673" s="335">
        <v>3</v>
      </c>
      <c r="Q673" s="335">
        <v>2</v>
      </c>
    </row>
    <row r="674" spans="1:20" s="143" customFormat="1" ht="9" customHeight="1">
      <c r="A674" s="84" t="s">
        <v>45</v>
      </c>
      <c r="B674" s="112">
        <f t="shared" si="67"/>
        <v>47585</v>
      </c>
      <c r="C674" s="86"/>
      <c r="D674" s="112">
        <f t="shared" si="68"/>
        <v>1971</v>
      </c>
      <c r="E674" s="335">
        <v>1115</v>
      </c>
      <c r="F674" s="335">
        <v>853</v>
      </c>
      <c r="G674" s="335">
        <v>3</v>
      </c>
      <c r="H674" s="86"/>
      <c r="I674" s="112">
        <f t="shared" si="69"/>
        <v>45298</v>
      </c>
      <c r="J674" s="112">
        <v>25038</v>
      </c>
      <c r="K674" s="112">
        <v>20259</v>
      </c>
      <c r="L674" s="112">
        <v>1</v>
      </c>
      <c r="M674" s="86"/>
      <c r="N674" s="112">
        <f t="shared" si="70"/>
        <v>316</v>
      </c>
      <c r="O674" s="335">
        <v>238</v>
      </c>
      <c r="P674" s="335">
        <v>47</v>
      </c>
      <c r="Q674" s="335">
        <v>31</v>
      </c>
    </row>
    <row r="675" spans="1:20" s="143" customFormat="1" ht="9" customHeight="1">
      <c r="A675" s="84" t="s">
        <v>46</v>
      </c>
      <c r="B675" s="112">
        <f t="shared" si="67"/>
        <v>10954</v>
      </c>
      <c r="C675" s="86"/>
      <c r="D675" s="112">
        <f t="shared" si="68"/>
        <v>457</v>
      </c>
      <c r="E675" s="335">
        <v>247</v>
      </c>
      <c r="F675" s="335">
        <v>210</v>
      </c>
      <c r="G675" s="335">
        <v>0</v>
      </c>
      <c r="H675" s="86"/>
      <c r="I675" s="112">
        <f t="shared" si="69"/>
        <v>10482</v>
      </c>
      <c r="J675" s="112">
        <v>5808</v>
      </c>
      <c r="K675" s="112">
        <v>4674</v>
      </c>
      <c r="L675" s="112">
        <v>0</v>
      </c>
      <c r="M675" s="86"/>
      <c r="N675" s="112">
        <f t="shared" si="70"/>
        <v>15</v>
      </c>
      <c r="O675" s="335">
        <v>13</v>
      </c>
      <c r="P675" s="335">
        <v>2</v>
      </c>
      <c r="Q675" s="335">
        <v>0</v>
      </c>
    </row>
    <row r="676" spans="1:20" s="143" customFormat="1" ht="9" customHeight="1">
      <c r="A676" s="336" t="s">
        <v>47</v>
      </c>
      <c r="B676" s="337">
        <f t="shared" si="67"/>
        <v>8414</v>
      </c>
      <c r="C676" s="337"/>
      <c r="D676" s="337">
        <f t="shared" si="68"/>
        <v>349</v>
      </c>
      <c r="E676" s="338">
        <v>199</v>
      </c>
      <c r="F676" s="338">
        <v>150</v>
      </c>
      <c r="G676" s="338">
        <v>0</v>
      </c>
      <c r="H676" s="337"/>
      <c r="I676" s="337">
        <f t="shared" si="69"/>
        <v>7949</v>
      </c>
      <c r="J676" s="337">
        <v>4425</v>
      </c>
      <c r="K676" s="337">
        <v>3524</v>
      </c>
      <c r="L676" s="337">
        <v>0</v>
      </c>
      <c r="M676" s="337"/>
      <c r="N676" s="337">
        <f t="shared" si="70"/>
        <v>116</v>
      </c>
      <c r="O676" s="338">
        <v>95</v>
      </c>
      <c r="P676" s="338">
        <v>15</v>
      </c>
      <c r="Q676" s="338">
        <v>6</v>
      </c>
    </row>
    <row r="677" spans="1:20" s="143" customFormat="1" ht="9" customHeight="1">
      <c r="A677" s="84" t="s">
        <v>76</v>
      </c>
      <c r="B677" s="112">
        <f t="shared" si="67"/>
        <v>1095</v>
      </c>
      <c r="C677" s="86"/>
      <c r="D677" s="112">
        <f t="shared" si="68"/>
        <v>10</v>
      </c>
      <c r="E677" s="335">
        <v>8</v>
      </c>
      <c r="F677" s="335">
        <v>2</v>
      </c>
      <c r="G677" s="335">
        <v>0</v>
      </c>
      <c r="H677" s="86"/>
      <c r="I677" s="112">
        <f t="shared" si="69"/>
        <v>1085</v>
      </c>
      <c r="J677" s="112">
        <v>748</v>
      </c>
      <c r="K677" s="112">
        <v>337</v>
      </c>
      <c r="L677" s="112">
        <v>0</v>
      </c>
      <c r="M677" s="86"/>
      <c r="N677" s="112">
        <f t="shared" si="70"/>
        <v>0</v>
      </c>
      <c r="O677" s="335">
        <v>0</v>
      </c>
      <c r="P677" s="335">
        <v>0</v>
      </c>
      <c r="Q677" s="335">
        <v>0</v>
      </c>
    </row>
    <row r="678" spans="1:20" s="143" customFormat="1" ht="5.45" customHeight="1">
      <c r="A678" s="84"/>
      <c r="B678" s="112"/>
      <c r="C678" s="86"/>
      <c r="D678" s="112"/>
      <c r="E678" s="335"/>
      <c r="F678" s="335"/>
      <c r="G678" s="335"/>
      <c r="H678" s="86"/>
      <c r="I678" s="112"/>
      <c r="J678" s="112"/>
      <c r="K678" s="112"/>
      <c r="L678" s="112"/>
      <c r="M678" s="86"/>
      <c r="N678" s="112"/>
      <c r="O678" s="335"/>
      <c r="P678" s="335"/>
      <c r="Q678" s="335"/>
    </row>
    <row r="679" spans="1:20" s="143" customFormat="1" ht="9" customHeight="1">
      <c r="A679" s="80">
        <v>2013</v>
      </c>
      <c r="B679" s="84"/>
      <c r="C679" s="84"/>
      <c r="D679" s="334"/>
      <c r="E679" s="334"/>
      <c r="F679" s="334"/>
      <c r="G679" s="334"/>
      <c r="H679" s="334"/>
      <c r="I679" s="334"/>
      <c r="J679" s="334"/>
      <c r="K679" s="334"/>
      <c r="L679" s="84"/>
      <c r="M679" s="84"/>
      <c r="N679" s="85"/>
      <c r="O679" s="84"/>
      <c r="P679" s="84"/>
      <c r="Q679" s="84"/>
    </row>
    <row r="680" spans="1:20" s="258" customFormat="1" ht="9" customHeight="1">
      <c r="A680" s="83" t="s">
        <v>7</v>
      </c>
      <c r="B680" s="121">
        <f>SUM(B682:B714)</f>
        <v>623599</v>
      </c>
      <c r="C680" s="121"/>
      <c r="D680" s="121">
        <f>SUM(D682:D714)</f>
        <v>27817</v>
      </c>
      <c r="E680" s="121">
        <f>SUM(E682:E714)</f>
        <v>15564</v>
      </c>
      <c r="F680" s="121">
        <f>SUM(F682:F714)</f>
        <v>12163</v>
      </c>
      <c r="G680" s="121">
        <f>SUM(G682:G714)</f>
        <v>90</v>
      </c>
      <c r="H680" s="121"/>
      <c r="I680" s="121">
        <f>SUM(I682:I714)</f>
        <v>592597</v>
      </c>
      <c r="J680" s="121">
        <f>SUM(J682:J714)</f>
        <v>329844</v>
      </c>
      <c r="K680" s="121">
        <f>SUM(K682:K714)</f>
        <v>262697</v>
      </c>
      <c r="L680" s="121">
        <f>SUM(L682:L714)</f>
        <v>56</v>
      </c>
      <c r="M680" s="121"/>
      <c r="N680" s="121">
        <f>SUM(N682:N714)</f>
        <v>3185</v>
      </c>
      <c r="O680" s="121">
        <f>SUM(O682:O714)</f>
        <v>2573</v>
      </c>
      <c r="P680" s="121">
        <f>SUM(P682:P714)</f>
        <v>371</v>
      </c>
      <c r="Q680" s="121">
        <f>SUM(Q682:Q714)</f>
        <v>241</v>
      </c>
      <c r="T680" s="260"/>
    </row>
    <row r="681" spans="1:20" s="258" customFormat="1" ht="2.4500000000000002" customHeight="1">
      <c r="A681" s="83"/>
      <c r="B681" s="121"/>
      <c r="C681" s="121"/>
      <c r="D681" s="121"/>
      <c r="E681" s="121"/>
      <c r="F681" s="121"/>
      <c r="G681" s="121"/>
      <c r="H681" s="121"/>
      <c r="I681" s="121"/>
      <c r="J681" s="82"/>
      <c r="K681" s="82"/>
      <c r="L681" s="82"/>
      <c r="M681" s="82"/>
      <c r="N681" s="121"/>
      <c r="O681" s="82"/>
      <c r="P681" s="82"/>
      <c r="Q681" s="82"/>
      <c r="T681" s="260"/>
    </row>
    <row r="682" spans="1:20" s="143" customFormat="1" ht="9" customHeight="1">
      <c r="A682" s="84" t="s">
        <v>16</v>
      </c>
      <c r="B682" s="112">
        <f t="shared" ref="B682:B714" si="71">SUM(D682,I682,N682)</f>
        <v>5522</v>
      </c>
      <c r="C682" s="86"/>
      <c r="D682" s="112">
        <f t="shared" ref="D682:D714" si="72">SUM(E682:G682)</f>
        <v>256</v>
      </c>
      <c r="E682" s="335">
        <v>133</v>
      </c>
      <c r="F682" s="335">
        <v>120</v>
      </c>
      <c r="G682" s="335">
        <v>3</v>
      </c>
      <c r="H682" s="86"/>
      <c r="I682" s="112">
        <f t="shared" ref="I682:I714" si="73">SUM(J682:L682)</f>
        <v>5259</v>
      </c>
      <c r="J682" s="112">
        <v>2833</v>
      </c>
      <c r="K682" s="112">
        <v>2426</v>
      </c>
      <c r="L682" s="112">
        <v>0</v>
      </c>
      <c r="M682" s="86"/>
      <c r="N682" s="112">
        <f t="shared" ref="N682:N714" si="74">SUM(O682:Q682)</f>
        <v>7</v>
      </c>
      <c r="O682" s="335">
        <v>5</v>
      </c>
      <c r="P682" s="335">
        <v>1</v>
      </c>
      <c r="Q682" s="335">
        <v>1</v>
      </c>
      <c r="S682" s="258"/>
      <c r="T682" s="260"/>
    </row>
    <row r="683" spans="1:20" s="143" customFormat="1" ht="9" customHeight="1">
      <c r="A683" s="84" t="s">
        <v>17</v>
      </c>
      <c r="B683" s="112">
        <f t="shared" si="71"/>
        <v>15947</v>
      </c>
      <c r="C683" s="86"/>
      <c r="D683" s="112">
        <f t="shared" si="72"/>
        <v>670</v>
      </c>
      <c r="E683" s="335">
        <v>374</v>
      </c>
      <c r="F683" s="335">
        <v>294</v>
      </c>
      <c r="G683" s="335">
        <v>2</v>
      </c>
      <c r="H683" s="86"/>
      <c r="I683" s="112">
        <f t="shared" si="73"/>
        <v>15074</v>
      </c>
      <c r="J683" s="112">
        <v>9125</v>
      </c>
      <c r="K683" s="112">
        <v>5944</v>
      </c>
      <c r="L683" s="112">
        <v>5</v>
      </c>
      <c r="M683" s="86"/>
      <c r="N683" s="112">
        <f t="shared" si="74"/>
        <v>203</v>
      </c>
      <c r="O683" s="335">
        <v>179</v>
      </c>
      <c r="P683" s="335">
        <v>10</v>
      </c>
      <c r="Q683" s="335">
        <v>14</v>
      </c>
      <c r="T683" s="260"/>
    </row>
    <row r="684" spans="1:20" s="143" customFormat="1" ht="9" customHeight="1">
      <c r="A684" s="84" t="s">
        <v>18</v>
      </c>
      <c r="B684" s="112">
        <f t="shared" si="71"/>
        <v>2757</v>
      </c>
      <c r="C684" s="86"/>
      <c r="D684" s="112">
        <f t="shared" si="72"/>
        <v>139</v>
      </c>
      <c r="E684" s="335">
        <v>82</v>
      </c>
      <c r="F684" s="335">
        <v>57</v>
      </c>
      <c r="G684" s="335">
        <v>0</v>
      </c>
      <c r="H684" s="86"/>
      <c r="I684" s="112">
        <f t="shared" si="73"/>
        <v>2580</v>
      </c>
      <c r="J684" s="112">
        <v>1521</v>
      </c>
      <c r="K684" s="112">
        <v>1059</v>
      </c>
      <c r="L684" s="112">
        <v>0</v>
      </c>
      <c r="M684" s="86"/>
      <c r="N684" s="112">
        <f t="shared" si="74"/>
        <v>38</v>
      </c>
      <c r="O684" s="335">
        <v>35</v>
      </c>
      <c r="P684" s="335">
        <v>3</v>
      </c>
      <c r="Q684" s="335">
        <v>0</v>
      </c>
      <c r="T684" s="260"/>
    </row>
    <row r="685" spans="1:20" s="143" customFormat="1" ht="9" customHeight="1">
      <c r="A685" s="336" t="s">
        <v>19</v>
      </c>
      <c r="B685" s="337">
        <f t="shared" si="71"/>
        <v>4139</v>
      </c>
      <c r="C685" s="337"/>
      <c r="D685" s="337">
        <f t="shared" si="72"/>
        <v>247</v>
      </c>
      <c r="E685" s="338">
        <v>139</v>
      </c>
      <c r="F685" s="338">
        <v>105</v>
      </c>
      <c r="G685" s="338">
        <v>3</v>
      </c>
      <c r="H685" s="337"/>
      <c r="I685" s="337">
        <f t="shared" si="73"/>
        <v>3861</v>
      </c>
      <c r="J685" s="337">
        <v>2207</v>
      </c>
      <c r="K685" s="337">
        <v>1654</v>
      </c>
      <c r="L685" s="337">
        <v>0</v>
      </c>
      <c r="M685" s="337"/>
      <c r="N685" s="337">
        <f t="shared" si="74"/>
        <v>31</v>
      </c>
      <c r="O685" s="338">
        <v>23</v>
      </c>
      <c r="P685" s="338">
        <v>3</v>
      </c>
      <c r="Q685" s="338">
        <v>5</v>
      </c>
      <c r="T685" s="260"/>
    </row>
    <row r="686" spans="1:20" s="143" customFormat="1" ht="9" customHeight="1">
      <c r="A686" s="84" t="s">
        <v>20</v>
      </c>
      <c r="B686" s="112">
        <f t="shared" si="71"/>
        <v>15716</v>
      </c>
      <c r="C686" s="86"/>
      <c r="D686" s="112">
        <f t="shared" si="72"/>
        <v>706</v>
      </c>
      <c r="E686" s="335">
        <v>402</v>
      </c>
      <c r="F686" s="335">
        <v>296</v>
      </c>
      <c r="G686" s="335">
        <v>8</v>
      </c>
      <c r="H686" s="86"/>
      <c r="I686" s="112">
        <f t="shared" si="73"/>
        <v>14962</v>
      </c>
      <c r="J686" s="112">
        <v>8406</v>
      </c>
      <c r="K686" s="112">
        <v>6556</v>
      </c>
      <c r="L686" s="112">
        <v>0</v>
      </c>
      <c r="M686" s="86"/>
      <c r="N686" s="112">
        <f t="shared" si="74"/>
        <v>48</v>
      </c>
      <c r="O686" s="335">
        <v>31</v>
      </c>
      <c r="P686" s="335">
        <v>17</v>
      </c>
      <c r="Q686" s="335">
        <v>0</v>
      </c>
      <c r="T686" s="260"/>
    </row>
    <row r="687" spans="1:20" s="143" customFormat="1" ht="9" customHeight="1">
      <c r="A687" s="84" t="s">
        <v>21</v>
      </c>
      <c r="B687" s="112">
        <f t="shared" si="71"/>
        <v>3790</v>
      </c>
      <c r="C687" s="86"/>
      <c r="D687" s="112">
        <f t="shared" si="72"/>
        <v>109</v>
      </c>
      <c r="E687" s="335">
        <v>70</v>
      </c>
      <c r="F687" s="335">
        <v>39</v>
      </c>
      <c r="G687" s="335">
        <v>0</v>
      </c>
      <c r="H687" s="86"/>
      <c r="I687" s="112">
        <f t="shared" si="73"/>
        <v>3626</v>
      </c>
      <c r="J687" s="112">
        <v>2131</v>
      </c>
      <c r="K687" s="112">
        <v>1495</v>
      </c>
      <c r="L687" s="112">
        <v>0</v>
      </c>
      <c r="M687" s="86"/>
      <c r="N687" s="112">
        <f t="shared" si="74"/>
        <v>55</v>
      </c>
      <c r="O687" s="335">
        <v>47</v>
      </c>
      <c r="P687" s="335">
        <v>7</v>
      </c>
      <c r="Q687" s="335">
        <v>1</v>
      </c>
      <c r="T687" s="260"/>
    </row>
    <row r="688" spans="1:20" s="143" customFormat="1" ht="9" customHeight="1">
      <c r="A688" s="84" t="s">
        <v>22</v>
      </c>
      <c r="B688" s="112">
        <f t="shared" si="71"/>
        <v>23121</v>
      </c>
      <c r="C688" s="86"/>
      <c r="D688" s="112">
        <f t="shared" si="72"/>
        <v>1390</v>
      </c>
      <c r="E688" s="335">
        <v>761</v>
      </c>
      <c r="F688" s="335">
        <v>626</v>
      </c>
      <c r="G688" s="335">
        <v>3</v>
      </c>
      <c r="H688" s="86"/>
      <c r="I688" s="112">
        <f t="shared" si="73"/>
        <v>21661</v>
      </c>
      <c r="J688" s="112">
        <v>11907</v>
      </c>
      <c r="K688" s="112">
        <v>9754</v>
      </c>
      <c r="L688" s="112">
        <v>0</v>
      </c>
      <c r="M688" s="86"/>
      <c r="N688" s="112">
        <f t="shared" si="74"/>
        <v>70</v>
      </c>
      <c r="O688" s="335">
        <v>55</v>
      </c>
      <c r="P688" s="335">
        <v>14</v>
      </c>
      <c r="Q688" s="335">
        <v>1</v>
      </c>
      <c r="T688" s="260"/>
    </row>
    <row r="689" spans="1:20" s="143" customFormat="1" ht="9" customHeight="1">
      <c r="A689" s="336" t="s">
        <v>23</v>
      </c>
      <c r="B689" s="337">
        <f t="shared" si="71"/>
        <v>22314</v>
      </c>
      <c r="C689" s="337"/>
      <c r="D689" s="337">
        <f t="shared" si="72"/>
        <v>1027</v>
      </c>
      <c r="E689" s="338">
        <v>590</v>
      </c>
      <c r="F689" s="338">
        <v>434</v>
      </c>
      <c r="G689" s="338">
        <v>3</v>
      </c>
      <c r="H689" s="337"/>
      <c r="I689" s="337">
        <f t="shared" si="73"/>
        <v>20845</v>
      </c>
      <c r="J689" s="337">
        <v>12243</v>
      </c>
      <c r="K689" s="337">
        <v>8593</v>
      </c>
      <c r="L689" s="337">
        <v>9</v>
      </c>
      <c r="M689" s="337"/>
      <c r="N689" s="337">
        <f t="shared" si="74"/>
        <v>442</v>
      </c>
      <c r="O689" s="338">
        <v>386</v>
      </c>
      <c r="P689" s="338">
        <v>37</v>
      </c>
      <c r="Q689" s="338">
        <v>19</v>
      </c>
      <c r="T689" s="260"/>
    </row>
    <row r="690" spans="1:20" s="143" customFormat="1" ht="9" customHeight="1">
      <c r="A690" s="243" t="s">
        <v>24</v>
      </c>
      <c r="B690" s="112">
        <f t="shared" si="71"/>
        <v>57142</v>
      </c>
      <c r="C690" s="86"/>
      <c r="D690" s="112">
        <f t="shared" si="72"/>
        <v>1767</v>
      </c>
      <c r="E690" s="335">
        <v>1020</v>
      </c>
      <c r="F690" s="335">
        <v>740</v>
      </c>
      <c r="G690" s="335">
        <v>7</v>
      </c>
      <c r="H690" s="86"/>
      <c r="I690" s="112">
        <f t="shared" si="73"/>
        <v>55333</v>
      </c>
      <c r="J690" s="112">
        <v>28638</v>
      </c>
      <c r="K690" s="112">
        <v>26687</v>
      </c>
      <c r="L690" s="112">
        <v>8</v>
      </c>
      <c r="M690" s="86"/>
      <c r="N690" s="112">
        <f t="shared" si="74"/>
        <v>42</v>
      </c>
      <c r="O690" s="335">
        <v>34</v>
      </c>
      <c r="P690" s="335">
        <v>6</v>
      </c>
      <c r="Q690" s="335">
        <v>2</v>
      </c>
      <c r="T690" s="260"/>
    </row>
    <row r="691" spans="1:20" s="143" customFormat="1" ht="9" customHeight="1">
      <c r="A691" s="84" t="s">
        <v>25</v>
      </c>
      <c r="B691" s="112">
        <f t="shared" si="71"/>
        <v>9089</v>
      </c>
      <c r="C691" s="86"/>
      <c r="D691" s="112">
        <f t="shared" si="72"/>
        <v>486</v>
      </c>
      <c r="E691" s="335">
        <v>273</v>
      </c>
      <c r="F691" s="335">
        <v>204</v>
      </c>
      <c r="G691" s="335">
        <v>9</v>
      </c>
      <c r="H691" s="86"/>
      <c r="I691" s="112">
        <f t="shared" si="73"/>
        <v>8572</v>
      </c>
      <c r="J691" s="112">
        <v>4989</v>
      </c>
      <c r="K691" s="112">
        <v>3583</v>
      </c>
      <c r="L691" s="112">
        <v>0</v>
      </c>
      <c r="M691" s="86"/>
      <c r="N691" s="112">
        <f t="shared" si="74"/>
        <v>31</v>
      </c>
      <c r="O691" s="335">
        <v>24</v>
      </c>
      <c r="P691" s="335">
        <v>4</v>
      </c>
      <c r="Q691" s="335">
        <v>3</v>
      </c>
      <c r="T691" s="260"/>
    </row>
    <row r="692" spans="1:20" s="143" customFormat="1" ht="9" customHeight="1">
      <c r="A692" s="84" t="s">
        <v>26</v>
      </c>
      <c r="B692" s="112">
        <f t="shared" si="71"/>
        <v>28657</v>
      </c>
      <c r="C692" s="86"/>
      <c r="D692" s="112">
        <f t="shared" si="72"/>
        <v>1321</v>
      </c>
      <c r="E692" s="335">
        <v>756</v>
      </c>
      <c r="F692" s="335">
        <v>564</v>
      </c>
      <c r="G692" s="335">
        <v>1</v>
      </c>
      <c r="H692" s="86"/>
      <c r="I692" s="112">
        <f t="shared" si="73"/>
        <v>27252</v>
      </c>
      <c r="J692" s="112">
        <v>14904</v>
      </c>
      <c r="K692" s="112">
        <v>12347</v>
      </c>
      <c r="L692" s="112">
        <v>1</v>
      </c>
      <c r="M692" s="86"/>
      <c r="N692" s="112">
        <f t="shared" si="74"/>
        <v>84</v>
      </c>
      <c r="O692" s="335">
        <v>66</v>
      </c>
      <c r="P692" s="335">
        <v>14</v>
      </c>
      <c r="Q692" s="335">
        <v>4</v>
      </c>
      <c r="T692" s="260"/>
    </row>
    <row r="693" spans="1:20" s="143" customFormat="1" ht="9" customHeight="1">
      <c r="A693" s="336" t="s">
        <v>27</v>
      </c>
      <c r="B693" s="337">
        <f t="shared" si="71"/>
        <v>18469</v>
      </c>
      <c r="C693" s="337"/>
      <c r="D693" s="337">
        <f t="shared" si="72"/>
        <v>865</v>
      </c>
      <c r="E693" s="338">
        <v>476</v>
      </c>
      <c r="F693" s="338">
        <v>380</v>
      </c>
      <c r="G693" s="338">
        <v>9</v>
      </c>
      <c r="H693" s="337"/>
      <c r="I693" s="337">
        <f t="shared" si="73"/>
        <v>17324</v>
      </c>
      <c r="J693" s="337">
        <v>10099</v>
      </c>
      <c r="K693" s="337">
        <v>7214</v>
      </c>
      <c r="L693" s="337">
        <v>11</v>
      </c>
      <c r="M693" s="337"/>
      <c r="N693" s="337">
        <f t="shared" si="74"/>
        <v>280</v>
      </c>
      <c r="O693" s="338">
        <v>226</v>
      </c>
      <c r="P693" s="338">
        <v>25</v>
      </c>
      <c r="Q693" s="338">
        <v>29</v>
      </c>
      <c r="T693" s="260"/>
    </row>
    <row r="694" spans="1:20" s="143" customFormat="1" ht="9" customHeight="1">
      <c r="A694" s="84" t="s">
        <v>28</v>
      </c>
      <c r="B694" s="112">
        <f t="shared" si="71"/>
        <v>13878</v>
      </c>
      <c r="C694" s="86"/>
      <c r="D694" s="112">
        <f t="shared" si="72"/>
        <v>614</v>
      </c>
      <c r="E694" s="335">
        <v>358</v>
      </c>
      <c r="F694" s="335">
        <v>252</v>
      </c>
      <c r="G694" s="335">
        <v>4</v>
      </c>
      <c r="H694" s="86"/>
      <c r="I694" s="112">
        <f t="shared" si="73"/>
        <v>13236</v>
      </c>
      <c r="J694" s="112">
        <v>7143</v>
      </c>
      <c r="K694" s="112">
        <v>6093</v>
      </c>
      <c r="L694" s="112">
        <v>0</v>
      </c>
      <c r="M694" s="86"/>
      <c r="N694" s="112">
        <f t="shared" si="74"/>
        <v>28</v>
      </c>
      <c r="O694" s="335">
        <v>19</v>
      </c>
      <c r="P694" s="335">
        <v>7</v>
      </c>
      <c r="Q694" s="335">
        <v>2</v>
      </c>
      <c r="T694" s="260"/>
    </row>
    <row r="695" spans="1:20" s="143" customFormat="1" ht="9" customHeight="1">
      <c r="A695" s="84" t="s">
        <v>29</v>
      </c>
      <c r="B695" s="112">
        <f t="shared" si="71"/>
        <v>42389</v>
      </c>
      <c r="C695" s="86"/>
      <c r="D695" s="112">
        <f t="shared" si="72"/>
        <v>1633</v>
      </c>
      <c r="E695" s="335">
        <v>878</v>
      </c>
      <c r="F695" s="335">
        <v>754</v>
      </c>
      <c r="G695" s="335">
        <v>1</v>
      </c>
      <c r="H695" s="86"/>
      <c r="I695" s="112">
        <f t="shared" si="73"/>
        <v>40566</v>
      </c>
      <c r="J695" s="112">
        <v>22655</v>
      </c>
      <c r="K695" s="112">
        <v>17910</v>
      </c>
      <c r="L695" s="112">
        <v>1</v>
      </c>
      <c r="M695" s="86"/>
      <c r="N695" s="112">
        <f t="shared" si="74"/>
        <v>190</v>
      </c>
      <c r="O695" s="335">
        <v>174</v>
      </c>
      <c r="P695" s="335">
        <v>12</v>
      </c>
      <c r="Q695" s="335">
        <v>4</v>
      </c>
      <c r="T695" s="260"/>
    </row>
    <row r="696" spans="1:20" s="143" customFormat="1" ht="9" customHeight="1">
      <c r="A696" s="84" t="s">
        <v>30</v>
      </c>
      <c r="B696" s="112">
        <f t="shared" si="71"/>
        <v>74566</v>
      </c>
      <c r="C696" s="86"/>
      <c r="D696" s="112">
        <f t="shared" si="72"/>
        <v>4476</v>
      </c>
      <c r="E696" s="335">
        <v>2488</v>
      </c>
      <c r="F696" s="335">
        <v>1978</v>
      </c>
      <c r="G696" s="335">
        <v>10</v>
      </c>
      <c r="H696" s="86"/>
      <c r="I696" s="112">
        <f t="shared" si="73"/>
        <v>69766</v>
      </c>
      <c r="J696" s="112">
        <v>38560</v>
      </c>
      <c r="K696" s="112">
        <v>31200</v>
      </c>
      <c r="L696" s="112">
        <v>6</v>
      </c>
      <c r="M696" s="86"/>
      <c r="N696" s="112">
        <f t="shared" si="74"/>
        <v>324</v>
      </c>
      <c r="O696" s="335">
        <v>250</v>
      </c>
      <c r="P696" s="335">
        <v>49</v>
      </c>
      <c r="Q696" s="335">
        <v>25</v>
      </c>
      <c r="T696" s="260"/>
    </row>
    <row r="697" spans="1:20" s="143" customFormat="1" ht="9" customHeight="1">
      <c r="A697" s="336" t="s">
        <v>31</v>
      </c>
      <c r="B697" s="337">
        <f t="shared" si="71"/>
        <v>25249</v>
      </c>
      <c r="C697" s="337"/>
      <c r="D697" s="337">
        <f t="shared" si="72"/>
        <v>913</v>
      </c>
      <c r="E697" s="338">
        <v>508</v>
      </c>
      <c r="F697" s="338">
        <v>402</v>
      </c>
      <c r="G697" s="338">
        <v>3</v>
      </c>
      <c r="H697" s="337"/>
      <c r="I697" s="337">
        <f t="shared" si="73"/>
        <v>24235</v>
      </c>
      <c r="J697" s="337">
        <v>13468</v>
      </c>
      <c r="K697" s="337">
        <v>10767</v>
      </c>
      <c r="L697" s="337">
        <v>0</v>
      </c>
      <c r="M697" s="337"/>
      <c r="N697" s="337">
        <f t="shared" si="74"/>
        <v>101</v>
      </c>
      <c r="O697" s="338">
        <v>83</v>
      </c>
      <c r="P697" s="338">
        <v>17</v>
      </c>
      <c r="Q697" s="338">
        <v>1</v>
      </c>
      <c r="T697" s="260"/>
    </row>
    <row r="698" spans="1:20" s="143" customFormat="1" ht="9" customHeight="1">
      <c r="A698" s="84" t="s">
        <v>32</v>
      </c>
      <c r="B698" s="112">
        <f t="shared" si="71"/>
        <v>10703</v>
      </c>
      <c r="C698" s="86"/>
      <c r="D698" s="112">
        <f t="shared" si="72"/>
        <v>349</v>
      </c>
      <c r="E698" s="335">
        <v>189</v>
      </c>
      <c r="F698" s="335">
        <v>159</v>
      </c>
      <c r="G698" s="335">
        <v>1</v>
      </c>
      <c r="H698" s="86"/>
      <c r="I698" s="112">
        <f t="shared" si="73"/>
        <v>10316</v>
      </c>
      <c r="J698" s="112">
        <v>5781</v>
      </c>
      <c r="K698" s="112">
        <v>4535</v>
      </c>
      <c r="L698" s="112">
        <v>0</v>
      </c>
      <c r="M698" s="86"/>
      <c r="N698" s="112">
        <f t="shared" si="74"/>
        <v>38</v>
      </c>
      <c r="O698" s="335">
        <v>27</v>
      </c>
      <c r="P698" s="335">
        <v>4</v>
      </c>
      <c r="Q698" s="335">
        <v>7</v>
      </c>
      <c r="T698" s="260"/>
    </row>
    <row r="699" spans="1:20" s="143" customFormat="1" ht="9" customHeight="1">
      <c r="A699" s="84" t="s">
        <v>33</v>
      </c>
      <c r="B699" s="112">
        <f t="shared" si="71"/>
        <v>6035</v>
      </c>
      <c r="C699" s="86"/>
      <c r="D699" s="112">
        <f t="shared" si="72"/>
        <v>225</v>
      </c>
      <c r="E699" s="335">
        <v>115</v>
      </c>
      <c r="F699" s="335">
        <v>108</v>
      </c>
      <c r="G699" s="335">
        <v>2</v>
      </c>
      <c r="H699" s="86"/>
      <c r="I699" s="112">
        <f t="shared" si="73"/>
        <v>5795</v>
      </c>
      <c r="J699" s="112">
        <v>3337</v>
      </c>
      <c r="K699" s="112">
        <v>2458</v>
      </c>
      <c r="L699" s="112">
        <v>0</v>
      </c>
      <c r="M699" s="86"/>
      <c r="N699" s="112">
        <f t="shared" si="74"/>
        <v>15</v>
      </c>
      <c r="O699" s="335">
        <v>10</v>
      </c>
      <c r="P699" s="335">
        <v>5</v>
      </c>
      <c r="Q699" s="335">
        <v>0</v>
      </c>
      <c r="T699" s="260"/>
    </row>
    <row r="700" spans="1:20" s="143" customFormat="1" ht="9" customHeight="1">
      <c r="A700" s="84" t="s">
        <v>34</v>
      </c>
      <c r="B700" s="112">
        <f t="shared" si="71"/>
        <v>24462</v>
      </c>
      <c r="C700" s="86"/>
      <c r="D700" s="112">
        <f t="shared" si="72"/>
        <v>864</v>
      </c>
      <c r="E700" s="335">
        <v>494</v>
      </c>
      <c r="F700" s="335">
        <v>366</v>
      </c>
      <c r="G700" s="335">
        <v>4</v>
      </c>
      <c r="H700" s="86"/>
      <c r="I700" s="112">
        <f t="shared" si="73"/>
        <v>23458</v>
      </c>
      <c r="J700" s="112">
        <v>13285</v>
      </c>
      <c r="K700" s="112">
        <v>10168</v>
      </c>
      <c r="L700" s="112">
        <v>5</v>
      </c>
      <c r="M700" s="86"/>
      <c r="N700" s="112">
        <f t="shared" si="74"/>
        <v>140</v>
      </c>
      <c r="O700" s="335">
        <v>91</v>
      </c>
      <c r="P700" s="335">
        <v>30</v>
      </c>
      <c r="Q700" s="335">
        <v>19</v>
      </c>
      <c r="T700" s="260"/>
    </row>
    <row r="701" spans="1:20" s="143" customFormat="1" ht="9" customHeight="1">
      <c r="A701" s="336" t="s">
        <v>35</v>
      </c>
      <c r="B701" s="337">
        <f t="shared" si="71"/>
        <v>22241</v>
      </c>
      <c r="C701" s="337"/>
      <c r="D701" s="337">
        <f t="shared" si="72"/>
        <v>860</v>
      </c>
      <c r="E701" s="338">
        <v>469</v>
      </c>
      <c r="F701" s="338">
        <v>391</v>
      </c>
      <c r="G701" s="338">
        <v>0</v>
      </c>
      <c r="H701" s="337"/>
      <c r="I701" s="337">
        <f t="shared" si="73"/>
        <v>21364</v>
      </c>
      <c r="J701" s="337">
        <v>11529</v>
      </c>
      <c r="K701" s="337">
        <v>9835</v>
      </c>
      <c r="L701" s="337">
        <v>0</v>
      </c>
      <c r="M701" s="337"/>
      <c r="N701" s="337">
        <f t="shared" si="74"/>
        <v>17</v>
      </c>
      <c r="O701" s="338">
        <v>17</v>
      </c>
      <c r="P701" s="338"/>
      <c r="Q701" s="338"/>
      <c r="T701" s="260"/>
    </row>
    <row r="702" spans="1:20" s="143" customFormat="1" ht="9" customHeight="1">
      <c r="A702" s="84" t="s">
        <v>36</v>
      </c>
      <c r="B702" s="112">
        <f t="shared" si="71"/>
        <v>33100</v>
      </c>
      <c r="C702" s="86"/>
      <c r="D702" s="112">
        <f t="shared" si="72"/>
        <v>1964</v>
      </c>
      <c r="E702" s="335">
        <v>1114</v>
      </c>
      <c r="F702" s="335">
        <v>848</v>
      </c>
      <c r="G702" s="335">
        <v>2</v>
      </c>
      <c r="H702" s="86"/>
      <c r="I702" s="112">
        <f t="shared" si="73"/>
        <v>30982</v>
      </c>
      <c r="J702" s="112">
        <v>16483</v>
      </c>
      <c r="K702" s="112">
        <v>14499</v>
      </c>
      <c r="L702" s="112">
        <v>0</v>
      </c>
      <c r="M702" s="86"/>
      <c r="N702" s="112">
        <f t="shared" si="74"/>
        <v>154</v>
      </c>
      <c r="O702" s="335">
        <v>128</v>
      </c>
      <c r="P702" s="335">
        <v>22</v>
      </c>
      <c r="Q702" s="335">
        <v>4</v>
      </c>
      <c r="T702" s="260"/>
    </row>
    <row r="703" spans="1:20" s="143" customFormat="1" ht="9" customHeight="1">
      <c r="A703" s="84" t="s">
        <v>37</v>
      </c>
      <c r="B703" s="112">
        <f t="shared" si="71"/>
        <v>8854</v>
      </c>
      <c r="C703" s="86"/>
      <c r="D703" s="112">
        <f t="shared" si="72"/>
        <v>475</v>
      </c>
      <c r="E703" s="335">
        <v>284</v>
      </c>
      <c r="F703" s="335">
        <v>191</v>
      </c>
      <c r="G703" s="335">
        <v>0</v>
      </c>
      <c r="H703" s="86"/>
      <c r="I703" s="112">
        <f t="shared" si="73"/>
        <v>8377</v>
      </c>
      <c r="J703" s="112">
        <v>4642</v>
      </c>
      <c r="K703" s="112">
        <v>3735</v>
      </c>
      <c r="L703" s="112">
        <v>0</v>
      </c>
      <c r="M703" s="86"/>
      <c r="N703" s="112">
        <f t="shared" si="74"/>
        <v>2</v>
      </c>
      <c r="O703" s="335">
        <v>1</v>
      </c>
      <c r="P703" s="335">
        <v>1</v>
      </c>
      <c r="Q703" s="335">
        <v>0</v>
      </c>
      <c r="T703" s="260"/>
    </row>
    <row r="704" spans="1:20" s="143" customFormat="1" ht="9" customHeight="1">
      <c r="A704" s="84" t="s">
        <v>38</v>
      </c>
      <c r="B704" s="112">
        <f t="shared" si="71"/>
        <v>4872</v>
      </c>
      <c r="C704" s="86"/>
      <c r="D704" s="112">
        <f t="shared" si="72"/>
        <v>319</v>
      </c>
      <c r="E704" s="335">
        <v>179</v>
      </c>
      <c r="F704" s="335">
        <v>139</v>
      </c>
      <c r="G704" s="335">
        <v>1</v>
      </c>
      <c r="H704" s="86"/>
      <c r="I704" s="112">
        <f t="shared" si="73"/>
        <v>4504</v>
      </c>
      <c r="J704" s="112">
        <v>2675</v>
      </c>
      <c r="K704" s="112">
        <v>1829</v>
      </c>
      <c r="L704" s="112">
        <v>0</v>
      </c>
      <c r="M704" s="86"/>
      <c r="N704" s="112">
        <f t="shared" si="74"/>
        <v>49</v>
      </c>
      <c r="O704" s="335">
        <v>42</v>
      </c>
      <c r="P704" s="335">
        <v>4</v>
      </c>
      <c r="Q704" s="335">
        <v>3</v>
      </c>
      <c r="T704" s="260"/>
    </row>
    <row r="705" spans="1:20" s="143" customFormat="1" ht="9" customHeight="1">
      <c r="A705" s="336" t="s">
        <v>39</v>
      </c>
      <c r="B705" s="337">
        <f t="shared" si="71"/>
        <v>14343</v>
      </c>
      <c r="C705" s="337"/>
      <c r="D705" s="337">
        <f t="shared" si="72"/>
        <v>485</v>
      </c>
      <c r="E705" s="338">
        <v>259</v>
      </c>
      <c r="F705" s="338">
        <v>226</v>
      </c>
      <c r="G705" s="338">
        <v>0</v>
      </c>
      <c r="H705" s="337"/>
      <c r="I705" s="337">
        <f t="shared" si="73"/>
        <v>13827</v>
      </c>
      <c r="J705" s="337">
        <v>7675</v>
      </c>
      <c r="K705" s="337">
        <v>6147</v>
      </c>
      <c r="L705" s="337">
        <v>5</v>
      </c>
      <c r="M705" s="337"/>
      <c r="N705" s="337">
        <f t="shared" si="74"/>
        <v>31</v>
      </c>
      <c r="O705" s="338">
        <v>19</v>
      </c>
      <c r="P705" s="338">
        <v>2</v>
      </c>
      <c r="Q705" s="338">
        <v>10</v>
      </c>
      <c r="T705" s="260"/>
    </row>
    <row r="706" spans="1:20" s="143" customFormat="1" ht="9" customHeight="1">
      <c r="A706" s="84" t="s">
        <v>40</v>
      </c>
      <c r="B706" s="112">
        <f t="shared" si="71"/>
        <v>14848</v>
      </c>
      <c r="C706" s="86"/>
      <c r="D706" s="112">
        <f t="shared" si="72"/>
        <v>517</v>
      </c>
      <c r="E706" s="335">
        <v>261</v>
      </c>
      <c r="F706" s="335">
        <v>252</v>
      </c>
      <c r="G706" s="335">
        <v>4</v>
      </c>
      <c r="H706" s="86"/>
      <c r="I706" s="112">
        <f t="shared" si="73"/>
        <v>14228</v>
      </c>
      <c r="J706" s="112">
        <v>8607</v>
      </c>
      <c r="K706" s="112">
        <v>5621</v>
      </c>
      <c r="L706" s="112">
        <v>0</v>
      </c>
      <c r="M706" s="86"/>
      <c r="N706" s="112">
        <f t="shared" si="74"/>
        <v>103</v>
      </c>
      <c r="O706" s="335">
        <v>89</v>
      </c>
      <c r="P706" s="335">
        <v>14</v>
      </c>
      <c r="Q706" s="335">
        <v>0</v>
      </c>
      <c r="T706" s="260"/>
    </row>
    <row r="707" spans="1:20" s="143" customFormat="1" ht="9" customHeight="1">
      <c r="A707" s="84" t="s">
        <v>41</v>
      </c>
      <c r="B707" s="112">
        <f t="shared" si="71"/>
        <v>15451</v>
      </c>
      <c r="C707" s="86"/>
      <c r="D707" s="112">
        <f t="shared" si="72"/>
        <v>561</v>
      </c>
      <c r="E707" s="335">
        <v>344</v>
      </c>
      <c r="F707" s="335">
        <v>213</v>
      </c>
      <c r="G707" s="335">
        <v>4</v>
      </c>
      <c r="H707" s="86"/>
      <c r="I707" s="112">
        <f t="shared" si="73"/>
        <v>14775</v>
      </c>
      <c r="J707" s="112">
        <v>8708</v>
      </c>
      <c r="K707" s="112">
        <v>6064</v>
      </c>
      <c r="L707" s="112">
        <v>3</v>
      </c>
      <c r="M707" s="86"/>
      <c r="N707" s="112">
        <f t="shared" si="74"/>
        <v>115</v>
      </c>
      <c r="O707" s="335">
        <v>100</v>
      </c>
      <c r="P707" s="335">
        <v>4</v>
      </c>
      <c r="Q707" s="335">
        <v>11</v>
      </c>
      <c r="T707" s="260"/>
    </row>
    <row r="708" spans="1:20" s="143" customFormat="1" ht="9" customHeight="1">
      <c r="A708" s="84" t="s">
        <v>42</v>
      </c>
      <c r="B708" s="112">
        <f t="shared" si="71"/>
        <v>11738</v>
      </c>
      <c r="C708" s="86"/>
      <c r="D708" s="112">
        <f t="shared" si="72"/>
        <v>681</v>
      </c>
      <c r="E708" s="335">
        <v>386</v>
      </c>
      <c r="F708" s="335">
        <v>295</v>
      </c>
      <c r="G708" s="335">
        <v>0</v>
      </c>
      <c r="H708" s="86"/>
      <c r="I708" s="112">
        <f t="shared" si="73"/>
        <v>11002</v>
      </c>
      <c r="J708" s="112">
        <v>6339</v>
      </c>
      <c r="K708" s="112">
        <v>4663</v>
      </c>
      <c r="L708" s="112">
        <v>0</v>
      </c>
      <c r="M708" s="86"/>
      <c r="N708" s="112">
        <f t="shared" si="74"/>
        <v>55</v>
      </c>
      <c r="O708" s="335">
        <v>50</v>
      </c>
      <c r="P708" s="335">
        <v>5</v>
      </c>
      <c r="Q708" s="335">
        <v>0</v>
      </c>
      <c r="T708" s="260"/>
    </row>
    <row r="709" spans="1:20" s="143" customFormat="1" ht="9" customHeight="1">
      <c r="A709" s="336" t="s">
        <v>43</v>
      </c>
      <c r="B709" s="337">
        <f t="shared" si="71"/>
        <v>18163</v>
      </c>
      <c r="C709" s="337"/>
      <c r="D709" s="337">
        <f t="shared" si="72"/>
        <v>799</v>
      </c>
      <c r="E709" s="338">
        <v>446</v>
      </c>
      <c r="F709" s="338">
        <v>353</v>
      </c>
      <c r="G709" s="338">
        <v>0</v>
      </c>
      <c r="H709" s="337"/>
      <c r="I709" s="337">
        <f t="shared" si="73"/>
        <v>17203</v>
      </c>
      <c r="J709" s="337">
        <v>9817</v>
      </c>
      <c r="K709" s="337">
        <v>7386</v>
      </c>
      <c r="L709" s="337">
        <v>0</v>
      </c>
      <c r="M709" s="337"/>
      <c r="N709" s="337">
        <f t="shared" si="74"/>
        <v>161</v>
      </c>
      <c r="O709" s="338">
        <v>108</v>
      </c>
      <c r="P709" s="338">
        <v>13</v>
      </c>
      <c r="Q709" s="338">
        <v>40</v>
      </c>
      <c r="T709" s="260"/>
    </row>
    <row r="710" spans="1:20" s="143" customFormat="1" ht="9" customHeight="1">
      <c r="A710" s="84" t="s">
        <v>44</v>
      </c>
      <c r="B710" s="112">
        <f t="shared" si="71"/>
        <v>5869</v>
      </c>
      <c r="C710" s="86"/>
      <c r="D710" s="112">
        <f t="shared" si="72"/>
        <v>359</v>
      </c>
      <c r="E710" s="335">
        <v>194</v>
      </c>
      <c r="F710" s="335">
        <v>162</v>
      </c>
      <c r="G710" s="335">
        <v>3</v>
      </c>
      <c r="H710" s="86"/>
      <c r="I710" s="112">
        <f t="shared" si="73"/>
        <v>5496</v>
      </c>
      <c r="J710" s="112">
        <v>3027</v>
      </c>
      <c r="K710" s="112">
        <v>2468</v>
      </c>
      <c r="L710" s="112">
        <v>1</v>
      </c>
      <c r="M710" s="86"/>
      <c r="N710" s="112">
        <f t="shared" si="74"/>
        <v>14</v>
      </c>
      <c r="O710" s="335">
        <v>12</v>
      </c>
      <c r="P710" s="335">
        <v>2</v>
      </c>
      <c r="Q710" s="335">
        <v>0</v>
      </c>
      <c r="T710" s="260"/>
    </row>
    <row r="711" spans="1:20" s="143" customFormat="1" ht="9" customHeight="1">
      <c r="A711" s="84" t="s">
        <v>45</v>
      </c>
      <c r="B711" s="112">
        <f t="shared" si="71"/>
        <v>48495</v>
      </c>
      <c r="C711" s="86"/>
      <c r="D711" s="112">
        <f t="shared" si="72"/>
        <v>1983</v>
      </c>
      <c r="E711" s="335">
        <v>1101</v>
      </c>
      <c r="F711" s="335">
        <v>880</v>
      </c>
      <c r="G711" s="335">
        <v>2</v>
      </c>
      <c r="H711" s="86"/>
      <c r="I711" s="112">
        <f t="shared" si="73"/>
        <v>46336</v>
      </c>
      <c r="J711" s="112">
        <v>25403</v>
      </c>
      <c r="K711" s="112">
        <v>20932</v>
      </c>
      <c r="L711" s="112">
        <v>1</v>
      </c>
      <c r="M711" s="86"/>
      <c r="N711" s="112">
        <f t="shared" si="74"/>
        <v>176</v>
      </c>
      <c r="O711" s="335">
        <v>152</v>
      </c>
      <c r="P711" s="335">
        <v>10</v>
      </c>
      <c r="Q711" s="335">
        <v>14</v>
      </c>
      <c r="T711" s="260"/>
    </row>
    <row r="712" spans="1:20" s="143" customFormat="1" ht="9" customHeight="1">
      <c r="A712" s="84" t="s">
        <v>46</v>
      </c>
      <c r="B712" s="112">
        <f t="shared" si="71"/>
        <v>11606</v>
      </c>
      <c r="C712" s="86"/>
      <c r="D712" s="112">
        <f t="shared" si="72"/>
        <v>394</v>
      </c>
      <c r="E712" s="335">
        <v>211</v>
      </c>
      <c r="F712" s="335">
        <v>183</v>
      </c>
      <c r="G712" s="335">
        <v>0</v>
      </c>
      <c r="H712" s="86"/>
      <c r="I712" s="112">
        <f t="shared" si="73"/>
        <v>11196</v>
      </c>
      <c r="J712" s="112">
        <v>6186</v>
      </c>
      <c r="K712" s="112">
        <v>5010</v>
      </c>
      <c r="L712" s="112">
        <v>0</v>
      </c>
      <c r="M712" s="86"/>
      <c r="N712" s="112">
        <f t="shared" si="74"/>
        <v>16</v>
      </c>
      <c r="O712" s="335">
        <v>12</v>
      </c>
      <c r="P712" s="335">
        <v>4</v>
      </c>
      <c r="Q712" s="335">
        <v>0</v>
      </c>
      <c r="T712" s="260"/>
    </row>
    <row r="713" spans="1:20" s="143" customFormat="1" ht="9" customHeight="1">
      <c r="A713" s="336" t="s">
        <v>47</v>
      </c>
      <c r="B713" s="337">
        <f t="shared" si="71"/>
        <v>8970</v>
      </c>
      <c r="C713" s="337"/>
      <c r="D713" s="337">
        <f t="shared" si="72"/>
        <v>348</v>
      </c>
      <c r="E713" s="338">
        <v>202</v>
      </c>
      <c r="F713" s="338">
        <v>145</v>
      </c>
      <c r="G713" s="338">
        <v>1</v>
      </c>
      <c r="H713" s="337"/>
      <c r="I713" s="337">
        <f t="shared" si="73"/>
        <v>8500</v>
      </c>
      <c r="J713" s="337">
        <v>4759</v>
      </c>
      <c r="K713" s="337">
        <v>3741</v>
      </c>
      <c r="L713" s="337">
        <v>0</v>
      </c>
      <c r="M713" s="337"/>
      <c r="N713" s="337">
        <f t="shared" si="74"/>
        <v>122</v>
      </c>
      <c r="O713" s="338">
        <v>75</v>
      </c>
      <c r="P713" s="338">
        <v>25</v>
      </c>
      <c r="Q713" s="338">
        <v>22</v>
      </c>
      <c r="T713" s="260"/>
    </row>
    <row r="714" spans="1:20" s="143" customFormat="1" ht="9" customHeight="1">
      <c r="A714" s="84" t="s">
        <v>76</v>
      </c>
      <c r="B714" s="112">
        <f t="shared" si="71"/>
        <v>1104</v>
      </c>
      <c r="C714" s="86"/>
      <c r="D714" s="112">
        <f t="shared" si="72"/>
        <v>15</v>
      </c>
      <c r="E714" s="335">
        <v>8</v>
      </c>
      <c r="F714" s="335">
        <v>7</v>
      </c>
      <c r="G714" s="335">
        <v>0</v>
      </c>
      <c r="H714" s="86"/>
      <c r="I714" s="112">
        <f t="shared" si="73"/>
        <v>1086</v>
      </c>
      <c r="J714" s="112">
        <v>762</v>
      </c>
      <c r="K714" s="112">
        <v>324</v>
      </c>
      <c r="L714" s="112">
        <v>0</v>
      </c>
      <c r="M714" s="86"/>
      <c r="N714" s="112">
        <f t="shared" si="74"/>
        <v>3</v>
      </c>
      <c r="O714" s="335">
        <v>3</v>
      </c>
      <c r="P714" s="335">
        <v>0</v>
      </c>
      <c r="Q714" s="335">
        <v>0</v>
      </c>
      <c r="T714" s="260"/>
    </row>
    <row r="715" spans="1:20" s="143" customFormat="1" ht="3.75" customHeight="1">
      <c r="A715" s="84"/>
      <c r="B715" s="112"/>
      <c r="C715" s="86"/>
      <c r="D715" s="112"/>
      <c r="E715" s="335"/>
      <c r="F715" s="335"/>
      <c r="G715" s="335"/>
      <c r="H715" s="86"/>
      <c r="I715" s="112"/>
      <c r="J715" s="112"/>
      <c r="K715" s="112"/>
      <c r="L715" s="112"/>
      <c r="M715" s="86"/>
      <c r="N715" s="112"/>
      <c r="O715" s="335"/>
      <c r="P715" s="335"/>
      <c r="Q715" s="335"/>
    </row>
    <row r="716" spans="1:20" s="143" customFormat="1" ht="9" customHeight="1">
      <c r="A716" s="80">
        <v>2014</v>
      </c>
      <c r="B716" s="84"/>
      <c r="C716" s="84"/>
      <c r="D716" s="334"/>
      <c r="E716" s="334"/>
      <c r="F716" s="334"/>
      <c r="G716" s="334"/>
      <c r="H716" s="334"/>
      <c r="I716" s="334"/>
      <c r="J716" s="334"/>
      <c r="K716" s="334"/>
      <c r="L716" s="84"/>
      <c r="M716" s="84"/>
      <c r="N716" s="85"/>
      <c r="O716" s="84"/>
      <c r="P716" s="84"/>
      <c r="Q716" s="84"/>
    </row>
    <row r="717" spans="1:20" s="258" customFormat="1" ht="9" customHeight="1">
      <c r="A717" s="83" t="s">
        <v>7</v>
      </c>
      <c r="B717" s="121">
        <f>SUM(B719:B751)</f>
        <v>633641</v>
      </c>
      <c r="C717" s="121"/>
      <c r="D717" s="121">
        <f>SUM(D719:D751)</f>
        <v>26399</v>
      </c>
      <c r="E717" s="121">
        <f>SUM(E719:E751)</f>
        <v>14882</v>
      </c>
      <c r="F717" s="121">
        <f>SUM(F719:F751)</f>
        <v>11407</v>
      </c>
      <c r="G717" s="121">
        <f>SUM(G719:G751)</f>
        <v>110</v>
      </c>
      <c r="H717" s="121"/>
      <c r="I717" s="121">
        <f>SUM(I719:I751)</f>
        <v>604077</v>
      </c>
      <c r="J717" s="121">
        <f>SUM(J719:J751)</f>
        <v>334552</v>
      </c>
      <c r="K717" s="121">
        <f>SUM(K719:K751)</f>
        <v>269492</v>
      </c>
      <c r="L717" s="121">
        <f>SUM(L719:L751)</f>
        <v>33</v>
      </c>
      <c r="M717" s="121"/>
      <c r="N717" s="121">
        <f>SUM(N719:N751)</f>
        <v>3165</v>
      </c>
      <c r="O717" s="121">
        <f>SUM(O719:O751)</f>
        <v>2603</v>
      </c>
      <c r="P717" s="121">
        <f>SUM(P719:P751)</f>
        <v>380</v>
      </c>
      <c r="Q717" s="121">
        <f>SUM(Q719:Q751)</f>
        <v>182</v>
      </c>
      <c r="T717" s="260"/>
    </row>
    <row r="718" spans="1:20" s="258" customFormat="1" ht="2.4500000000000002" customHeight="1">
      <c r="A718" s="83"/>
      <c r="B718" s="121"/>
      <c r="C718" s="121"/>
      <c r="D718" s="121"/>
      <c r="E718" s="121"/>
      <c r="F718" s="121"/>
      <c r="G718" s="121"/>
      <c r="H718" s="121"/>
      <c r="I718" s="121"/>
      <c r="J718" s="82"/>
      <c r="K718" s="82"/>
      <c r="L718" s="82"/>
      <c r="M718" s="82"/>
      <c r="N718" s="121"/>
      <c r="O718" s="82"/>
      <c r="P718" s="82"/>
      <c r="Q718" s="82"/>
      <c r="T718" s="260"/>
    </row>
    <row r="719" spans="1:20" s="143" customFormat="1" ht="9" customHeight="1">
      <c r="A719" s="84" t="s">
        <v>16</v>
      </c>
      <c r="B719" s="112">
        <f t="shared" ref="B719:B751" si="75">SUM(D719,I719,N719)</f>
        <v>5567</v>
      </c>
      <c r="C719" s="86"/>
      <c r="D719" s="112">
        <f t="shared" ref="D719:D751" si="76">SUM(E719:G719)</f>
        <v>284</v>
      </c>
      <c r="E719" s="335">
        <v>169</v>
      </c>
      <c r="F719" s="335">
        <v>112</v>
      </c>
      <c r="G719" s="335">
        <v>3</v>
      </c>
      <c r="H719" s="86"/>
      <c r="I719" s="112">
        <f t="shared" ref="I719:I751" si="77">SUM(J719:L719)</f>
        <v>5279</v>
      </c>
      <c r="J719" s="112">
        <v>2928</v>
      </c>
      <c r="K719" s="112">
        <v>2351</v>
      </c>
      <c r="L719" s="112">
        <v>0</v>
      </c>
      <c r="M719" s="86"/>
      <c r="N719" s="112">
        <f t="shared" ref="N719:N751" si="78">SUM(O719:Q719)</f>
        <v>4</v>
      </c>
      <c r="O719" s="335">
        <v>3</v>
      </c>
      <c r="P719" s="335">
        <v>1</v>
      </c>
      <c r="Q719" s="335">
        <v>0</v>
      </c>
      <c r="S719" s="258"/>
      <c r="T719" s="260"/>
    </row>
    <row r="720" spans="1:20" s="143" customFormat="1" ht="9" customHeight="1">
      <c r="A720" s="84" t="s">
        <v>17</v>
      </c>
      <c r="B720" s="112">
        <f t="shared" si="75"/>
        <v>16198</v>
      </c>
      <c r="C720" s="86"/>
      <c r="D720" s="112">
        <f t="shared" si="76"/>
        <v>577</v>
      </c>
      <c r="E720" s="335">
        <v>337</v>
      </c>
      <c r="F720" s="335">
        <v>233</v>
      </c>
      <c r="G720" s="335">
        <v>7</v>
      </c>
      <c r="H720" s="86"/>
      <c r="I720" s="112">
        <f t="shared" si="77"/>
        <v>15413</v>
      </c>
      <c r="J720" s="112">
        <v>9314</v>
      </c>
      <c r="K720" s="112">
        <v>6098</v>
      </c>
      <c r="L720" s="112">
        <v>1</v>
      </c>
      <c r="M720" s="86"/>
      <c r="N720" s="112">
        <f t="shared" si="78"/>
        <v>208</v>
      </c>
      <c r="O720" s="335">
        <v>163</v>
      </c>
      <c r="P720" s="335">
        <v>23</v>
      </c>
      <c r="Q720" s="335">
        <v>22</v>
      </c>
      <c r="T720" s="260"/>
    </row>
    <row r="721" spans="1:20" s="143" customFormat="1" ht="9" customHeight="1">
      <c r="A721" s="84" t="s">
        <v>18</v>
      </c>
      <c r="B721" s="112">
        <f t="shared" si="75"/>
        <v>2826</v>
      </c>
      <c r="C721" s="86"/>
      <c r="D721" s="112">
        <f t="shared" si="76"/>
        <v>135</v>
      </c>
      <c r="E721" s="335">
        <v>77</v>
      </c>
      <c r="F721" s="335">
        <v>58</v>
      </c>
      <c r="G721" s="335">
        <v>0</v>
      </c>
      <c r="H721" s="86"/>
      <c r="I721" s="112">
        <f t="shared" si="77"/>
        <v>2657</v>
      </c>
      <c r="J721" s="112">
        <v>1597</v>
      </c>
      <c r="K721" s="112">
        <v>1060</v>
      </c>
      <c r="L721" s="112">
        <v>0</v>
      </c>
      <c r="M721" s="86"/>
      <c r="N721" s="112">
        <f t="shared" si="78"/>
        <v>34</v>
      </c>
      <c r="O721" s="335">
        <v>33</v>
      </c>
      <c r="P721" s="335">
        <v>1</v>
      </c>
      <c r="Q721" s="335">
        <v>0</v>
      </c>
      <c r="T721" s="260"/>
    </row>
    <row r="722" spans="1:20" s="143" customFormat="1" ht="9" customHeight="1">
      <c r="A722" s="336" t="s">
        <v>19</v>
      </c>
      <c r="B722" s="337">
        <f t="shared" si="75"/>
        <v>4249</v>
      </c>
      <c r="C722" s="337"/>
      <c r="D722" s="337">
        <f t="shared" si="76"/>
        <v>200</v>
      </c>
      <c r="E722" s="338">
        <v>114</v>
      </c>
      <c r="F722" s="338">
        <v>86</v>
      </c>
      <c r="G722" s="338">
        <v>0</v>
      </c>
      <c r="H722" s="337"/>
      <c r="I722" s="337">
        <f t="shared" si="77"/>
        <v>4024</v>
      </c>
      <c r="J722" s="337">
        <v>2268</v>
      </c>
      <c r="K722" s="337">
        <v>1756</v>
      </c>
      <c r="L722" s="337">
        <v>0</v>
      </c>
      <c r="M722" s="337"/>
      <c r="N722" s="337">
        <f t="shared" si="78"/>
        <v>25</v>
      </c>
      <c r="O722" s="338">
        <v>19</v>
      </c>
      <c r="P722" s="338">
        <v>6</v>
      </c>
      <c r="Q722" s="338">
        <v>0</v>
      </c>
      <c r="T722" s="260"/>
    </row>
    <row r="723" spans="1:20" s="143" customFormat="1" ht="9" customHeight="1">
      <c r="A723" s="84" t="s">
        <v>20</v>
      </c>
      <c r="B723" s="112">
        <f t="shared" si="75"/>
        <v>16466</v>
      </c>
      <c r="C723" s="86"/>
      <c r="D723" s="112">
        <f t="shared" si="76"/>
        <v>834</v>
      </c>
      <c r="E723" s="335">
        <v>474</v>
      </c>
      <c r="F723" s="335">
        <v>343</v>
      </c>
      <c r="G723" s="335">
        <v>17</v>
      </c>
      <c r="H723" s="86"/>
      <c r="I723" s="112">
        <f t="shared" si="77"/>
        <v>15575</v>
      </c>
      <c r="J723" s="112">
        <v>8695</v>
      </c>
      <c r="K723" s="112">
        <v>6879</v>
      </c>
      <c r="L723" s="112">
        <v>1</v>
      </c>
      <c r="M723" s="86"/>
      <c r="N723" s="112">
        <f t="shared" si="78"/>
        <v>57</v>
      </c>
      <c r="O723" s="335">
        <v>37</v>
      </c>
      <c r="P723" s="335">
        <v>18</v>
      </c>
      <c r="Q723" s="335">
        <v>2</v>
      </c>
      <c r="T723" s="260"/>
    </row>
    <row r="724" spans="1:20" s="143" customFormat="1" ht="9" customHeight="1">
      <c r="A724" s="84" t="s">
        <v>21</v>
      </c>
      <c r="B724" s="112">
        <f t="shared" si="75"/>
        <v>3790</v>
      </c>
      <c r="C724" s="86"/>
      <c r="D724" s="112">
        <f t="shared" si="76"/>
        <v>126</v>
      </c>
      <c r="E724" s="335">
        <v>78</v>
      </c>
      <c r="F724" s="335">
        <v>48</v>
      </c>
      <c r="G724" s="335">
        <v>0</v>
      </c>
      <c r="H724" s="86"/>
      <c r="I724" s="112">
        <f t="shared" si="77"/>
        <v>3635</v>
      </c>
      <c r="J724" s="112">
        <v>2125</v>
      </c>
      <c r="K724" s="112">
        <v>1509</v>
      </c>
      <c r="L724" s="112">
        <v>1</v>
      </c>
      <c r="M724" s="86"/>
      <c r="N724" s="112">
        <f t="shared" si="78"/>
        <v>29</v>
      </c>
      <c r="O724" s="335">
        <v>27</v>
      </c>
      <c r="P724" s="335">
        <v>1</v>
      </c>
      <c r="Q724" s="335">
        <v>1</v>
      </c>
      <c r="T724" s="260"/>
    </row>
    <row r="725" spans="1:20" s="143" customFormat="1" ht="9" customHeight="1">
      <c r="A725" s="84" t="s">
        <v>22</v>
      </c>
      <c r="B725" s="112">
        <f t="shared" si="75"/>
        <v>24568</v>
      </c>
      <c r="C725" s="86"/>
      <c r="D725" s="112">
        <f t="shared" si="76"/>
        <v>1479</v>
      </c>
      <c r="E725" s="335">
        <v>793</v>
      </c>
      <c r="F725" s="335">
        <v>684</v>
      </c>
      <c r="G725" s="335">
        <v>2</v>
      </c>
      <c r="H725" s="86"/>
      <c r="I725" s="112">
        <f t="shared" si="77"/>
        <v>23027</v>
      </c>
      <c r="J725" s="112">
        <v>12511</v>
      </c>
      <c r="K725" s="112">
        <v>10514</v>
      </c>
      <c r="L725" s="112">
        <v>2</v>
      </c>
      <c r="M725" s="86"/>
      <c r="N725" s="112">
        <f t="shared" si="78"/>
        <v>62</v>
      </c>
      <c r="O725" s="335">
        <v>53</v>
      </c>
      <c r="P725" s="335">
        <v>9</v>
      </c>
      <c r="Q725" s="335">
        <v>0</v>
      </c>
      <c r="T725" s="260"/>
    </row>
    <row r="726" spans="1:20" s="143" customFormat="1" ht="9" customHeight="1">
      <c r="A726" s="336" t="s">
        <v>23</v>
      </c>
      <c r="B726" s="337">
        <f t="shared" si="75"/>
        <v>22163</v>
      </c>
      <c r="C726" s="337"/>
      <c r="D726" s="337">
        <f t="shared" si="76"/>
        <v>944</v>
      </c>
      <c r="E726" s="338">
        <v>518</v>
      </c>
      <c r="F726" s="338">
        <v>405</v>
      </c>
      <c r="G726" s="338">
        <v>21</v>
      </c>
      <c r="H726" s="337"/>
      <c r="I726" s="337">
        <f t="shared" si="77"/>
        <v>20742</v>
      </c>
      <c r="J726" s="337">
        <v>12002</v>
      </c>
      <c r="K726" s="337">
        <v>8739</v>
      </c>
      <c r="L726" s="337">
        <v>1</v>
      </c>
      <c r="M726" s="337"/>
      <c r="N726" s="337">
        <f t="shared" si="78"/>
        <v>477</v>
      </c>
      <c r="O726" s="338">
        <v>428</v>
      </c>
      <c r="P726" s="338">
        <v>42</v>
      </c>
      <c r="Q726" s="338">
        <v>7</v>
      </c>
      <c r="T726" s="260"/>
    </row>
    <row r="727" spans="1:20" s="143" customFormat="1" ht="9" customHeight="1">
      <c r="A727" s="243" t="s">
        <v>24</v>
      </c>
      <c r="B727" s="112">
        <f t="shared" si="75"/>
        <v>58870</v>
      </c>
      <c r="C727" s="86"/>
      <c r="D727" s="112">
        <f t="shared" si="76"/>
        <v>1555</v>
      </c>
      <c r="E727" s="335">
        <v>884</v>
      </c>
      <c r="F727" s="335">
        <v>665</v>
      </c>
      <c r="G727" s="335">
        <v>6</v>
      </c>
      <c r="H727" s="86"/>
      <c r="I727" s="112">
        <f t="shared" si="77"/>
        <v>57284</v>
      </c>
      <c r="J727" s="112">
        <v>29450</v>
      </c>
      <c r="K727" s="112">
        <v>27824</v>
      </c>
      <c r="L727" s="112">
        <v>10</v>
      </c>
      <c r="M727" s="86"/>
      <c r="N727" s="112">
        <f t="shared" si="78"/>
        <v>31</v>
      </c>
      <c r="O727" s="335">
        <v>27</v>
      </c>
      <c r="P727" s="335">
        <v>3</v>
      </c>
      <c r="Q727" s="335">
        <v>1</v>
      </c>
      <c r="T727" s="260"/>
    </row>
    <row r="728" spans="1:20" s="143" customFormat="1" ht="9" customHeight="1">
      <c r="A728" s="84" t="s">
        <v>25</v>
      </c>
      <c r="B728" s="112">
        <f t="shared" si="75"/>
        <v>8950</v>
      </c>
      <c r="C728" s="86"/>
      <c r="D728" s="112">
        <f t="shared" si="76"/>
        <v>486</v>
      </c>
      <c r="E728" s="335">
        <v>283</v>
      </c>
      <c r="F728" s="335">
        <v>201</v>
      </c>
      <c r="G728" s="335">
        <v>2</v>
      </c>
      <c r="H728" s="86"/>
      <c r="I728" s="112">
        <f t="shared" si="77"/>
        <v>8441</v>
      </c>
      <c r="J728" s="112">
        <v>4923</v>
      </c>
      <c r="K728" s="112">
        <v>3518</v>
      </c>
      <c r="L728" s="112">
        <v>0</v>
      </c>
      <c r="M728" s="86"/>
      <c r="N728" s="112">
        <f t="shared" si="78"/>
        <v>23</v>
      </c>
      <c r="O728" s="335">
        <v>17</v>
      </c>
      <c r="P728" s="335">
        <v>6</v>
      </c>
      <c r="Q728" s="335">
        <v>0</v>
      </c>
      <c r="T728" s="260"/>
    </row>
    <row r="729" spans="1:20" s="143" customFormat="1" ht="9" customHeight="1">
      <c r="A729" s="84" t="s">
        <v>26</v>
      </c>
      <c r="B729" s="112">
        <f t="shared" si="75"/>
        <v>29474</v>
      </c>
      <c r="C729" s="86"/>
      <c r="D729" s="112">
        <f t="shared" si="76"/>
        <v>1372</v>
      </c>
      <c r="E729" s="335">
        <v>787</v>
      </c>
      <c r="F729" s="335">
        <v>582</v>
      </c>
      <c r="G729" s="335">
        <v>3</v>
      </c>
      <c r="H729" s="86"/>
      <c r="I729" s="112">
        <f t="shared" si="77"/>
        <v>28033</v>
      </c>
      <c r="J729" s="112">
        <v>15482</v>
      </c>
      <c r="K729" s="112">
        <v>12551</v>
      </c>
      <c r="L729" s="112">
        <v>0</v>
      </c>
      <c r="M729" s="86"/>
      <c r="N729" s="112">
        <f t="shared" si="78"/>
        <v>69</v>
      </c>
      <c r="O729" s="335">
        <v>57</v>
      </c>
      <c r="P729" s="335">
        <v>10</v>
      </c>
      <c r="Q729" s="335">
        <v>2</v>
      </c>
      <c r="T729" s="260"/>
    </row>
    <row r="730" spans="1:20" s="143" customFormat="1" ht="9" customHeight="1">
      <c r="A730" s="336" t="s">
        <v>27</v>
      </c>
      <c r="B730" s="337">
        <f t="shared" si="75"/>
        <v>17540</v>
      </c>
      <c r="C730" s="337"/>
      <c r="D730" s="337">
        <f t="shared" si="76"/>
        <v>790</v>
      </c>
      <c r="E730" s="338">
        <v>478</v>
      </c>
      <c r="F730" s="338">
        <v>304</v>
      </c>
      <c r="G730" s="338">
        <v>8</v>
      </c>
      <c r="H730" s="337"/>
      <c r="I730" s="337">
        <f t="shared" si="77"/>
        <v>16503</v>
      </c>
      <c r="J730" s="337">
        <v>9382</v>
      </c>
      <c r="K730" s="337">
        <v>7118</v>
      </c>
      <c r="L730" s="337">
        <v>3</v>
      </c>
      <c r="M730" s="337"/>
      <c r="N730" s="337">
        <f t="shared" si="78"/>
        <v>247</v>
      </c>
      <c r="O730" s="338">
        <v>214</v>
      </c>
      <c r="P730" s="338">
        <v>20</v>
      </c>
      <c r="Q730" s="338">
        <v>13</v>
      </c>
      <c r="T730" s="260"/>
    </row>
    <row r="731" spans="1:20" s="143" customFormat="1" ht="9" customHeight="1">
      <c r="A731" s="84" t="s">
        <v>28</v>
      </c>
      <c r="B731" s="112">
        <f t="shared" si="75"/>
        <v>14142</v>
      </c>
      <c r="C731" s="86"/>
      <c r="D731" s="112">
        <f t="shared" si="76"/>
        <v>590</v>
      </c>
      <c r="E731" s="335">
        <v>332</v>
      </c>
      <c r="F731" s="335">
        <v>255</v>
      </c>
      <c r="G731" s="335">
        <v>3</v>
      </c>
      <c r="H731" s="86"/>
      <c r="I731" s="112">
        <f t="shared" si="77"/>
        <v>13512</v>
      </c>
      <c r="J731" s="112">
        <v>7360</v>
      </c>
      <c r="K731" s="112">
        <v>6152</v>
      </c>
      <c r="L731" s="112">
        <v>0</v>
      </c>
      <c r="M731" s="86"/>
      <c r="N731" s="112">
        <f t="shared" si="78"/>
        <v>40</v>
      </c>
      <c r="O731" s="335">
        <v>27</v>
      </c>
      <c r="P731" s="335">
        <v>8</v>
      </c>
      <c r="Q731" s="335">
        <v>5</v>
      </c>
      <c r="T731" s="260"/>
    </row>
    <row r="732" spans="1:20" s="143" customFormat="1" ht="9" customHeight="1">
      <c r="A732" s="84" t="s">
        <v>29</v>
      </c>
      <c r="B732" s="112">
        <f t="shared" si="75"/>
        <v>42260</v>
      </c>
      <c r="C732" s="86"/>
      <c r="D732" s="112">
        <f t="shared" si="76"/>
        <v>1663</v>
      </c>
      <c r="E732" s="335">
        <v>929</v>
      </c>
      <c r="F732" s="335">
        <v>729</v>
      </c>
      <c r="G732" s="335">
        <v>5</v>
      </c>
      <c r="H732" s="86"/>
      <c r="I732" s="112">
        <f t="shared" si="77"/>
        <v>40366</v>
      </c>
      <c r="J732" s="112">
        <v>22467</v>
      </c>
      <c r="K732" s="112">
        <v>17896</v>
      </c>
      <c r="L732" s="112">
        <v>3</v>
      </c>
      <c r="M732" s="86"/>
      <c r="N732" s="112">
        <f t="shared" si="78"/>
        <v>231</v>
      </c>
      <c r="O732" s="335">
        <v>205</v>
      </c>
      <c r="P732" s="335">
        <v>23</v>
      </c>
      <c r="Q732" s="335">
        <v>3</v>
      </c>
      <c r="T732" s="260"/>
    </row>
    <row r="733" spans="1:20" s="143" customFormat="1" ht="9" customHeight="1">
      <c r="A733" s="84" t="s">
        <v>30</v>
      </c>
      <c r="B733" s="112">
        <f t="shared" si="75"/>
        <v>76581</v>
      </c>
      <c r="C733" s="86"/>
      <c r="D733" s="112">
        <f t="shared" si="76"/>
        <v>4091</v>
      </c>
      <c r="E733" s="335">
        <v>2281</v>
      </c>
      <c r="F733" s="335">
        <v>1801</v>
      </c>
      <c r="G733" s="335">
        <v>9</v>
      </c>
      <c r="H733" s="86"/>
      <c r="I733" s="112">
        <f t="shared" si="77"/>
        <v>72234</v>
      </c>
      <c r="J733" s="112">
        <v>39648</v>
      </c>
      <c r="K733" s="112">
        <v>32583</v>
      </c>
      <c r="L733" s="112">
        <v>3</v>
      </c>
      <c r="M733" s="86"/>
      <c r="N733" s="112">
        <f t="shared" si="78"/>
        <v>256</v>
      </c>
      <c r="O733" s="335">
        <v>209</v>
      </c>
      <c r="P733" s="335">
        <v>34</v>
      </c>
      <c r="Q733" s="335">
        <v>13</v>
      </c>
      <c r="T733" s="260"/>
    </row>
    <row r="734" spans="1:20" s="143" customFormat="1" ht="9" customHeight="1">
      <c r="A734" s="336" t="s">
        <v>31</v>
      </c>
      <c r="B734" s="337">
        <f t="shared" si="75"/>
        <v>24840</v>
      </c>
      <c r="C734" s="337"/>
      <c r="D734" s="337">
        <f t="shared" si="76"/>
        <v>685</v>
      </c>
      <c r="E734" s="338">
        <v>399</v>
      </c>
      <c r="F734" s="338">
        <v>285</v>
      </c>
      <c r="G734" s="338">
        <v>1</v>
      </c>
      <c r="H734" s="337"/>
      <c r="I734" s="337">
        <f t="shared" si="77"/>
        <v>24071</v>
      </c>
      <c r="J734" s="337">
        <v>13446</v>
      </c>
      <c r="K734" s="337">
        <v>10625</v>
      </c>
      <c r="L734" s="337">
        <v>0</v>
      </c>
      <c r="M734" s="337"/>
      <c r="N734" s="337">
        <f t="shared" si="78"/>
        <v>84</v>
      </c>
      <c r="O734" s="338">
        <v>74</v>
      </c>
      <c r="P734" s="338">
        <v>10</v>
      </c>
      <c r="Q734" s="338">
        <v>0</v>
      </c>
      <c r="T734" s="260"/>
    </row>
    <row r="735" spans="1:20" s="143" customFormat="1" ht="9" customHeight="1">
      <c r="A735" s="84" t="s">
        <v>32</v>
      </c>
      <c r="B735" s="112">
        <f t="shared" si="75"/>
        <v>10623</v>
      </c>
      <c r="C735" s="86"/>
      <c r="D735" s="112">
        <f t="shared" si="76"/>
        <v>351</v>
      </c>
      <c r="E735" s="335">
        <v>208</v>
      </c>
      <c r="F735" s="335">
        <v>142</v>
      </c>
      <c r="G735" s="335">
        <v>1</v>
      </c>
      <c r="H735" s="86"/>
      <c r="I735" s="112">
        <f t="shared" si="77"/>
        <v>10231</v>
      </c>
      <c r="J735" s="112">
        <v>5557</v>
      </c>
      <c r="K735" s="112">
        <v>4674</v>
      </c>
      <c r="L735" s="112">
        <v>0</v>
      </c>
      <c r="M735" s="86"/>
      <c r="N735" s="112">
        <f t="shared" si="78"/>
        <v>41</v>
      </c>
      <c r="O735" s="335">
        <v>35</v>
      </c>
      <c r="P735" s="335">
        <v>4</v>
      </c>
      <c r="Q735" s="335">
        <v>2</v>
      </c>
      <c r="T735" s="260"/>
    </row>
    <row r="736" spans="1:20" s="143" customFormat="1" ht="9" customHeight="1">
      <c r="A736" s="84" t="s">
        <v>33</v>
      </c>
      <c r="B736" s="112">
        <f t="shared" si="75"/>
        <v>6015</v>
      </c>
      <c r="C736" s="86"/>
      <c r="D736" s="112">
        <f t="shared" si="76"/>
        <v>231</v>
      </c>
      <c r="E736" s="335">
        <v>128</v>
      </c>
      <c r="F736" s="335">
        <v>102</v>
      </c>
      <c r="G736" s="335">
        <v>1</v>
      </c>
      <c r="H736" s="86"/>
      <c r="I736" s="112">
        <f t="shared" si="77"/>
        <v>5765</v>
      </c>
      <c r="J736" s="112">
        <v>3317</v>
      </c>
      <c r="K736" s="112">
        <v>2448</v>
      </c>
      <c r="L736" s="112">
        <v>0</v>
      </c>
      <c r="M736" s="86"/>
      <c r="N736" s="112">
        <f t="shared" si="78"/>
        <v>19</v>
      </c>
      <c r="O736" s="335">
        <v>16</v>
      </c>
      <c r="P736" s="335">
        <v>3</v>
      </c>
      <c r="Q736" s="335">
        <v>0</v>
      </c>
      <c r="T736" s="260"/>
    </row>
    <row r="737" spans="1:20" s="143" customFormat="1" ht="9" customHeight="1">
      <c r="A737" s="84" t="s">
        <v>34</v>
      </c>
      <c r="B737" s="112">
        <f t="shared" si="75"/>
        <v>24681</v>
      </c>
      <c r="C737" s="86"/>
      <c r="D737" s="112">
        <f t="shared" si="76"/>
        <v>926</v>
      </c>
      <c r="E737" s="335">
        <v>520</v>
      </c>
      <c r="F737" s="335">
        <v>398</v>
      </c>
      <c r="G737" s="335">
        <v>8</v>
      </c>
      <c r="H737" s="86"/>
      <c r="I737" s="112">
        <f t="shared" si="77"/>
        <v>23625</v>
      </c>
      <c r="J737" s="112">
        <v>13099</v>
      </c>
      <c r="K737" s="112">
        <v>10524</v>
      </c>
      <c r="L737" s="112">
        <v>2</v>
      </c>
      <c r="M737" s="86"/>
      <c r="N737" s="112">
        <f t="shared" si="78"/>
        <v>130</v>
      </c>
      <c r="O737" s="335">
        <v>74</v>
      </c>
      <c r="P737" s="335">
        <v>32</v>
      </c>
      <c r="Q737" s="335">
        <v>24</v>
      </c>
      <c r="T737" s="260"/>
    </row>
    <row r="738" spans="1:20" s="143" customFormat="1" ht="9" customHeight="1">
      <c r="A738" s="336" t="s">
        <v>35</v>
      </c>
      <c r="B738" s="337">
        <f t="shared" si="75"/>
        <v>22798</v>
      </c>
      <c r="C738" s="337"/>
      <c r="D738" s="337">
        <f t="shared" si="76"/>
        <v>839</v>
      </c>
      <c r="E738" s="338">
        <v>473</v>
      </c>
      <c r="F738" s="338">
        <v>366</v>
      </c>
      <c r="G738" s="338">
        <v>0</v>
      </c>
      <c r="H738" s="337"/>
      <c r="I738" s="337">
        <f t="shared" si="77"/>
        <v>21947</v>
      </c>
      <c r="J738" s="337">
        <v>11768</v>
      </c>
      <c r="K738" s="337">
        <v>10179</v>
      </c>
      <c r="L738" s="337">
        <v>0</v>
      </c>
      <c r="M738" s="337"/>
      <c r="N738" s="337">
        <f t="shared" si="78"/>
        <v>12</v>
      </c>
      <c r="O738" s="338">
        <v>11</v>
      </c>
      <c r="P738" s="338">
        <v>1</v>
      </c>
      <c r="Q738" s="338">
        <v>0</v>
      </c>
      <c r="T738" s="260"/>
    </row>
    <row r="739" spans="1:20" s="143" customFormat="1" ht="9" customHeight="1">
      <c r="A739" s="84" t="s">
        <v>36</v>
      </c>
      <c r="B739" s="112">
        <f t="shared" si="75"/>
        <v>33730</v>
      </c>
      <c r="C739" s="86"/>
      <c r="D739" s="112">
        <f t="shared" si="76"/>
        <v>1805</v>
      </c>
      <c r="E739" s="335">
        <v>1016</v>
      </c>
      <c r="F739" s="335">
        <v>788</v>
      </c>
      <c r="G739" s="335">
        <v>1</v>
      </c>
      <c r="H739" s="86"/>
      <c r="I739" s="112">
        <f t="shared" si="77"/>
        <v>31744</v>
      </c>
      <c r="J739" s="112">
        <v>17095</v>
      </c>
      <c r="K739" s="112">
        <v>14649</v>
      </c>
      <c r="L739" s="112">
        <v>0</v>
      </c>
      <c r="M739" s="86"/>
      <c r="N739" s="112">
        <f t="shared" si="78"/>
        <v>181</v>
      </c>
      <c r="O739" s="335">
        <v>145</v>
      </c>
      <c r="P739" s="335">
        <v>31</v>
      </c>
      <c r="Q739" s="335">
        <v>5</v>
      </c>
      <c r="T739" s="260"/>
    </row>
    <row r="740" spans="1:20" s="143" customFormat="1" ht="9" customHeight="1">
      <c r="A740" s="84" t="s">
        <v>37</v>
      </c>
      <c r="B740" s="112">
        <f t="shared" si="75"/>
        <v>9120</v>
      </c>
      <c r="C740" s="86"/>
      <c r="D740" s="112">
        <f t="shared" si="76"/>
        <v>425</v>
      </c>
      <c r="E740" s="335">
        <v>230</v>
      </c>
      <c r="F740" s="335">
        <v>194</v>
      </c>
      <c r="G740" s="335">
        <v>1</v>
      </c>
      <c r="H740" s="86"/>
      <c r="I740" s="112">
        <f t="shared" si="77"/>
        <v>8688</v>
      </c>
      <c r="J740" s="112">
        <v>4699</v>
      </c>
      <c r="K740" s="112">
        <v>3989</v>
      </c>
      <c r="L740" s="112">
        <v>0</v>
      </c>
      <c r="M740" s="86"/>
      <c r="N740" s="112">
        <f t="shared" si="78"/>
        <v>7</v>
      </c>
      <c r="O740" s="335">
        <v>7</v>
      </c>
      <c r="P740" s="335"/>
      <c r="Q740" s="335">
        <v>0</v>
      </c>
      <c r="T740" s="260"/>
    </row>
    <row r="741" spans="1:20" s="143" customFormat="1" ht="9" customHeight="1">
      <c r="A741" s="84" t="s">
        <v>38</v>
      </c>
      <c r="B741" s="112">
        <f t="shared" si="75"/>
        <v>5045</v>
      </c>
      <c r="C741" s="86"/>
      <c r="D741" s="112">
        <f t="shared" si="76"/>
        <v>283</v>
      </c>
      <c r="E741" s="335">
        <v>165</v>
      </c>
      <c r="F741" s="335">
        <v>118</v>
      </c>
      <c r="G741" s="335">
        <v>0</v>
      </c>
      <c r="H741" s="86"/>
      <c r="I741" s="112">
        <f t="shared" si="77"/>
        <v>4704</v>
      </c>
      <c r="J741" s="112">
        <v>2779</v>
      </c>
      <c r="K741" s="112">
        <v>1925</v>
      </c>
      <c r="L741" s="112">
        <v>0</v>
      </c>
      <c r="M741" s="86"/>
      <c r="N741" s="112">
        <f t="shared" si="78"/>
        <v>58</v>
      </c>
      <c r="O741" s="335">
        <v>55</v>
      </c>
      <c r="P741" s="335">
        <v>2</v>
      </c>
      <c r="Q741" s="335">
        <v>1</v>
      </c>
      <c r="T741" s="260"/>
    </row>
    <row r="742" spans="1:20" s="143" customFormat="1" ht="9" customHeight="1">
      <c r="A742" s="336" t="s">
        <v>39</v>
      </c>
      <c r="B742" s="337">
        <f t="shared" si="75"/>
        <v>14543</v>
      </c>
      <c r="C742" s="337"/>
      <c r="D742" s="337">
        <f t="shared" si="76"/>
        <v>501</v>
      </c>
      <c r="E742" s="338">
        <v>261</v>
      </c>
      <c r="F742" s="338">
        <v>235</v>
      </c>
      <c r="G742" s="338">
        <v>5</v>
      </c>
      <c r="H742" s="337"/>
      <c r="I742" s="337">
        <f t="shared" si="77"/>
        <v>14015</v>
      </c>
      <c r="J742" s="337">
        <v>7808</v>
      </c>
      <c r="K742" s="337">
        <v>6205</v>
      </c>
      <c r="L742" s="337">
        <v>2</v>
      </c>
      <c r="M742" s="337"/>
      <c r="N742" s="337">
        <f t="shared" si="78"/>
        <v>27</v>
      </c>
      <c r="O742" s="338">
        <v>25</v>
      </c>
      <c r="P742" s="338">
        <v>2</v>
      </c>
      <c r="Q742" s="338">
        <v>0</v>
      </c>
      <c r="T742" s="260"/>
    </row>
    <row r="743" spans="1:20" s="143" customFormat="1" ht="9" customHeight="1">
      <c r="A743" s="84" t="s">
        <v>40</v>
      </c>
      <c r="B743" s="112">
        <f t="shared" si="75"/>
        <v>14881</v>
      </c>
      <c r="C743" s="86"/>
      <c r="D743" s="112">
        <f t="shared" si="76"/>
        <v>459</v>
      </c>
      <c r="E743" s="335">
        <v>267</v>
      </c>
      <c r="F743" s="335">
        <v>192</v>
      </c>
      <c r="G743" s="335">
        <v>0</v>
      </c>
      <c r="H743" s="86"/>
      <c r="I743" s="112">
        <f t="shared" si="77"/>
        <v>14333</v>
      </c>
      <c r="J743" s="112">
        <v>8635</v>
      </c>
      <c r="K743" s="112">
        <v>5698</v>
      </c>
      <c r="L743" s="112">
        <v>0</v>
      </c>
      <c r="M743" s="86"/>
      <c r="N743" s="112">
        <f t="shared" si="78"/>
        <v>89</v>
      </c>
      <c r="O743" s="335">
        <v>77</v>
      </c>
      <c r="P743" s="335">
        <v>12</v>
      </c>
      <c r="Q743" s="335">
        <v>0</v>
      </c>
      <c r="T743" s="260"/>
    </row>
    <row r="744" spans="1:20" s="143" customFormat="1" ht="9" customHeight="1">
      <c r="A744" s="84" t="s">
        <v>41</v>
      </c>
      <c r="B744" s="112">
        <f t="shared" si="75"/>
        <v>16041</v>
      </c>
      <c r="C744" s="86"/>
      <c r="D744" s="112">
        <f t="shared" si="76"/>
        <v>520</v>
      </c>
      <c r="E744" s="335">
        <v>283</v>
      </c>
      <c r="F744" s="335">
        <v>235</v>
      </c>
      <c r="G744" s="335">
        <v>2</v>
      </c>
      <c r="H744" s="86"/>
      <c r="I744" s="112">
        <f t="shared" si="77"/>
        <v>15383</v>
      </c>
      <c r="J744" s="112">
        <v>9117</v>
      </c>
      <c r="K744" s="112">
        <v>6264</v>
      </c>
      <c r="L744" s="112">
        <v>2</v>
      </c>
      <c r="M744" s="86"/>
      <c r="N744" s="112">
        <f t="shared" si="78"/>
        <v>138</v>
      </c>
      <c r="O744" s="335">
        <v>121</v>
      </c>
      <c r="P744" s="335">
        <v>4</v>
      </c>
      <c r="Q744" s="335">
        <v>13</v>
      </c>
      <c r="T744" s="260"/>
    </row>
    <row r="745" spans="1:20" s="143" customFormat="1" ht="9" customHeight="1">
      <c r="A745" s="84" t="s">
        <v>42</v>
      </c>
      <c r="B745" s="112">
        <f t="shared" si="75"/>
        <v>12120</v>
      </c>
      <c r="C745" s="86"/>
      <c r="D745" s="112">
        <f t="shared" si="76"/>
        <v>713</v>
      </c>
      <c r="E745" s="335">
        <v>389</v>
      </c>
      <c r="F745" s="335">
        <v>324</v>
      </c>
      <c r="G745" s="335">
        <v>0</v>
      </c>
      <c r="H745" s="86"/>
      <c r="I745" s="112">
        <f t="shared" si="77"/>
        <v>11359</v>
      </c>
      <c r="J745" s="112">
        <v>6523</v>
      </c>
      <c r="K745" s="112">
        <v>4836</v>
      </c>
      <c r="L745" s="112">
        <v>0</v>
      </c>
      <c r="M745" s="86"/>
      <c r="N745" s="112">
        <f t="shared" si="78"/>
        <v>48</v>
      </c>
      <c r="O745" s="335">
        <v>45</v>
      </c>
      <c r="P745" s="335">
        <v>3</v>
      </c>
      <c r="Q745" s="335">
        <v>0</v>
      </c>
      <c r="T745" s="260"/>
    </row>
    <row r="746" spans="1:20" s="143" customFormat="1" ht="9" customHeight="1">
      <c r="A746" s="336" t="s">
        <v>43</v>
      </c>
      <c r="B746" s="337">
        <f t="shared" si="75"/>
        <v>18611</v>
      </c>
      <c r="C746" s="337"/>
      <c r="D746" s="337">
        <f t="shared" si="76"/>
        <v>748</v>
      </c>
      <c r="E746" s="338">
        <v>413</v>
      </c>
      <c r="F746" s="338">
        <v>333</v>
      </c>
      <c r="G746" s="338">
        <v>2</v>
      </c>
      <c r="H746" s="337"/>
      <c r="I746" s="337">
        <f t="shared" si="77"/>
        <v>17629</v>
      </c>
      <c r="J746" s="337">
        <v>9950</v>
      </c>
      <c r="K746" s="337">
        <v>7677</v>
      </c>
      <c r="L746" s="337">
        <v>2</v>
      </c>
      <c r="M746" s="337"/>
      <c r="N746" s="337">
        <f t="shared" si="78"/>
        <v>234</v>
      </c>
      <c r="O746" s="338">
        <v>151</v>
      </c>
      <c r="P746" s="338">
        <v>30</v>
      </c>
      <c r="Q746" s="338">
        <v>53</v>
      </c>
      <c r="T746" s="260"/>
    </row>
    <row r="747" spans="1:20" s="143" customFormat="1" ht="9" customHeight="1">
      <c r="A747" s="84" t="s">
        <v>44</v>
      </c>
      <c r="B747" s="112">
        <f t="shared" si="75"/>
        <v>5931</v>
      </c>
      <c r="C747" s="86"/>
      <c r="D747" s="112">
        <f t="shared" si="76"/>
        <v>318</v>
      </c>
      <c r="E747" s="335">
        <v>183</v>
      </c>
      <c r="F747" s="335">
        <v>134</v>
      </c>
      <c r="G747" s="335">
        <v>1</v>
      </c>
      <c r="H747" s="86"/>
      <c r="I747" s="112">
        <f t="shared" si="77"/>
        <v>5589</v>
      </c>
      <c r="J747" s="112">
        <v>2965</v>
      </c>
      <c r="K747" s="112">
        <v>2624</v>
      </c>
      <c r="L747" s="112">
        <v>0</v>
      </c>
      <c r="M747" s="86"/>
      <c r="N747" s="112">
        <f t="shared" si="78"/>
        <v>24</v>
      </c>
      <c r="O747" s="335">
        <v>19</v>
      </c>
      <c r="P747" s="335">
        <v>3</v>
      </c>
      <c r="Q747" s="335">
        <v>2</v>
      </c>
      <c r="T747" s="260"/>
    </row>
    <row r="748" spans="1:20" s="143" customFormat="1" ht="9" customHeight="1">
      <c r="A748" s="84" t="s">
        <v>45</v>
      </c>
      <c r="B748" s="112">
        <f t="shared" si="75"/>
        <v>49440</v>
      </c>
      <c r="C748" s="86"/>
      <c r="D748" s="112">
        <f t="shared" si="76"/>
        <v>1739</v>
      </c>
      <c r="E748" s="335">
        <v>991</v>
      </c>
      <c r="F748" s="335">
        <v>748</v>
      </c>
      <c r="G748" s="335">
        <v>0</v>
      </c>
      <c r="H748" s="86"/>
      <c r="I748" s="112">
        <f t="shared" si="77"/>
        <v>47482</v>
      </c>
      <c r="J748" s="112">
        <v>26013</v>
      </c>
      <c r="K748" s="112">
        <v>21469</v>
      </c>
      <c r="L748" s="112">
        <v>0</v>
      </c>
      <c r="M748" s="86"/>
      <c r="N748" s="112">
        <f t="shared" si="78"/>
        <v>219</v>
      </c>
      <c r="O748" s="335">
        <v>188</v>
      </c>
      <c r="P748" s="335">
        <v>21</v>
      </c>
      <c r="Q748" s="335">
        <v>10</v>
      </c>
      <c r="T748" s="260"/>
    </row>
    <row r="749" spans="1:20" s="143" customFormat="1" ht="9" customHeight="1">
      <c r="A749" s="84" t="s">
        <v>46</v>
      </c>
      <c r="B749" s="112">
        <f t="shared" si="75"/>
        <v>11819</v>
      </c>
      <c r="C749" s="86"/>
      <c r="D749" s="112">
        <f t="shared" si="76"/>
        <v>368</v>
      </c>
      <c r="E749" s="335">
        <v>223</v>
      </c>
      <c r="F749" s="335">
        <v>144</v>
      </c>
      <c r="G749" s="335">
        <v>1</v>
      </c>
      <c r="H749" s="86"/>
      <c r="I749" s="112">
        <f t="shared" si="77"/>
        <v>11445</v>
      </c>
      <c r="J749" s="112">
        <v>6291</v>
      </c>
      <c r="K749" s="112">
        <v>5154</v>
      </c>
      <c r="L749" s="112">
        <v>0</v>
      </c>
      <c r="M749" s="86"/>
      <c r="N749" s="112">
        <f t="shared" si="78"/>
        <v>6</v>
      </c>
      <c r="O749" s="335">
        <v>3</v>
      </c>
      <c r="P749" s="335">
        <v>3</v>
      </c>
      <c r="Q749" s="335">
        <v>0</v>
      </c>
      <c r="T749" s="260"/>
    </row>
    <row r="750" spans="1:20" s="143" customFormat="1" ht="9" customHeight="1">
      <c r="A750" s="336" t="s">
        <v>47</v>
      </c>
      <c r="B750" s="337">
        <f t="shared" si="75"/>
        <v>8705</v>
      </c>
      <c r="C750" s="337"/>
      <c r="D750" s="337">
        <f t="shared" si="76"/>
        <v>348</v>
      </c>
      <c r="E750" s="338">
        <v>189</v>
      </c>
      <c r="F750" s="338">
        <v>159</v>
      </c>
      <c r="G750" s="338">
        <v>0</v>
      </c>
      <c r="H750" s="337"/>
      <c r="I750" s="337">
        <f t="shared" si="77"/>
        <v>8306</v>
      </c>
      <c r="J750" s="337">
        <v>4603</v>
      </c>
      <c r="K750" s="337">
        <v>3703</v>
      </c>
      <c r="L750" s="337">
        <v>0</v>
      </c>
      <c r="M750" s="337"/>
      <c r="N750" s="337">
        <f t="shared" si="78"/>
        <v>51</v>
      </c>
      <c r="O750" s="338">
        <v>34</v>
      </c>
      <c r="P750" s="338">
        <v>14</v>
      </c>
      <c r="Q750" s="338">
        <v>3</v>
      </c>
      <c r="T750" s="260"/>
    </row>
    <row r="751" spans="1:20" s="143" customFormat="1" ht="9" customHeight="1">
      <c r="A751" s="84" t="s">
        <v>76</v>
      </c>
      <c r="B751" s="112">
        <f t="shared" si="75"/>
        <v>1054</v>
      </c>
      <c r="C751" s="86"/>
      <c r="D751" s="112">
        <f t="shared" si="76"/>
        <v>14</v>
      </c>
      <c r="E751" s="335">
        <v>10</v>
      </c>
      <c r="F751" s="335">
        <v>4</v>
      </c>
      <c r="G751" s="335">
        <v>0</v>
      </c>
      <c r="H751" s="86"/>
      <c r="I751" s="112">
        <f t="shared" si="77"/>
        <v>1036</v>
      </c>
      <c r="J751" s="112">
        <v>735</v>
      </c>
      <c r="K751" s="112">
        <v>301</v>
      </c>
      <c r="L751" s="112">
        <v>0</v>
      </c>
      <c r="M751" s="86"/>
      <c r="N751" s="112">
        <f t="shared" si="78"/>
        <v>4</v>
      </c>
      <c r="O751" s="335">
        <v>4</v>
      </c>
      <c r="P751" s="335"/>
      <c r="Q751" s="335"/>
      <c r="T751" s="260"/>
    </row>
    <row r="752" spans="1:20" s="143" customFormat="1" ht="3.75" customHeight="1">
      <c r="A752" s="84"/>
      <c r="B752" s="112"/>
      <c r="C752" s="86"/>
      <c r="D752" s="112"/>
      <c r="E752" s="335"/>
      <c r="F752" s="335"/>
      <c r="G752" s="335"/>
      <c r="H752" s="86"/>
      <c r="I752" s="112"/>
      <c r="J752" s="112"/>
      <c r="K752" s="112"/>
      <c r="L752" s="112"/>
      <c r="M752" s="86"/>
      <c r="N752" s="112"/>
      <c r="O752" s="335"/>
      <c r="P752" s="335"/>
      <c r="Q752" s="335"/>
    </row>
    <row r="753" spans="1:20" s="143" customFormat="1" ht="9" customHeight="1">
      <c r="A753" s="80">
        <v>2015</v>
      </c>
      <c r="B753" s="84"/>
      <c r="C753" s="84"/>
      <c r="D753" s="334"/>
      <c r="E753" s="334"/>
      <c r="F753" s="334"/>
      <c r="G753" s="334"/>
      <c r="H753" s="334"/>
      <c r="I753" s="334"/>
      <c r="J753" s="334"/>
      <c r="K753" s="334"/>
      <c r="L753" s="84"/>
      <c r="M753" s="84"/>
      <c r="N753" s="85"/>
      <c r="O753" s="84"/>
      <c r="P753" s="84"/>
      <c r="Q753" s="84"/>
    </row>
    <row r="754" spans="1:20" s="258" customFormat="1" ht="9" customHeight="1">
      <c r="A754" s="83" t="s">
        <v>7</v>
      </c>
      <c r="B754" s="121">
        <f>SUM(B756:B788)</f>
        <v>655688</v>
      </c>
      <c r="C754" s="121"/>
      <c r="D754" s="121">
        <f>SUM(D756:D788)</f>
        <v>26057</v>
      </c>
      <c r="E754" s="121">
        <f>SUM(E756:E788)</f>
        <v>14487</v>
      </c>
      <c r="F754" s="121">
        <f>SUM(F756:F788)</f>
        <v>11445</v>
      </c>
      <c r="G754" s="121">
        <f>SUM(G756:G788)</f>
        <v>125</v>
      </c>
      <c r="H754" s="121"/>
      <c r="I754" s="121">
        <f>SUM(I756:I788)</f>
        <v>626642</v>
      </c>
      <c r="J754" s="121">
        <f>SUM(J756:J788)</f>
        <v>346720</v>
      </c>
      <c r="K754" s="121">
        <f>SUM(K756:K788)</f>
        <v>279896</v>
      </c>
      <c r="L754" s="121">
        <f>SUM(L756:L788)</f>
        <v>26</v>
      </c>
      <c r="M754" s="121"/>
      <c r="N754" s="121">
        <f>SUM(N756:N788)</f>
        <v>2989</v>
      </c>
      <c r="O754" s="121">
        <f>SUM(O756:O788)</f>
        <v>2525</v>
      </c>
      <c r="P754" s="121">
        <f>SUM(P756:P788)</f>
        <v>296</v>
      </c>
      <c r="Q754" s="121">
        <f>SUM(Q756:Q788)</f>
        <v>168</v>
      </c>
      <c r="T754" s="260"/>
    </row>
    <row r="755" spans="1:20" s="258" customFormat="1" ht="2.4500000000000002" customHeight="1">
      <c r="A755" s="83"/>
      <c r="B755" s="121"/>
      <c r="C755" s="121"/>
      <c r="D755" s="121"/>
      <c r="E755" s="121"/>
      <c r="F755" s="121"/>
      <c r="G755" s="121"/>
      <c r="H755" s="121"/>
      <c r="I755" s="121"/>
      <c r="J755" s="82"/>
      <c r="K755" s="82"/>
      <c r="L755" s="82"/>
      <c r="M755" s="82"/>
      <c r="N755" s="121"/>
      <c r="O755" s="82"/>
      <c r="P755" s="82"/>
      <c r="Q755" s="82"/>
      <c r="T755" s="260"/>
    </row>
    <row r="756" spans="1:20" s="143" customFormat="1" ht="9" customHeight="1">
      <c r="A756" s="84" t="s">
        <v>16</v>
      </c>
      <c r="B756" s="112">
        <f t="shared" ref="B756:B788" si="79">SUM(D756,I756,N756)</f>
        <v>5636</v>
      </c>
      <c r="C756" s="86"/>
      <c r="D756" s="112">
        <f t="shared" ref="D756:D788" si="80">SUM(E756:G756)</f>
        <v>237</v>
      </c>
      <c r="E756" s="335">
        <v>135</v>
      </c>
      <c r="F756" s="335">
        <v>101</v>
      </c>
      <c r="G756" s="335">
        <v>1</v>
      </c>
      <c r="H756" s="86"/>
      <c r="I756" s="112">
        <f t="shared" ref="I756:I788" si="81">SUM(J756:L756)</f>
        <v>5390</v>
      </c>
      <c r="J756" s="112">
        <v>2923</v>
      </c>
      <c r="K756" s="112">
        <v>2467</v>
      </c>
      <c r="L756" s="112">
        <v>0</v>
      </c>
      <c r="M756" s="86"/>
      <c r="N756" s="112">
        <f t="shared" ref="N756:N788" si="82">SUM(O756:Q756)</f>
        <v>9</v>
      </c>
      <c r="O756" s="335">
        <v>9</v>
      </c>
      <c r="P756" s="335">
        <v>0</v>
      </c>
      <c r="Q756" s="335">
        <v>0</v>
      </c>
      <c r="S756" s="258"/>
      <c r="T756" s="260"/>
    </row>
    <row r="757" spans="1:20" s="143" customFormat="1" ht="9" customHeight="1">
      <c r="A757" s="84" t="s">
        <v>17</v>
      </c>
      <c r="B757" s="112">
        <f t="shared" si="79"/>
        <v>17152</v>
      </c>
      <c r="C757" s="86"/>
      <c r="D757" s="112">
        <f t="shared" si="80"/>
        <v>601</v>
      </c>
      <c r="E757" s="335">
        <v>318</v>
      </c>
      <c r="F757" s="335">
        <v>272</v>
      </c>
      <c r="G757" s="335">
        <v>11</v>
      </c>
      <c r="H757" s="86"/>
      <c r="I757" s="112">
        <f t="shared" si="81"/>
        <v>16389</v>
      </c>
      <c r="J757" s="112">
        <v>10001</v>
      </c>
      <c r="K757" s="112">
        <v>6388</v>
      </c>
      <c r="L757" s="112">
        <v>0</v>
      </c>
      <c r="M757" s="86"/>
      <c r="N757" s="112">
        <f t="shared" si="82"/>
        <v>162</v>
      </c>
      <c r="O757" s="335">
        <v>137</v>
      </c>
      <c r="P757" s="335">
        <v>17</v>
      </c>
      <c r="Q757" s="335">
        <v>8</v>
      </c>
      <c r="T757" s="260"/>
    </row>
    <row r="758" spans="1:20" s="143" customFormat="1" ht="9" customHeight="1">
      <c r="A758" s="84" t="s">
        <v>18</v>
      </c>
      <c r="B758" s="112">
        <f t="shared" si="79"/>
        <v>3175</v>
      </c>
      <c r="C758" s="86"/>
      <c r="D758" s="112">
        <f t="shared" si="80"/>
        <v>124</v>
      </c>
      <c r="E758" s="335">
        <v>69</v>
      </c>
      <c r="F758" s="335">
        <v>55</v>
      </c>
      <c r="G758" s="335">
        <v>0</v>
      </c>
      <c r="H758" s="86"/>
      <c r="I758" s="112">
        <f t="shared" si="81"/>
        <v>3012</v>
      </c>
      <c r="J758" s="112">
        <v>1819</v>
      </c>
      <c r="K758" s="112">
        <v>1193</v>
      </c>
      <c r="L758" s="112">
        <v>0</v>
      </c>
      <c r="M758" s="86"/>
      <c r="N758" s="112">
        <f t="shared" si="82"/>
        <v>39</v>
      </c>
      <c r="O758" s="335">
        <v>38</v>
      </c>
      <c r="P758" s="335">
        <v>1</v>
      </c>
      <c r="Q758" s="335">
        <v>0</v>
      </c>
      <c r="T758" s="260"/>
    </row>
    <row r="759" spans="1:20" s="143" customFormat="1" ht="9" customHeight="1">
      <c r="A759" s="336" t="s">
        <v>19</v>
      </c>
      <c r="B759" s="337">
        <f t="shared" si="79"/>
        <v>4714</v>
      </c>
      <c r="C759" s="337"/>
      <c r="D759" s="337">
        <f t="shared" si="80"/>
        <v>267</v>
      </c>
      <c r="E759" s="338">
        <v>148</v>
      </c>
      <c r="F759" s="338">
        <v>116</v>
      </c>
      <c r="G759" s="338">
        <v>3</v>
      </c>
      <c r="H759" s="337"/>
      <c r="I759" s="337">
        <f t="shared" si="81"/>
        <v>4426</v>
      </c>
      <c r="J759" s="337">
        <v>2485</v>
      </c>
      <c r="K759" s="337">
        <v>1941</v>
      </c>
      <c r="L759" s="337">
        <v>0</v>
      </c>
      <c r="M759" s="337"/>
      <c r="N759" s="337">
        <f t="shared" si="82"/>
        <v>21</v>
      </c>
      <c r="O759" s="338">
        <v>17</v>
      </c>
      <c r="P759" s="338">
        <v>3</v>
      </c>
      <c r="Q759" s="338">
        <v>1</v>
      </c>
      <c r="T759" s="260"/>
    </row>
    <row r="760" spans="1:20" s="143" customFormat="1" ht="9" customHeight="1">
      <c r="A760" s="84" t="s">
        <v>20</v>
      </c>
      <c r="B760" s="112">
        <f t="shared" si="79"/>
        <v>16167</v>
      </c>
      <c r="C760" s="86"/>
      <c r="D760" s="112">
        <f t="shared" si="80"/>
        <v>739</v>
      </c>
      <c r="E760" s="335">
        <v>397</v>
      </c>
      <c r="F760" s="335">
        <v>323</v>
      </c>
      <c r="G760" s="335">
        <v>19</v>
      </c>
      <c r="H760" s="86"/>
      <c r="I760" s="112">
        <f t="shared" si="81"/>
        <v>15389</v>
      </c>
      <c r="J760" s="112">
        <v>8423</v>
      </c>
      <c r="K760" s="112">
        <v>6964</v>
      </c>
      <c r="L760" s="112">
        <v>2</v>
      </c>
      <c r="M760" s="86"/>
      <c r="N760" s="112">
        <f t="shared" si="82"/>
        <v>39</v>
      </c>
      <c r="O760" s="335">
        <v>25</v>
      </c>
      <c r="P760" s="335">
        <v>13</v>
      </c>
      <c r="Q760" s="335">
        <v>1</v>
      </c>
      <c r="T760" s="260"/>
    </row>
    <row r="761" spans="1:20" s="143" customFormat="1" ht="9" customHeight="1">
      <c r="A761" s="84" t="s">
        <v>21</v>
      </c>
      <c r="B761" s="112">
        <f t="shared" si="79"/>
        <v>4408</v>
      </c>
      <c r="C761" s="86"/>
      <c r="D761" s="112">
        <f t="shared" si="80"/>
        <v>115</v>
      </c>
      <c r="E761" s="335">
        <v>65</v>
      </c>
      <c r="F761" s="335">
        <v>48</v>
      </c>
      <c r="G761" s="335">
        <v>2</v>
      </c>
      <c r="H761" s="86"/>
      <c r="I761" s="112">
        <f t="shared" si="81"/>
        <v>4248</v>
      </c>
      <c r="J761" s="112">
        <v>2493</v>
      </c>
      <c r="K761" s="112">
        <v>1755</v>
      </c>
      <c r="L761" s="112">
        <v>0</v>
      </c>
      <c r="M761" s="86"/>
      <c r="N761" s="112">
        <f t="shared" si="82"/>
        <v>45</v>
      </c>
      <c r="O761" s="335">
        <v>41</v>
      </c>
      <c r="P761" s="335">
        <v>2</v>
      </c>
      <c r="Q761" s="335">
        <v>2</v>
      </c>
      <c r="T761" s="260"/>
    </row>
    <row r="762" spans="1:20" s="143" customFormat="1" ht="9" customHeight="1">
      <c r="A762" s="84" t="s">
        <v>22</v>
      </c>
      <c r="B762" s="112">
        <f t="shared" si="79"/>
        <v>26519</v>
      </c>
      <c r="C762" s="86"/>
      <c r="D762" s="112">
        <f t="shared" si="80"/>
        <v>1515</v>
      </c>
      <c r="E762" s="335">
        <v>817</v>
      </c>
      <c r="F762" s="335">
        <v>694</v>
      </c>
      <c r="G762" s="335">
        <v>4</v>
      </c>
      <c r="H762" s="86"/>
      <c r="I762" s="112">
        <f t="shared" si="81"/>
        <v>24951</v>
      </c>
      <c r="J762" s="112">
        <v>13711</v>
      </c>
      <c r="K762" s="112">
        <v>11240</v>
      </c>
      <c r="L762" s="112">
        <v>0</v>
      </c>
      <c r="M762" s="86"/>
      <c r="N762" s="112">
        <f t="shared" si="82"/>
        <v>53</v>
      </c>
      <c r="O762" s="335">
        <v>43</v>
      </c>
      <c r="P762" s="335">
        <v>9</v>
      </c>
      <c r="Q762" s="335">
        <v>1</v>
      </c>
      <c r="T762" s="260"/>
    </row>
    <row r="763" spans="1:20" s="143" customFormat="1" ht="9" customHeight="1">
      <c r="A763" s="336" t="s">
        <v>23</v>
      </c>
      <c r="B763" s="337">
        <f t="shared" si="79"/>
        <v>22416</v>
      </c>
      <c r="C763" s="337"/>
      <c r="D763" s="337">
        <f t="shared" si="80"/>
        <v>947</v>
      </c>
      <c r="E763" s="338">
        <v>525</v>
      </c>
      <c r="F763" s="338">
        <v>411</v>
      </c>
      <c r="G763" s="338">
        <v>11</v>
      </c>
      <c r="H763" s="337"/>
      <c r="I763" s="337">
        <f t="shared" si="81"/>
        <v>21075</v>
      </c>
      <c r="J763" s="337">
        <v>12143</v>
      </c>
      <c r="K763" s="337">
        <v>8930</v>
      </c>
      <c r="L763" s="337">
        <v>2</v>
      </c>
      <c r="M763" s="337"/>
      <c r="N763" s="337">
        <f t="shared" si="82"/>
        <v>394</v>
      </c>
      <c r="O763" s="338">
        <v>362</v>
      </c>
      <c r="P763" s="338">
        <v>26</v>
      </c>
      <c r="Q763" s="338">
        <v>6</v>
      </c>
      <c r="T763" s="260"/>
    </row>
    <row r="764" spans="1:20" s="143" customFormat="1" ht="9" customHeight="1">
      <c r="A764" s="243" t="s">
        <v>24</v>
      </c>
      <c r="B764" s="112">
        <f t="shared" si="79"/>
        <v>59484</v>
      </c>
      <c r="C764" s="86"/>
      <c r="D764" s="112">
        <f t="shared" si="80"/>
        <v>1580</v>
      </c>
      <c r="E764" s="335">
        <v>886</v>
      </c>
      <c r="F764" s="335">
        <v>685</v>
      </c>
      <c r="G764" s="335">
        <v>9</v>
      </c>
      <c r="H764" s="86"/>
      <c r="I764" s="112">
        <f t="shared" si="81"/>
        <v>57886</v>
      </c>
      <c r="J764" s="112">
        <v>29695</v>
      </c>
      <c r="K764" s="112">
        <v>28188</v>
      </c>
      <c r="L764" s="112">
        <v>3</v>
      </c>
      <c r="M764" s="86"/>
      <c r="N764" s="112">
        <f t="shared" si="82"/>
        <v>18</v>
      </c>
      <c r="O764" s="335">
        <v>15</v>
      </c>
      <c r="P764" s="335">
        <v>2</v>
      </c>
      <c r="Q764" s="335">
        <v>1</v>
      </c>
      <c r="T764" s="260"/>
    </row>
    <row r="765" spans="1:20" s="143" customFormat="1" ht="9" customHeight="1">
      <c r="A765" s="84" t="s">
        <v>25</v>
      </c>
      <c r="B765" s="112">
        <f t="shared" si="79"/>
        <v>8975</v>
      </c>
      <c r="C765" s="86"/>
      <c r="D765" s="112">
        <f t="shared" si="80"/>
        <v>496</v>
      </c>
      <c r="E765" s="335">
        <v>282</v>
      </c>
      <c r="F765" s="335">
        <v>213</v>
      </c>
      <c r="G765" s="335">
        <v>1</v>
      </c>
      <c r="H765" s="86"/>
      <c r="I765" s="112">
        <f t="shared" si="81"/>
        <v>8473</v>
      </c>
      <c r="J765" s="112">
        <v>4806</v>
      </c>
      <c r="K765" s="112">
        <v>3667</v>
      </c>
      <c r="L765" s="112">
        <v>0</v>
      </c>
      <c r="M765" s="86"/>
      <c r="N765" s="112">
        <f t="shared" si="82"/>
        <v>6</v>
      </c>
      <c r="O765" s="335">
        <v>5</v>
      </c>
      <c r="P765" s="335">
        <v>1</v>
      </c>
      <c r="Q765" s="335">
        <v>0</v>
      </c>
      <c r="T765" s="260"/>
    </row>
    <row r="766" spans="1:20" s="143" customFormat="1" ht="9" customHeight="1">
      <c r="A766" s="84" t="s">
        <v>26</v>
      </c>
      <c r="B766" s="112">
        <f t="shared" si="79"/>
        <v>30170</v>
      </c>
      <c r="C766" s="86"/>
      <c r="D766" s="112">
        <f t="shared" si="80"/>
        <v>1247</v>
      </c>
      <c r="E766" s="335">
        <v>706</v>
      </c>
      <c r="F766" s="335">
        <v>539</v>
      </c>
      <c r="G766" s="335">
        <v>2</v>
      </c>
      <c r="H766" s="86"/>
      <c r="I766" s="112">
        <f t="shared" si="81"/>
        <v>28805</v>
      </c>
      <c r="J766" s="112">
        <v>16026</v>
      </c>
      <c r="K766" s="112">
        <v>12779</v>
      </c>
      <c r="L766" s="112">
        <v>0</v>
      </c>
      <c r="M766" s="86"/>
      <c r="N766" s="112">
        <f t="shared" si="82"/>
        <v>118</v>
      </c>
      <c r="O766" s="335">
        <v>92</v>
      </c>
      <c r="P766" s="335">
        <v>24</v>
      </c>
      <c r="Q766" s="335">
        <v>2</v>
      </c>
      <c r="T766" s="260"/>
    </row>
    <row r="767" spans="1:20" s="143" customFormat="1" ht="9" customHeight="1">
      <c r="A767" s="336" t="s">
        <v>27</v>
      </c>
      <c r="B767" s="337">
        <f t="shared" si="79"/>
        <v>20645</v>
      </c>
      <c r="C767" s="337"/>
      <c r="D767" s="337">
        <f t="shared" si="80"/>
        <v>715</v>
      </c>
      <c r="E767" s="338">
        <v>396</v>
      </c>
      <c r="F767" s="338">
        <v>315</v>
      </c>
      <c r="G767" s="338">
        <v>4</v>
      </c>
      <c r="H767" s="337"/>
      <c r="I767" s="337">
        <f t="shared" si="81"/>
        <v>19711</v>
      </c>
      <c r="J767" s="337">
        <v>11382</v>
      </c>
      <c r="K767" s="337">
        <v>8329</v>
      </c>
      <c r="L767" s="337">
        <v>0</v>
      </c>
      <c r="M767" s="337"/>
      <c r="N767" s="337">
        <f t="shared" si="82"/>
        <v>219</v>
      </c>
      <c r="O767" s="338">
        <v>180</v>
      </c>
      <c r="P767" s="338">
        <v>12</v>
      </c>
      <c r="Q767" s="338">
        <v>27</v>
      </c>
      <c r="T767" s="260"/>
    </row>
    <row r="768" spans="1:20" s="143" customFormat="1" ht="9" customHeight="1">
      <c r="A768" s="84" t="s">
        <v>28</v>
      </c>
      <c r="B768" s="112">
        <f t="shared" si="79"/>
        <v>14595</v>
      </c>
      <c r="C768" s="86"/>
      <c r="D768" s="112">
        <f t="shared" si="80"/>
        <v>591</v>
      </c>
      <c r="E768" s="335">
        <v>318</v>
      </c>
      <c r="F768" s="335">
        <v>268</v>
      </c>
      <c r="G768" s="335">
        <v>5</v>
      </c>
      <c r="H768" s="86"/>
      <c r="I768" s="112">
        <f t="shared" si="81"/>
        <v>13969</v>
      </c>
      <c r="J768" s="112">
        <v>7515</v>
      </c>
      <c r="K768" s="112">
        <v>6454</v>
      </c>
      <c r="L768" s="112">
        <v>0</v>
      </c>
      <c r="M768" s="86"/>
      <c r="N768" s="112">
        <f t="shared" si="82"/>
        <v>35</v>
      </c>
      <c r="O768" s="335">
        <v>28</v>
      </c>
      <c r="P768" s="335">
        <v>5</v>
      </c>
      <c r="Q768" s="335">
        <v>2</v>
      </c>
      <c r="T768" s="260"/>
    </row>
    <row r="769" spans="1:20" s="143" customFormat="1" ht="9" customHeight="1">
      <c r="A769" s="84" t="s">
        <v>29</v>
      </c>
      <c r="B769" s="112">
        <f t="shared" si="79"/>
        <v>43141</v>
      </c>
      <c r="C769" s="86"/>
      <c r="D769" s="112">
        <f t="shared" si="80"/>
        <v>1552</v>
      </c>
      <c r="E769" s="335">
        <v>929</v>
      </c>
      <c r="F769" s="335">
        <v>616</v>
      </c>
      <c r="G769" s="335">
        <v>7</v>
      </c>
      <c r="H769" s="86"/>
      <c r="I769" s="112">
        <f t="shared" si="81"/>
        <v>41246</v>
      </c>
      <c r="J769" s="112">
        <v>22708</v>
      </c>
      <c r="K769" s="112">
        <v>18537</v>
      </c>
      <c r="L769" s="112">
        <v>1</v>
      </c>
      <c r="M769" s="86"/>
      <c r="N769" s="112">
        <f t="shared" si="82"/>
        <v>343</v>
      </c>
      <c r="O769" s="335">
        <v>314</v>
      </c>
      <c r="P769" s="335">
        <v>26</v>
      </c>
      <c r="Q769" s="335">
        <v>3</v>
      </c>
      <c r="T769" s="260"/>
    </row>
    <row r="770" spans="1:20" s="143" customFormat="1" ht="9" customHeight="1">
      <c r="A770" s="84" t="s">
        <v>30</v>
      </c>
      <c r="B770" s="112">
        <f t="shared" si="79"/>
        <v>77813</v>
      </c>
      <c r="C770" s="86"/>
      <c r="D770" s="112">
        <f t="shared" si="80"/>
        <v>3862</v>
      </c>
      <c r="E770" s="335">
        <v>2178</v>
      </c>
      <c r="F770" s="335">
        <v>1668</v>
      </c>
      <c r="G770" s="335">
        <v>16</v>
      </c>
      <c r="H770" s="86"/>
      <c r="I770" s="112">
        <f t="shared" si="81"/>
        <v>73709</v>
      </c>
      <c r="J770" s="112">
        <v>40320</v>
      </c>
      <c r="K770" s="112">
        <v>33378</v>
      </c>
      <c r="L770" s="112">
        <v>11</v>
      </c>
      <c r="M770" s="86"/>
      <c r="N770" s="112">
        <f t="shared" si="82"/>
        <v>242</v>
      </c>
      <c r="O770" s="335">
        <v>196</v>
      </c>
      <c r="P770" s="335">
        <v>28</v>
      </c>
      <c r="Q770" s="335">
        <v>18</v>
      </c>
      <c r="T770" s="260"/>
    </row>
    <row r="771" spans="1:20" s="143" customFormat="1" ht="9" customHeight="1">
      <c r="A771" s="336" t="s">
        <v>31</v>
      </c>
      <c r="B771" s="337">
        <f t="shared" si="79"/>
        <v>25473</v>
      </c>
      <c r="C771" s="337"/>
      <c r="D771" s="337">
        <f t="shared" si="80"/>
        <v>697</v>
      </c>
      <c r="E771" s="338">
        <v>382</v>
      </c>
      <c r="F771" s="338">
        <v>314</v>
      </c>
      <c r="G771" s="338">
        <v>1</v>
      </c>
      <c r="H771" s="337"/>
      <c r="I771" s="337">
        <f t="shared" si="81"/>
        <v>24678</v>
      </c>
      <c r="J771" s="337">
        <v>13734</v>
      </c>
      <c r="K771" s="337">
        <v>10943</v>
      </c>
      <c r="L771" s="337">
        <v>1</v>
      </c>
      <c r="M771" s="337"/>
      <c r="N771" s="337">
        <f t="shared" si="82"/>
        <v>98</v>
      </c>
      <c r="O771" s="338">
        <v>81</v>
      </c>
      <c r="P771" s="338">
        <v>14</v>
      </c>
      <c r="Q771" s="338">
        <v>3</v>
      </c>
      <c r="T771" s="260"/>
    </row>
    <row r="772" spans="1:20" s="143" customFormat="1" ht="9" customHeight="1">
      <c r="A772" s="84" t="s">
        <v>32</v>
      </c>
      <c r="B772" s="112">
        <f t="shared" si="79"/>
        <v>11236</v>
      </c>
      <c r="C772" s="86"/>
      <c r="D772" s="112">
        <f t="shared" si="80"/>
        <v>315</v>
      </c>
      <c r="E772" s="335">
        <v>180</v>
      </c>
      <c r="F772" s="335">
        <v>134</v>
      </c>
      <c r="G772" s="335">
        <v>1</v>
      </c>
      <c r="H772" s="86"/>
      <c r="I772" s="112">
        <f t="shared" si="81"/>
        <v>10866</v>
      </c>
      <c r="J772" s="112">
        <v>5899</v>
      </c>
      <c r="K772" s="112">
        <v>4967</v>
      </c>
      <c r="L772" s="112">
        <v>0</v>
      </c>
      <c r="M772" s="86"/>
      <c r="N772" s="112">
        <f t="shared" si="82"/>
        <v>55</v>
      </c>
      <c r="O772" s="335">
        <v>38</v>
      </c>
      <c r="P772" s="335">
        <v>5</v>
      </c>
      <c r="Q772" s="335">
        <v>12</v>
      </c>
      <c r="T772" s="260"/>
    </row>
    <row r="773" spans="1:20" s="143" customFormat="1" ht="9" customHeight="1">
      <c r="A773" s="84" t="s">
        <v>33</v>
      </c>
      <c r="B773" s="112">
        <f t="shared" si="79"/>
        <v>6187</v>
      </c>
      <c r="C773" s="86"/>
      <c r="D773" s="112">
        <f t="shared" si="80"/>
        <v>221</v>
      </c>
      <c r="E773" s="335">
        <v>129</v>
      </c>
      <c r="F773" s="335">
        <v>89</v>
      </c>
      <c r="G773" s="335">
        <v>3</v>
      </c>
      <c r="H773" s="86"/>
      <c r="I773" s="112">
        <f t="shared" si="81"/>
        <v>5907</v>
      </c>
      <c r="J773" s="112">
        <v>3431</v>
      </c>
      <c r="K773" s="112">
        <v>2476</v>
      </c>
      <c r="L773" s="112">
        <v>0</v>
      </c>
      <c r="M773" s="86"/>
      <c r="N773" s="112">
        <f t="shared" si="82"/>
        <v>59</v>
      </c>
      <c r="O773" s="335">
        <v>53</v>
      </c>
      <c r="P773" s="335">
        <v>5</v>
      </c>
      <c r="Q773" s="335">
        <v>1</v>
      </c>
      <c r="T773" s="260"/>
    </row>
    <row r="774" spans="1:20" s="143" customFormat="1" ht="9" customHeight="1">
      <c r="A774" s="84" t="s">
        <v>34</v>
      </c>
      <c r="B774" s="112">
        <f t="shared" si="79"/>
        <v>25087</v>
      </c>
      <c r="C774" s="86"/>
      <c r="D774" s="112">
        <f t="shared" si="80"/>
        <v>924</v>
      </c>
      <c r="E774" s="335">
        <v>471</v>
      </c>
      <c r="F774" s="335">
        <v>443</v>
      </c>
      <c r="G774" s="335">
        <v>10</v>
      </c>
      <c r="H774" s="86"/>
      <c r="I774" s="112">
        <f t="shared" si="81"/>
        <v>24124</v>
      </c>
      <c r="J774" s="112">
        <v>13400</v>
      </c>
      <c r="K774" s="112">
        <v>10723</v>
      </c>
      <c r="L774" s="112">
        <v>1</v>
      </c>
      <c r="M774" s="86"/>
      <c r="N774" s="112">
        <f t="shared" si="82"/>
        <v>39</v>
      </c>
      <c r="O774" s="335">
        <v>33</v>
      </c>
      <c r="P774" s="335">
        <v>4</v>
      </c>
      <c r="Q774" s="335">
        <v>2</v>
      </c>
      <c r="T774" s="260"/>
    </row>
    <row r="775" spans="1:20" s="143" customFormat="1" ht="9" customHeight="1">
      <c r="A775" s="336" t="s">
        <v>35</v>
      </c>
      <c r="B775" s="337">
        <f t="shared" si="79"/>
        <v>24334</v>
      </c>
      <c r="C775" s="337"/>
      <c r="D775" s="337">
        <f t="shared" si="80"/>
        <v>778</v>
      </c>
      <c r="E775" s="338">
        <v>436</v>
      </c>
      <c r="F775" s="338">
        <v>342</v>
      </c>
      <c r="G775" s="338">
        <v>0</v>
      </c>
      <c r="H775" s="337"/>
      <c r="I775" s="337">
        <f t="shared" si="81"/>
        <v>23499</v>
      </c>
      <c r="J775" s="337">
        <v>12621</v>
      </c>
      <c r="K775" s="337">
        <v>10878</v>
      </c>
      <c r="L775" s="337">
        <v>0</v>
      </c>
      <c r="M775" s="337"/>
      <c r="N775" s="337">
        <f t="shared" si="82"/>
        <v>57</v>
      </c>
      <c r="O775" s="338">
        <v>46</v>
      </c>
      <c r="P775" s="338">
        <v>5</v>
      </c>
      <c r="Q775" s="338">
        <v>6</v>
      </c>
      <c r="T775" s="260"/>
    </row>
    <row r="776" spans="1:20" s="143" customFormat="1" ht="9" customHeight="1">
      <c r="A776" s="84" t="s">
        <v>36</v>
      </c>
      <c r="B776" s="112">
        <f t="shared" si="79"/>
        <v>34517</v>
      </c>
      <c r="C776" s="86"/>
      <c r="D776" s="112">
        <f t="shared" si="80"/>
        <v>1768</v>
      </c>
      <c r="E776" s="335">
        <v>957</v>
      </c>
      <c r="F776" s="335">
        <v>810</v>
      </c>
      <c r="G776" s="335">
        <v>1</v>
      </c>
      <c r="H776" s="86"/>
      <c r="I776" s="112">
        <f t="shared" si="81"/>
        <v>32603</v>
      </c>
      <c r="J776" s="112">
        <v>17416</v>
      </c>
      <c r="K776" s="112">
        <v>15187</v>
      </c>
      <c r="L776" s="112">
        <v>0</v>
      </c>
      <c r="M776" s="86"/>
      <c r="N776" s="112">
        <f t="shared" si="82"/>
        <v>146</v>
      </c>
      <c r="O776" s="335">
        <v>123</v>
      </c>
      <c r="P776" s="335">
        <v>23</v>
      </c>
      <c r="Q776" s="335">
        <v>0</v>
      </c>
      <c r="T776" s="260"/>
    </row>
    <row r="777" spans="1:20" s="143" customFormat="1" ht="9" customHeight="1">
      <c r="A777" s="84" t="s">
        <v>37</v>
      </c>
      <c r="B777" s="112">
        <f t="shared" si="79"/>
        <v>9034</v>
      </c>
      <c r="C777" s="86"/>
      <c r="D777" s="112">
        <f t="shared" si="80"/>
        <v>443</v>
      </c>
      <c r="E777" s="335">
        <v>270</v>
      </c>
      <c r="F777" s="335">
        <v>173</v>
      </c>
      <c r="G777" s="335">
        <v>0</v>
      </c>
      <c r="H777" s="86"/>
      <c r="I777" s="112">
        <f t="shared" si="81"/>
        <v>8583</v>
      </c>
      <c r="J777" s="112">
        <v>4812</v>
      </c>
      <c r="K777" s="112">
        <v>3769</v>
      </c>
      <c r="L777" s="112">
        <v>2</v>
      </c>
      <c r="M777" s="86"/>
      <c r="N777" s="112">
        <f t="shared" si="82"/>
        <v>8</v>
      </c>
      <c r="O777" s="335">
        <v>7</v>
      </c>
      <c r="P777" s="335">
        <v>0</v>
      </c>
      <c r="Q777" s="335">
        <v>1</v>
      </c>
      <c r="T777" s="260"/>
    </row>
    <row r="778" spans="1:20" s="143" customFormat="1" ht="9" customHeight="1">
      <c r="A778" s="84" t="s">
        <v>38</v>
      </c>
      <c r="B778" s="112">
        <f t="shared" si="79"/>
        <v>5738</v>
      </c>
      <c r="C778" s="86"/>
      <c r="D778" s="112">
        <f t="shared" si="80"/>
        <v>335</v>
      </c>
      <c r="E778" s="335">
        <v>196</v>
      </c>
      <c r="F778" s="335">
        <v>139</v>
      </c>
      <c r="G778" s="335">
        <v>0</v>
      </c>
      <c r="H778" s="86"/>
      <c r="I778" s="112">
        <f t="shared" si="81"/>
        <v>5354</v>
      </c>
      <c r="J778" s="112">
        <v>3221</v>
      </c>
      <c r="K778" s="112">
        <v>2133</v>
      </c>
      <c r="L778" s="112">
        <v>0</v>
      </c>
      <c r="M778" s="86"/>
      <c r="N778" s="112">
        <f t="shared" si="82"/>
        <v>49</v>
      </c>
      <c r="O778" s="335">
        <v>42</v>
      </c>
      <c r="P778" s="335">
        <v>7</v>
      </c>
      <c r="Q778" s="335">
        <v>0</v>
      </c>
      <c r="T778" s="260"/>
    </row>
    <row r="779" spans="1:20" s="143" customFormat="1" ht="9" customHeight="1">
      <c r="A779" s="336" t="s">
        <v>39</v>
      </c>
      <c r="B779" s="337">
        <f t="shared" si="79"/>
        <v>14163</v>
      </c>
      <c r="C779" s="337"/>
      <c r="D779" s="337">
        <f t="shared" si="80"/>
        <v>500</v>
      </c>
      <c r="E779" s="338">
        <v>252</v>
      </c>
      <c r="F779" s="338">
        <v>244</v>
      </c>
      <c r="G779" s="338">
        <v>4</v>
      </c>
      <c r="H779" s="337"/>
      <c r="I779" s="337">
        <f t="shared" si="81"/>
        <v>13615</v>
      </c>
      <c r="J779" s="337">
        <v>7509</v>
      </c>
      <c r="K779" s="337">
        <v>6104</v>
      </c>
      <c r="L779" s="337">
        <v>2</v>
      </c>
      <c r="M779" s="337"/>
      <c r="N779" s="337">
        <f t="shared" si="82"/>
        <v>48</v>
      </c>
      <c r="O779" s="338">
        <v>39</v>
      </c>
      <c r="P779" s="338">
        <v>6</v>
      </c>
      <c r="Q779" s="338">
        <v>3</v>
      </c>
      <c r="T779" s="260"/>
    </row>
    <row r="780" spans="1:20" s="143" customFormat="1" ht="9" customHeight="1">
      <c r="A780" s="84" t="s">
        <v>40</v>
      </c>
      <c r="B780" s="112">
        <f t="shared" si="79"/>
        <v>15357</v>
      </c>
      <c r="C780" s="86"/>
      <c r="D780" s="112">
        <f t="shared" si="80"/>
        <v>532</v>
      </c>
      <c r="E780" s="335">
        <v>299</v>
      </c>
      <c r="F780" s="335">
        <v>233</v>
      </c>
      <c r="G780" s="335">
        <v>0</v>
      </c>
      <c r="H780" s="86"/>
      <c r="I780" s="112">
        <f t="shared" si="81"/>
        <v>14721</v>
      </c>
      <c r="J780" s="112">
        <v>8694</v>
      </c>
      <c r="K780" s="112">
        <v>6027</v>
      </c>
      <c r="L780" s="112">
        <v>0</v>
      </c>
      <c r="M780" s="86"/>
      <c r="N780" s="112">
        <f t="shared" si="82"/>
        <v>104</v>
      </c>
      <c r="O780" s="335">
        <v>94</v>
      </c>
      <c r="P780" s="335">
        <v>5</v>
      </c>
      <c r="Q780" s="335">
        <v>5</v>
      </c>
      <c r="T780" s="260"/>
    </row>
    <row r="781" spans="1:20" s="143" customFormat="1" ht="9" customHeight="1">
      <c r="A781" s="84" t="s">
        <v>41</v>
      </c>
      <c r="B781" s="112">
        <f t="shared" si="79"/>
        <v>16507</v>
      </c>
      <c r="C781" s="86"/>
      <c r="D781" s="112">
        <f t="shared" si="80"/>
        <v>534</v>
      </c>
      <c r="E781" s="335">
        <v>274</v>
      </c>
      <c r="F781" s="335">
        <v>256</v>
      </c>
      <c r="G781" s="335">
        <v>4</v>
      </c>
      <c r="H781" s="86"/>
      <c r="I781" s="112">
        <f t="shared" si="81"/>
        <v>15866</v>
      </c>
      <c r="J781" s="112">
        <v>9271</v>
      </c>
      <c r="K781" s="112">
        <v>6595</v>
      </c>
      <c r="L781" s="112">
        <v>0</v>
      </c>
      <c r="M781" s="86"/>
      <c r="N781" s="112">
        <f t="shared" si="82"/>
        <v>107</v>
      </c>
      <c r="O781" s="335">
        <v>96</v>
      </c>
      <c r="P781" s="335">
        <v>5</v>
      </c>
      <c r="Q781" s="335">
        <v>6</v>
      </c>
      <c r="T781" s="260"/>
    </row>
    <row r="782" spans="1:20" s="143" customFormat="1" ht="9" customHeight="1">
      <c r="A782" s="84" t="s">
        <v>42</v>
      </c>
      <c r="B782" s="112">
        <f t="shared" si="79"/>
        <v>12666</v>
      </c>
      <c r="C782" s="86"/>
      <c r="D782" s="112">
        <f t="shared" si="80"/>
        <v>742</v>
      </c>
      <c r="E782" s="335">
        <v>438</v>
      </c>
      <c r="F782" s="335">
        <v>304</v>
      </c>
      <c r="G782" s="335">
        <v>0</v>
      </c>
      <c r="H782" s="86"/>
      <c r="I782" s="112">
        <f t="shared" si="81"/>
        <v>11873</v>
      </c>
      <c r="J782" s="112">
        <v>6802</v>
      </c>
      <c r="K782" s="112">
        <v>5071</v>
      </c>
      <c r="L782" s="112">
        <v>0</v>
      </c>
      <c r="M782" s="86"/>
      <c r="N782" s="112">
        <f t="shared" si="82"/>
        <v>51</v>
      </c>
      <c r="O782" s="335">
        <v>43</v>
      </c>
      <c r="P782" s="335">
        <v>7</v>
      </c>
      <c r="Q782" s="335">
        <v>1</v>
      </c>
      <c r="T782" s="260"/>
    </row>
    <row r="783" spans="1:20" s="143" customFormat="1" ht="9" customHeight="1">
      <c r="A783" s="336" t="s">
        <v>43</v>
      </c>
      <c r="B783" s="337">
        <f t="shared" si="79"/>
        <v>18700</v>
      </c>
      <c r="C783" s="337"/>
      <c r="D783" s="337">
        <f t="shared" si="80"/>
        <v>738</v>
      </c>
      <c r="E783" s="338">
        <v>424</v>
      </c>
      <c r="F783" s="338">
        <v>314</v>
      </c>
      <c r="G783" s="338">
        <v>0</v>
      </c>
      <c r="H783" s="337"/>
      <c r="I783" s="337">
        <f t="shared" si="81"/>
        <v>17805</v>
      </c>
      <c r="J783" s="337">
        <v>10017</v>
      </c>
      <c r="K783" s="337">
        <v>7787</v>
      </c>
      <c r="L783" s="337">
        <v>1</v>
      </c>
      <c r="M783" s="337"/>
      <c r="N783" s="337">
        <f t="shared" si="82"/>
        <v>157</v>
      </c>
      <c r="O783" s="338">
        <v>105</v>
      </c>
      <c r="P783" s="338">
        <v>14</v>
      </c>
      <c r="Q783" s="338">
        <v>38</v>
      </c>
      <c r="T783" s="260"/>
    </row>
    <row r="784" spans="1:20" s="143" customFormat="1" ht="9" customHeight="1">
      <c r="A784" s="84" t="s">
        <v>44</v>
      </c>
      <c r="B784" s="112">
        <f t="shared" si="79"/>
        <v>6110</v>
      </c>
      <c r="C784" s="86"/>
      <c r="D784" s="112">
        <f t="shared" si="80"/>
        <v>334</v>
      </c>
      <c r="E784" s="335">
        <v>174</v>
      </c>
      <c r="F784" s="335">
        <v>160</v>
      </c>
      <c r="G784" s="335">
        <v>0</v>
      </c>
      <c r="H784" s="86"/>
      <c r="I784" s="112">
        <f t="shared" si="81"/>
        <v>5765</v>
      </c>
      <c r="J784" s="112">
        <v>3147</v>
      </c>
      <c r="K784" s="112">
        <v>2618</v>
      </c>
      <c r="L784" s="112">
        <v>0</v>
      </c>
      <c r="M784" s="86"/>
      <c r="N784" s="112">
        <f t="shared" si="82"/>
        <v>11</v>
      </c>
      <c r="O784" s="335">
        <v>8</v>
      </c>
      <c r="P784" s="335">
        <v>3</v>
      </c>
      <c r="Q784" s="335">
        <v>0</v>
      </c>
      <c r="T784" s="260"/>
    </row>
    <row r="785" spans="1:20" s="143" customFormat="1" ht="9" customHeight="1">
      <c r="A785" s="84" t="s">
        <v>45</v>
      </c>
      <c r="B785" s="112">
        <f t="shared" si="79"/>
        <v>52354</v>
      </c>
      <c r="C785" s="86"/>
      <c r="D785" s="112">
        <f t="shared" si="80"/>
        <v>1778</v>
      </c>
      <c r="E785" s="335">
        <v>997</v>
      </c>
      <c r="F785" s="335">
        <v>779</v>
      </c>
      <c r="G785" s="335">
        <v>2</v>
      </c>
      <c r="H785" s="86"/>
      <c r="I785" s="112">
        <f t="shared" si="81"/>
        <v>50379</v>
      </c>
      <c r="J785" s="112">
        <v>27738</v>
      </c>
      <c r="K785" s="112">
        <v>22641</v>
      </c>
      <c r="L785" s="112">
        <v>0</v>
      </c>
      <c r="M785" s="86"/>
      <c r="N785" s="112">
        <f t="shared" si="82"/>
        <v>197</v>
      </c>
      <c r="O785" s="335">
        <v>166</v>
      </c>
      <c r="P785" s="335">
        <v>18</v>
      </c>
      <c r="Q785" s="335">
        <v>13</v>
      </c>
      <c r="T785" s="260"/>
    </row>
    <row r="786" spans="1:20" s="143" customFormat="1" ht="9" customHeight="1">
      <c r="A786" s="84" t="s">
        <v>46</v>
      </c>
      <c r="B786" s="112">
        <f t="shared" si="79"/>
        <v>13282</v>
      </c>
      <c r="C786" s="86"/>
      <c r="D786" s="112">
        <f t="shared" si="80"/>
        <v>458</v>
      </c>
      <c r="E786" s="335">
        <v>256</v>
      </c>
      <c r="F786" s="335">
        <v>198</v>
      </c>
      <c r="G786" s="335">
        <v>4</v>
      </c>
      <c r="H786" s="86"/>
      <c r="I786" s="112">
        <f t="shared" si="81"/>
        <v>12813</v>
      </c>
      <c r="J786" s="112">
        <v>7001</v>
      </c>
      <c r="K786" s="112">
        <v>5812</v>
      </c>
      <c r="L786" s="112">
        <v>0</v>
      </c>
      <c r="M786" s="86"/>
      <c r="N786" s="112">
        <f t="shared" si="82"/>
        <v>11</v>
      </c>
      <c r="O786" s="335">
        <v>9</v>
      </c>
      <c r="P786" s="335">
        <v>2</v>
      </c>
      <c r="Q786" s="335">
        <v>0</v>
      </c>
      <c r="T786" s="260"/>
    </row>
    <row r="787" spans="1:20" s="143" customFormat="1" ht="9" customHeight="1">
      <c r="A787" s="336" t="s">
        <v>47</v>
      </c>
      <c r="B787" s="337">
        <f t="shared" si="79"/>
        <v>8838</v>
      </c>
      <c r="C787" s="337"/>
      <c r="D787" s="337">
        <f t="shared" si="80"/>
        <v>360</v>
      </c>
      <c r="E787" s="338">
        <v>178</v>
      </c>
      <c r="F787" s="338">
        <v>182</v>
      </c>
      <c r="G787" s="338">
        <v>0</v>
      </c>
      <c r="H787" s="337"/>
      <c r="I787" s="337">
        <f t="shared" si="81"/>
        <v>8432</v>
      </c>
      <c r="J787" s="337">
        <v>4786</v>
      </c>
      <c r="K787" s="337">
        <v>3646</v>
      </c>
      <c r="L787" s="337">
        <v>0</v>
      </c>
      <c r="M787" s="337"/>
      <c r="N787" s="337">
        <f t="shared" si="82"/>
        <v>46</v>
      </c>
      <c r="O787" s="338">
        <v>37</v>
      </c>
      <c r="P787" s="338">
        <v>4</v>
      </c>
      <c r="Q787" s="338">
        <v>5</v>
      </c>
      <c r="T787" s="260"/>
    </row>
    <row r="788" spans="1:20" s="143" customFormat="1" ht="9" customHeight="1">
      <c r="A788" s="84" t="s">
        <v>76</v>
      </c>
      <c r="B788" s="112">
        <f t="shared" si="79"/>
        <v>1095</v>
      </c>
      <c r="C788" s="86"/>
      <c r="D788" s="112">
        <f t="shared" si="80"/>
        <v>12</v>
      </c>
      <c r="E788" s="335">
        <v>5</v>
      </c>
      <c r="F788" s="335">
        <v>7</v>
      </c>
      <c r="G788" s="335">
        <v>0</v>
      </c>
      <c r="H788" s="86"/>
      <c r="I788" s="112">
        <f t="shared" si="81"/>
        <v>1080</v>
      </c>
      <c r="J788" s="112">
        <v>771</v>
      </c>
      <c r="K788" s="112">
        <v>309</v>
      </c>
      <c r="L788" s="112">
        <v>0</v>
      </c>
      <c r="M788" s="86"/>
      <c r="N788" s="112">
        <f t="shared" si="82"/>
        <v>3</v>
      </c>
      <c r="O788" s="335">
        <v>3</v>
      </c>
      <c r="P788" s="335">
        <v>0</v>
      </c>
      <c r="Q788" s="335">
        <v>0</v>
      </c>
      <c r="T788" s="260"/>
    </row>
    <row r="789" spans="1:20" s="143" customFormat="1" ht="2.25" customHeight="1">
      <c r="A789" s="84"/>
      <c r="B789" s="112"/>
      <c r="C789" s="86"/>
      <c r="D789" s="112"/>
      <c r="E789" s="335"/>
      <c r="F789" s="335"/>
      <c r="G789" s="335"/>
      <c r="H789" s="86"/>
      <c r="I789" s="112"/>
      <c r="J789" s="112"/>
      <c r="K789" s="112"/>
      <c r="L789" s="112"/>
      <c r="M789" s="86"/>
      <c r="N789" s="112"/>
      <c r="O789" s="335"/>
      <c r="P789" s="335"/>
      <c r="Q789" s="335"/>
    </row>
    <row r="790" spans="1:20" s="143" customFormat="1" ht="9" customHeight="1">
      <c r="A790" s="80">
        <v>2016</v>
      </c>
      <c r="B790" s="84"/>
      <c r="C790" s="84"/>
      <c r="D790" s="334"/>
      <c r="E790" s="334"/>
      <c r="F790" s="334"/>
      <c r="G790" s="334"/>
      <c r="H790" s="334"/>
      <c r="I790" s="334"/>
      <c r="J790" s="334"/>
      <c r="K790" s="334"/>
      <c r="L790" s="84"/>
      <c r="M790" s="84"/>
      <c r="N790" s="85"/>
      <c r="O790" s="84"/>
      <c r="P790" s="84"/>
      <c r="Q790" s="84"/>
    </row>
    <row r="791" spans="1:20" s="258" customFormat="1" ht="9" customHeight="1">
      <c r="A791" s="83" t="s">
        <v>7</v>
      </c>
      <c r="B791" s="121">
        <f>SUM(B793:B825)</f>
        <v>685766</v>
      </c>
      <c r="C791" s="121"/>
      <c r="D791" s="121">
        <f>SUM(D793:D825)</f>
        <v>24730</v>
      </c>
      <c r="E791" s="121">
        <f>SUM(E793:E825)</f>
        <v>13816</v>
      </c>
      <c r="F791" s="121">
        <f>SUM(F793:F825)</f>
        <v>10768</v>
      </c>
      <c r="G791" s="121">
        <f>SUM(G793:G825)</f>
        <v>146</v>
      </c>
      <c r="H791" s="121"/>
      <c r="I791" s="121">
        <f>SUM(I793:I825)</f>
        <v>657762</v>
      </c>
      <c r="J791" s="121">
        <f>SUM(J793:J825)</f>
        <v>366234</v>
      </c>
      <c r="K791" s="121">
        <f>SUM(K793:K825)</f>
        <v>291498</v>
      </c>
      <c r="L791" s="121">
        <f>SUM(L793:L825)</f>
        <v>30</v>
      </c>
      <c r="M791" s="121"/>
      <c r="N791" s="121">
        <f>SUM(N793:N825)</f>
        <v>3274</v>
      </c>
      <c r="O791" s="121">
        <f>SUM(O793:O825)</f>
        <v>2695</v>
      </c>
      <c r="P791" s="121">
        <f>SUM(P793:P825)</f>
        <v>333</v>
      </c>
      <c r="Q791" s="121">
        <f>SUM(Q793:Q825)</f>
        <v>246</v>
      </c>
      <c r="T791" s="261"/>
    </row>
    <row r="792" spans="1:20" s="258" customFormat="1" ht="2.4500000000000002" customHeight="1">
      <c r="A792" s="83"/>
      <c r="B792" s="121"/>
      <c r="C792" s="121"/>
      <c r="D792" s="121"/>
      <c r="E792" s="121"/>
      <c r="F792" s="121"/>
      <c r="G792" s="121"/>
      <c r="H792" s="121"/>
      <c r="I792" s="121"/>
      <c r="J792" s="82"/>
      <c r="K792" s="82"/>
      <c r="L792" s="82"/>
      <c r="M792" s="82"/>
      <c r="N792" s="121"/>
      <c r="O792" s="82"/>
      <c r="P792" s="82"/>
      <c r="Q792" s="82"/>
      <c r="T792" s="260"/>
    </row>
    <row r="793" spans="1:20" s="143" customFormat="1" ht="9" customHeight="1">
      <c r="A793" s="84" t="s">
        <v>16</v>
      </c>
      <c r="B793" s="112">
        <f t="shared" ref="B793:B825" si="83">SUM(D793,I793,N793)</f>
        <v>5910</v>
      </c>
      <c r="C793" s="86"/>
      <c r="D793" s="112">
        <f t="shared" ref="D793:D825" si="84">SUM(E793:G793)</f>
        <v>255</v>
      </c>
      <c r="E793" s="335">
        <v>144</v>
      </c>
      <c r="F793" s="335">
        <v>110</v>
      </c>
      <c r="G793" s="335">
        <v>1</v>
      </c>
      <c r="H793" s="86"/>
      <c r="I793" s="112">
        <f t="shared" ref="I793:I825" si="85">SUM(J793:L793)</f>
        <v>5643</v>
      </c>
      <c r="J793" s="112">
        <v>3043</v>
      </c>
      <c r="K793" s="112">
        <v>2600</v>
      </c>
      <c r="L793" s="112">
        <v>0</v>
      </c>
      <c r="M793" s="86"/>
      <c r="N793" s="112">
        <f t="shared" ref="N793:N825" si="86">SUM(O793:Q793)</f>
        <v>12</v>
      </c>
      <c r="O793" s="335">
        <v>11</v>
      </c>
      <c r="P793" s="335">
        <v>1</v>
      </c>
      <c r="Q793" s="335">
        <v>0</v>
      </c>
      <c r="S793" s="258"/>
      <c r="T793" s="261"/>
    </row>
    <row r="794" spans="1:20" s="143" customFormat="1" ht="9" customHeight="1">
      <c r="A794" s="84" t="s">
        <v>17</v>
      </c>
      <c r="B794" s="112">
        <f t="shared" si="83"/>
        <v>18253</v>
      </c>
      <c r="C794" s="86"/>
      <c r="D794" s="112">
        <f t="shared" si="84"/>
        <v>564</v>
      </c>
      <c r="E794" s="335">
        <v>308</v>
      </c>
      <c r="F794" s="335">
        <v>252</v>
      </c>
      <c r="G794" s="335">
        <v>4</v>
      </c>
      <c r="H794" s="86"/>
      <c r="I794" s="112">
        <f t="shared" si="85"/>
        <v>17524</v>
      </c>
      <c r="J794" s="112">
        <v>10939</v>
      </c>
      <c r="K794" s="112">
        <v>6584</v>
      </c>
      <c r="L794" s="112">
        <v>1</v>
      </c>
      <c r="M794" s="86"/>
      <c r="N794" s="112">
        <f t="shared" si="86"/>
        <v>165</v>
      </c>
      <c r="O794" s="335">
        <v>153</v>
      </c>
      <c r="P794" s="335">
        <v>5</v>
      </c>
      <c r="Q794" s="335">
        <v>7</v>
      </c>
      <c r="S794" s="258"/>
      <c r="T794" s="261"/>
    </row>
    <row r="795" spans="1:20" s="143" customFormat="1" ht="9" customHeight="1">
      <c r="A795" s="84" t="s">
        <v>18</v>
      </c>
      <c r="B795" s="112">
        <f t="shared" si="83"/>
        <v>3183</v>
      </c>
      <c r="C795" s="86"/>
      <c r="D795" s="112">
        <f t="shared" si="84"/>
        <v>115</v>
      </c>
      <c r="E795" s="335">
        <v>63</v>
      </c>
      <c r="F795" s="335">
        <v>52</v>
      </c>
      <c r="G795" s="335">
        <v>0</v>
      </c>
      <c r="H795" s="86"/>
      <c r="I795" s="112">
        <f t="shared" si="85"/>
        <v>3037</v>
      </c>
      <c r="J795" s="112">
        <v>1892</v>
      </c>
      <c r="K795" s="112">
        <v>1145</v>
      </c>
      <c r="L795" s="112">
        <v>0</v>
      </c>
      <c r="M795" s="86"/>
      <c r="N795" s="112">
        <f t="shared" si="86"/>
        <v>31</v>
      </c>
      <c r="O795" s="335">
        <v>30</v>
      </c>
      <c r="P795" s="335">
        <v>0</v>
      </c>
      <c r="Q795" s="335">
        <v>1</v>
      </c>
      <c r="T795" s="261"/>
    </row>
    <row r="796" spans="1:20" s="143" customFormat="1" ht="9" customHeight="1">
      <c r="A796" s="336" t="s">
        <v>19</v>
      </c>
      <c r="B796" s="337">
        <f t="shared" si="83"/>
        <v>4932</v>
      </c>
      <c r="C796" s="337"/>
      <c r="D796" s="337">
        <f t="shared" si="84"/>
        <v>224</v>
      </c>
      <c r="E796" s="338">
        <v>127</v>
      </c>
      <c r="F796" s="338">
        <v>89</v>
      </c>
      <c r="G796" s="338">
        <v>8</v>
      </c>
      <c r="H796" s="337"/>
      <c r="I796" s="337">
        <f t="shared" si="85"/>
        <v>4671</v>
      </c>
      <c r="J796" s="337">
        <v>2711</v>
      </c>
      <c r="K796" s="337">
        <v>1959</v>
      </c>
      <c r="L796" s="337">
        <v>1</v>
      </c>
      <c r="M796" s="337"/>
      <c r="N796" s="337">
        <f t="shared" si="86"/>
        <v>37</v>
      </c>
      <c r="O796" s="338">
        <v>27</v>
      </c>
      <c r="P796" s="338">
        <v>4</v>
      </c>
      <c r="Q796" s="338">
        <v>6</v>
      </c>
      <c r="T796" s="261"/>
    </row>
    <row r="797" spans="1:20" s="143" customFormat="1" ht="9" customHeight="1">
      <c r="A797" s="84" t="s">
        <v>20</v>
      </c>
      <c r="B797" s="112">
        <f t="shared" si="83"/>
        <v>16605</v>
      </c>
      <c r="C797" s="86"/>
      <c r="D797" s="112">
        <f t="shared" si="84"/>
        <v>764</v>
      </c>
      <c r="E797" s="335">
        <v>420</v>
      </c>
      <c r="F797" s="335">
        <v>327</v>
      </c>
      <c r="G797" s="335">
        <v>17</v>
      </c>
      <c r="H797" s="86"/>
      <c r="I797" s="112">
        <f t="shared" si="85"/>
        <v>15800</v>
      </c>
      <c r="J797" s="112">
        <v>8614</v>
      </c>
      <c r="K797" s="112">
        <v>7186</v>
      </c>
      <c r="L797" s="112">
        <v>0</v>
      </c>
      <c r="M797" s="86"/>
      <c r="N797" s="112">
        <f t="shared" si="86"/>
        <v>41</v>
      </c>
      <c r="O797" s="335">
        <v>25</v>
      </c>
      <c r="P797" s="335">
        <v>14</v>
      </c>
      <c r="Q797" s="335">
        <v>2</v>
      </c>
      <c r="T797" s="261"/>
    </row>
    <row r="798" spans="1:20" s="143" customFormat="1" ht="9" customHeight="1">
      <c r="A798" s="84" t="s">
        <v>21</v>
      </c>
      <c r="B798" s="112">
        <f t="shared" si="83"/>
        <v>4486</v>
      </c>
      <c r="C798" s="86"/>
      <c r="D798" s="112">
        <f t="shared" si="84"/>
        <v>121</v>
      </c>
      <c r="E798" s="335">
        <v>57</v>
      </c>
      <c r="F798" s="335">
        <v>64</v>
      </c>
      <c r="G798" s="335">
        <v>0</v>
      </c>
      <c r="H798" s="86"/>
      <c r="I798" s="112">
        <f t="shared" si="85"/>
        <v>4259</v>
      </c>
      <c r="J798" s="112">
        <v>2643</v>
      </c>
      <c r="K798" s="112">
        <v>1616</v>
      </c>
      <c r="L798" s="112">
        <v>0</v>
      </c>
      <c r="M798" s="86"/>
      <c r="N798" s="112">
        <f t="shared" si="86"/>
        <v>106</v>
      </c>
      <c r="O798" s="335">
        <v>85</v>
      </c>
      <c r="P798" s="335">
        <v>14</v>
      </c>
      <c r="Q798" s="335">
        <v>7</v>
      </c>
      <c r="T798" s="261"/>
    </row>
    <row r="799" spans="1:20" s="143" customFormat="1" ht="9" customHeight="1">
      <c r="A799" s="84" t="s">
        <v>22</v>
      </c>
      <c r="B799" s="112">
        <f t="shared" si="83"/>
        <v>26691</v>
      </c>
      <c r="C799" s="86"/>
      <c r="D799" s="112">
        <f t="shared" si="84"/>
        <v>1507</v>
      </c>
      <c r="E799" s="335">
        <v>877</v>
      </c>
      <c r="F799" s="335">
        <v>629</v>
      </c>
      <c r="G799" s="335">
        <v>1</v>
      </c>
      <c r="H799" s="86"/>
      <c r="I799" s="112">
        <f t="shared" si="85"/>
        <v>25155</v>
      </c>
      <c r="J799" s="112">
        <v>13752</v>
      </c>
      <c r="K799" s="112">
        <v>11403</v>
      </c>
      <c r="L799" s="112">
        <v>0</v>
      </c>
      <c r="M799" s="86"/>
      <c r="N799" s="112">
        <f t="shared" si="86"/>
        <v>29</v>
      </c>
      <c r="O799" s="335">
        <v>23</v>
      </c>
      <c r="P799" s="335">
        <v>5</v>
      </c>
      <c r="Q799" s="335">
        <v>1</v>
      </c>
      <c r="T799" s="261"/>
    </row>
    <row r="800" spans="1:20" s="143" customFormat="1" ht="9" customHeight="1">
      <c r="A800" s="336" t="s">
        <v>23</v>
      </c>
      <c r="B800" s="337">
        <f t="shared" si="83"/>
        <v>23400</v>
      </c>
      <c r="C800" s="337"/>
      <c r="D800" s="337">
        <f t="shared" si="84"/>
        <v>858</v>
      </c>
      <c r="E800" s="338">
        <v>477</v>
      </c>
      <c r="F800" s="338">
        <v>362</v>
      </c>
      <c r="G800" s="338">
        <v>19</v>
      </c>
      <c r="H800" s="337"/>
      <c r="I800" s="337">
        <f t="shared" si="85"/>
        <v>22165</v>
      </c>
      <c r="J800" s="337">
        <v>12905</v>
      </c>
      <c r="K800" s="337">
        <v>9256</v>
      </c>
      <c r="L800" s="337">
        <v>4</v>
      </c>
      <c r="M800" s="337"/>
      <c r="N800" s="337">
        <f t="shared" si="86"/>
        <v>377</v>
      </c>
      <c r="O800" s="338">
        <v>323</v>
      </c>
      <c r="P800" s="338">
        <v>39</v>
      </c>
      <c r="Q800" s="338">
        <v>15</v>
      </c>
      <c r="T800" s="261"/>
    </row>
    <row r="801" spans="1:20" s="143" customFormat="1" ht="9" customHeight="1">
      <c r="A801" s="243" t="s">
        <v>24</v>
      </c>
      <c r="B801" s="112">
        <f t="shared" si="83"/>
        <v>62230</v>
      </c>
      <c r="C801" s="86"/>
      <c r="D801" s="112">
        <f t="shared" si="84"/>
        <v>1425</v>
      </c>
      <c r="E801" s="335">
        <v>784</v>
      </c>
      <c r="F801" s="335">
        <v>636</v>
      </c>
      <c r="G801" s="335">
        <v>5</v>
      </c>
      <c r="H801" s="86"/>
      <c r="I801" s="112">
        <f t="shared" si="85"/>
        <v>60764</v>
      </c>
      <c r="J801" s="112">
        <v>31611</v>
      </c>
      <c r="K801" s="112">
        <v>29150</v>
      </c>
      <c r="L801" s="112">
        <v>3</v>
      </c>
      <c r="M801" s="86"/>
      <c r="N801" s="112">
        <f t="shared" si="86"/>
        <v>41</v>
      </c>
      <c r="O801" s="335">
        <v>35</v>
      </c>
      <c r="P801" s="335">
        <v>6</v>
      </c>
      <c r="Q801" s="335">
        <v>0</v>
      </c>
      <c r="T801" s="261"/>
    </row>
    <row r="802" spans="1:20" s="143" customFormat="1" ht="9" customHeight="1">
      <c r="A802" s="84" t="s">
        <v>25</v>
      </c>
      <c r="B802" s="112">
        <f t="shared" si="83"/>
        <v>9570</v>
      </c>
      <c r="C802" s="86"/>
      <c r="D802" s="112">
        <f t="shared" si="84"/>
        <v>454</v>
      </c>
      <c r="E802" s="335">
        <v>263</v>
      </c>
      <c r="F802" s="335">
        <v>183</v>
      </c>
      <c r="G802" s="335">
        <v>8</v>
      </c>
      <c r="H802" s="86"/>
      <c r="I802" s="112">
        <f t="shared" si="85"/>
        <v>9104</v>
      </c>
      <c r="J802" s="112">
        <v>5110</v>
      </c>
      <c r="K802" s="112">
        <v>3994</v>
      </c>
      <c r="L802" s="112">
        <v>0</v>
      </c>
      <c r="M802" s="86"/>
      <c r="N802" s="112">
        <f t="shared" si="86"/>
        <v>12</v>
      </c>
      <c r="O802" s="335">
        <v>9</v>
      </c>
      <c r="P802" s="335">
        <v>3</v>
      </c>
      <c r="Q802" s="335">
        <v>0</v>
      </c>
      <c r="T802" s="261"/>
    </row>
    <row r="803" spans="1:20" s="143" customFormat="1" ht="9" customHeight="1">
      <c r="A803" s="84" t="s">
        <v>26</v>
      </c>
      <c r="B803" s="112">
        <f t="shared" si="83"/>
        <v>32202</v>
      </c>
      <c r="C803" s="86"/>
      <c r="D803" s="112">
        <f t="shared" si="84"/>
        <v>1218</v>
      </c>
      <c r="E803" s="335">
        <v>724</v>
      </c>
      <c r="F803" s="335">
        <v>493</v>
      </c>
      <c r="G803" s="335">
        <v>1</v>
      </c>
      <c r="H803" s="86"/>
      <c r="I803" s="112">
        <f t="shared" si="85"/>
        <v>30837</v>
      </c>
      <c r="J803" s="112">
        <v>17094</v>
      </c>
      <c r="K803" s="112">
        <v>13742</v>
      </c>
      <c r="L803" s="112">
        <v>1</v>
      </c>
      <c r="M803" s="86"/>
      <c r="N803" s="112">
        <f t="shared" si="86"/>
        <v>147</v>
      </c>
      <c r="O803" s="335">
        <v>118</v>
      </c>
      <c r="P803" s="335">
        <v>13</v>
      </c>
      <c r="Q803" s="335">
        <v>16</v>
      </c>
      <c r="T803" s="261"/>
    </row>
    <row r="804" spans="1:20" s="143" customFormat="1" ht="9" customHeight="1">
      <c r="A804" s="336" t="s">
        <v>27</v>
      </c>
      <c r="B804" s="337">
        <f t="shared" si="83"/>
        <v>20270</v>
      </c>
      <c r="C804" s="337"/>
      <c r="D804" s="337">
        <f t="shared" si="84"/>
        <v>707</v>
      </c>
      <c r="E804" s="338">
        <v>390</v>
      </c>
      <c r="F804" s="338">
        <v>308</v>
      </c>
      <c r="G804" s="338">
        <v>9</v>
      </c>
      <c r="H804" s="337"/>
      <c r="I804" s="337">
        <f t="shared" si="85"/>
        <v>19316</v>
      </c>
      <c r="J804" s="337">
        <v>11224</v>
      </c>
      <c r="K804" s="337">
        <v>8092</v>
      </c>
      <c r="L804" s="337">
        <v>0</v>
      </c>
      <c r="M804" s="337"/>
      <c r="N804" s="337">
        <f t="shared" si="86"/>
        <v>247</v>
      </c>
      <c r="O804" s="338">
        <v>207</v>
      </c>
      <c r="P804" s="338">
        <v>20</v>
      </c>
      <c r="Q804" s="338">
        <v>20</v>
      </c>
      <c r="T804" s="261"/>
    </row>
    <row r="805" spans="1:20" s="143" customFormat="1" ht="9" customHeight="1">
      <c r="A805" s="84" t="s">
        <v>28</v>
      </c>
      <c r="B805" s="112">
        <f t="shared" si="83"/>
        <v>15391</v>
      </c>
      <c r="C805" s="86"/>
      <c r="D805" s="112">
        <f t="shared" si="84"/>
        <v>524</v>
      </c>
      <c r="E805" s="335">
        <v>277</v>
      </c>
      <c r="F805" s="335">
        <v>245</v>
      </c>
      <c r="G805" s="335">
        <v>2</v>
      </c>
      <c r="H805" s="86"/>
      <c r="I805" s="112">
        <f t="shared" si="85"/>
        <v>14821</v>
      </c>
      <c r="J805" s="112">
        <v>8162</v>
      </c>
      <c r="K805" s="112">
        <v>6659</v>
      </c>
      <c r="L805" s="112">
        <v>0</v>
      </c>
      <c r="M805" s="86"/>
      <c r="N805" s="112">
        <f t="shared" si="86"/>
        <v>46</v>
      </c>
      <c r="O805" s="335">
        <v>36</v>
      </c>
      <c r="P805" s="335">
        <v>6</v>
      </c>
      <c r="Q805" s="335">
        <v>4</v>
      </c>
      <c r="T805" s="261"/>
    </row>
    <row r="806" spans="1:20" s="143" customFormat="1" ht="9" customHeight="1">
      <c r="A806" s="84" t="s">
        <v>29</v>
      </c>
      <c r="B806" s="112">
        <f t="shared" si="83"/>
        <v>46010</v>
      </c>
      <c r="C806" s="86"/>
      <c r="D806" s="112">
        <f t="shared" si="84"/>
        <v>1531</v>
      </c>
      <c r="E806" s="335">
        <v>872</v>
      </c>
      <c r="F806" s="335">
        <v>652</v>
      </c>
      <c r="G806" s="335">
        <v>7</v>
      </c>
      <c r="H806" s="86"/>
      <c r="I806" s="112">
        <f t="shared" si="85"/>
        <v>44117</v>
      </c>
      <c r="J806" s="112">
        <v>24528</v>
      </c>
      <c r="K806" s="112">
        <v>19588</v>
      </c>
      <c r="L806" s="112">
        <v>1</v>
      </c>
      <c r="M806" s="86"/>
      <c r="N806" s="112">
        <f t="shared" si="86"/>
        <v>362</v>
      </c>
      <c r="O806" s="335">
        <v>321</v>
      </c>
      <c r="P806" s="335">
        <v>36</v>
      </c>
      <c r="Q806" s="335">
        <v>5</v>
      </c>
      <c r="T806" s="261"/>
    </row>
    <row r="807" spans="1:20" s="143" customFormat="1" ht="9" customHeight="1">
      <c r="A807" s="84" t="s">
        <v>30</v>
      </c>
      <c r="B807" s="112">
        <f t="shared" si="83"/>
        <v>82351</v>
      </c>
      <c r="C807" s="86"/>
      <c r="D807" s="112">
        <f t="shared" si="84"/>
        <v>3666</v>
      </c>
      <c r="E807" s="335">
        <v>2074</v>
      </c>
      <c r="F807" s="335">
        <v>1577</v>
      </c>
      <c r="G807" s="335">
        <v>15</v>
      </c>
      <c r="H807" s="86"/>
      <c r="I807" s="112">
        <f t="shared" si="85"/>
        <v>78457</v>
      </c>
      <c r="J807" s="112">
        <v>43303</v>
      </c>
      <c r="K807" s="112">
        <v>35144</v>
      </c>
      <c r="L807" s="112">
        <v>10</v>
      </c>
      <c r="M807" s="86"/>
      <c r="N807" s="112">
        <f t="shared" si="86"/>
        <v>228</v>
      </c>
      <c r="O807" s="335">
        <v>161</v>
      </c>
      <c r="P807" s="335">
        <v>27</v>
      </c>
      <c r="Q807" s="335">
        <v>40</v>
      </c>
      <c r="T807" s="261"/>
    </row>
    <row r="808" spans="1:20" s="143" customFormat="1" ht="9" customHeight="1">
      <c r="A808" s="336" t="s">
        <v>31</v>
      </c>
      <c r="B808" s="337">
        <f t="shared" si="83"/>
        <v>27138</v>
      </c>
      <c r="C808" s="337"/>
      <c r="D808" s="337">
        <f t="shared" si="84"/>
        <v>657</v>
      </c>
      <c r="E808" s="338">
        <v>359</v>
      </c>
      <c r="F808" s="338">
        <v>298</v>
      </c>
      <c r="G808" s="338">
        <v>0</v>
      </c>
      <c r="H808" s="337"/>
      <c r="I808" s="337">
        <f t="shared" si="85"/>
        <v>26363</v>
      </c>
      <c r="J808" s="337">
        <v>14928</v>
      </c>
      <c r="K808" s="337">
        <v>11435</v>
      </c>
      <c r="L808" s="337">
        <v>0</v>
      </c>
      <c r="M808" s="337"/>
      <c r="N808" s="337">
        <f t="shared" si="86"/>
        <v>118</v>
      </c>
      <c r="O808" s="338">
        <v>107</v>
      </c>
      <c r="P808" s="338">
        <v>6</v>
      </c>
      <c r="Q808" s="338">
        <v>5</v>
      </c>
      <c r="T808" s="261"/>
    </row>
    <row r="809" spans="1:20" s="143" customFormat="1" ht="9" customHeight="1">
      <c r="A809" s="84" t="s">
        <v>32</v>
      </c>
      <c r="B809" s="112">
        <f t="shared" si="83"/>
        <v>12440</v>
      </c>
      <c r="C809" s="86"/>
      <c r="D809" s="112">
        <f t="shared" si="84"/>
        <v>343</v>
      </c>
      <c r="E809" s="335">
        <v>174</v>
      </c>
      <c r="F809" s="335">
        <v>168</v>
      </c>
      <c r="G809" s="335">
        <v>1</v>
      </c>
      <c r="H809" s="86"/>
      <c r="I809" s="112">
        <f t="shared" si="85"/>
        <v>12031</v>
      </c>
      <c r="J809" s="112">
        <v>6589</v>
      </c>
      <c r="K809" s="112">
        <v>5442</v>
      </c>
      <c r="L809" s="112">
        <v>0</v>
      </c>
      <c r="M809" s="86"/>
      <c r="N809" s="112">
        <f t="shared" si="86"/>
        <v>66</v>
      </c>
      <c r="O809" s="335">
        <v>28</v>
      </c>
      <c r="P809" s="335">
        <v>7</v>
      </c>
      <c r="Q809" s="335">
        <v>31</v>
      </c>
      <c r="T809" s="261"/>
    </row>
    <row r="810" spans="1:20" s="143" customFormat="1" ht="9" customHeight="1">
      <c r="A810" s="84" t="s">
        <v>33</v>
      </c>
      <c r="B810" s="112">
        <f t="shared" si="83"/>
        <v>6555</v>
      </c>
      <c r="C810" s="86"/>
      <c r="D810" s="112">
        <f t="shared" si="84"/>
        <v>231</v>
      </c>
      <c r="E810" s="335">
        <v>119</v>
      </c>
      <c r="F810" s="335">
        <v>112</v>
      </c>
      <c r="G810" s="335">
        <v>0</v>
      </c>
      <c r="H810" s="86"/>
      <c r="I810" s="112">
        <f t="shared" si="85"/>
        <v>6245</v>
      </c>
      <c r="J810" s="112">
        <v>3571</v>
      </c>
      <c r="K810" s="112">
        <v>2674</v>
      </c>
      <c r="L810" s="112">
        <v>0</v>
      </c>
      <c r="M810" s="86"/>
      <c r="N810" s="112">
        <f t="shared" si="86"/>
        <v>79</v>
      </c>
      <c r="O810" s="335">
        <v>67</v>
      </c>
      <c r="P810" s="335">
        <v>12</v>
      </c>
      <c r="Q810" s="335">
        <v>0</v>
      </c>
      <c r="T810" s="261"/>
    </row>
    <row r="811" spans="1:20" s="143" customFormat="1" ht="9" customHeight="1">
      <c r="A811" s="84" t="s">
        <v>34</v>
      </c>
      <c r="B811" s="112">
        <f t="shared" si="83"/>
        <v>26029</v>
      </c>
      <c r="C811" s="86"/>
      <c r="D811" s="112">
        <f t="shared" si="84"/>
        <v>933</v>
      </c>
      <c r="E811" s="335">
        <v>497</v>
      </c>
      <c r="F811" s="335">
        <v>413</v>
      </c>
      <c r="G811" s="335">
        <v>23</v>
      </c>
      <c r="H811" s="86"/>
      <c r="I811" s="112">
        <f t="shared" si="85"/>
        <v>25078</v>
      </c>
      <c r="J811" s="112">
        <v>14132</v>
      </c>
      <c r="K811" s="112">
        <v>10945</v>
      </c>
      <c r="L811" s="112">
        <v>1</v>
      </c>
      <c r="M811" s="86"/>
      <c r="N811" s="112">
        <f t="shared" si="86"/>
        <v>18</v>
      </c>
      <c r="O811" s="335">
        <v>16</v>
      </c>
      <c r="P811" s="335">
        <v>2</v>
      </c>
      <c r="Q811" s="335">
        <v>0</v>
      </c>
      <c r="T811" s="261"/>
    </row>
    <row r="812" spans="1:20" s="143" customFormat="1" ht="9" customHeight="1">
      <c r="A812" s="336" t="s">
        <v>35</v>
      </c>
      <c r="B812" s="337">
        <f t="shared" si="83"/>
        <v>24782</v>
      </c>
      <c r="C812" s="337"/>
      <c r="D812" s="337">
        <f t="shared" si="84"/>
        <v>732</v>
      </c>
      <c r="E812" s="338">
        <v>409</v>
      </c>
      <c r="F812" s="338">
        <v>321</v>
      </c>
      <c r="G812" s="338">
        <v>2</v>
      </c>
      <c r="H812" s="337"/>
      <c r="I812" s="337">
        <f t="shared" si="85"/>
        <v>23972</v>
      </c>
      <c r="J812" s="337">
        <v>12800</v>
      </c>
      <c r="K812" s="337">
        <v>11172</v>
      </c>
      <c r="L812" s="337">
        <v>0</v>
      </c>
      <c r="M812" s="337"/>
      <c r="N812" s="337">
        <f t="shared" si="86"/>
        <v>78</v>
      </c>
      <c r="O812" s="338">
        <v>56</v>
      </c>
      <c r="P812" s="338">
        <v>13</v>
      </c>
      <c r="Q812" s="338">
        <v>9</v>
      </c>
      <c r="T812" s="261"/>
    </row>
    <row r="813" spans="1:20" s="143" customFormat="1" ht="9" customHeight="1">
      <c r="A813" s="84" t="s">
        <v>36</v>
      </c>
      <c r="B813" s="112">
        <f t="shared" si="83"/>
        <v>36353</v>
      </c>
      <c r="C813" s="86"/>
      <c r="D813" s="112">
        <f t="shared" si="84"/>
        <v>1766</v>
      </c>
      <c r="E813" s="335">
        <v>959</v>
      </c>
      <c r="F813" s="335">
        <v>803</v>
      </c>
      <c r="G813" s="335">
        <v>4</v>
      </c>
      <c r="H813" s="86"/>
      <c r="I813" s="112">
        <f t="shared" si="85"/>
        <v>34432</v>
      </c>
      <c r="J813" s="112">
        <v>18394</v>
      </c>
      <c r="K813" s="112">
        <v>16038</v>
      </c>
      <c r="L813" s="112">
        <v>0</v>
      </c>
      <c r="M813" s="86"/>
      <c r="N813" s="112">
        <f t="shared" si="86"/>
        <v>155</v>
      </c>
      <c r="O813" s="335">
        <v>136</v>
      </c>
      <c r="P813" s="335">
        <v>18</v>
      </c>
      <c r="Q813" s="335">
        <v>1</v>
      </c>
      <c r="T813" s="261"/>
    </row>
    <row r="814" spans="1:20" s="143" customFormat="1" ht="9" customHeight="1">
      <c r="A814" s="84" t="s">
        <v>37</v>
      </c>
      <c r="B814" s="112">
        <f t="shared" si="83"/>
        <v>9877</v>
      </c>
      <c r="C814" s="86"/>
      <c r="D814" s="112">
        <f t="shared" si="84"/>
        <v>424</v>
      </c>
      <c r="E814" s="335">
        <v>247</v>
      </c>
      <c r="F814" s="335">
        <v>177</v>
      </c>
      <c r="G814" s="335">
        <v>0</v>
      </c>
      <c r="H814" s="86"/>
      <c r="I814" s="112">
        <f t="shared" si="85"/>
        <v>9439</v>
      </c>
      <c r="J814" s="112">
        <v>5200</v>
      </c>
      <c r="K814" s="112">
        <v>4238</v>
      </c>
      <c r="L814" s="112">
        <v>1</v>
      </c>
      <c r="M814" s="86"/>
      <c r="N814" s="112">
        <f t="shared" si="86"/>
        <v>14</v>
      </c>
      <c r="O814" s="335">
        <v>10</v>
      </c>
      <c r="P814" s="335">
        <v>2</v>
      </c>
      <c r="Q814" s="335">
        <v>2</v>
      </c>
      <c r="T814" s="261"/>
    </row>
    <row r="815" spans="1:20" s="143" customFormat="1" ht="9" customHeight="1">
      <c r="A815" s="84" t="s">
        <v>38</v>
      </c>
      <c r="B815" s="112">
        <f t="shared" si="83"/>
        <v>6232</v>
      </c>
      <c r="C815" s="86"/>
      <c r="D815" s="112">
        <f t="shared" si="84"/>
        <v>335</v>
      </c>
      <c r="E815" s="335">
        <v>187</v>
      </c>
      <c r="F815" s="335">
        <v>148</v>
      </c>
      <c r="G815" s="335">
        <v>0</v>
      </c>
      <c r="H815" s="86"/>
      <c r="I815" s="112">
        <f t="shared" si="85"/>
        <v>5860</v>
      </c>
      <c r="J815" s="112">
        <v>3495</v>
      </c>
      <c r="K815" s="112">
        <v>2364</v>
      </c>
      <c r="L815" s="112">
        <v>1</v>
      </c>
      <c r="M815" s="86"/>
      <c r="N815" s="112">
        <f t="shared" si="86"/>
        <v>37</v>
      </c>
      <c r="O815" s="335">
        <v>33</v>
      </c>
      <c r="P815" s="335">
        <v>3</v>
      </c>
      <c r="Q815" s="335">
        <v>1</v>
      </c>
      <c r="T815" s="261"/>
    </row>
    <row r="816" spans="1:20" s="143" customFormat="1" ht="9" customHeight="1">
      <c r="A816" s="336" t="s">
        <v>39</v>
      </c>
      <c r="B816" s="337">
        <f t="shared" si="83"/>
        <v>14976</v>
      </c>
      <c r="C816" s="337"/>
      <c r="D816" s="337">
        <f t="shared" si="84"/>
        <v>494</v>
      </c>
      <c r="E816" s="338">
        <v>271</v>
      </c>
      <c r="F816" s="338">
        <v>221</v>
      </c>
      <c r="G816" s="338">
        <v>2</v>
      </c>
      <c r="H816" s="337"/>
      <c r="I816" s="337">
        <f t="shared" si="85"/>
        <v>14458</v>
      </c>
      <c r="J816" s="337">
        <v>8011</v>
      </c>
      <c r="K816" s="337">
        <v>6447</v>
      </c>
      <c r="L816" s="337">
        <v>0</v>
      </c>
      <c r="M816" s="337"/>
      <c r="N816" s="337">
        <f t="shared" si="86"/>
        <v>24</v>
      </c>
      <c r="O816" s="338">
        <v>15</v>
      </c>
      <c r="P816" s="338">
        <v>5</v>
      </c>
      <c r="Q816" s="338">
        <v>4</v>
      </c>
      <c r="T816" s="261"/>
    </row>
    <row r="817" spans="1:20" s="143" customFormat="1" ht="9" customHeight="1">
      <c r="A817" s="84" t="s">
        <v>40</v>
      </c>
      <c r="B817" s="112">
        <f t="shared" si="83"/>
        <v>16128</v>
      </c>
      <c r="C817" s="86"/>
      <c r="D817" s="112">
        <f t="shared" si="84"/>
        <v>441</v>
      </c>
      <c r="E817" s="335">
        <v>263</v>
      </c>
      <c r="F817" s="335">
        <v>178</v>
      </c>
      <c r="G817" s="335">
        <v>0</v>
      </c>
      <c r="H817" s="86"/>
      <c r="I817" s="112">
        <f t="shared" si="85"/>
        <v>15471</v>
      </c>
      <c r="J817" s="112">
        <v>9258</v>
      </c>
      <c r="K817" s="112">
        <v>6213</v>
      </c>
      <c r="L817" s="112">
        <v>0</v>
      </c>
      <c r="M817" s="86"/>
      <c r="N817" s="112">
        <f t="shared" si="86"/>
        <v>216</v>
      </c>
      <c r="O817" s="335">
        <v>198</v>
      </c>
      <c r="P817" s="335">
        <v>15</v>
      </c>
      <c r="Q817" s="335">
        <v>3</v>
      </c>
      <c r="T817" s="261"/>
    </row>
    <row r="818" spans="1:20" s="143" customFormat="1" ht="9" customHeight="1">
      <c r="A818" s="84" t="s">
        <v>41</v>
      </c>
      <c r="B818" s="112">
        <f t="shared" si="83"/>
        <v>16807</v>
      </c>
      <c r="C818" s="86"/>
      <c r="D818" s="112">
        <f t="shared" si="84"/>
        <v>548</v>
      </c>
      <c r="E818" s="335">
        <v>303</v>
      </c>
      <c r="F818" s="335">
        <v>242</v>
      </c>
      <c r="G818" s="335">
        <v>3</v>
      </c>
      <c r="H818" s="86"/>
      <c r="I818" s="112">
        <f t="shared" si="85"/>
        <v>16180</v>
      </c>
      <c r="J818" s="112">
        <v>9477</v>
      </c>
      <c r="K818" s="112">
        <v>6700</v>
      </c>
      <c r="L818" s="112">
        <v>3</v>
      </c>
      <c r="M818" s="86"/>
      <c r="N818" s="112">
        <f t="shared" si="86"/>
        <v>79</v>
      </c>
      <c r="O818" s="335">
        <v>69</v>
      </c>
      <c r="P818" s="335">
        <v>3</v>
      </c>
      <c r="Q818" s="335">
        <v>7</v>
      </c>
      <c r="T818" s="261"/>
    </row>
    <row r="819" spans="1:20" s="143" customFormat="1" ht="9" customHeight="1">
      <c r="A819" s="84" t="s">
        <v>42</v>
      </c>
      <c r="B819" s="112">
        <f t="shared" si="83"/>
        <v>13263</v>
      </c>
      <c r="C819" s="86"/>
      <c r="D819" s="112">
        <f t="shared" si="84"/>
        <v>655</v>
      </c>
      <c r="E819" s="335">
        <v>378</v>
      </c>
      <c r="F819" s="335">
        <v>276</v>
      </c>
      <c r="G819" s="335">
        <v>1</v>
      </c>
      <c r="H819" s="86"/>
      <c r="I819" s="112">
        <f t="shared" si="85"/>
        <v>12573</v>
      </c>
      <c r="J819" s="112">
        <v>7248</v>
      </c>
      <c r="K819" s="112">
        <v>5325</v>
      </c>
      <c r="L819" s="112">
        <v>0</v>
      </c>
      <c r="M819" s="86"/>
      <c r="N819" s="112">
        <f t="shared" si="86"/>
        <v>35</v>
      </c>
      <c r="O819" s="335">
        <v>28</v>
      </c>
      <c r="P819" s="335">
        <v>7</v>
      </c>
      <c r="Q819" s="335">
        <v>0</v>
      </c>
      <c r="T819" s="261"/>
    </row>
    <row r="820" spans="1:20" s="143" customFormat="1" ht="9" customHeight="1">
      <c r="A820" s="336" t="s">
        <v>43</v>
      </c>
      <c r="B820" s="337">
        <f t="shared" si="83"/>
        <v>19334</v>
      </c>
      <c r="C820" s="337"/>
      <c r="D820" s="337">
        <f t="shared" si="84"/>
        <v>685</v>
      </c>
      <c r="E820" s="338">
        <v>387</v>
      </c>
      <c r="F820" s="338">
        <v>295</v>
      </c>
      <c r="G820" s="338">
        <v>3</v>
      </c>
      <c r="H820" s="337"/>
      <c r="I820" s="337">
        <f t="shared" si="85"/>
        <v>18541</v>
      </c>
      <c r="J820" s="337">
        <v>10493</v>
      </c>
      <c r="K820" s="337">
        <v>8047</v>
      </c>
      <c r="L820" s="337">
        <v>1</v>
      </c>
      <c r="M820" s="337"/>
      <c r="N820" s="337">
        <f t="shared" si="86"/>
        <v>108</v>
      </c>
      <c r="O820" s="338">
        <v>87</v>
      </c>
      <c r="P820" s="338">
        <v>9</v>
      </c>
      <c r="Q820" s="338">
        <v>12</v>
      </c>
      <c r="T820" s="261"/>
    </row>
    <row r="821" spans="1:20" s="143" customFormat="1" ht="9" customHeight="1">
      <c r="A821" s="84" t="s">
        <v>44</v>
      </c>
      <c r="B821" s="112">
        <f t="shared" si="83"/>
        <v>6602</v>
      </c>
      <c r="C821" s="86"/>
      <c r="D821" s="112">
        <f t="shared" si="84"/>
        <v>320</v>
      </c>
      <c r="E821" s="335">
        <v>179</v>
      </c>
      <c r="F821" s="335">
        <v>141</v>
      </c>
      <c r="G821" s="335">
        <v>0</v>
      </c>
      <c r="H821" s="86"/>
      <c r="I821" s="112">
        <f t="shared" si="85"/>
        <v>6264</v>
      </c>
      <c r="J821" s="112">
        <v>3393</v>
      </c>
      <c r="K821" s="112">
        <v>2871</v>
      </c>
      <c r="L821" s="112">
        <v>0</v>
      </c>
      <c r="M821" s="86"/>
      <c r="N821" s="112">
        <f t="shared" si="86"/>
        <v>18</v>
      </c>
      <c r="O821" s="335">
        <v>16</v>
      </c>
      <c r="P821" s="335">
        <v>2</v>
      </c>
      <c r="Q821" s="335">
        <v>0</v>
      </c>
      <c r="T821" s="261"/>
    </row>
    <row r="822" spans="1:20" s="143" customFormat="1" ht="9" customHeight="1">
      <c r="A822" s="84" t="s">
        <v>45</v>
      </c>
      <c r="B822" s="112">
        <f t="shared" si="83"/>
        <v>53749</v>
      </c>
      <c r="C822" s="86"/>
      <c r="D822" s="112">
        <f t="shared" si="84"/>
        <v>1567</v>
      </c>
      <c r="E822" s="335">
        <v>869</v>
      </c>
      <c r="F822" s="335">
        <v>693</v>
      </c>
      <c r="G822" s="335">
        <v>5</v>
      </c>
      <c r="H822" s="86"/>
      <c r="I822" s="112">
        <f t="shared" si="85"/>
        <v>51929</v>
      </c>
      <c r="J822" s="112">
        <v>28637</v>
      </c>
      <c r="K822" s="112">
        <v>23290</v>
      </c>
      <c r="L822" s="112">
        <v>2</v>
      </c>
      <c r="M822" s="86"/>
      <c r="N822" s="112">
        <f t="shared" si="86"/>
        <v>253</v>
      </c>
      <c r="O822" s="335">
        <v>188</v>
      </c>
      <c r="P822" s="335">
        <v>26</v>
      </c>
      <c r="Q822" s="335">
        <v>39</v>
      </c>
      <c r="T822" s="261"/>
    </row>
    <row r="823" spans="1:20" s="143" customFormat="1" ht="9" customHeight="1">
      <c r="A823" s="84" t="s">
        <v>46</v>
      </c>
      <c r="B823" s="112">
        <f t="shared" si="83"/>
        <v>13080</v>
      </c>
      <c r="C823" s="86"/>
      <c r="D823" s="112">
        <f t="shared" si="84"/>
        <v>354</v>
      </c>
      <c r="E823" s="335">
        <v>190</v>
      </c>
      <c r="F823" s="335">
        <v>159</v>
      </c>
      <c r="G823" s="335">
        <v>5</v>
      </c>
      <c r="H823" s="86"/>
      <c r="I823" s="112">
        <f t="shared" si="85"/>
        <v>12709</v>
      </c>
      <c r="J823" s="112">
        <v>6985</v>
      </c>
      <c r="K823" s="112">
        <v>5724</v>
      </c>
      <c r="L823" s="112">
        <v>0</v>
      </c>
      <c r="M823" s="86"/>
      <c r="N823" s="112">
        <f t="shared" si="86"/>
        <v>17</v>
      </c>
      <c r="O823" s="335">
        <v>14</v>
      </c>
      <c r="P823" s="335">
        <v>3</v>
      </c>
      <c r="Q823" s="335">
        <v>0</v>
      </c>
      <c r="T823" s="261"/>
    </row>
    <row r="824" spans="1:20" s="143" customFormat="1" ht="9" customHeight="1">
      <c r="A824" s="336" t="s">
        <v>47</v>
      </c>
      <c r="B824" s="337">
        <f t="shared" si="83"/>
        <v>9608</v>
      </c>
      <c r="C824" s="337"/>
      <c r="D824" s="337">
        <f t="shared" si="84"/>
        <v>304</v>
      </c>
      <c r="E824" s="338">
        <v>163</v>
      </c>
      <c r="F824" s="338">
        <v>141</v>
      </c>
      <c r="G824" s="338">
        <v>0</v>
      </c>
      <c r="H824" s="337"/>
      <c r="I824" s="337">
        <f t="shared" si="85"/>
        <v>9231</v>
      </c>
      <c r="J824" s="337">
        <v>5203</v>
      </c>
      <c r="K824" s="337">
        <v>4028</v>
      </c>
      <c r="L824" s="337">
        <v>0</v>
      </c>
      <c r="M824" s="337"/>
      <c r="N824" s="337">
        <f t="shared" si="86"/>
        <v>73</v>
      </c>
      <c r="O824" s="338">
        <v>60</v>
      </c>
      <c r="P824" s="338">
        <v>5</v>
      </c>
      <c r="Q824" s="338">
        <v>8</v>
      </c>
      <c r="T824" s="261"/>
    </row>
    <row r="825" spans="1:20" s="143" customFormat="1" ht="9" customHeight="1">
      <c r="A825" s="84" t="s">
        <v>76</v>
      </c>
      <c r="B825" s="112">
        <f t="shared" si="83"/>
        <v>1329</v>
      </c>
      <c r="C825" s="86"/>
      <c r="D825" s="112">
        <f t="shared" si="84"/>
        <v>8</v>
      </c>
      <c r="E825" s="335">
        <v>5</v>
      </c>
      <c r="F825" s="335">
        <v>3</v>
      </c>
      <c r="G825" s="335">
        <v>0</v>
      </c>
      <c r="H825" s="86"/>
      <c r="I825" s="112">
        <f t="shared" si="85"/>
        <v>1316</v>
      </c>
      <c r="J825" s="112">
        <v>889</v>
      </c>
      <c r="K825" s="112">
        <v>427</v>
      </c>
      <c r="L825" s="112">
        <v>0</v>
      </c>
      <c r="M825" s="86"/>
      <c r="N825" s="112">
        <f t="shared" si="86"/>
        <v>5</v>
      </c>
      <c r="O825" s="335">
        <v>3</v>
      </c>
      <c r="P825" s="335">
        <v>2</v>
      </c>
      <c r="Q825" s="335">
        <v>0</v>
      </c>
      <c r="T825" s="261"/>
    </row>
    <row r="826" spans="1:20" s="143" customFormat="1" ht="7.5" customHeight="1">
      <c r="A826" s="84"/>
      <c r="B826" s="112"/>
      <c r="C826" s="86"/>
      <c r="D826" s="112"/>
      <c r="E826" s="335"/>
      <c r="F826" s="335"/>
      <c r="G826" s="335"/>
      <c r="H826" s="86"/>
      <c r="I826" s="112"/>
      <c r="J826" s="112"/>
      <c r="K826" s="112"/>
      <c r="L826" s="112"/>
      <c r="M826" s="86"/>
      <c r="N826" s="112"/>
      <c r="O826" s="335"/>
      <c r="P826" s="335"/>
      <c r="Q826" s="335"/>
    </row>
    <row r="827" spans="1:20" s="143" customFormat="1" ht="9" customHeight="1">
      <c r="A827" s="80">
        <v>2017</v>
      </c>
      <c r="B827" s="84"/>
      <c r="C827" s="84"/>
      <c r="D827" s="334"/>
      <c r="E827" s="334"/>
      <c r="F827" s="334"/>
      <c r="G827" s="334"/>
      <c r="H827" s="334"/>
      <c r="I827" s="334"/>
      <c r="J827" s="334"/>
      <c r="K827" s="334"/>
      <c r="L827" s="84"/>
      <c r="M827" s="84"/>
      <c r="N827" s="85"/>
      <c r="O827" s="84"/>
      <c r="P827" s="84"/>
      <c r="Q827" s="84"/>
    </row>
    <row r="828" spans="1:20" s="258" customFormat="1" ht="9" customHeight="1">
      <c r="A828" s="83" t="s">
        <v>7</v>
      </c>
      <c r="B828" s="121">
        <f>SUM(B830:B863)</f>
        <v>703047</v>
      </c>
      <c r="C828" s="121"/>
      <c r="D828" s="121">
        <f>SUM(D830:D863)</f>
        <v>25456</v>
      </c>
      <c r="E828" s="121">
        <f>SUM(E830:E863)</f>
        <v>14205</v>
      </c>
      <c r="F828" s="121">
        <f>SUM(F830:F863)</f>
        <v>11157</v>
      </c>
      <c r="G828" s="121">
        <f>SUM(G830:G863)</f>
        <v>94</v>
      </c>
      <c r="H828" s="121"/>
      <c r="I828" s="121">
        <f>SUM(I830:I863)</f>
        <v>674025</v>
      </c>
      <c r="J828" s="121">
        <f>SUM(J830:J863)</f>
        <v>377193</v>
      </c>
      <c r="K828" s="121">
        <f>SUM(K830:K863)</f>
        <v>296787</v>
      </c>
      <c r="L828" s="121">
        <f>SUM(L830:L863)</f>
        <v>45</v>
      </c>
      <c r="M828" s="121"/>
      <c r="N828" s="121">
        <f>SUM(N830:N863)</f>
        <v>3566</v>
      </c>
      <c r="O828" s="121">
        <f>SUM(O830:O863)</f>
        <v>2924</v>
      </c>
      <c r="P828" s="121">
        <f>SUM(P830:P863)</f>
        <v>337</v>
      </c>
      <c r="Q828" s="121">
        <f>SUM(Q830:Q863)</f>
        <v>305</v>
      </c>
      <c r="S828" s="260"/>
      <c r="T828" s="261"/>
    </row>
    <row r="829" spans="1:20" s="258" customFormat="1" ht="2.4500000000000002" customHeight="1">
      <c r="A829" s="83"/>
      <c r="B829" s="121"/>
      <c r="C829" s="121"/>
      <c r="D829" s="121"/>
      <c r="E829" s="121"/>
      <c r="F829" s="121"/>
      <c r="G829" s="121"/>
      <c r="H829" s="121"/>
      <c r="I829" s="121"/>
      <c r="J829" s="82"/>
      <c r="K829" s="82"/>
      <c r="L829" s="82"/>
      <c r="M829" s="82"/>
      <c r="N829" s="121"/>
      <c r="O829" s="82"/>
      <c r="P829" s="82"/>
      <c r="Q829" s="82"/>
      <c r="S829" s="260"/>
      <c r="T829" s="260"/>
    </row>
    <row r="830" spans="1:20" s="143" customFormat="1" ht="9" customHeight="1">
      <c r="A830" s="84" t="s">
        <v>16</v>
      </c>
      <c r="B830" s="112">
        <f t="shared" ref="B830:B863" si="87">SUM(D830,I830,N830)</f>
        <v>6158</v>
      </c>
      <c r="C830" s="86"/>
      <c r="D830" s="112">
        <f t="shared" ref="D830:D863" si="88">SUM(E830:G830)</f>
        <v>271</v>
      </c>
      <c r="E830" s="335">
        <v>153</v>
      </c>
      <c r="F830" s="335">
        <v>117</v>
      </c>
      <c r="G830" s="335">
        <v>1</v>
      </c>
      <c r="H830" s="86"/>
      <c r="I830" s="112">
        <f t="shared" ref="I830:I863" si="89">SUM(J830:L830)</f>
        <v>5887</v>
      </c>
      <c r="J830" s="112">
        <v>3221</v>
      </c>
      <c r="K830" s="112">
        <v>2666</v>
      </c>
      <c r="L830" s="112">
        <v>0</v>
      </c>
      <c r="M830" s="86"/>
      <c r="N830" s="112">
        <f t="shared" ref="N830:N863" si="90">SUM(O830:Q830)</f>
        <v>0</v>
      </c>
      <c r="O830" s="335">
        <v>0</v>
      </c>
      <c r="P830" s="335">
        <v>0</v>
      </c>
      <c r="Q830" s="335">
        <v>0</v>
      </c>
      <c r="S830" s="260"/>
      <c r="T830" s="261"/>
    </row>
    <row r="831" spans="1:20" s="143" customFormat="1" ht="9" customHeight="1">
      <c r="A831" s="84" t="s">
        <v>17</v>
      </c>
      <c r="B831" s="112">
        <f t="shared" si="87"/>
        <v>19073</v>
      </c>
      <c r="C831" s="86"/>
      <c r="D831" s="112">
        <f t="shared" si="88"/>
        <v>555</v>
      </c>
      <c r="E831" s="335">
        <v>313</v>
      </c>
      <c r="F831" s="335">
        <v>241</v>
      </c>
      <c r="G831" s="335">
        <v>1</v>
      </c>
      <c r="H831" s="86"/>
      <c r="I831" s="112">
        <f t="shared" si="89"/>
        <v>18493</v>
      </c>
      <c r="J831" s="112">
        <v>11537</v>
      </c>
      <c r="K831" s="112">
        <v>6955</v>
      </c>
      <c r="L831" s="112">
        <v>1</v>
      </c>
      <c r="M831" s="86"/>
      <c r="N831" s="112">
        <f t="shared" si="90"/>
        <v>25</v>
      </c>
      <c r="O831" s="335">
        <v>23</v>
      </c>
      <c r="P831" s="335">
        <v>2</v>
      </c>
      <c r="Q831" s="335">
        <v>0</v>
      </c>
      <c r="S831" s="260"/>
      <c r="T831" s="261"/>
    </row>
    <row r="832" spans="1:20" s="143" customFormat="1" ht="9" customHeight="1">
      <c r="A832" s="84" t="s">
        <v>18</v>
      </c>
      <c r="B832" s="112">
        <f t="shared" si="87"/>
        <v>3826</v>
      </c>
      <c r="C832" s="86"/>
      <c r="D832" s="112">
        <f t="shared" si="88"/>
        <v>149</v>
      </c>
      <c r="E832" s="335">
        <v>76</v>
      </c>
      <c r="F832" s="335">
        <v>71</v>
      </c>
      <c r="G832" s="335">
        <v>2</v>
      </c>
      <c r="H832" s="86"/>
      <c r="I832" s="112">
        <f t="shared" si="89"/>
        <v>3655</v>
      </c>
      <c r="J832" s="112">
        <v>2395</v>
      </c>
      <c r="K832" s="112">
        <v>1260</v>
      </c>
      <c r="L832" s="112">
        <v>0</v>
      </c>
      <c r="M832" s="86"/>
      <c r="N832" s="112">
        <f t="shared" si="90"/>
        <v>22</v>
      </c>
      <c r="O832" s="335">
        <v>20</v>
      </c>
      <c r="P832" s="335">
        <v>2</v>
      </c>
      <c r="Q832" s="335">
        <v>0</v>
      </c>
      <c r="S832" s="260"/>
      <c r="T832" s="261"/>
    </row>
    <row r="833" spans="1:20" s="143" customFormat="1" ht="9" customHeight="1">
      <c r="A833" s="336" t="s">
        <v>19</v>
      </c>
      <c r="B833" s="337">
        <f t="shared" si="87"/>
        <v>4631</v>
      </c>
      <c r="C833" s="337"/>
      <c r="D833" s="337">
        <f t="shared" si="88"/>
        <v>200</v>
      </c>
      <c r="E833" s="338">
        <v>108</v>
      </c>
      <c r="F833" s="338">
        <v>89</v>
      </c>
      <c r="G833" s="338">
        <v>3</v>
      </c>
      <c r="H833" s="337"/>
      <c r="I833" s="337">
        <f t="shared" si="89"/>
        <v>4430</v>
      </c>
      <c r="J833" s="337">
        <v>2490</v>
      </c>
      <c r="K833" s="337">
        <v>1940</v>
      </c>
      <c r="L833" s="337">
        <v>0</v>
      </c>
      <c r="M833" s="337"/>
      <c r="N833" s="337">
        <f t="shared" si="90"/>
        <v>1</v>
      </c>
      <c r="O833" s="338">
        <v>1</v>
      </c>
      <c r="P833" s="338">
        <v>0</v>
      </c>
      <c r="Q833" s="338">
        <v>0</v>
      </c>
      <c r="S833" s="261"/>
      <c r="T833" s="261"/>
    </row>
    <row r="834" spans="1:20" s="143" customFormat="1" ht="9" customHeight="1">
      <c r="A834" s="84" t="s">
        <v>20</v>
      </c>
      <c r="B834" s="112">
        <f t="shared" si="87"/>
        <v>16660</v>
      </c>
      <c r="C834" s="86"/>
      <c r="D834" s="112">
        <f t="shared" si="88"/>
        <v>707</v>
      </c>
      <c r="E834" s="335">
        <v>382</v>
      </c>
      <c r="F834" s="335">
        <v>322</v>
      </c>
      <c r="G834" s="335">
        <v>3</v>
      </c>
      <c r="H834" s="86"/>
      <c r="I834" s="112">
        <f t="shared" si="89"/>
        <v>15917</v>
      </c>
      <c r="J834" s="112">
        <v>8713</v>
      </c>
      <c r="K834" s="112">
        <v>7204</v>
      </c>
      <c r="L834" s="112">
        <v>0</v>
      </c>
      <c r="M834" s="86"/>
      <c r="N834" s="112">
        <f t="shared" si="90"/>
        <v>36</v>
      </c>
      <c r="O834" s="335">
        <v>24</v>
      </c>
      <c r="P834" s="335">
        <v>12</v>
      </c>
      <c r="Q834" s="335">
        <v>0</v>
      </c>
      <c r="S834" s="261"/>
      <c r="T834" s="261"/>
    </row>
    <row r="835" spans="1:20" s="143" customFormat="1" ht="9" customHeight="1">
      <c r="A835" s="84" t="s">
        <v>21</v>
      </c>
      <c r="B835" s="112">
        <f t="shared" si="87"/>
        <v>4593</v>
      </c>
      <c r="C835" s="86"/>
      <c r="D835" s="112">
        <f t="shared" si="88"/>
        <v>107</v>
      </c>
      <c r="E835" s="335">
        <v>62</v>
      </c>
      <c r="F835" s="335">
        <v>45</v>
      </c>
      <c r="G835" s="335">
        <v>0</v>
      </c>
      <c r="H835" s="86"/>
      <c r="I835" s="112">
        <f t="shared" si="89"/>
        <v>4473</v>
      </c>
      <c r="J835" s="112">
        <v>2793</v>
      </c>
      <c r="K835" s="112">
        <v>1680</v>
      </c>
      <c r="L835" s="112">
        <v>0</v>
      </c>
      <c r="M835" s="86"/>
      <c r="N835" s="112">
        <f t="shared" si="90"/>
        <v>13</v>
      </c>
      <c r="O835" s="335">
        <v>10</v>
      </c>
      <c r="P835" s="335">
        <v>3</v>
      </c>
      <c r="Q835" s="335">
        <v>0</v>
      </c>
      <c r="S835" s="261"/>
      <c r="T835" s="261"/>
    </row>
    <row r="836" spans="1:20" s="143" customFormat="1" ht="9" customHeight="1">
      <c r="A836" s="84" t="s">
        <v>22</v>
      </c>
      <c r="B836" s="112">
        <f t="shared" si="87"/>
        <v>26986</v>
      </c>
      <c r="C836" s="86"/>
      <c r="D836" s="112">
        <f t="shared" si="88"/>
        <v>1643</v>
      </c>
      <c r="E836" s="335">
        <v>908</v>
      </c>
      <c r="F836" s="335">
        <v>732</v>
      </c>
      <c r="G836" s="335">
        <v>3</v>
      </c>
      <c r="H836" s="86"/>
      <c r="I836" s="112">
        <f t="shared" si="89"/>
        <v>25331</v>
      </c>
      <c r="J836" s="112">
        <v>13766</v>
      </c>
      <c r="K836" s="112">
        <v>11565</v>
      </c>
      <c r="L836" s="112">
        <v>0</v>
      </c>
      <c r="M836" s="86"/>
      <c r="N836" s="112">
        <f t="shared" si="90"/>
        <v>12</v>
      </c>
      <c r="O836" s="335">
        <v>11</v>
      </c>
      <c r="P836" s="335">
        <v>1</v>
      </c>
      <c r="Q836" s="335">
        <v>0</v>
      </c>
      <c r="S836" s="261"/>
      <c r="T836" s="261"/>
    </row>
    <row r="837" spans="1:20" s="143" customFormat="1" ht="9" customHeight="1">
      <c r="A837" s="336" t="s">
        <v>23</v>
      </c>
      <c r="B837" s="337">
        <f t="shared" si="87"/>
        <v>23802</v>
      </c>
      <c r="C837" s="337"/>
      <c r="D837" s="337">
        <f t="shared" si="88"/>
        <v>899</v>
      </c>
      <c r="E837" s="338">
        <v>527</v>
      </c>
      <c r="F837" s="338">
        <v>366</v>
      </c>
      <c r="G837" s="338">
        <v>6</v>
      </c>
      <c r="H837" s="337"/>
      <c r="I837" s="337">
        <f t="shared" si="89"/>
        <v>22799</v>
      </c>
      <c r="J837" s="337">
        <v>13408</v>
      </c>
      <c r="K837" s="337">
        <v>9391</v>
      </c>
      <c r="L837" s="337">
        <v>0</v>
      </c>
      <c r="M837" s="337"/>
      <c r="N837" s="337">
        <f t="shared" si="90"/>
        <v>104</v>
      </c>
      <c r="O837" s="338">
        <v>78</v>
      </c>
      <c r="P837" s="338">
        <v>24</v>
      </c>
      <c r="Q837" s="338">
        <v>2</v>
      </c>
      <c r="S837" s="261"/>
      <c r="T837" s="261"/>
    </row>
    <row r="838" spans="1:20" s="143" customFormat="1" ht="9" customHeight="1">
      <c r="A838" s="243" t="s">
        <v>24</v>
      </c>
      <c r="B838" s="112">
        <f t="shared" si="87"/>
        <v>61984</v>
      </c>
      <c r="C838" s="86"/>
      <c r="D838" s="112">
        <f t="shared" si="88"/>
        <v>1386</v>
      </c>
      <c r="E838" s="335">
        <v>757</v>
      </c>
      <c r="F838" s="335">
        <v>623</v>
      </c>
      <c r="G838" s="335">
        <v>6</v>
      </c>
      <c r="H838" s="86"/>
      <c r="I838" s="112">
        <f t="shared" si="89"/>
        <v>60593</v>
      </c>
      <c r="J838" s="112">
        <v>31095</v>
      </c>
      <c r="K838" s="112">
        <v>29498</v>
      </c>
      <c r="L838" s="112">
        <v>0</v>
      </c>
      <c r="M838" s="86"/>
      <c r="N838" s="112">
        <f t="shared" si="90"/>
        <v>5</v>
      </c>
      <c r="O838" s="335">
        <v>4</v>
      </c>
      <c r="P838" s="335">
        <v>1</v>
      </c>
      <c r="Q838" s="335">
        <v>0</v>
      </c>
      <c r="S838" s="261"/>
      <c r="T838" s="261"/>
    </row>
    <row r="839" spans="1:20" s="143" customFormat="1" ht="9" customHeight="1">
      <c r="A839" s="84" t="s">
        <v>25</v>
      </c>
      <c r="B839" s="112">
        <f t="shared" si="87"/>
        <v>9449</v>
      </c>
      <c r="C839" s="86"/>
      <c r="D839" s="112">
        <f t="shared" si="88"/>
        <v>449</v>
      </c>
      <c r="E839" s="335">
        <v>253</v>
      </c>
      <c r="F839" s="335">
        <v>195</v>
      </c>
      <c r="G839" s="335">
        <v>1</v>
      </c>
      <c r="H839" s="86"/>
      <c r="I839" s="112">
        <f t="shared" si="89"/>
        <v>8989</v>
      </c>
      <c r="J839" s="112">
        <v>5098</v>
      </c>
      <c r="K839" s="112">
        <v>3890</v>
      </c>
      <c r="L839" s="112">
        <v>1</v>
      </c>
      <c r="M839" s="86"/>
      <c r="N839" s="112">
        <f t="shared" si="90"/>
        <v>11</v>
      </c>
      <c r="O839" s="335">
        <v>8</v>
      </c>
      <c r="P839" s="335">
        <v>3</v>
      </c>
      <c r="Q839" s="335">
        <v>0</v>
      </c>
      <c r="S839" s="261"/>
      <c r="T839" s="261"/>
    </row>
    <row r="840" spans="1:20" s="143" customFormat="1" ht="9" customHeight="1">
      <c r="A840" s="84" t="s">
        <v>26</v>
      </c>
      <c r="B840" s="112">
        <f t="shared" si="87"/>
        <v>34794</v>
      </c>
      <c r="C840" s="86"/>
      <c r="D840" s="112">
        <f t="shared" si="88"/>
        <v>1255</v>
      </c>
      <c r="E840" s="335">
        <v>688</v>
      </c>
      <c r="F840" s="335">
        <v>567</v>
      </c>
      <c r="G840" s="335">
        <v>0</v>
      </c>
      <c r="H840" s="86"/>
      <c r="I840" s="112">
        <f t="shared" si="89"/>
        <v>33528</v>
      </c>
      <c r="J840" s="112">
        <v>18980</v>
      </c>
      <c r="K840" s="112">
        <v>14548</v>
      </c>
      <c r="L840" s="112">
        <v>0</v>
      </c>
      <c r="M840" s="86"/>
      <c r="N840" s="112">
        <f t="shared" si="90"/>
        <v>11</v>
      </c>
      <c r="O840" s="335">
        <v>6</v>
      </c>
      <c r="P840" s="335">
        <v>5</v>
      </c>
      <c r="Q840" s="335">
        <v>0</v>
      </c>
      <c r="S840" s="261"/>
      <c r="T840" s="261"/>
    </row>
    <row r="841" spans="1:20" s="143" customFormat="1" ht="9" customHeight="1">
      <c r="A841" s="336" t="s">
        <v>27</v>
      </c>
      <c r="B841" s="337">
        <f t="shared" si="87"/>
        <v>19910</v>
      </c>
      <c r="C841" s="337"/>
      <c r="D841" s="337">
        <f t="shared" si="88"/>
        <v>634</v>
      </c>
      <c r="E841" s="338">
        <v>360</v>
      </c>
      <c r="F841" s="338">
        <v>274</v>
      </c>
      <c r="G841" s="338">
        <v>0</v>
      </c>
      <c r="H841" s="337"/>
      <c r="I841" s="337">
        <f t="shared" si="89"/>
        <v>19175</v>
      </c>
      <c r="J841" s="337">
        <v>11167</v>
      </c>
      <c r="K841" s="337">
        <v>8007</v>
      </c>
      <c r="L841" s="337">
        <v>1</v>
      </c>
      <c r="M841" s="337"/>
      <c r="N841" s="337">
        <f t="shared" si="90"/>
        <v>101</v>
      </c>
      <c r="O841" s="338">
        <v>79</v>
      </c>
      <c r="P841" s="338">
        <v>10</v>
      </c>
      <c r="Q841" s="338">
        <v>12</v>
      </c>
      <c r="S841" s="261"/>
      <c r="T841" s="261"/>
    </row>
    <row r="842" spans="1:20" s="143" customFormat="1" ht="9" customHeight="1">
      <c r="A842" s="84" t="s">
        <v>28</v>
      </c>
      <c r="B842" s="112">
        <f t="shared" si="87"/>
        <v>15675</v>
      </c>
      <c r="C842" s="86"/>
      <c r="D842" s="112">
        <f t="shared" si="88"/>
        <v>510</v>
      </c>
      <c r="E842" s="335">
        <v>295</v>
      </c>
      <c r="F842" s="335">
        <v>214</v>
      </c>
      <c r="G842" s="335">
        <v>1</v>
      </c>
      <c r="H842" s="86"/>
      <c r="I842" s="112">
        <f t="shared" si="89"/>
        <v>15152</v>
      </c>
      <c r="J842" s="112">
        <v>8222</v>
      </c>
      <c r="K842" s="112">
        <v>6929</v>
      </c>
      <c r="L842" s="112">
        <v>1</v>
      </c>
      <c r="M842" s="86"/>
      <c r="N842" s="112">
        <f t="shared" si="90"/>
        <v>13</v>
      </c>
      <c r="O842" s="335">
        <v>9</v>
      </c>
      <c r="P842" s="335">
        <v>4</v>
      </c>
      <c r="Q842" s="335">
        <v>0</v>
      </c>
      <c r="S842" s="261"/>
      <c r="T842" s="261"/>
    </row>
    <row r="843" spans="1:20" s="143" customFormat="1" ht="9" customHeight="1">
      <c r="A843" s="84" t="s">
        <v>29</v>
      </c>
      <c r="B843" s="112">
        <f t="shared" si="87"/>
        <v>46224</v>
      </c>
      <c r="C843" s="86"/>
      <c r="D843" s="112">
        <f t="shared" si="88"/>
        <v>1644</v>
      </c>
      <c r="E843" s="335">
        <v>944</v>
      </c>
      <c r="F843" s="335">
        <v>698</v>
      </c>
      <c r="G843" s="335">
        <v>2</v>
      </c>
      <c r="H843" s="86"/>
      <c r="I843" s="112">
        <f t="shared" si="89"/>
        <v>44383</v>
      </c>
      <c r="J843" s="112">
        <v>24898</v>
      </c>
      <c r="K843" s="112">
        <v>19485</v>
      </c>
      <c r="L843" s="112">
        <v>0</v>
      </c>
      <c r="M843" s="86"/>
      <c r="N843" s="112">
        <f t="shared" si="90"/>
        <v>197</v>
      </c>
      <c r="O843" s="335">
        <v>172</v>
      </c>
      <c r="P843" s="335">
        <v>20</v>
      </c>
      <c r="Q843" s="335">
        <v>5</v>
      </c>
      <c r="S843" s="261"/>
      <c r="T843" s="261"/>
    </row>
    <row r="844" spans="1:20" s="143" customFormat="1" ht="9" customHeight="1">
      <c r="A844" s="84" t="s">
        <v>30</v>
      </c>
      <c r="B844" s="112">
        <f t="shared" si="87"/>
        <v>83780</v>
      </c>
      <c r="C844" s="86"/>
      <c r="D844" s="112">
        <f t="shared" si="88"/>
        <v>3776</v>
      </c>
      <c r="E844" s="335">
        <v>2105</v>
      </c>
      <c r="F844" s="335">
        <v>1655</v>
      </c>
      <c r="G844" s="335">
        <v>16</v>
      </c>
      <c r="H844" s="86"/>
      <c r="I844" s="112">
        <f t="shared" si="89"/>
        <v>79964</v>
      </c>
      <c r="J844" s="112">
        <v>44136</v>
      </c>
      <c r="K844" s="112">
        <v>35828</v>
      </c>
      <c r="L844" s="112">
        <v>0</v>
      </c>
      <c r="M844" s="86"/>
      <c r="N844" s="112">
        <f t="shared" si="90"/>
        <v>40</v>
      </c>
      <c r="O844" s="335">
        <v>31</v>
      </c>
      <c r="P844" s="335">
        <v>6</v>
      </c>
      <c r="Q844" s="335">
        <v>3</v>
      </c>
      <c r="S844" s="261"/>
      <c r="T844" s="261"/>
    </row>
    <row r="845" spans="1:20" s="143" customFormat="1" ht="9" customHeight="1">
      <c r="A845" s="336" t="s">
        <v>31</v>
      </c>
      <c r="B845" s="337">
        <f t="shared" si="87"/>
        <v>27327</v>
      </c>
      <c r="C845" s="337"/>
      <c r="D845" s="337">
        <f t="shared" si="88"/>
        <v>799</v>
      </c>
      <c r="E845" s="338">
        <v>441</v>
      </c>
      <c r="F845" s="338">
        <v>357</v>
      </c>
      <c r="G845" s="338">
        <v>1</v>
      </c>
      <c r="H845" s="337"/>
      <c r="I845" s="337">
        <f t="shared" si="89"/>
        <v>26515</v>
      </c>
      <c r="J845" s="337">
        <v>15152</v>
      </c>
      <c r="K845" s="337">
        <v>11362</v>
      </c>
      <c r="L845" s="337">
        <v>1</v>
      </c>
      <c r="M845" s="337"/>
      <c r="N845" s="337">
        <f t="shared" si="90"/>
        <v>13</v>
      </c>
      <c r="O845" s="338">
        <v>10</v>
      </c>
      <c r="P845" s="338">
        <v>3</v>
      </c>
      <c r="Q845" s="338">
        <v>0</v>
      </c>
      <c r="S845" s="261"/>
      <c r="T845" s="261"/>
    </row>
    <row r="846" spans="1:20" s="143" customFormat="1" ht="9" customHeight="1">
      <c r="A846" s="84" t="s">
        <v>32</v>
      </c>
      <c r="B846" s="112">
        <f t="shared" si="87"/>
        <v>12353</v>
      </c>
      <c r="C846" s="86"/>
      <c r="D846" s="112">
        <f t="shared" si="88"/>
        <v>352</v>
      </c>
      <c r="E846" s="335">
        <v>202</v>
      </c>
      <c r="F846" s="335">
        <v>149</v>
      </c>
      <c r="G846" s="335">
        <v>1</v>
      </c>
      <c r="H846" s="86"/>
      <c r="I846" s="112">
        <f t="shared" si="89"/>
        <v>12000</v>
      </c>
      <c r="J846" s="112">
        <v>6552</v>
      </c>
      <c r="K846" s="112">
        <v>5448</v>
      </c>
      <c r="L846" s="112">
        <v>0</v>
      </c>
      <c r="M846" s="86"/>
      <c r="N846" s="112">
        <f t="shared" si="90"/>
        <v>1</v>
      </c>
      <c r="O846" s="335">
        <v>0</v>
      </c>
      <c r="P846" s="335">
        <v>1</v>
      </c>
      <c r="Q846" s="335">
        <v>0</v>
      </c>
      <c r="S846" s="261"/>
      <c r="T846" s="261"/>
    </row>
    <row r="847" spans="1:20" s="143" customFormat="1" ht="9" customHeight="1">
      <c r="A847" s="84" t="s">
        <v>33</v>
      </c>
      <c r="B847" s="112">
        <f t="shared" si="87"/>
        <v>6976</v>
      </c>
      <c r="C847" s="86"/>
      <c r="D847" s="112">
        <f t="shared" si="88"/>
        <v>202</v>
      </c>
      <c r="E847" s="335">
        <v>109</v>
      </c>
      <c r="F847" s="335">
        <v>81</v>
      </c>
      <c r="G847" s="335">
        <v>12</v>
      </c>
      <c r="H847" s="86"/>
      <c r="I847" s="112">
        <f t="shared" si="89"/>
        <v>6762</v>
      </c>
      <c r="J847" s="112">
        <v>3964</v>
      </c>
      <c r="K847" s="112">
        <v>2798</v>
      </c>
      <c r="L847" s="112">
        <v>0</v>
      </c>
      <c r="M847" s="86"/>
      <c r="N847" s="112">
        <f t="shared" si="90"/>
        <v>12</v>
      </c>
      <c r="O847" s="335">
        <v>11</v>
      </c>
      <c r="P847" s="335">
        <v>1</v>
      </c>
      <c r="Q847" s="335">
        <v>0</v>
      </c>
      <c r="S847" s="261"/>
      <c r="T847" s="261"/>
    </row>
    <row r="848" spans="1:20" s="143" customFormat="1" ht="9" customHeight="1">
      <c r="A848" s="84" t="s">
        <v>34</v>
      </c>
      <c r="B848" s="112">
        <f t="shared" si="87"/>
        <v>26920</v>
      </c>
      <c r="C848" s="86"/>
      <c r="D848" s="112">
        <f t="shared" si="88"/>
        <v>951</v>
      </c>
      <c r="E848" s="335">
        <v>518</v>
      </c>
      <c r="F848" s="335">
        <v>421</v>
      </c>
      <c r="G848" s="335">
        <v>12</v>
      </c>
      <c r="H848" s="86"/>
      <c r="I848" s="112">
        <f t="shared" si="89"/>
        <v>25942</v>
      </c>
      <c r="J848" s="112">
        <v>14514</v>
      </c>
      <c r="K848" s="112">
        <v>11428</v>
      </c>
      <c r="L848" s="112">
        <v>0</v>
      </c>
      <c r="M848" s="86"/>
      <c r="N848" s="112">
        <f t="shared" si="90"/>
        <v>27</v>
      </c>
      <c r="O848" s="335">
        <v>20</v>
      </c>
      <c r="P848" s="335">
        <v>7</v>
      </c>
      <c r="Q848" s="335">
        <v>0</v>
      </c>
      <c r="S848" s="261"/>
      <c r="T848" s="261"/>
    </row>
    <row r="849" spans="1:20" s="143" customFormat="1" ht="9" customHeight="1">
      <c r="A849" s="336" t="s">
        <v>35</v>
      </c>
      <c r="B849" s="337">
        <f t="shared" si="87"/>
        <v>24914</v>
      </c>
      <c r="C849" s="337"/>
      <c r="D849" s="337">
        <f t="shared" si="88"/>
        <v>792</v>
      </c>
      <c r="E849" s="338">
        <v>419</v>
      </c>
      <c r="F849" s="338">
        <v>373</v>
      </c>
      <c r="G849" s="338">
        <v>0</v>
      </c>
      <c r="H849" s="337"/>
      <c r="I849" s="337">
        <f t="shared" si="89"/>
        <v>24113</v>
      </c>
      <c r="J849" s="337">
        <v>12785</v>
      </c>
      <c r="K849" s="337">
        <v>11326</v>
      </c>
      <c r="L849" s="337">
        <v>2</v>
      </c>
      <c r="M849" s="337"/>
      <c r="N849" s="337">
        <f t="shared" si="90"/>
        <v>9</v>
      </c>
      <c r="O849" s="338">
        <v>7</v>
      </c>
      <c r="P849" s="338">
        <v>2</v>
      </c>
      <c r="Q849" s="338">
        <v>0</v>
      </c>
      <c r="S849" s="261"/>
      <c r="T849" s="261"/>
    </row>
    <row r="850" spans="1:20" s="143" customFormat="1" ht="9" customHeight="1">
      <c r="A850" s="84" t="s">
        <v>36</v>
      </c>
      <c r="B850" s="112">
        <f t="shared" si="87"/>
        <v>37724</v>
      </c>
      <c r="C850" s="86"/>
      <c r="D850" s="112">
        <f t="shared" si="88"/>
        <v>1872</v>
      </c>
      <c r="E850" s="335">
        <v>1049</v>
      </c>
      <c r="F850" s="335">
        <v>818</v>
      </c>
      <c r="G850" s="335">
        <v>5</v>
      </c>
      <c r="H850" s="86"/>
      <c r="I850" s="112">
        <f t="shared" si="89"/>
        <v>35833</v>
      </c>
      <c r="J850" s="112">
        <v>19134</v>
      </c>
      <c r="K850" s="112">
        <v>16698</v>
      </c>
      <c r="L850" s="112">
        <v>1</v>
      </c>
      <c r="M850" s="86"/>
      <c r="N850" s="112">
        <f t="shared" si="90"/>
        <v>19</v>
      </c>
      <c r="O850" s="335">
        <v>14</v>
      </c>
      <c r="P850" s="335">
        <v>5</v>
      </c>
      <c r="Q850" s="335">
        <v>0</v>
      </c>
      <c r="S850" s="261"/>
      <c r="T850" s="261"/>
    </row>
    <row r="851" spans="1:20" s="143" customFormat="1" ht="9" customHeight="1">
      <c r="A851" s="84" t="s">
        <v>37</v>
      </c>
      <c r="B851" s="112">
        <f t="shared" si="87"/>
        <v>10361</v>
      </c>
      <c r="C851" s="86"/>
      <c r="D851" s="112">
        <f t="shared" si="88"/>
        <v>394</v>
      </c>
      <c r="E851" s="335">
        <v>212</v>
      </c>
      <c r="F851" s="335">
        <v>182</v>
      </c>
      <c r="G851" s="335">
        <v>0</v>
      </c>
      <c r="H851" s="86"/>
      <c r="I851" s="112">
        <f t="shared" si="89"/>
        <v>9963</v>
      </c>
      <c r="J851" s="112">
        <v>5572</v>
      </c>
      <c r="K851" s="112">
        <v>4390</v>
      </c>
      <c r="L851" s="112">
        <v>1</v>
      </c>
      <c r="M851" s="86"/>
      <c r="N851" s="112">
        <f t="shared" si="90"/>
        <v>4</v>
      </c>
      <c r="O851" s="335">
        <v>4</v>
      </c>
      <c r="P851" s="335">
        <v>0</v>
      </c>
      <c r="Q851" s="335">
        <v>0</v>
      </c>
      <c r="S851" s="261"/>
      <c r="T851" s="261"/>
    </row>
    <row r="852" spans="1:20" s="143" customFormat="1" ht="9" customHeight="1">
      <c r="A852" s="84" t="s">
        <v>38</v>
      </c>
      <c r="B852" s="112">
        <f t="shared" si="87"/>
        <v>6424</v>
      </c>
      <c r="C852" s="86"/>
      <c r="D852" s="112">
        <f t="shared" si="88"/>
        <v>303</v>
      </c>
      <c r="E852" s="335">
        <v>175</v>
      </c>
      <c r="F852" s="335">
        <v>128</v>
      </c>
      <c r="G852" s="335">
        <v>0</v>
      </c>
      <c r="H852" s="86"/>
      <c r="I852" s="112">
        <f t="shared" si="89"/>
        <v>6104</v>
      </c>
      <c r="J852" s="112">
        <v>3710</v>
      </c>
      <c r="K852" s="112">
        <v>2394</v>
      </c>
      <c r="L852" s="112">
        <v>0</v>
      </c>
      <c r="M852" s="86"/>
      <c r="N852" s="112">
        <f t="shared" si="90"/>
        <v>17</v>
      </c>
      <c r="O852" s="335">
        <v>16</v>
      </c>
      <c r="P852" s="335">
        <v>0</v>
      </c>
      <c r="Q852" s="335">
        <v>1</v>
      </c>
      <c r="S852" s="261"/>
      <c r="T852" s="261"/>
    </row>
    <row r="853" spans="1:20" s="143" customFormat="1" ht="9" customHeight="1">
      <c r="A853" s="336" t="s">
        <v>39</v>
      </c>
      <c r="B853" s="337">
        <f t="shared" si="87"/>
        <v>16149</v>
      </c>
      <c r="C853" s="337"/>
      <c r="D853" s="337">
        <f t="shared" si="88"/>
        <v>481</v>
      </c>
      <c r="E853" s="338">
        <v>259</v>
      </c>
      <c r="F853" s="338">
        <v>221</v>
      </c>
      <c r="G853" s="338">
        <v>1</v>
      </c>
      <c r="H853" s="337"/>
      <c r="I853" s="337">
        <f t="shared" si="89"/>
        <v>15659</v>
      </c>
      <c r="J853" s="337">
        <v>8680</v>
      </c>
      <c r="K853" s="337">
        <v>6979</v>
      </c>
      <c r="L853" s="337">
        <v>0</v>
      </c>
      <c r="M853" s="337"/>
      <c r="N853" s="337">
        <f t="shared" si="90"/>
        <v>9</v>
      </c>
      <c r="O853" s="338">
        <v>7</v>
      </c>
      <c r="P853" s="338">
        <v>2</v>
      </c>
      <c r="Q853" s="338">
        <v>0</v>
      </c>
      <c r="S853" s="261"/>
      <c r="T853" s="261"/>
    </row>
    <row r="854" spans="1:20" s="143" customFormat="1" ht="9" customHeight="1">
      <c r="A854" s="84" t="s">
        <v>40</v>
      </c>
      <c r="B854" s="112">
        <f t="shared" si="87"/>
        <v>16279</v>
      </c>
      <c r="C854" s="86"/>
      <c r="D854" s="112">
        <f t="shared" si="88"/>
        <v>456</v>
      </c>
      <c r="E854" s="335">
        <v>258</v>
      </c>
      <c r="F854" s="335">
        <v>198</v>
      </c>
      <c r="G854" s="335">
        <v>0</v>
      </c>
      <c r="H854" s="86"/>
      <c r="I854" s="112">
        <f t="shared" si="89"/>
        <v>15796</v>
      </c>
      <c r="J854" s="112">
        <v>9525</v>
      </c>
      <c r="K854" s="112">
        <v>6271</v>
      </c>
      <c r="L854" s="112">
        <v>0</v>
      </c>
      <c r="M854" s="86"/>
      <c r="N854" s="112">
        <f t="shared" si="90"/>
        <v>27</v>
      </c>
      <c r="O854" s="335">
        <v>21</v>
      </c>
      <c r="P854" s="335">
        <v>6</v>
      </c>
      <c r="Q854" s="335">
        <v>0</v>
      </c>
      <c r="S854" s="261"/>
      <c r="T854" s="261"/>
    </row>
    <row r="855" spans="1:20" s="143" customFormat="1" ht="9" customHeight="1">
      <c r="A855" s="84" t="s">
        <v>41</v>
      </c>
      <c r="B855" s="112">
        <f t="shared" si="87"/>
        <v>16729</v>
      </c>
      <c r="C855" s="86"/>
      <c r="D855" s="112">
        <f t="shared" si="88"/>
        <v>474</v>
      </c>
      <c r="E855" s="335">
        <v>263</v>
      </c>
      <c r="F855" s="335">
        <v>210</v>
      </c>
      <c r="G855" s="335">
        <v>1</v>
      </c>
      <c r="H855" s="86"/>
      <c r="I855" s="112">
        <f t="shared" si="89"/>
        <v>16218</v>
      </c>
      <c r="J855" s="112">
        <v>9611</v>
      </c>
      <c r="K855" s="112">
        <v>6607</v>
      </c>
      <c r="L855" s="112">
        <v>0</v>
      </c>
      <c r="M855" s="86"/>
      <c r="N855" s="112">
        <f t="shared" si="90"/>
        <v>37</v>
      </c>
      <c r="O855" s="335">
        <v>32</v>
      </c>
      <c r="P855" s="335">
        <v>3</v>
      </c>
      <c r="Q855" s="335">
        <v>2</v>
      </c>
      <c r="S855" s="261"/>
      <c r="T855" s="261"/>
    </row>
    <row r="856" spans="1:20" s="143" customFormat="1" ht="9" customHeight="1">
      <c r="A856" s="84" t="s">
        <v>42</v>
      </c>
      <c r="B856" s="112">
        <f t="shared" si="87"/>
        <v>13016</v>
      </c>
      <c r="C856" s="86"/>
      <c r="D856" s="112">
        <f t="shared" si="88"/>
        <v>650</v>
      </c>
      <c r="E856" s="335">
        <v>379</v>
      </c>
      <c r="F856" s="335">
        <v>271</v>
      </c>
      <c r="G856" s="335">
        <v>0</v>
      </c>
      <c r="H856" s="86"/>
      <c r="I856" s="112">
        <f t="shared" si="89"/>
        <v>12362</v>
      </c>
      <c r="J856" s="112">
        <v>7007</v>
      </c>
      <c r="K856" s="112">
        <v>5354</v>
      </c>
      <c r="L856" s="112">
        <v>1</v>
      </c>
      <c r="M856" s="86"/>
      <c r="N856" s="112">
        <f t="shared" si="90"/>
        <v>4</v>
      </c>
      <c r="O856" s="335">
        <v>4</v>
      </c>
      <c r="P856" s="335">
        <v>0</v>
      </c>
      <c r="Q856" s="335">
        <v>0</v>
      </c>
      <c r="S856" s="261"/>
      <c r="T856" s="261"/>
    </row>
    <row r="857" spans="1:20" s="143" customFormat="1" ht="9" customHeight="1">
      <c r="A857" s="336" t="s">
        <v>43</v>
      </c>
      <c r="B857" s="337">
        <f t="shared" si="87"/>
        <v>19587</v>
      </c>
      <c r="C857" s="337"/>
      <c r="D857" s="337">
        <f t="shared" si="88"/>
        <v>684</v>
      </c>
      <c r="E857" s="338">
        <v>392</v>
      </c>
      <c r="F857" s="338">
        <v>289</v>
      </c>
      <c r="G857" s="338">
        <v>3</v>
      </c>
      <c r="H857" s="337"/>
      <c r="I857" s="337">
        <f t="shared" si="89"/>
        <v>18852</v>
      </c>
      <c r="J857" s="337">
        <v>10782</v>
      </c>
      <c r="K857" s="337">
        <v>8070</v>
      </c>
      <c r="L857" s="337">
        <v>0</v>
      </c>
      <c r="M857" s="337"/>
      <c r="N857" s="337">
        <f t="shared" si="90"/>
        <v>51</v>
      </c>
      <c r="O857" s="338">
        <v>34</v>
      </c>
      <c r="P857" s="338">
        <v>16</v>
      </c>
      <c r="Q857" s="338">
        <v>1</v>
      </c>
      <c r="S857" s="261"/>
      <c r="T857" s="261"/>
    </row>
    <row r="858" spans="1:20" s="143" customFormat="1" ht="9" customHeight="1">
      <c r="A858" s="84" t="s">
        <v>44</v>
      </c>
      <c r="B858" s="112">
        <f t="shared" si="87"/>
        <v>6591</v>
      </c>
      <c r="C858" s="86"/>
      <c r="D858" s="112">
        <f t="shared" si="88"/>
        <v>301</v>
      </c>
      <c r="E858" s="335">
        <v>170</v>
      </c>
      <c r="F858" s="335">
        <v>130</v>
      </c>
      <c r="G858" s="335">
        <v>1</v>
      </c>
      <c r="H858" s="86"/>
      <c r="I858" s="112">
        <f t="shared" si="89"/>
        <v>6290</v>
      </c>
      <c r="J858" s="112">
        <v>3388</v>
      </c>
      <c r="K858" s="112">
        <v>2901</v>
      </c>
      <c r="L858" s="112">
        <v>1</v>
      </c>
      <c r="M858" s="86"/>
      <c r="N858" s="112">
        <f t="shared" si="90"/>
        <v>0</v>
      </c>
      <c r="O858" s="335">
        <v>0</v>
      </c>
      <c r="P858" s="335">
        <v>0</v>
      </c>
      <c r="Q858" s="335">
        <v>0</v>
      </c>
      <c r="S858" s="261"/>
      <c r="T858" s="261"/>
    </row>
    <row r="859" spans="1:20" s="143" customFormat="1" ht="9" customHeight="1">
      <c r="A859" s="84" t="s">
        <v>45</v>
      </c>
      <c r="B859" s="112">
        <f t="shared" si="87"/>
        <v>52820</v>
      </c>
      <c r="C859" s="86"/>
      <c r="D859" s="112">
        <f t="shared" si="88"/>
        <v>1571</v>
      </c>
      <c r="E859" s="335">
        <v>869</v>
      </c>
      <c r="F859" s="335">
        <v>701</v>
      </c>
      <c r="G859" s="335">
        <v>1</v>
      </c>
      <c r="H859" s="86"/>
      <c r="I859" s="112">
        <f t="shared" si="89"/>
        <v>51229</v>
      </c>
      <c r="J859" s="112">
        <v>28073</v>
      </c>
      <c r="K859" s="112">
        <v>23156</v>
      </c>
      <c r="L859" s="112">
        <v>0</v>
      </c>
      <c r="M859" s="86"/>
      <c r="N859" s="112">
        <f t="shared" si="90"/>
        <v>20</v>
      </c>
      <c r="O859" s="335">
        <v>17</v>
      </c>
      <c r="P859" s="335">
        <v>3</v>
      </c>
      <c r="Q859" s="335">
        <v>0</v>
      </c>
      <c r="S859" s="261"/>
      <c r="T859" s="261"/>
    </row>
    <row r="860" spans="1:20" s="143" customFormat="1" ht="9" customHeight="1">
      <c r="A860" s="84" t="s">
        <v>46</v>
      </c>
      <c r="B860" s="112">
        <f t="shared" si="87"/>
        <v>12636</v>
      </c>
      <c r="C860" s="86"/>
      <c r="D860" s="112">
        <f t="shared" si="88"/>
        <v>411</v>
      </c>
      <c r="E860" s="335">
        <v>236</v>
      </c>
      <c r="F860" s="335">
        <v>172</v>
      </c>
      <c r="G860" s="335">
        <v>3</v>
      </c>
      <c r="H860" s="86"/>
      <c r="I860" s="112">
        <f t="shared" si="89"/>
        <v>12220</v>
      </c>
      <c r="J860" s="112">
        <v>6689</v>
      </c>
      <c r="K860" s="112">
        <v>5531</v>
      </c>
      <c r="L860" s="112">
        <v>0</v>
      </c>
      <c r="M860" s="86"/>
      <c r="N860" s="112">
        <f t="shared" si="90"/>
        <v>5</v>
      </c>
      <c r="O860" s="335">
        <v>5</v>
      </c>
      <c r="P860" s="335">
        <v>0</v>
      </c>
      <c r="Q860" s="335">
        <v>0</v>
      </c>
      <c r="S860" s="261"/>
      <c r="T860" s="261"/>
    </row>
    <row r="861" spans="1:20" s="143" customFormat="1" ht="9" customHeight="1">
      <c r="A861" s="336" t="s">
        <v>47</v>
      </c>
      <c r="B861" s="337">
        <f t="shared" si="87"/>
        <v>9497</v>
      </c>
      <c r="C861" s="337"/>
      <c r="D861" s="337">
        <f t="shared" si="88"/>
        <v>302</v>
      </c>
      <c r="E861" s="338">
        <v>169</v>
      </c>
      <c r="F861" s="338">
        <v>133</v>
      </c>
      <c r="G861" s="338">
        <v>0</v>
      </c>
      <c r="H861" s="337"/>
      <c r="I861" s="337">
        <f t="shared" si="89"/>
        <v>9189</v>
      </c>
      <c r="J861" s="337">
        <v>5258</v>
      </c>
      <c r="K861" s="337">
        <v>3931</v>
      </c>
      <c r="L861" s="337">
        <v>0</v>
      </c>
      <c r="M861" s="337"/>
      <c r="N861" s="337">
        <f t="shared" si="90"/>
        <v>6</v>
      </c>
      <c r="O861" s="338">
        <v>6</v>
      </c>
      <c r="P861" s="338">
        <v>0</v>
      </c>
      <c r="Q861" s="338">
        <v>0</v>
      </c>
      <c r="S861" s="261"/>
      <c r="T861" s="261"/>
    </row>
    <row r="862" spans="1:20" s="143" customFormat="1" ht="9" customHeight="1">
      <c r="A862" s="84" t="s">
        <v>76</v>
      </c>
      <c r="B862" s="112">
        <f t="shared" si="87"/>
        <v>1290</v>
      </c>
      <c r="C862" s="86"/>
      <c r="D862" s="112">
        <f t="shared" si="88"/>
        <v>19</v>
      </c>
      <c r="E862" s="335">
        <v>9</v>
      </c>
      <c r="F862" s="335">
        <v>9</v>
      </c>
      <c r="G862" s="335">
        <v>1</v>
      </c>
      <c r="H862" s="86"/>
      <c r="I862" s="112">
        <f t="shared" si="89"/>
        <v>1268</v>
      </c>
      <c r="J862" s="112">
        <v>881</v>
      </c>
      <c r="K862" s="112">
        <v>387</v>
      </c>
      <c r="L862" s="112">
        <v>0</v>
      </c>
      <c r="M862" s="86"/>
      <c r="N862" s="112">
        <f t="shared" si="90"/>
        <v>3</v>
      </c>
      <c r="O862" s="335">
        <v>3</v>
      </c>
      <c r="P862" s="335">
        <v>0</v>
      </c>
      <c r="Q862" s="335">
        <v>0</v>
      </c>
      <c r="S862" s="261"/>
      <c r="T862" s="261"/>
    </row>
    <row r="863" spans="1:20" s="143" customFormat="1" ht="9" customHeight="1">
      <c r="A863" s="84" t="s">
        <v>266</v>
      </c>
      <c r="B863" s="112">
        <f t="shared" si="87"/>
        <v>7909</v>
      </c>
      <c r="C863" s="86"/>
      <c r="D863" s="112">
        <f t="shared" si="88"/>
        <v>257</v>
      </c>
      <c r="E863" s="335">
        <v>145</v>
      </c>
      <c r="F863" s="335">
        <v>105</v>
      </c>
      <c r="G863" s="335">
        <v>7</v>
      </c>
      <c r="H863" s="86"/>
      <c r="I863" s="112">
        <f t="shared" si="89"/>
        <v>4941</v>
      </c>
      <c r="J863" s="112">
        <v>3997</v>
      </c>
      <c r="K863" s="112">
        <v>910</v>
      </c>
      <c r="L863" s="112">
        <v>34</v>
      </c>
      <c r="M863" s="86"/>
      <c r="N863" s="112">
        <f t="shared" si="90"/>
        <v>2711</v>
      </c>
      <c r="O863" s="335">
        <v>2237</v>
      </c>
      <c r="P863" s="335">
        <v>195</v>
      </c>
      <c r="Q863" s="335">
        <v>279</v>
      </c>
      <c r="S863" s="261"/>
      <c r="T863" s="261"/>
    </row>
    <row r="864" spans="1:20" s="143" customFormat="1" ht="7.5" customHeight="1">
      <c r="A864" s="84"/>
      <c r="B864" s="112"/>
      <c r="C864" s="86"/>
      <c r="D864" s="112"/>
      <c r="E864" s="335"/>
      <c r="F864" s="335"/>
      <c r="G864" s="335"/>
      <c r="H864" s="86"/>
      <c r="I864" s="112"/>
      <c r="J864" s="112"/>
      <c r="K864" s="112"/>
      <c r="L864" s="112"/>
      <c r="M864" s="86"/>
      <c r="N864" s="112"/>
      <c r="O864" s="335"/>
      <c r="P864" s="335"/>
      <c r="Q864" s="335"/>
    </row>
    <row r="865" spans="1:20" s="143" customFormat="1" ht="9" customHeight="1">
      <c r="A865" s="80" t="s">
        <v>124</v>
      </c>
      <c r="B865" s="84"/>
      <c r="C865" s="84"/>
      <c r="D865" s="334"/>
      <c r="E865" s="334"/>
      <c r="F865" s="334"/>
      <c r="G865" s="334"/>
      <c r="H865" s="334"/>
      <c r="I865" s="334"/>
      <c r="J865" s="334"/>
      <c r="K865" s="334"/>
      <c r="L865" s="84"/>
      <c r="M865" s="84"/>
      <c r="N865" s="85"/>
      <c r="O865" s="84"/>
      <c r="P865" s="84"/>
      <c r="Q865" s="84"/>
    </row>
    <row r="866" spans="1:20" s="258" customFormat="1" ht="9" customHeight="1">
      <c r="A866" s="83" t="s">
        <v>7</v>
      </c>
      <c r="B866" s="121">
        <f>SUM(B868:B901)</f>
        <v>722611</v>
      </c>
      <c r="C866" s="121"/>
      <c r="D866" s="121">
        <f>SUM(D868:D901)</f>
        <v>23451</v>
      </c>
      <c r="E866" s="121">
        <f>SUM(E868:E901)</f>
        <v>13027</v>
      </c>
      <c r="F866" s="121">
        <f>SUM(F868:F901)</f>
        <v>10340</v>
      </c>
      <c r="G866" s="121">
        <f>SUM(G868:G901)</f>
        <v>84</v>
      </c>
      <c r="H866" s="121"/>
      <c r="I866" s="121">
        <f>SUM(I868:I901)</f>
        <v>694293</v>
      </c>
      <c r="J866" s="121">
        <f>SUM(J868:J901)</f>
        <v>390528</v>
      </c>
      <c r="K866" s="121">
        <f>SUM(K868:K901)</f>
        <v>303716</v>
      </c>
      <c r="L866" s="121">
        <f>SUM(L868:L901)</f>
        <v>49</v>
      </c>
      <c r="M866" s="121"/>
      <c r="N866" s="121">
        <f>SUM(N868:N901)</f>
        <v>4867</v>
      </c>
      <c r="O866" s="121">
        <f>SUM(O868:O901)</f>
        <v>4181</v>
      </c>
      <c r="P866" s="121">
        <f>SUM(P868:P901)</f>
        <v>443</v>
      </c>
      <c r="Q866" s="121">
        <f>SUM(Q868:Q901)</f>
        <v>243</v>
      </c>
      <c r="T866" s="261"/>
    </row>
    <row r="867" spans="1:20" s="258" customFormat="1" ht="2.4500000000000002" customHeight="1">
      <c r="A867" s="83"/>
      <c r="B867" s="121"/>
      <c r="C867" s="121"/>
      <c r="D867" s="121"/>
      <c r="E867" s="121"/>
      <c r="F867" s="121"/>
      <c r="G867" s="121"/>
      <c r="H867" s="121"/>
      <c r="I867" s="121"/>
      <c r="J867" s="82"/>
      <c r="K867" s="82"/>
      <c r="L867" s="82"/>
      <c r="M867" s="82"/>
      <c r="N867" s="121"/>
      <c r="O867" s="82"/>
      <c r="P867" s="82"/>
      <c r="Q867" s="82"/>
      <c r="T867" s="261"/>
    </row>
    <row r="868" spans="1:20" s="143" customFormat="1" ht="9" customHeight="1">
      <c r="A868" s="84" t="s">
        <v>16</v>
      </c>
      <c r="B868" s="112">
        <f t="shared" ref="B868:B901" si="91">SUM(D868,I868,N868)</f>
        <v>6226</v>
      </c>
      <c r="C868" s="86"/>
      <c r="D868" s="112">
        <f t="shared" ref="D868:D901" si="92">SUM(E868:G868)</f>
        <v>232</v>
      </c>
      <c r="E868" s="335">
        <v>121</v>
      </c>
      <c r="F868" s="335">
        <v>110</v>
      </c>
      <c r="G868" s="335">
        <v>1</v>
      </c>
      <c r="H868" s="86"/>
      <c r="I868" s="112">
        <f t="shared" ref="I868:I901" si="93">SUM(J868:L868)</f>
        <v>5993</v>
      </c>
      <c r="J868" s="112">
        <v>3311</v>
      </c>
      <c r="K868" s="112">
        <v>2682</v>
      </c>
      <c r="L868" s="112">
        <v>0</v>
      </c>
      <c r="M868" s="86"/>
      <c r="N868" s="112">
        <f t="shared" ref="N868:N901" si="94">SUM(O868:Q868)</f>
        <v>1</v>
      </c>
      <c r="O868" s="335">
        <v>1</v>
      </c>
      <c r="P868" s="335">
        <v>0</v>
      </c>
      <c r="Q868" s="335">
        <v>0</v>
      </c>
      <c r="S868" s="258"/>
      <c r="T868" s="261"/>
    </row>
    <row r="869" spans="1:20" s="143" customFormat="1" ht="9" customHeight="1">
      <c r="A869" s="84" t="s">
        <v>17</v>
      </c>
      <c r="B869" s="112">
        <f t="shared" si="91"/>
        <v>20501</v>
      </c>
      <c r="C869" s="86"/>
      <c r="D869" s="112">
        <f t="shared" si="92"/>
        <v>526</v>
      </c>
      <c r="E869" s="335">
        <v>276</v>
      </c>
      <c r="F869" s="335">
        <v>248</v>
      </c>
      <c r="G869" s="335">
        <v>2</v>
      </c>
      <c r="H869" s="86"/>
      <c r="I869" s="112">
        <f t="shared" si="93"/>
        <v>19927</v>
      </c>
      <c r="J869" s="112">
        <v>12574</v>
      </c>
      <c r="K869" s="112">
        <v>7349</v>
      </c>
      <c r="L869" s="112">
        <v>4</v>
      </c>
      <c r="M869" s="86"/>
      <c r="N869" s="112">
        <f t="shared" si="94"/>
        <v>48</v>
      </c>
      <c r="O869" s="335">
        <v>38</v>
      </c>
      <c r="P869" s="335">
        <v>7</v>
      </c>
      <c r="Q869" s="335">
        <v>3</v>
      </c>
      <c r="S869" s="258"/>
      <c r="T869" s="261"/>
    </row>
    <row r="870" spans="1:20" s="143" customFormat="1" ht="9" customHeight="1">
      <c r="A870" s="84" t="s">
        <v>18</v>
      </c>
      <c r="B870" s="112">
        <f t="shared" si="91"/>
        <v>3447</v>
      </c>
      <c r="C870" s="86"/>
      <c r="D870" s="112">
        <f t="shared" si="92"/>
        <v>134</v>
      </c>
      <c r="E870" s="335">
        <v>81</v>
      </c>
      <c r="F870" s="335">
        <v>52</v>
      </c>
      <c r="G870" s="335">
        <v>1</v>
      </c>
      <c r="H870" s="86"/>
      <c r="I870" s="112">
        <f t="shared" si="93"/>
        <v>3306</v>
      </c>
      <c r="J870" s="112">
        <v>1952</v>
      </c>
      <c r="K870" s="112">
        <v>1354</v>
      </c>
      <c r="L870" s="112">
        <v>0</v>
      </c>
      <c r="M870" s="86"/>
      <c r="N870" s="112">
        <f t="shared" si="94"/>
        <v>7</v>
      </c>
      <c r="O870" s="335">
        <v>6</v>
      </c>
      <c r="P870" s="335">
        <v>1</v>
      </c>
      <c r="Q870" s="335">
        <v>0</v>
      </c>
      <c r="S870" s="258"/>
      <c r="T870" s="261"/>
    </row>
    <row r="871" spans="1:20" s="143" customFormat="1" ht="9" customHeight="1">
      <c r="A871" s="336" t="s">
        <v>19</v>
      </c>
      <c r="B871" s="337">
        <f t="shared" si="91"/>
        <v>4835</v>
      </c>
      <c r="C871" s="337"/>
      <c r="D871" s="337">
        <f t="shared" si="92"/>
        <v>179</v>
      </c>
      <c r="E871" s="338">
        <v>104</v>
      </c>
      <c r="F871" s="338">
        <v>74</v>
      </c>
      <c r="G871" s="338">
        <v>1</v>
      </c>
      <c r="H871" s="337"/>
      <c r="I871" s="337">
        <f t="shared" si="93"/>
        <v>4654</v>
      </c>
      <c r="J871" s="337">
        <v>2670</v>
      </c>
      <c r="K871" s="337">
        <v>1984</v>
      </c>
      <c r="L871" s="337">
        <v>0</v>
      </c>
      <c r="M871" s="337"/>
      <c r="N871" s="337">
        <f t="shared" si="94"/>
        <v>2</v>
      </c>
      <c r="O871" s="338">
        <v>2</v>
      </c>
      <c r="P871" s="338">
        <v>0</v>
      </c>
      <c r="Q871" s="338">
        <v>0</v>
      </c>
      <c r="T871" s="261"/>
    </row>
    <row r="872" spans="1:20" s="143" customFormat="1" ht="9" customHeight="1">
      <c r="A872" s="84" t="s">
        <v>20</v>
      </c>
      <c r="B872" s="112">
        <f t="shared" si="91"/>
        <v>17013</v>
      </c>
      <c r="C872" s="86"/>
      <c r="D872" s="112">
        <f t="shared" si="92"/>
        <v>637</v>
      </c>
      <c r="E872" s="335">
        <v>339</v>
      </c>
      <c r="F872" s="335">
        <v>293</v>
      </c>
      <c r="G872" s="335">
        <v>5</v>
      </c>
      <c r="H872" s="86"/>
      <c r="I872" s="112">
        <f t="shared" si="93"/>
        <v>16361</v>
      </c>
      <c r="J872" s="112">
        <v>8873</v>
      </c>
      <c r="K872" s="112">
        <v>7488</v>
      </c>
      <c r="L872" s="112">
        <v>0</v>
      </c>
      <c r="M872" s="86"/>
      <c r="N872" s="112">
        <f t="shared" si="94"/>
        <v>15</v>
      </c>
      <c r="O872" s="335">
        <v>12</v>
      </c>
      <c r="P872" s="335">
        <v>3</v>
      </c>
      <c r="Q872" s="335">
        <v>0</v>
      </c>
      <c r="T872" s="261"/>
    </row>
    <row r="873" spans="1:20" s="143" customFormat="1" ht="9" customHeight="1">
      <c r="A873" s="84" t="s">
        <v>21</v>
      </c>
      <c r="B873" s="112">
        <f t="shared" si="91"/>
        <v>4533</v>
      </c>
      <c r="C873" s="86"/>
      <c r="D873" s="112">
        <f t="shared" si="92"/>
        <v>101</v>
      </c>
      <c r="E873" s="335">
        <v>66</v>
      </c>
      <c r="F873" s="335">
        <v>35</v>
      </c>
      <c r="G873" s="335">
        <v>0</v>
      </c>
      <c r="H873" s="86"/>
      <c r="I873" s="112">
        <f t="shared" si="93"/>
        <v>4428</v>
      </c>
      <c r="J873" s="112">
        <v>2723</v>
      </c>
      <c r="K873" s="112">
        <v>1705</v>
      </c>
      <c r="L873" s="112">
        <v>0</v>
      </c>
      <c r="M873" s="86"/>
      <c r="N873" s="112">
        <f t="shared" si="94"/>
        <v>4</v>
      </c>
      <c r="O873" s="335">
        <v>4</v>
      </c>
      <c r="P873" s="335">
        <v>0</v>
      </c>
      <c r="Q873" s="335">
        <v>0</v>
      </c>
      <c r="T873" s="261"/>
    </row>
    <row r="874" spans="1:20" s="143" customFormat="1" ht="9" customHeight="1">
      <c r="A874" s="84" t="s">
        <v>22</v>
      </c>
      <c r="B874" s="112">
        <f t="shared" si="91"/>
        <v>27263</v>
      </c>
      <c r="C874" s="86"/>
      <c r="D874" s="112">
        <f t="shared" si="92"/>
        <v>1382</v>
      </c>
      <c r="E874" s="335">
        <v>756</v>
      </c>
      <c r="F874" s="335">
        <v>623</v>
      </c>
      <c r="G874" s="335">
        <v>3</v>
      </c>
      <c r="H874" s="86"/>
      <c r="I874" s="112">
        <f t="shared" si="93"/>
        <v>25862</v>
      </c>
      <c r="J874" s="112">
        <v>13988</v>
      </c>
      <c r="K874" s="112">
        <v>11874</v>
      </c>
      <c r="L874" s="112">
        <v>0</v>
      </c>
      <c r="M874" s="86"/>
      <c r="N874" s="112">
        <f t="shared" si="94"/>
        <v>19</v>
      </c>
      <c r="O874" s="335">
        <v>17</v>
      </c>
      <c r="P874" s="335">
        <v>2</v>
      </c>
      <c r="Q874" s="335">
        <v>0</v>
      </c>
      <c r="T874" s="261"/>
    </row>
    <row r="875" spans="1:20" s="143" customFormat="1" ht="9" customHeight="1">
      <c r="A875" s="336" t="s">
        <v>23</v>
      </c>
      <c r="B875" s="337">
        <f t="shared" si="91"/>
        <v>23836</v>
      </c>
      <c r="C875" s="337"/>
      <c r="D875" s="337">
        <f t="shared" si="92"/>
        <v>790</v>
      </c>
      <c r="E875" s="338">
        <v>414</v>
      </c>
      <c r="F875" s="338">
        <v>372</v>
      </c>
      <c r="G875" s="338">
        <v>4</v>
      </c>
      <c r="H875" s="337"/>
      <c r="I875" s="337">
        <f t="shared" si="93"/>
        <v>23033</v>
      </c>
      <c r="J875" s="337">
        <v>13622</v>
      </c>
      <c r="K875" s="337">
        <v>9409</v>
      </c>
      <c r="L875" s="337">
        <v>2</v>
      </c>
      <c r="M875" s="337"/>
      <c r="N875" s="337">
        <f t="shared" si="94"/>
        <v>13</v>
      </c>
      <c r="O875" s="338">
        <v>12</v>
      </c>
      <c r="P875" s="338">
        <v>0</v>
      </c>
      <c r="Q875" s="338">
        <v>1</v>
      </c>
      <c r="T875" s="261"/>
    </row>
    <row r="876" spans="1:20" s="143" customFormat="1" ht="9" customHeight="1">
      <c r="A876" s="243" t="s">
        <v>24</v>
      </c>
      <c r="B876" s="112">
        <f t="shared" si="91"/>
        <v>63213</v>
      </c>
      <c r="C876" s="86"/>
      <c r="D876" s="112">
        <f t="shared" si="92"/>
        <v>1226</v>
      </c>
      <c r="E876" s="335">
        <v>669</v>
      </c>
      <c r="F876" s="335">
        <v>551</v>
      </c>
      <c r="G876" s="335">
        <v>6</v>
      </c>
      <c r="H876" s="86"/>
      <c r="I876" s="112">
        <f t="shared" si="93"/>
        <v>61976</v>
      </c>
      <c r="J876" s="112">
        <v>31913</v>
      </c>
      <c r="K876" s="112">
        <v>30063</v>
      </c>
      <c r="L876" s="112">
        <v>0</v>
      </c>
      <c r="M876" s="86"/>
      <c r="N876" s="112">
        <f t="shared" si="94"/>
        <v>11</v>
      </c>
      <c r="O876" s="335">
        <v>10</v>
      </c>
      <c r="P876" s="335">
        <v>1</v>
      </c>
      <c r="Q876" s="335">
        <v>0</v>
      </c>
      <c r="T876" s="261"/>
    </row>
    <row r="877" spans="1:20" s="143" customFormat="1" ht="9" customHeight="1">
      <c r="A877" s="84" t="s">
        <v>25</v>
      </c>
      <c r="B877" s="112">
        <f t="shared" si="91"/>
        <v>9311</v>
      </c>
      <c r="C877" s="86"/>
      <c r="D877" s="112">
        <f t="shared" si="92"/>
        <v>337</v>
      </c>
      <c r="E877" s="335">
        <v>188</v>
      </c>
      <c r="F877" s="335">
        <v>147</v>
      </c>
      <c r="G877" s="335">
        <v>2</v>
      </c>
      <c r="H877" s="86"/>
      <c r="I877" s="112">
        <f t="shared" si="93"/>
        <v>8972</v>
      </c>
      <c r="J877" s="112">
        <v>4990</v>
      </c>
      <c r="K877" s="112">
        <v>3982</v>
      </c>
      <c r="L877" s="112">
        <v>0</v>
      </c>
      <c r="M877" s="86"/>
      <c r="N877" s="112">
        <f t="shared" si="94"/>
        <v>2</v>
      </c>
      <c r="O877" s="335">
        <v>0</v>
      </c>
      <c r="P877" s="335">
        <v>1</v>
      </c>
      <c r="Q877" s="335">
        <v>1</v>
      </c>
      <c r="T877" s="261"/>
    </row>
    <row r="878" spans="1:20" s="143" customFormat="1" ht="9" customHeight="1">
      <c r="A878" s="84" t="s">
        <v>26</v>
      </c>
      <c r="B878" s="112">
        <f t="shared" si="91"/>
        <v>35880</v>
      </c>
      <c r="C878" s="86"/>
      <c r="D878" s="112">
        <f t="shared" si="92"/>
        <v>1223</v>
      </c>
      <c r="E878" s="335">
        <v>634</v>
      </c>
      <c r="F878" s="335">
        <v>581</v>
      </c>
      <c r="G878" s="335">
        <v>8</v>
      </c>
      <c r="H878" s="86"/>
      <c r="I878" s="112">
        <f t="shared" si="93"/>
        <v>34653</v>
      </c>
      <c r="J878" s="112">
        <v>19912</v>
      </c>
      <c r="K878" s="112">
        <v>14741</v>
      </c>
      <c r="L878" s="112">
        <v>0</v>
      </c>
      <c r="M878" s="86"/>
      <c r="N878" s="112">
        <f t="shared" si="94"/>
        <v>4</v>
      </c>
      <c r="O878" s="335">
        <v>4</v>
      </c>
      <c r="P878" s="335">
        <v>0</v>
      </c>
      <c r="Q878" s="335">
        <v>0</v>
      </c>
      <c r="T878" s="261"/>
    </row>
    <row r="879" spans="1:20" s="143" customFormat="1" ht="9" customHeight="1">
      <c r="A879" s="336" t="s">
        <v>27</v>
      </c>
      <c r="B879" s="337">
        <f t="shared" si="91"/>
        <v>18410</v>
      </c>
      <c r="C879" s="337"/>
      <c r="D879" s="337">
        <f t="shared" si="92"/>
        <v>627</v>
      </c>
      <c r="E879" s="338">
        <v>347</v>
      </c>
      <c r="F879" s="338">
        <v>280</v>
      </c>
      <c r="G879" s="338">
        <v>0</v>
      </c>
      <c r="H879" s="337"/>
      <c r="I879" s="337">
        <f t="shared" si="93"/>
        <v>17744</v>
      </c>
      <c r="J879" s="337">
        <v>10204</v>
      </c>
      <c r="K879" s="337">
        <v>7539</v>
      </c>
      <c r="L879" s="337">
        <v>1</v>
      </c>
      <c r="M879" s="337"/>
      <c r="N879" s="337">
        <f t="shared" si="94"/>
        <v>39</v>
      </c>
      <c r="O879" s="338">
        <v>34</v>
      </c>
      <c r="P879" s="338">
        <v>5</v>
      </c>
      <c r="Q879" s="338">
        <v>0</v>
      </c>
      <c r="T879" s="261"/>
    </row>
    <row r="880" spans="1:20" s="143" customFormat="1" ht="9" customHeight="1">
      <c r="A880" s="84" t="s">
        <v>28</v>
      </c>
      <c r="B880" s="112">
        <f t="shared" si="91"/>
        <v>15945</v>
      </c>
      <c r="C880" s="86"/>
      <c r="D880" s="112">
        <f t="shared" si="92"/>
        <v>479</v>
      </c>
      <c r="E880" s="335">
        <v>263</v>
      </c>
      <c r="F880" s="335">
        <v>215</v>
      </c>
      <c r="G880" s="335">
        <v>1</v>
      </c>
      <c r="H880" s="86"/>
      <c r="I880" s="112">
        <f t="shared" si="93"/>
        <v>15459</v>
      </c>
      <c r="J880" s="112">
        <v>8423</v>
      </c>
      <c r="K880" s="112">
        <v>7036</v>
      </c>
      <c r="L880" s="112">
        <v>0</v>
      </c>
      <c r="M880" s="86"/>
      <c r="N880" s="112">
        <f t="shared" si="94"/>
        <v>7</v>
      </c>
      <c r="O880" s="335">
        <v>5</v>
      </c>
      <c r="P880" s="335">
        <v>2</v>
      </c>
      <c r="Q880" s="335">
        <v>0</v>
      </c>
      <c r="T880" s="261"/>
    </row>
    <row r="881" spans="1:20" s="143" customFormat="1" ht="9" customHeight="1">
      <c r="A881" s="84" t="s">
        <v>29</v>
      </c>
      <c r="B881" s="112">
        <f t="shared" si="91"/>
        <v>47097</v>
      </c>
      <c r="C881" s="86"/>
      <c r="D881" s="112">
        <f t="shared" si="92"/>
        <v>1457</v>
      </c>
      <c r="E881" s="335">
        <v>860</v>
      </c>
      <c r="F881" s="335">
        <v>591</v>
      </c>
      <c r="G881" s="335">
        <v>6</v>
      </c>
      <c r="H881" s="86"/>
      <c r="I881" s="112">
        <f t="shared" si="93"/>
        <v>45561</v>
      </c>
      <c r="J881" s="112">
        <v>25783</v>
      </c>
      <c r="K881" s="112">
        <v>19777</v>
      </c>
      <c r="L881" s="112">
        <v>1</v>
      </c>
      <c r="M881" s="86"/>
      <c r="N881" s="112">
        <f t="shared" si="94"/>
        <v>79</v>
      </c>
      <c r="O881" s="335">
        <v>69</v>
      </c>
      <c r="P881" s="335">
        <v>9</v>
      </c>
      <c r="Q881" s="335">
        <v>1</v>
      </c>
      <c r="T881" s="261"/>
    </row>
    <row r="882" spans="1:20" s="143" customFormat="1" ht="9" customHeight="1">
      <c r="A882" s="84" t="s">
        <v>30</v>
      </c>
      <c r="B882" s="112">
        <f t="shared" si="91"/>
        <v>86654</v>
      </c>
      <c r="C882" s="86"/>
      <c r="D882" s="112">
        <f t="shared" si="92"/>
        <v>3398</v>
      </c>
      <c r="E882" s="335">
        <v>1888</v>
      </c>
      <c r="F882" s="335">
        <v>1502</v>
      </c>
      <c r="G882" s="335">
        <v>8</v>
      </c>
      <c r="H882" s="86"/>
      <c r="I882" s="112">
        <f t="shared" si="93"/>
        <v>83250</v>
      </c>
      <c r="J882" s="112">
        <v>46394</v>
      </c>
      <c r="K882" s="112">
        <v>36856</v>
      </c>
      <c r="L882" s="112">
        <v>0</v>
      </c>
      <c r="M882" s="86"/>
      <c r="N882" s="112">
        <f t="shared" si="94"/>
        <v>6</v>
      </c>
      <c r="O882" s="335">
        <v>6</v>
      </c>
      <c r="P882" s="335">
        <v>0</v>
      </c>
      <c r="Q882" s="335">
        <v>0</v>
      </c>
      <c r="T882" s="261"/>
    </row>
    <row r="883" spans="1:20" s="143" customFormat="1" ht="9" customHeight="1">
      <c r="A883" s="336" t="s">
        <v>31</v>
      </c>
      <c r="B883" s="337">
        <f t="shared" si="91"/>
        <v>27279</v>
      </c>
      <c r="C883" s="337"/>
      <c r="D883" s="337">
        <f t="shared" si="92"/>
        <v>783</v>
      </c>
      <c r="E883" s="338">
        <v>451</v>
      </c>
      <c r="F883" s="338">
        <v>331</v>
      </c>
      <c r="G883" s="338">
        <v>1</v>
      </c>
      <c r="H883" s="337"/>
      <c r="I883" s="337">
        <f t="shared" si="93"/>
        <v>26483</v>
      </c>
      <c r="J883" s="337">
        <v>15159</v>
      </c>
      <c r="K883" s="337">
        <v>11324</v>
      </c>
      <c r="L883" s="337">
        <v>0</v>
      </c>
      <c r="M883" s="337"/>
      <c r="N883" s="337">
        <f t="shared" si="94"/>
        <v>13</v>
      </c>
      <c r="O883" s="338">
        <v>10</v>
      </c>
      <c r="P883" s="338">
        <v>3</v>
      </c>
      <c r="Q883" s="338">
        <v>0</v>
      </c>
      <c r="T883" s="261"/>
    </row>
    <row r="884" spans="1:20" s="143" customFormat="1" ht="9" customHeight="1">
      <c r="A884" s="84" t="s">
        <v>32</v>
      </c>
      <c r="B884" s="112">
        <f t="shared" si="91"/>
        <v>12319</v>
      </c>
      <c r="C884" s="86"/>
      <c r="D884" s="112">
        <f t="shared" si="92"/>
        <v>296</v>
      </c>
      <c r="E884" s="335">
        <v>175</v>
      </c>
      <c r="F884" s="335">
        <v>118</v>
      </c>
      <c r="G884" s="335">
        <v>3</v>
      </c>
      <c r="H884" s="86"/>
      <c r="I884" s="112">
        <f t="shared" si="93"/>
        <v>12004</v>
      </c>
      <c r="J884" s="112">
        <v>6732</v>
      </c>
      <c r="K884" s="112">
        <v>5272</v>
      </c>
      <c r="L884" s="112">
        <v>0</v>
      </c>
      <c r="M884" s="86"/>
      <c r="N884" s="112">
        <f t="shared" si="94"/>
        <v>19</v>
      </c>
      <c r="O884" s="335">
        <v>16</v>
      </c>
      <c r="P884" s="335">
        <v>2</v>
      </c>
      <c r="Q884" s="335">
        <v>1</v>
      </c>
      <c r="T884" s="261"/>
    </row>
    <row r="885" spans="1:20" s="143" customFormat="1" ht="9" customHeight="1">
      <c r="A885" s="84" t="s">
        <v>33</v>
      </c>
      <c r="B885" s="112">
        <f t="shared" si="91"/>
        <v>6487</v>
      </c>
      <c r="C885" s="86"/>
      <c r="D885" s="112">
        <f t="shared" si="92"/>
        <v>181</v>
      </c>
      <c r="E885" s="335">
        <v>102</v>
      </c>
      <c r="F885" s="335">
        <v>79</v>
      </c>
      <c r="G885" s="335">
        <v>0</v>
      </c>
      <c r="H885" s="86"/>
      <c r="I885" s="112">
        <f t="shared" si="93"/>
        <v>6304</v>
      </c>
      <c r="J885" s="112">
        <v>3670</v>
      </c>
      <c r="K885" s="112">
        <v>2634</v>
      </c>
      <c r="L885" s="112">
        <v>0</v>
      </c>
      <c r="M885" s="86"/>
      <c r="N885" s="112">
        <f t="shared" si="94"/>
        <v>2</v>
      </c>
      <c r="O885" s="335">
        <v>0</v>
      </c>
      <c r="P885" s="335">
        <v>2</v>
      </c>
      <c r="Q885" s="335">
        <v>0</v>
      </c>
      <c r="T885" s="261"/>
    </row>
    <row r="886" spans="1:20" s="143" customFormat="1" ht="9" customHeight="1">
      <c r="A886" s="84" t="s">
        <v>34</v>
      </c>
      <c r="B886" s="112">
        <f t="shared" si="91"/>
        <v>27818</v>
      </c>
      <c r="C886" s="86"/>
      <c r="D886" s="112">
        <f t="shared" si="92"/>
        <v>987</v>
      </c>
      <c r="E886" s="335">
        <v>552</v>
      </c>
      <c r="F886" s="335">
        <v>430</v>
      </c>
      <c r="G886" s="335">
        <v>5</v>
      </c>
      <c r="H886" s="86"/>
      <c r="I886" s="112">
        <f t="shared" si="93"/>
        <v>26798</v>
      </c>
      <c r="J886" s="112">
        <v>15108</v>
      </c>
      <c r="K886" s="112">
        <v>11690</v>
      </c>
      <c r="L886" s="112">
        <v>0</v>
      </c>
      <c r="M886" s="86"/>
      <c r="N886" s="112">
        <f t="shared" si="94"/>
        <v>33</v>
      </c>
      <c r="O886" s="335">
        <v>29</v>
      </c>
      <c r="P886" s="335">
        <v>4</v>
      </c>
      <c r="Q886" s="335">
        <v>0</v>
      </c>
      <c r="T886" s="261"/>
    </row>
    <row r="887" spans="1:20" s="143" customFormat="1" ht="9" customHeight="1">
      <c r="A887" s="336" t="s">
        <v>35</v>
      </c>
      <c r="B887" s="337">
        <f t="shared" si="91"/>
        <v>25073</v>
      </c>
      <c r="C887" s="337"/>
      <c r="D887" s="337">
        <f t="shared" si="92"/>
        <v>702</v>
      </c>
      <c r="E887" s="338">
        <v>391</v>
      </c>
      <c r="F887" s="338">
        <v>311</v>
      </c>
      <c r="G887" s="338">
        <v>0</v>
      </c>
      <c r="H887" s="337"/>
      <c r="I887" s="337">
        <f t="shared" si="93"/>
        <v>24368</v>
      </c>
      <c r="J887" s="337">
        <v>13043</v>
      </c>
      <c r="K887" s="337">
        <v>11325</v>
      </c>
      <c r="L887" s="337">
        <v>0</v>
      </c>
      <c r="M887" s="337"/>
      <c r="N887" s="337">
        <f t="shared" si="94"/>
        <v>3</v>
      </c>
      <c r="O887" s="338">
        <v>3</v>
      </c>
      <c r="P887" s="338">
        <v>0</v>
      </c>
      <c r="Q887" s="338">
        <v>0</v>
      </c>
      <c r="T887" s="261"/>
    </row>
    <row r="888" spans="1:20" s="143" customFormat="1" ht="9" customHeight="1">
      <c r="A888" s="84" t="s">
        <v>36</v>
      </c>
      <c r="B888" s="112">
        <f t="shared" si="91"/>
        <v>37855</v>
      </c>
      <c r="C888" s="86"/>
      <c r="D888" s="112">
        <f t="shared" si="92"/>
        <v>1651</v>
      </c>
      <c r="E888" s="335">
        <v>913</v>
      </c>
      <c r="F888" s="335">
        <v>735</v>
      </c>
      <c r="G888" s="335">
        <v>3</v>
      </c>
      <c r="H888" s="86"/>
      <c r="I888" s="112">
        <f t="shared" si="93"/>
        <v>36200</v>
      </c>
      <c r="J888" s="112">
        <v>19348</v>
      </c>
      <c r="K888" s="112">
        <v>16849</v>
      </c>
      <c r="L888" s="112">
        <v>3</v>
      </c>
      <c r="M888" s="86"/>
      <c r="N888" s="112">
        <f t="shared" si="94"/>
        <v>4</v>
      </c>
      <c r="O888" s="335">
        <v>2</v>
      </c>
      <c r="P888" s="335">
        <v>2</v>
      </c>
      <c r="Q888" s="335">
        <v>0</v>
      </c>
      <c r="T888" s="261"/>
    </row>
    <row r="889" spans="1:20" s="143" customFormat="1" ht="9" customHeight="1">
      <c r="A889" s="84" t="s">
        <v>37</v>
      </c>
      <c r="B889" s="112">
        <f t="shared" si="91"/>
        <v>10569</v>
      </c>
      <c r="C889" s="86"/>
      <c r="D889" s="112">
        <f t="shared" si="92"/>
        <v>390</v>
      </c>
      <c r="E889" s="335">
        <v>225</v>
      </c>
      <c r="F889" s="335">
        <v>165</v>
      </c>
      <c r="G889" s="335">
        <v>0</v>
      </c>
      <c r="H889" s="86"/>
      <c r="I889" s="112">
        <f t="shared" si="93"/>
        <v>10179</v>
      </c>
      <c r="J889" s="112">
        <v>5717</v>
      </c>
      <c r="K889" s="112">
        <v>4462</v>
      </c>
      <c r="L889" s="112">
        <v>0</v>
      </c>
      <c r="M889" s="86"/>
      <c r="N889" s="112">
        <f t="shared" si="94"/>
        <v>0</v>
      </c>
      <c r="O889" s="335">
        <v>0</v>
      </c>
      <c r="P889" s="335">
        <v>0</v>
      </c>
      <c r="Q889" s="335">
        <v>0</v>
      </c>
      <c r="T889" s="261"/>
    </row>
    <row r="890" spans="1:20" s="143" customFormat="1" ht="9" customHeight="1">
      <c r="A890" s="84" t="s">
        <v>38</v>
      </c>
      <c r="B890" s="112">
        <f t="shared" si="91"/>
        <v>7062</v>
      </c>
      <c r="C890" s="86"/>
      <c r="D890" s="112">
        <f t="shared" si="92"/>
        <v>313</v>
      </c>
      <c r="E890" s="335">
        <v>157</v>
      </c>
      <c r="F890" s="335">
        <v>156</v>
      </c>
      <c r="G890" s="335">
        <v>0</v>
      </c>
      <c r="H890" s="86"/>
      <c r="I890" s="112">
        <f t="shared" si="93"/>
        <v>6745</v>
      </c>
      <c r="J890" s="112">
        <v>4203</v>
      </c>
      <c r="K890" s="112">
        <v>2542</v>
      </c>
      <c r="L890" s="112">
        <v>0</v>
      </c>
      <c r="M890" s="86"/>
      <c r="N890" s="112">
        <f t="shared" si="94"/>
        <v>4</v>
      </c>
      <c r="O890" s="335">
        <v>3</v>
      </c>
      <c r="P890" s="335">
        <v>1</v>
      </c>
      <c r="Q890" s="335">
        <v>0</v>
      </c>
      <c r="T890" s="261"/>
    </row>
    <row r="891" spans="1:20" s="143" customFormat="1" ht="9" customHeight="1">
      <c r="A891" s="336" t="s">
        <v>39</v>
      </c>
      <c r="B891" s="337">
        <f t="shared" si="91"/>
        <v>16424</v>
      </c>
      <c r="C891" s="337"/>
      <c r="D891" s="337">
        <f t="shared" si="92"/>
        <v>453</v>
      </c>
      <c r="E891" s="338">
        <v>241</v>
      </c>
      <c r="F891" s="338">
        <v>207</v>
      </c>
      <c r="G891" s="338">
        <v>5</v>
      </c>
      <c r="H891" s="337"/>
      <c r="I891" s="337">
        <f t="shared" si="93"/>
        <v>15971</v>
      </c>
      <c r="J891" s="337">
        <v>8901</v>
      </c>
      <c r="K891" s="337">
        <v>7070</v>
      </c>
      <c r="L891" s="337">
        <v>0</v>
      </c>
      <c r="M891" s="337"/>
      <c r="N891" s="337">
        <f t="shared" si="94"/>
        <v>0</v>
      </c>
      <c r="O891" s="338">
        <v>0</v>
      </c>
      <c r="P891" s="338">
        <v>0</v>
      </c>
      <c r="Q891" s="338">
        <v>0</v>
      </c>
      <c r="T891" s="261"/>
    </row>
    <row r="892" spans="1:20" s="143" customFormat="1" ht="9" customHeight="1">
      <c r="A892" s="84" t="s">
        <v>40</v>
      </c>
      <c r="B892" s="112">
        <f t="shared" si="91"/>
        <v>16011</v>
      </c>
      <c r="C892" s="86"/>
      <c r="D892" s="112">
        <f t="shared" si="92"/>
        <v>501</v>
      </c>
      <c r="E892" s="335">
        <v>320</v>
      </c>
      <c r="F892" s="335">
        <v>178</v>
      </c>
      <c r="G892" s="335">
        <v>3</v>
      </c>
      <c r="H892" s="86"/>
      <c r="I892" s="112">
        <f t="shared" si="93"/>
        <v>15506</v>
      </c>
      <c r="J892" s="112">
        <v>9303</v>
      </c>
      <c r="K892" s="112">
        <v>6203</v>
      </c>
      <c r="L892" s="112">
        <v>0</v>
      </c>
      <c r="M892" s="86"/>
      <c r="N892" s="112">
        <f t="shared" si="94"/>
        <v>4</v>
      </c>
      <c r="O892" s="335">
        <v>2</v>
      </c>
      <c r="P892" s="335">
        <v>2</v>
      </c>
      <c r="Q892" s="335">
        <v>0</v>
      </c>
      <c r="T892" s="261"/>
    </row>
    <row r="893" spans="1:20" s="143" customFormat="1" ht="9" customHeight="1">
      <c r="A893" s="84" t="s">
        <v>41</v>
      </c>
      <c r="B893" s="112">
        <f t="shared" si="91"/>
        <v>17644</v>
      </c>
      <c r="C893" s="86"/>
      <c r="D893" s="112">
        <f t="shared" si="92"/>
        <v>506</v>
      </c>
      <c r="E893" s="335">
        <v>278</v>
      </c>
      <c r="F893" s="335">
        <v>228</v>
      </c>
      <c r="G893" s="335">
        <v>0</v>
      </c>
      <c r="H893" s="86"/>
      <c r="I893" s="112">
        <f t="shared" si="93"/>
        <v>17126</v>
      </c>
      <c r="J893" s="112">
        <v>10175</v>
      </c>
      <c r="K893" s="112">
        <v>6951</v>
      </c>
      <c r="L893" s="112">
        <v>0</v>
      </c>
      <c r="M893" s="86"/>
      <c r="N893" s="112">
        <f t="shared" si="94"/>
        <v>12</v>
      </c>
      <c r="O893" s="335">
        <v>8</v>
      </c>
      <c r="P893" s="335">
        <v>4</v>
      </c>
      <c r="Q893" s="335">
        <v>0</v>
      </c>
      <c r="T893" s="261"/>
    </row>
    <row r="894" spans="1:20" s="143" customFormat="1" ht="9" customHeight="1">
      <c r="A894" s="84" t="s">
        <v>42</v>
      </c>
      <c r="B894" s="112">
        <f t="shared" si="91"/>
        <v>13548</v>
      </c>
      <c r="C894" s="86"/>
      <c r="D894" s="112">
        <f t="shared" si="92"/>
        <v>630</v>
      </c>
      <c r="E894" s="335">
        <v>359</v>
      </c>
      <c r="F894" s="335">
        <v>271</v>
      </c>
      <c r="G894" s="335">
        <v>0</v>
      </c>
      <c r="H894" s="86"/>
      <c r="I894" s="112">
        <f t="shared" si="93"/>
        <v>12914</v>
      </c>
      <c r="J894" s="112">
        <v>7368</v>
      </c>
      <c r="K894" s="112">
        <v>5546</v>
      </c>
      <c r="L894" s="112">
        <v>0</v>
      </c>
      <c r="M894" s="86"/>
      <c r="N894" s="112">
        <f t="shared" si="94"/>
        <v>4</v>
      </c>
      <c r="O894" s="335">
        <v>4</v>
      </c>
      <c r="P894" s="335">
        <v>0</v>
      </c>
      <c r="Q894" s="335">
        <v>0</v>
      </c>
      <c r="T894" s="261"/>
    </row>
    <row r="895" spans="1:20" s="143" customFormat="1" ht="9" customHeight="1">
      <c r="A895" s="336" t="s">
        <v>43</v>
      </c>
      <c r="B895" s="337">
        <f t="shared" si="91"/>
        <v>19596</v>
      </c>
      <c r="C895" s="337"/>
      <c r="D895" s="337">
        <f t="shared" si="92"/>
        <v>658</v>
      </c>
      <c r="E895" s="338">
        <v>373</v>
      </c>
      <c r="F895" s="338">
        <v>279</v>
      </c>
      <c r="G895" s="338">
        <v>6</v>
      </c>
      <c r="H895" s="337"/>
      <c r="I895" s="337">
        <f t="shared" si="93"/>
        <v>18919</v>
      </c>
      <c r="J895" s="337">
        <v>10777</v>
      </c>
      <c r="K895" s="337">
        <v>8142</v>
      </c>
      <c r="L895" s="337">
        <v>0</v>
      </c>
      <c r="M895" s="337"/>
      <c r="N895" s="337">
        <f t="shared" si="94"/>
        <v>19</v>
      </c>
      <c r="O895" s="338">
        <v>14</v>
      </c>
      <c r="P895" s="338">
        <v>4</v>
      </c>
      <c r="Q895" s="338">
        <v>1</v>
      </c>
      <c r="T895" s="261"/>
    </row>
    <row r="896" spans="1:20" s="143" customFormat="1" ht="9" customHeight="1">
      <c r="A896" s="84" t="s">
        <v>44</v>
      </c>
      <c r="B896" s="112">
        <f t="shared" si="91"/>
        <v>6946</v>
      </c>
      <c r="C896" s="86"/>
      <c r="D896" s="112">
        <f t="shared" si="92"/>
        <v>299</v>
      </c>
      <c r="E896" s="335">
        <v>169</v>
      </c>
      <c r="F896" s="335">
        <v>129</v>
      </c>
      <c r="G896" s="335">
        <v>1</v>
      </c>
      <c r="H896" s="86"/>
      <c r="I896" s="112">
        <f t="shared" si="93"/>
        <v>6647</v>
      </c>
      <c r="J896" s="112">
        <v>3669</v>
      </c>
      <c r="K896" s="112">
        <v>2978</v>
      </c>
      <c r="L896" s="112">
        <v>0</v>
      </c>
      <c r="M896" s="86"/>
      <c r="N896" s="112">
        <f t="shared" si="94"/>
        <v>0</v>
      </c>
      <c r="O896" s="335">
        <v>0</v>
      </c>
      <c r="P896" s="335">
        <v>0</v>
      </c>
      <c r="Q896" s="335">
        <v>0</v>
      </c>
      <c r="T896" s="261"/>
    </row>
    <row r="897" spans="1:20" s="143" customFormat="1" ht="9" customHeight="1">
      <c r="A897" s="84" t="s">
        <v>45</v>
      </c>
      <c r="B897" s="112">
        <f t="shared" si="91"/>
        <v>53395</v>
      </c>
      <c r="C897" s="86"/>
      <c r="D897" s="112">
        <f t="shared" si="92"/>
        <v>1399</v>
      </c>
      <c r="E897" s="335">
        <v>771</v>
      </c>
      <c r="F897" s="335">
        <v>626</v>
      </c>
      <c r="G897" s="335">
        <v>2</v>
      </c>
      <c r="H897" s="86"/>
      <c r="I897" s="112">
        <f t="shared" si="93"/>
        <v>51975</v>
      </c>
      <c r="J897" s="112">
        <v>28217</v>
      </c>
      <c r="K897" s="112">
        <v>23758</v>
      </c>
      <c r="L897" s="112">
        <v>0</v>
      </c>
      <c r="M897" s="86"/>
      <c r="N897" s="112">
        <f t="shared" si="94"/>
        <v>21</v>
      </c>
      <c r="O897" s="335">
        <v>17</v>
      </c>
      <c r="P897" s="335">
        <v>4</v>
      </c>
      <c r="Q897" s="335">
        <v>0</v>
      </c>
      <c r="T897" s="261"/>
    </row>
    <row r="898" spans="1:20" s="143" customFormat="1" ht="9" customHeight="1">
      <c r="A898" s="84" t="s">
        <v>46</v>
      </c>
      <c r="B898" s="112">
        <f t="shared" si="91"/>
        <v>13017</v>
      </c>
      <c r="C898" s="86"/>
      <c r="D898" s="112">
        <f t="shared" si="92"/>
        <v>373</v>
      </c>
      <c r="E898" s="335">
        <v>200</v>
      </c>
      <c r="F898" s="335">
        <v>172</v>
      </c>
      <c r="G898" s="335">
        <v>1</v>
      </c>
      <c r="H898" s="86"/>
      <c r="I898" s="112">
        <f t="shared" si="93"/>
        <v>12642</v>
      </c>
      <c r="J898" s="112">
        <v>6878</v>
      </c>
      <c r="K898" s="112">
        <v>5764</v>
      </c>
      <c r="L898" s="112">
        <v>0</v>
      </c>
      <c r="M898" s="86"/>
      <c r="N898" s="112">
        <f t="shared" si="94"/>
        <v>2</v>
      </c>
      <c r="O898" s="335">
        <v>1</v>
      </c>
      <c r="P898" s="335">
        <v>1</v>
      </c>
      <c r="Q898" s="335">
        <v>0</v>
      </c>
      <c r="T898" s="261"/>
    </row>
    <row r="899" spans="1:20" s="143" customFormat="1" ht="9" customHeight="1">
      <c r="A899" s="336" t="s">
        <v>47</v>
      </c>
      <c r="B899" s="337">
        <f t="shared" si="91"/>
        <v>9596</v>
      </c>
      <c r="C899" s="337"/>
      <c r="D899" s="337">
        <f t="shared" si="92"/>
        <v>292</v>
      </c>
      <c r="E899" s="338">
        <v>171</v>
      </c>
      <c r="F899" s="338">
        <v>119</v>
      </c>
      <c r="G899" s="338">
        <v>2</v>
      </c>
      <c r="H899" s="337"/>
      <c r="I899" s="337">
        <f t="shared" si="93"/>
        <v>9301</v>
      </c>
      <c r="J899" s="337">
        <v>5345</v>
      </c>
      <c r="K899" s="337">
        <v>3956</v>
      </c>
      <c r="L899" s="337">
        <v>0</v>
      </c>
      <c r="M899" s="337"/>
      <c r="N899" s="337">
        <f t="shared" si="94"/>
        <v>3</v>
      </c>
      <c r="O899" s="338">
        <v>3</v>
      </c>
      <c r="P899" s="338">
        <v>0</v>
      </c>
      <c r="Q899" s="338">
        <v>0</v>
      </c>
      <c r="T899" s="261"/>
    </row>
    <row r="900" spans="1:20" s="143" customFormat="1" ht="9" customHeight="1">
      <c r="A900" s="84" t="s">
        <v>76</v>
      </c>
      <c r="B900" s="112">
        <f t="shared" si="91"/>
        <v>1127</v>
      </c>
      <c r="C900" s="86"/>
      <c r="D900" s="112">
        <f t="shared" si="92"/>
        <v>6</v>
      </c>
      <c r="E900" s="335">
        <v>4</v>
      </c>
      <c r="F900" s="335">
        <v>2</v>
      </c>
      <c r="G900" s="335">
        <v>0</v>
      </c>
      <c r="H900" s="86"/>
      <c r="I900" s="112">
        <f t="shared" si="93"/>
        <v>1121</v>
      </c>
      <c r="J900" s="112">
        <v>771</v>
      </c>
      <c r="K900" s="112">
        <v>350</v>
      </c>
      <c r="L900" s="112">
        <v>0</v>
      </c>
      <c r="M900" s="86"/>
      <c r="N900" s="112">
        <f t="shared" si="94"/>
        <v>0</v>
      </c>
      <c r="O900" s="335">
        <v>0</v>
      </c>
      <c r="P900" s="335">
        <v>0</v>
      </c>
      <c r="Q900" s="335">
        <v>0</v>
      </c>
      <c r="T900" s="261"/>
    </row>
    <row r="901" spans="1:20" s="143" customFormat="1" ht="9" customHeight="1">
      <c r="A901" s="84" t="s">
        <v>266</v>
      </c>
      <c r="B901" s="112">
        <f t="shared" si="91"/>
        <v>16681</v>
      </c>
      <c r="C901" s="86"/>
      <c r="D901" s="112">
        <f t="shared" si="92"/>
        <v>303</v>
      </c>
      <c r="E901" s="335">
        <v>169</v>
      </c>
      <c r="F901" s="335">
        <v>130</v>
      </c>
      <c r="G901" s="335">
        <v>4</v>
      </c>
      <c r="H901" s="86"/>
      <c r="I901" s="112">
        <f t="shared" si="93"/>
        <v>11911</v>
      </c>
      <c r="J901" s="112">
        <v>8812</v>
      </c>
      <c r="K901" s="112">
        <v>3061</v>
      </c>
      <c r="L901" s="112">
        <v>38</v>
      </c>
      <c r="M901" s="86"/>
      <c r="N901" s="112">
        <f t="shared" si="94"/>
        <v>4467</v>
      </c>
      <c r="O901" s="335">
        <v>3849</v>
      </c>
      <c r="P901" s="335">
        <v>383</v>
      </c>
      <c r="Q901" s="335">
        <v>235</v>
      </c>
      <c r="T901" s="261"/>
    </row>
    <row r="902" spans="1:20" ht="3" customHeight="1">
      <c r="A902" s="285"/>
      <c r="B902" s="339"/>
      <c r="C902" s="339"/>
      <c r="D902" s="339"/>
      <c r="E902" s="339"/>
      <c r="F902" s="339"/>
      <c r="G902" s="340"/>
      <c r="H902" s="340"/>
      <c r="I902" s="339"/>
      <c r="J902" s="285"/>
      <c r="K902" s="339"/>
      <c r="L902" s="339"/>
      <c r="M902" s="285"/>
      <c r="N902" s="285"/>
      <c r="O902" s="285"/>
      <c r="P902" s="285"/>
      <c r="Q902" s="285"/>
      <c r="T902" s="261"/>
    </row>
    <row r="903" spans="1:20" ht="3" customHeight="1">
      <c r="A903" s="286"/>
      <c r="B903" s="341"/>
      <c r="C903" s="341"/>
      <c r="D903" s="341"/>
      <c r="E903" s="341"/>
      <c r="F903" s="341"/>
      <c r="G903" s="341"/>
      <c r="H903" s="341"/>
      <c r="I903" s="341"/>
      <c r="J903" s="341"/>
      <c r="K903" s="341"/>
      <c r="L903" s="341"/>
    </row>
    <row r="904" spans="1:20" ht="9" customHeight="1">
      <c r="A904" s="371" t="s">
        <v>267</v>
      </c>
      <c r="B904" s="341"/>
      <c r="C904" s="341"/>
      <c r="D904" s="341"/>
      <c r="E904" s="341"/>
      <c r="F904" s="341"/>
      <c r="G904" s="341"/>
      <c r="H904" s="341"/>
      <c r="I904" s="341"/>
      <c r="J904" s="341"/>
      <c r="K904" s="341"/>
      <c r="L904" s="341"/>
    </row>
    <row r="905" spans="1:20" ht="11.25" hidden="1" customHeight="1"/>
    <row r="906" spans="1:20" ht="11.25" hidden="1" customHeight="1"/>
    <row r="907" spans="1:20" ht="11.25" hidden="1" customHeight="1">
      <c r="B907" s="342"/>
      <c r="C907" s="342"/>
      <c r="D907" s="342"/>
      <c r="E907" s="342"/>
      <c r="F907" s="342"/>
      <c r="G907" s="342"/>
      <c r="H907" s="342"/>
    </row>
    <row r="908" spans="1:20" ht="11.25" hidden="1" customHeight="1">
      <c r="A908" s="343"/>
      <c r="B908" s="342"/>
      <c r="C908" s="342"/>
      <c r="D908" s="344"/>
      <c r="F908" s="344"/>
      <c r="G908" s="342"/>
      <c r="H908" s="342"/>
    </row>
    <row r="909" spans="1:20" ht="11.25" hidden="1" customHeight="1">
      <c r="A909" s="344"/>
      <c r="B909" s="344"/>
      <c r="C909" s="342"/>
      <c r="D909" s="344"/>
      <c r="E909" s="344"/>
      <c r="F909" s="344"/>
      <c r="G909" s="344"/>
      <c r="H909" s="342"/>
      <c r="N909" s="344"/>
      <c r="O909" s="344"/>
      <c r="P909" s="344"/>
      <c r="Q909" s="344"/>
    </row>
    <row r="910" spans="1:20" ht="11.25" hidden="1" customHeight="1">
      <c r="A910" s="342"/>
      <c r="B910" s="342"/>
      <c r="C910" s="342"/>
      <c r="D910" s="345"/>
      <c r="E910" s="342"/>
      <c r="F910" s="342"/>
      <c r="G910" s="342"/>
      <c r="H910" s="342"/>
      <c r="N910" s="345"/>
      <c r="O910" s="345"/>
      <c r="P910" s="345"/>
      <c r="Q910" s="345"/>
    </row>
    <row r="911" spans="1:20" ht="11.25" hidden="1" customHeight="1">
      <c r="A911" s="342"/>
      <c r="B911" s="342"/>
      <c r="C911" s="342"/>
      <c r="D911" s="345"/>
      <c r="E911" s="341"/>
      <c r="F911" s="341"/>
      <c r="G911" s="341"/>
      <c r="H911" s="342"/>
      <c r="N911" s="345"/>
      <c r="O911" s="286"/>
      <c r="P911" s="286"/>
      <c r="Q911" s="286"/>
    </row>
    <row r="912" spans="1:20" ht="11.25" hidden="1" customHeight="1">
      <c r="A912" s="342"/>
      <c r="B912" s="342"/>
      <c r="C912" s="342"/>
      <c r="D912" s="345"/>
      <c r="E912" s="341"/>
      <c r="F912" s="341"/>
      <c r="G912" s="346"/>
      <c r="H912" s="342"/>
      <c r="N912" s="345"/>
      <c r="O912" s="286"/>
      <c r="P912" s="286"/>
      <c r="Q912" s="286"/>
    </row>
    <row r="913" spans="1:17" ht="11.25" hidden="1" customHeight="1">
      <c r="A913" s="342"/>
      <c r="B913" s="342"/>
      <c r="C913" s="342"/>
      <c r="D913" s="345"/>
      <c r="E913" s="341"/>
      <c r="F913" s="341"/>
      <c r="G913" s="346"/>
      <c r="H913" s="342"/>
      <c r="N913" s="345"/>
      <c r="O913" s="286"/>
      <c r="P913" s="286"/>
      <c r="Q913" s="286"/>
    </row>
    <row r="914" spans="1:17" ht="11.25" hidden="1" customHeight="1">
      <c r="A914" s="342"/>
      <c r="B914" s="342"/>
      <c r="C914" s="342"/>
      <c r="D914" s="345"/>
      <c r="E914" s="341"/>
      <c r="F914" s="341"/>
      <c r="G914" s="346"/>
      <c r="H914" s="342"/>
      <c r="N914" s="345"/>
      <c r="O914" s="286"/>
      <c r="P914" s="286"/>
      <c r="Q914" s="286"/>
    </row>
    <row r="915" spans="1:17" ht="11.25" hidden="1" customHeight="1">
      <c r="A915" s="342"/>
      <c r="B915" s="342"/>
      <c r="C915" s="342"/>
      <c r="D915" s="345"/>
      <c r="E915" s="341"/>
      <c r="F915" s="341"/>
      <c r="G915" s="341"/>
      <c r="H915" s="342"/>
      <c r="N915" s="345"/>
      <c r="O915" s="286"/>
      <c r="P915" s="286"/>
      <c r="Q915" s="286"/>
    </row>
    <row r="916" spans="1:17" ht="11.25" hidden="1" customHeight="1">
      <c r="A916" s="342"/>
      <c r="B916" s="342"/>
      <c r="C916" s="342"/>
      <c r="D916" s="345"/>
      <c r="E916" s="341"/>
      <c r="F916" s="341"/>
      <c r="G916" s="346"/>
      <c r="H916" s="342"/>
      <c r="N916" s="345"/>
      <c r="O916" s="286"/>
      <c r="P916" s="286"/>
      <c r="Q916" s="286"/>
    </row>
    <row r="917" spans="1:17" ht="11.25" hidden="1" customHeight="1">
      <c r="A917" s="342"/>
      <c r="B917" s="342"/>
      <c r="C917" s="342"/>
      <c r="D917" s="345"/>
      <c r="E917" s="341"/>
      <c r="F917" s="341"/>
      <c r="G917" s="346"/>
      <c r="H917" s="342"/>
      <c r="N917" s="345"/>
      <c r="O917" s="286"/>
      <c r="P917" s="286"/>
      <c r="Q917" s="286"/>
    </row>
    <row r="918" spans="1:17" ht="11.25" hidden="1" customHeight="1">
      <c r="A918" s="342"/>
      <c r="B918" s="342"/>
      <c r="C918" s="342"/>
      <c r="D918" s="345"/>
      <c r="E918" s="341"/>
      <c r="F918" s="341"/>
      <c r="G918" s="341"/>
      <c r="H918" s="342"/>
      <c r="N918" s="345"/>
      <c r="O918" s="286"/>
      <c r="P918" s="286"/>
      <c r="Q918" s="286"/>
    </row>
    <row r="919" spans="1:17" ht="11.25" hidden="1" customHeight="1">
      <c r="A919" s="342"/>
      <c r="B919" s="342"/>
      <c r="C919" s="342"/>
      <c r="D919" s="345"/>
      <c r="E919" s="341"/>
      <c r="F919" s="341"/>
      <c r="G919" s="341"/>
      <c r="H919" s="342"/>
      <c r="N919" s="345"/>
      <c r="O919" s="286"/>
      <c r="P919" s="286"/>
      <c r="Q919" s="286"/>
    </row>
    <row r="920" spans="1:17" ht="11.25" hidden="1" customHeight="1">
      <c r="A920" s="342"/>
      <c r="B920" s="342"/>
      <c r="C920" s="342"/>
      <c r="D920" s="345"/>
      <c r="E920" s="341"/>
      <c r="F920" s="341"/>
      <c r="G920" s="346"/>
      <c r="H920" s="342"/>
      <c r="N920" s="345"/>
      <c r="O920" s="286"/>
      <c r="P920" s="286"/>
      <c r="Q920" s="286"/>
    </row>
    <row r="921" spans="1:17" ht="11.25" hidden="1" customHeight="1">
      <c r="A921" s="342"/>
      <c r="B921" s="342"/>
      <c r="C921" s="342"/>
      <c r="D921" s="345"/>
      <c r="E921" s="341"/>
      <c r="F921" s="341"/>
      <c r="G921" s="341"/>
      <c r="H921" s="342"/>
      <c r="N921" s="345"/>
      <c r="O921" s="286"/>
      <c r="P921" s="286"/>
      <c r="Q921" s="286"/>
    </row>
    <row r="922" spans="1:17" ht="11.25" hidden="1" customHeight="1">
      <c r="A922" s="342"/>
      <c r="B922" s="342"/>
      <c r="C922" s="342"/>
      <c r="D922" s="345"/>
      <c r="E922" s="341"/>
      <c r="F922" s="341"/>
      <c r="G922" s="346"/>
      <c r="H922" s="342"/>
      <c r="N922" s="345"/>
      <c r="O922" s="286"/>
      <c r="P922" s="286"/>
      <c r="Q922" s="286"/>
    </row>
    <row r="923" spans="1:17" ht="11.25" hidden="1" customHeight="1">
      <c r="A923" s="342"/>
      <c r="B923" s="342"/>
      <c r="C923" s="342"/>
      <c r="D923" s="345"/>
      <c r="E923" s="341"/>
      <c r="F923" s="341"/>
      <c r="G923" s="341"/>
      <c r="H923" s="342"/>
      <c r="N923" s="345"/>
      <c r="O923" s="286"/>
      <c r="P923" s="286"/>
      <c r="Q923" s="286"/>
    </row>
    <row r="924" spans="1:17" ht="11.25" hidden="1" customHeight="1">
      <c r="A924" s="342"/>
      <c r="B924" s="342"/>
      <c r="C924" s="342"/>
      <c r="D924" s="345"/>
      <c r="E924" s="341"/>
      <c r="F924" s="341"/>
      <c r="G924" s="346"/>
      <c r="H924" s="342"/>
      <c r="N924" s="345"/>
      <c r="O924" s="286"/>
      <c r="P924" s="286"/>
      <c r="Q924" s="286"/>
    </row>
    <row r="925" spans="1:17" ht="11.25" hidden="1" customHeight="1">
      <c r="A925" s="342"/>
      <c r="B925" s="342"/>
      <c r="C925" s="342"/>
      <c r="D925" s="345"/>
      <c r="E925" s="341"/>
      <c r="F925" s="341"/>
      <c r="G925" s="341"/>
      <c r="H925" s="342"/>
      <c r="N925" s="345"/>
      <c r="O925" s="286"/>
      <c r="P925" s="286"/>
      <c r="Q925" s="286"/>
    </row>
    <row r="926" spans="1:17" ht="11.25" hidden="1" customHeight="1">
      <c r="A926" s="342"/>
      <c r="B926" s="342"/>
      <c r="C926" s="342"/>
      <c r="D926" s="345"/>
      <c r="E926" s="341"/>
      <c r="F926" s="341"/>
      <c r="G926" s="341"/>
      <c r="H926" s="342"/>
      <c r="N926" s="345"/>
      <c r="O926" s="286"/>
      <c r="P926" s="286"/>
      <c r="Q926" s="286"/>
    </row>
    <row r="927" spans="1:17" ht="11.25" hidden="1" customHeight="1">
      <c r="A927" s="342"/>
      <c r="B927" s="342"/>
      <c r="C927" s="342"/>
      <c r="D927" s="345"/>
      <c r="E927" s="341"/>
      <c r="F927" s="341"/>
      <c r="G927" s="341"/>
      <c r="H927" s="342"/>
      <c r="N927" s="345"/>
      <c r="O927" s="286"/>
      <c r="P927" s="286"/>
      <c r="Q927" s="286"/>
    </row>
    <row r="928" spans="1:17" ht="11.25" hidden="1" customHeight="1">
      <c r="A928" s="342"/>
      <c r="B928" s="342"/>
      <c r="C928" s="342"/>
      <c r="D928" s="345"/>
      <c r="E928" s="341"/>
      <c r="F928" s="341"/>
      <c r="G928" s="346"/>
      <c r="H928" s="342"/>
      <c r="N928" s="345"/>
      <c r="O928" s="286"/>
      <c r="P928" s="286"/>
      <c r="Q928" s="286"/>
    </row>
    <row r="929" spans="1:17" ht="11.25" hidden="1" customHeight="1">
      <c r="A929" s="342"/>
      <c r="B929" s="342"/>
      <c r="C929" s="342"/>
      <c r="D929" s="345"/>
      <c r="E929" s="341"/>
      <c r="F929" s="341"/>
      <c r="G929" s="341"/>
      <c r="H929" s="342"/>
      <c r="N929" s="345"/>
      <c r="O929" s="286"/>
      <c r="P929" s="286"/>
      <c r="Q929" s="286"/>
    </row>
    <row r="930" spans="1:17" ht="11.25" hidden="1" customHeight="1">
      <c r="A930" s="342"/>
      <c r="B930" s="342"/>
      <c r="C930" s="342"/>
      <c r="D930" s="345"/>
      <c r="E930" s="341"/>
      <c r="F930" s="341"/>
      <c r="G930" s="346"/>
      <c r="H930" s="342"/>
      <c r="N930" s="345"/>
      <c r="O930" s="286"/>
      <c r="P930" s="286"/>
      <c r="Q930" s="286"/>
    </row>
    <row r="931" spans="1:17" ht="11.25" hidden="1" customHeight="1">
      <c r="A931" s="342"/>
      <c r="B931" s="342"/>
      <c r="C931" s="342"/>
      <c r="D931" s="345"/>
      <c r="E931" s="341"/>
      <c r="F931" s="341"/>
      <c r="G931" s="341"/>
      <c r="H931" s="342"/>
      <c r="N931" s="345"/>
      <c r="O931" s="286"/>
      <c r="P931" s="286"/>
      <c r="Q931" s="286"/>
    </row>
    <row r="932" spans="1:17" ht="11.25" hidden="1" customHeight="1">
      <c r="A932" s="342"/>
      <c r="B932" s="342"/>
      <c r="C932" s="342"/>
      <c r="D932" s="345"/>
      <c r="E932" s="341"/>
      <c r="F932" s="347"/>
      <c r="G932" s="346"/>
      <c r="H932" s="342"/>
      <c r="N932" s="345"/>
      <c r="O932" s="286"/>
      <c r="P932" s="286"/>
      <c r="Q932" s="286"/>
    </row>
    <row r="933" spans="1:17" ht="11.25" hidden="1" customHeight="1">
      <c r="A933" s="342"/>
      <c r="B933" s="342"/>
      <c r="C933" s="342"/>
      <c r="D933" s="345"/>
      <c r="E933" s="341"/>
      <c r="F933" s="341"/>
      <c r="G933" s="341"/>
      <c r="H933" s="342"/>
      <c r="N933" s="345"/>
      <c r="O933" s="286"/>
      <c r="P933" s="286"/>
      <c r="Q933" s="286"/>
    </row>
    <row r="934" spans="1:17" ht="11.25" hidden="1" customHeight="1">
      <c r="A934" s="342"/>
      <c r="B934" s="342"/>
      <c r="C934" s="342"/>
      <c r="D934" s="345"/>
      <c r="E934" s="341"/>
      <c r="F934" s="341"/>
      <c r="G934" s="341"/>
      <c r="H934" s="342"/>
      <c r="N934" s="345"/>
      <c r="O934" s="286"/>
      <c r="P934" s="286"/>
      <c r="Q934" s="286"/>
    </row>
    <row r="935" spans="1:17" ht="11.25" hidden="1" customHeight="1">
      <c r="A935" s="342"/>
      <c r="B935" s="342"/>
      <c r="C935" s="342"/>
      <c r="D935" s="345"/>
      <c r="E935" s="341"/>
      <c r="F935" s="341"/>
      <c r="G935" s="346"/>
      <c r="H935" s="342"/>
      <c r="N935" s="345"/>
      <c r="O935" s="286"/>
      <c r="P935" s="286"/>
      <c r="Q935" s="286"/>
    </row>
    <row r="936" spans="1:17" ht="11.25" hidden="1" customHeight="1">
      <c r="A936" s="342"/>
      <c r="B936" s="342"/>
      <c r="C936" s="342"/>
      <c r="D936" s="345"/>
      <c r="E936" s="341"/>
      <c r="F936" s="341"/>
      <c r="G936" s="346"/>
      <c r="H936" s="342"/>
      <c r="N936" s="345"/>
      <c r="O936" s="286"/>
      <c r="P936" s="286"/>
      <c r="Q936" s="286"/>
    </row>
    <row r="937" spans="1:17" ht="11.25" hidden="1" customHeight="1">
      <c r="A937" s="342"/>
      <c r="B937" s="342"/>
      <c r="C937" s="342"/>
      <c r="D937" s="345"/>
      <c r="E937" s="341"/>
      <c r="F937" s="341"/>
      <c r="G937" s="346"/>
      <c r="H937" s="342"/>
      <c r="N937" s="345"/>
      <c r="O937" s="286"/>
      <c r="P937" s="286"/>
      <c r="Q937" s="286"/>
    </row>
    <row r="938" spans="1:17" ht="11.25" hidden="1" customHeight="1">
      <c r="A938" s="342"/>
      <c r="B938" s="342"/>
      <c r="C938" s="342"/>
      <c r="D938" s="345"/>
      <c r="E938" s="341"/>
      <c r="F938" s="341"/>
      <c r="G938" s="346"/>
      <c r="H938" s="342"/>
      <c r="N938" s="345"/>
      <c r="O938" s="286"/>
      <c r="P938" s="286"/>
      <c r="Q938" s="286"/>
    </row>
    <row r="939" spans="1:17" ht="11.25" hidden="1" customHeight="1">
      <c r="A939" s="342"/>
      <c r="B939" s="342"/>
      <c r="C939" s="342"/>
      <c r="D939" s="345"/>
      <c r="E939" s="341"/>
      <c r="F939" s="341"/>
      <c r="G939" s="346"/>
      <c r="H939" s="342"/>
      <c r="N939" s="345"/>
      <c r="O939" s="286"/>
      <c r="P939" s="286"/>
      <c r="Q939" s="286"/>
    </row>
    <row r="940" spans="1:17" ht="11.25" hidden="1" customHeight="1">
      <c r="A940" s="342"/>
      <c r="B940" s="342"/>
      <c r="C940" s="342"/>
      <c r="D940" s="345"/>
      <c r="E940" s="341"/>
      <c r="F940" s="341"/>
      <c r="G940" s="346"/>
      <c r="H940" s="342"/>
      <c r="N940" s="345"/>
      <c r="O940" s="286"/>
      <c r="P940" s="286"/>
      <c r="Q940" s="286"/>
    </row>
    <row r="941" spans="1:17" ht="11.25" hidden="1" customHeight="1">
      <c r="A941" s="342"/>
      <c r="B941" s="342"/>
      <c r="C941" s="342"/>
      <c r="D941" s="345"/>
      <c r="E941" s="341"/>
      <c r="F941" s="341"/>
      <c r="G941" s="346"/>
      <c r="H941" s="342"/>
      <c r="N941" s="345"/>
      <c r="O941" s="286"/>
      <c r="P941" s="286"/>
      <c r="Q941" s="286"/>
    </row>
    <row r="942" spans="1:17" ht="11.25" hidden="1" customHeight="1">
      <c r="A942" s="342"/>
      <c r="B942" s="342"/>
      <c r="C942" s="342"/>
      <c r="D942" s="345"/>
      <c r="E942" s="341"/>
      <c r="F942" s="341"/>
      <c r="G942" s="346"/>
      <c r="H942" s="342"/>
      <c r="N942" s="345"/>
      <c r="O942" s="286"/>
      <c r="P942" s="286"/>
      <c r="Q942" s="286"/>
    </row>
  </sheetData>
  <sheetProtection sheet="1" objects="1" scenarios="1"/>
  <mergeCells count="11">
    <mergeCell ref="Q7:Q9"/>
    <mergeCell ref="P1:Q1"/>
    <mergeCell ref="A6:A9"/>
    <mergeCell ref="E7:E9"/>
    <mergeCell ref="F7:F9"/>
    <mergeCell ref="G7:G9"/>
    <mergeCell ref="J7:J9"/>
    <mergeCell ref="K7:K9"/>
    <mergeCell ref="L7:L9"/>
    <mergeCell ref="O7:O9"/>
    <mergeCell ref="P7:P9"/>
  </mergeCells>
  <hyperlinks>
    <hyperlink ref="P1" location="Índice!A1" display="Índice!A1"/>
    <hyperlink ref="A904" r:id="rId1"/>
    <hyperlink ref="P1:Q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3" manualBreakCount="3">
    <brk id="678" max="16" man="1"/>
    <brk id="752" max="16" man="1"/>
    <brk id="864" max="16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03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0" style="282" customWidth="1"/>
    <col min="2" max="2" width="6.6640625" style="282" customWidth="1"/>
    <col min="3" max="3" width="7.83203125" style="282" customWidth="1"/>
    <col min="4" max="19" width="6.5" style="282" customWidth="1"/>
    <col min="20" max="20" width="6.1640625" style="282" customWidth="1"/>
    <col min="21" max="21" width="6.5" style="282" customWidth="1"/>
    <col min="22" max="22" width="6.33203125" style="282" customWidth="1"/>
    <col min="23" max="23" width="1" style="300" customWidth="1"/>
    <col min="24" max="24" width="1" style="300" hidden="1" customWidth="1"/>
    <col min="25" max="26" width="0" style="300" hidden="1" customWidth="1"/>
    <col min="27" max="16384" width="13.33203125" style="300" hidden="1"/>
  </cols>
  <sheetData>
    <row r="1" spans="1:23" ht="12" customHeight="1">
      <c r="A1" s="281" t="s">
        <v>279</v>
      </c>
      <c r="B1" s="286"/>
      <c r="C1" s="286"/>
      <c r="D1" s="286"/>
      <c r="E1" s="286"/>
      <c r="F1" s="286"/>
      <c r="G1" s="286"/>
      <c r="H1" s="286"/>
      <c r="I1" s="286"/>
      <c r="J1" s="286"/>
      <c r="K1" s="283"/>
      <c r="L1" s="348"/>
      <c r="M1" s="286"/>
      <c r="N1" s="286"/>
      <c r="O1" s="286"/>
      <c r="P1" s="286"/>
      <c r="Q1" s="286"/>
      <c r="R1" s="286"/>
      <c r="S1" s="286"/>
      <c r="T1" s="286"/>
      <c r="U1" s="446" t="s">
        <v>280</v>
      </c>
      <c r="V1" s="446"/>
      <c r="W1" s="349"/>
    </row>
    <row r="2" spans="1:23" ht="12" customHeight="1">
      <c r="A2" s="281" t="s">
        <v>281</v>
      </c>
      <c r="B2" s="286"/>
      <c r="C2" s="286"/>
      <c r="D2" s="286"/>
      <c r="E2" s="286"/>
      <c r="F2" s="286"/>
      <c r="G2" s="286"/>
      <c r="H2" s="286"/>
      <c r="I2" s="286"/>
      <c r="J2" s="286"/>
      <c r="K2" s="283"/>
      <c r="L2" s="350"/>
      <c r="M2" s="286"/>
      <c r="N2" s="286"/>
      <c r="O2" s="286"/>
      <c r="P2" s="286"/>
      <c r="Q2" s="286"/>
      <c r="R2" s="286"/>
      <c r="S2" s="286"/>
      <c r="T2" s="286"/>
      <c r="U2" s="283"/>
      <c r="V2" s="350"/>
      <c r="W2" s="349"/>
    </row>
    <row r="3" spans="1:23" ht="12" customHeight="1">
      <c r="A3" s="284" t="s">
        <v>71</v>
      </c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</row>
    <row r="4" spans="1:23" ht="3" customHeight="1">
      <c r="A4" s="285"/>
      <c r="B4" s="285"/>
      <c r="C4" s="285"/>
      <c r="D4" s="285"/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310"/>
    </row>
    <row r="5" spans="1:23" ht="3" customHeight="1">
      <c r="A5" s="286"/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</row>
    <row r="6" spans="1:23" s="302" customFormat="1" ht="9" customHeight="1">
      <c r="A6" s="457" t="s">
        <v>72</v>
      </c>
      <c r="B6" s="459" t="s">
        <v>232</v>
      </c>
      <c r="C6" s="459" t="s">
        <v>282</v>
      </c>
      <c r="D6" s="465" t="s">
        <v>283</v>
      </c>
      <c r="E6" s="465" t="s">
        <v>284</v>
      </c>
      <c r="F6" s="467" t="s">
        <v>285</v>
      </c>
      <c r="G6" s="459" t="s">
        <v>173</v>
      </c>
      <c r="H6" s="459" t="s">
        <v>174</v>
      </c>
      <c r="I6" s="459" t="s">
        <v>175</v>
      </c>
      <c r="J6" s="459" t="s">
        <v>176</v>
      </c>
      <c r="K6" s="459" t="s">
        <v>177</v>
      </c>
      <c r="L6" s="459" t="s">
        <v>178</v>
      </c>
      <c r="M6" s="459" t="s">
        <v>286</v>
      </c>
      <c r="N6" s="459" t="s">
        <v>287</v>
      </c>
      <c r="O6" s="459" t="s">
        <v>288</v>
      </c>
      <c r="P6" s="459" t="s">
        <v>289</v>
      </c>
      <c r="Q6" s="459" t="s">
        <v>290</v>
      </c>
      <c r="R6" s="459" t="s">
        <v>291</v>
      </c>
      <c r="S6" s="459" t="s">
        <v>292</v>
      </c>
      <c r="T6" s="459" t="s">
        <v>293</v>
      </c>
      <c r="U6" s="459" t="s">
        <v>294</v>
      </c>
      <c r="V6" s="459" t="s">
        <v>129</v>
      </c>
    </row>
    <row r="7" spans="1:23" s="302" customFormat="1" ht="9" customHeight="1">
      <c r="A7" s="464"/>
      <c r="B7" s="460"/>
      <c r="C7" s="460"/>
      <c r="D7" s="466"/>
      <c r="E7" s="466"/>
      <c r="F7" s="468"/>
      <c r="G7" s="460"/>
      <c r="H7" s="460"/>
      <c r="I7" s="460"/>
      <c r="J7" s="460"/>
      <c r="K7" s="460"/>
      <c r="L7" s="460"/>
      <c r="M7" s="460"/>
      <c r="N7" s="460"/>
      <c r="O7" s="460"/>
      <c r="P7" s="460"/>
      <c r="Q7" s="460"/>
      <c r="R7" s="460"/>
      <c r="S7" s="460"/>
      <c r="T7" s="460"/>
      <c r="U7" s="460"/>
      <c r="V7" s="460"/>
    </row>
    <row r="8" spans="1:23" ht="3" customHeight="1">
      <c r="A8" s="285"/>
      <c r="B8" s="285"/>
      <c r="C8" s="285"/>
      <c r="D8" s="285"/>
      <c r="E8" s="285"/>
      <c r="F8" s="285"/>
      <c r="G8" s="285"/>
      <c r="H8" s="285"/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</row>
    <row r="9" spans="1:23" ht="3" customHeight="1">
      <c r="A9" s="286"/>
      <c r="B9" s="286"/>
      <c r="C9" s="286"/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</row>
    <row r="10" spans="1:23" s="304" customFormat="1" ht="8.25" customHeight="1">
      <c r="A10" s="288">
        <v>1995</v>
      </c>
      <c r="B10" s="327"/>
      <c r="C10" s="327"/>
      <c r="D10" s="327"/>
      <c r="E10" s="327"/>
      <c r="F10" s="327"/>
      <c r="G10" s="327"/>
      <c r="H10" s="327"/>
      <c r="I10" s="327"/>
      <c r="J10" s="327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</row>
    <row r="11" spans="1:23" s="304" customFormat="1" ht="8.25" customHeight="1">
      <c r="A11" s="291" t="s">
        <v>7</v>
      </c>
      <c r="B11" s="351">
        <f t="shared" ref="B11:V11" si="0">SUM(B13:B45)</f>
        <v>430278</v>
      </c>
      <c r="C11" s="351">
        <f t="shared" si="0"/>
        <v>48023</v>
      </c>
      <c r="D11" s="351">
        <f t="shared" si="0"/>
        <v>10680</v>
      </c>
      <c r="E11" s="351">
        <f t="shared" si="0"/>
        <v>4002</v>
      </c>
      <c r="F11" s="351">
        <f t="shared" si="0"/>
        <v>4037</v>
      </c>
      <c r="G11" s="351">
        <f t="shared" si="0"/>
        <v>8504</v>
      </c>
      <c r="H11" s="351">
        <f t="shared" si="0"/>
        <v>12097</v>
      </c>
      <c r="I11" s="351">
        <f t="shared" si="0"/>
        <v>12280</v>
      </c>
      <c r="J11" s="351">
        <f t="shared" si="0"/>
        <v>12882</v>
      </c>
      <c r="K11" s="351">
        <f t="shared" si="0"/>
        <v>14388</v>
      </c>
      <c r="L11" s="351">
        <f t="shared" si="0"/>
        <v>14832</v>
      </c>
      <c r="M11" s="351">
        <f t="shared" si="0"/>
        <v>16751</v>
      </c>
      <c r="N11" s="351">
        <f t="shared" si="0"/>
        <v>19587</v>
      </c>
      <c r="O11" s="351">
        <f t="shared" si="0"/>
        <v>23456</v>
      </c>
      <c r="P11" s="351">
        <f t="shared" si="0"/>
        <v>28407</v>
      </c>
      <c r="Q11" s="351">
        <f t="shared" si="0"/>
        <v>31809</v>
      </c>
      <c r="R11" s="351">
        <f t="shared" si="0"/>
        <v>35543</v>
      </c>
      <c r="S11" s="351">
        <f t="shared" si="0"/>
        <v>32708</v>
      </c>
      <c r="T11" s="351">
        <f t="shared" si="0"/>
        <v>35444</v>
      </c>
      <c r="U11" s="351">
        <f t="shared" si="0"/>
        <v>62514</v>
      </c>
      <c r="V11" s="351">
        <f t="shared" si="0"/>
        <v>2334</v>
      </c>
      <c r="W11" s="352"/>
    </row>
    <row r="12" spans="1:23" s="304" customFormat="1" ht="3.95" customHeight="1">
      <c r="A12" s="291"/>
      <c r="B12" s="351"/>
      <c r="C12" s="351"/>
      <c r="D12" s="351"/>
      <c r="E12" s="351"/>
      <c r="F12" s="351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2"/>
    </row>
    <row r="13" spans="1:23" s="304" customFormat="1" ht="9" customHeight="1">
      <c r="A13" s="292" t="s">
        <v>16</v>
      </c>
      <c r="B13" s="327">
        <f t="shared" ref="B13:B44" si="1">SUM(C13:L13,M13:V13)</f>
        <v>3491</v>
      </c>
      <c r="C13" s="327">
        <v>470</v>
      </c>
      <c r="D13" s="327">
        <v>77</v>
      </c>
      <c r="E13" s="327">
        <v>40</v>
      </c>
      <c r="F13" s="327">
        <v>40</v>
      </c>
      <c r="G13" s="327">
        <v>66</v>
      </c>
      <c r="H13" s="327">
        <v>95</v>
      </c>
      <c r="I13" s="327">
        <v>70</v>
      </c>
      <c r="J13" s="327">
        <v>88</v>
      </c>
      <c r="K13" s="327">
        <v>87</v>
      </c>
      <c r="L13" s="327">
        <v>95</v>
      </c>
      <c r="M13" s="327">
        <v>119</v>
      </c>
      <c r="N13" s="327">
        <v>151</v>
      </c>
      <c r="O13" s="327">
        <v>149</v>
      </c>
      <c r="P13" s="327">
        <v>226</v>
      </c>
      <c r="Q13" s="327">
        <v>234</v>
      </c>
      <c r="R13" s="327">
        <v>262</v>
      </c>
      <c r="S13" s="327">
        <v>285</v>
      </c>
      <c r="T13" s="327">
        <v>333</v>
      </c>
      <c r="U13" s="327">
        <v>582</v>
      </c>
      <c r="V13" s="327">
        <v>22</v>
      </c>
    </row>
    <row r="14" spans="1:23" s="304" customFormat="1" ht="9" customHeight="1">
      <c r="A14" s="292" t="s">
        <v>17</v>
      </c>
      <c r="B14" s="327">
        <f t="shared" si="1"/>
        <v>9822</v>
      </c>
      <c r="C14" s="327">
        <v>1132</v>
      </c>
      <c r="D14" s="327">
        <v>174</v>
      </c>
      <c r="E14" s="327">
        <v>77</v>
      </c>
      <c r="F14" s="327">
        <v>75</v>
      </c>
      <c r="G14" s="327">
        <v>239</v>
      </c>
      <c r="H14" s="327">
        <v>365</v>
      </c>
      <c r="I14" s="327">
        <v>429</v>
      </c>
      <c r="J14" s="327">
        <v>444</v>
      </c>
      <c r="K14" s="327">
        <v>437</v>
      </c>
      <c r="L14" s="327">
        <v>400</v>
      </c>
      <c r="M14" s="327">
        <v>445</v>
      </c>
      <c r="N14" s="327">
        <v>473</v>
      </c>
      <c r="O14" s="327">
        <v>592</v>
      </c>
      <c r="P14" s="327">
        <v>650</v>
      </c>
      <c r="Q14" s="327">
        <v>735</v>
      </c>
      <c r="R14" s="327">
        <v>776</v>
      </c>
      <c r="S14" s="327">
        <v>705</v>
      </c>
      <c r="T14" s="327">
        <v>661</v>
      </c>
      <c r="U14" s="327">
        <v>928</v>
      </c>
      <c r="V14" s="327">
        <v>85</v>
      </c>
    </row>
    <row r="15" spans="1:23" s="304" customFormat="1" ht="9" customHeight="1">
      <c r="A15" s="292" t="s">
        <v>18</v>
      </c>
      <c r="B15" s="327">
        <f t="shared" si="1"/>
        <v>1463</v>
      </c>
      <c r="C15" s="327">
        <v>142</v>
      </c>
      <c r="D15" s="327">
        <v>28</v>
      </c>
      <c r="E15" s="327">
        <v>11</v>
      </c>
      <c r="F15" s="327">
        <v>14</v>
      </c>
      <c r="G15" s="327">
        <v>29</v>
      </c>
      <c r="H15" s="327">
        <v>45</v>
      </c>
      <c r="I15" s="327">
        <v>44</v>
      </c>
      <c r="J15" s="327">
        <v>56</v>
      </c>
      <c r="K15" s="327">
        <v>52</v>
      </c>
      <c r="L15" s="327">
        <v>43</v>
      </c>
      <c r="M15" s="327">
        <v>62</v>
      </c>
      <c r="N15" s="327">
        <v>65</v>
      </c>
      <c r="O15" s="327">
        <v>98</v>
      </c>
      <c r="P15" s="327">
        <v>97</v>
      </c>
      <c r="Q15" s="327">
        <v>113</v>
      </c>
      <c r="R15" s="327">
        <v>145</v>
      </c>
      <c r="S15" s="327">
        <v>98</v>
      </c>
      <c r="T15" s="327">
        <v>121</v>
      </c>
      <c r="U15" s="327">
        <v>188</v>
      </c>
      <c r="V15" s="327">
        <v>12</v>
      </c>
    </row>
    <row r="16" spans="1:23" s="304" customFormat="1" ht="9" customHeight="1">
      <c r="A16" s="295" t="s">
        <v>19</v>
      </c>
      <c r="B16" s="353">
        <f t="shared" si="1"/>
        <v>2529</v>
      </c>
      <c r="C16" s="353">
        <v>289</v>
      </c>
      <c r="D16" s="353">
        <v>59</v>
      </c>
      <c r="E16" s="353">
        <v>22</v>
      </c>
      <c r="F16" s="353">
        <v>23</v>
      </c>
      <c r="G16" s="353">
        <v>50</v>
      </c>
      <c r="H16" s="353">
        <v>84</v>
      </c>
      <c r="I16" s="353">
        <v>82</v>
      </c>
      <c r="J16" s="353">
        <v>65</v>
      </c>
      <c r="K16" s="353">
        <v>94</v>
      </c>
      <c r="L16" s="353">
        <v>70</v>
      </c>
      <c r="M16" s="353">
        <v>92</v>
      </c>
      <c r="N16" s="353">
        <v>114</v>
      </c>
      <c r="O16" s="353">
        <v>133</v>
      </c>
      <c r="P16" s="353">
        <v>164</v>
      </c>
      <c r="Q16" s="353">
        <v>176</v>
      </c>
      <c r="R16" s="353">
        <v>207</v>
      </c>
      <c r="S16" s="353">
        <v>212</v>
      </c>
      <c r="T16" s="353">
        <v>209</v>
      </c>
      <c r="U16" s="353">
        <v>362</v>
      </c>
      <c r="V16" s="353">
        <v>22</v>
      </c>
    </row>
    <row r="17" spans="1:22" s="304" customFormat="1" ht="9" customHeight="1">
      <c r="A17" s="292" t="s">
        <v>20</v>
      </c>
      <c r="B17" s="327">
        <f t="shared" si="1"/>
        <v>9594</v>
      </c>
      <c r="C17" s="327">
        <v>667</v>
      </c>
      <c r="D17" s="327">
        <v>103</v>
      </c>
      <c r="E17" s="327">
        <v>45</v>
      </c>
      <c r="F17" s="327">
        <v>66</v>
      </c>
      <c r="G17" s="327">
        <v>139</v>
      </c>
      <c r="H17" s="327">
        <v>224</v>
      </c>
      <c r="I17" s="327">
        <v>189</v>
      </c>
      <c r="J17" s="327">
        <v>241</v>
      </c>
      <c r="K17" s="327">
        <v>250</v>
      </c>
      <c r="L17" s="327">
        <v>276</v>
      </c>
      <c r="M17" s="327">
        <v>407</v>
      </c>
      <c r="N17" s="327">
        <v>493</v>
      </c>
      <c r="O17" s="327">
        <v>616</v>
      </c>
      <c r="P17" s="327">
        <v>814</v>
      </c>
      <c r="Q17" s="327">
        <v>817</v>
      </c>
      <c r="R17" s="327">
        <v>986</v>
      </c>
      <c r="S17" s="327">
        <v>886</v>
      </c>
      <c r="T17" s="327">
        <v>865</v>
      </c>
      <c r="U17" s="327">
        <v>1469</v>
      </c>
      <c r="V17" s="327">
        <v>41</v>
      </c>
    </row>
    <row r="18" spans="1:22" s="304" customFormat="1" ht="9" customHeight="1">
      <c r="A18" s="292" t="s">
        <v>21</v>
      </c>
      <c r="B18" s="327">
        <f t="shared" si="1"/>
        <v>2338</v>
      </c>
      <c r="C18" s="327">
        <v>201</v>
      </c>
      <c r="D18" s="327">
        <v>55</v>
      </c>
      <c r="E18" s="327">
        <v>29</v>
      </c>
      <c r="F18" s="327">
        <v>13</v>
      </c>
      <c r="G18" s="327">
        <v>51</v>
      </c>
      <c r="H18" s="327">
        <v>68</v>
      </c>
      <c r="I18" s="327">
        <v>63</v>
      </c>
      <c r="J18" s="327">
        <v>64</v>
      </c>
      <c r="K18" s="327">
        <v>62</v>
      </c>
      <c r="L18" s="327">
        <v>80</v>
      </c>
      <c r="M18" s="327">
        <v>91</v>
      </c>
      <c r="N18" s="327">
        <v>100</v>
      </c>
      <c r="O18" s="327">
        <v>124</v>
      </c>
      <c r="P18" s="327">
        <v>149</v>
      </c>
      <c r="Q18" s="327">
        <v>165</v>
      </c>
      <c r="R18" s="327">
        <v>205</v>
      </c>
      <c r="S18" s="327">
        <v>205</v>
      </c>
      <c r="T18" s="327">
        <v>208</v>
      </c>
      <c r="U18" s="327">
        <v>351</v>
      </c>
      <c r="V18" s="327">
        <v>54</v>
      </c>
    </row>
    <row r="19" spans="1:22" s="304" customFormat="1" ht="9" customHeight="1">
      <c r="A19" s="292" t="s">
        <v>22</v>
      </c>
      <c r="B19" s="327">
        <f t="shared" si="1"/>
        <v>15281</v>
      </c>
      <c r="C19" s="327">
        <v>2073</v>
      </c>
      <c r="D19" s="327">
        <v>878</v>
      </c>
      <c r="E19" s="327">
        <v>270</v>
      </c>
      <c r="F19" s="327">
        <v>237</v>
      </c>
      <c r="G19" s="327">
        <v>420</v>
      </c>
      <c r="H19" s="327">
        <v>641</v>
      </c>
      <c r="I19" s="327">
        <v>591</v>
      </c>
      <c r="J19" s="327">
        <v>611</v>
      </c>
      <c r="K19" s="327">
        <v>660</v>
      </c>
      <c r="L19" s="327">
        <v>590</v>
      </c>
      <c r="M19" s="327">
        <v>662</v>
      </c>
      <c r="N19" s="327">
        <v>734</v>
      </c>
      <c r="O19" s="327">
        <v>727</v>
      </c>
      <c r="P19" s="327">
        <v>869</v>
      </c>
      <c r="Q19" s="327">
        <v>919</v>
      </c>
      <c r="R19" s="327">
        <v>929</v>
      </c>
      <c r="S19" s="327">
        <v>899</v>
      </c>
      <c r="T19" s="327">
        <v>837</v>
      </c>
      <c r="U19" s="327">
        <v>1576</v>
      </c>
      <c r="V19" s="327">
        <v>158</v>
      </c>
    </row>
    <row r="20" spans="1:22" s="304" customFormat="1" ht="9" customHeight="1">
      <c r="A20" s="295" t="s">
        <v>23</v>
      </c>
      <c r="B20" s="353">
        <f t="shared" si="1"/>
        <v>14422</v>
      </c>
      <c r="C20" s="353">
        <v>1166</v>
      </c>
      <c r="D20" s="353">
        <v>264</v>
      </c>
      <c r="E20" s="353">
        <v>125</v>
      </c>
      <c r="F20" s="353">
        <v>118</v>
      </c>
      <c r="G20" s="353">
        <v>384</v>
      </c>
      <c r="H20" s="353">
        <v>541</v>
      </c>
      <c r="I20" s="353">
        <v>534</v>
      </c>
      <c r="J20" s="353">
        <v>472</v>
      </c>
      <c r="K20" s="353">
        <v>531</v>
      </c>
      <c r="L20" s="353">
        <v>513</v>
      </c>
      <c r="M20" s="353">
        <v>565</v>
      </c>
      <c r="N20" s="353">
        <v>710</v>
      </c>
      <c r="O20" s="353">
        <v>880</v>
      </c>
      <c r="P20" s="353">
        <v>961</v>
      </c>
      <c r="Q20" s="353">
        <v>1162</v>
      </c>
      <c r="R20" s="353">
        <v>1246</v>
      </c>
      <c r="S20" s="353">
        <v>1119</v>
      </c>
      <c r="T20" s="353">
        <v>1248</v>
      </c>
      <c r="U20" s="353">
        <v>1771</v>
      </c>
      <c r="V20" s="353">
        <v>112</v>
      </c>
    </row>
    <row r="21" spans="1:22" s="304" customFormat="1" ht="9" customHeight="1">
      <c r="A21" s="243" t="s">
        <v>24</v>
      </c>
      <c r="B21" s="327">
        <f t="shared" si="1"/>
        <v>46609</v>
      </c>
      <c r="C21" s="327">
        <v>4067</v>
      </c>
      <c r="D21" s="327">
        <v>512</v>
      </c>
      <c r="E21" s="327">
        <v>217</v>
      </c>
      <c r="F21" s="327">
        <v>263</v>
      </c>
      <c r="G21" s="327">
        <v>663</v>
      </c>
      <c r="H21" s="327">
        <v>1081</v>
      </c>
      <c r="I21" s="327">
        <v>1251</v>
      </c>
      <c r="J21" s="327">
        <v>1362</v>
      </c>
      <c r="K21" s="327">
        <v>1580</v>
      </c>
      <c r="L21" s="327">
        <v>1678</v>
      </c>
      <c r="M21" s="327">
        <v>1876</v>
      </c>
      <c r="N21" s="327">
        <v>2262</v>
      </c>
      <c r="O21" s="327">
        <v>2694</v>
      </c>
      <c r="P21" s="327">
        <v>3471</v>
      </c>
      <c r="Q21" s="327">
        <v>3981</v>
      </c>
      <c r="R21" s="327">
        <v>4459</v>
      </c>
      <c r="S21" s="327">
        <v>4049</v>
      </c>
      <c r="T21" s="327">
        <v>4346</v>
      </c>
      <c r="U21" s="327">
        <v>6769</v>
      </c>
      <c r="V21" s="327">
        <v>28</v>
      </c>
    </row>
    <row r="22" spans="1:22" s="304" customFormat="1" ht="9" customHeight="1">
      <c r="A22" s="292" t="s">
        <v>25</v>
      </c>
      <c r="B22" s="327">
        <f t="shared" si="1"/>
        <v>5740</v>
      </c>
      <c r="C22" s="327">
        <v>196</v>
      </c>
      <c r="D22" s="327">
        <v>55</v>
      </c>
      <c r="E22" s="327">
        <v>44</v>
      </c>
      <c r="F22" s="327">
        <v>42</v>
      </c>
      <c r="G22" s="327">
        <v>130</v>
      </c>
      <c r="H22" s="327">
        <v>184</v>
      </c>
      <c r="I22" s="327">
        <v>179</v>
      </c>
      <c r="J22" s="327">
        <v>155</v>
      </c>
      <c r="K22" s="327">
        <v>171</v>
      </c>
      <c r="L22" s="327">
        <v>170</v>
      </c>
      <c r="M22" s="327">
        <v>203</v>
      </c>
      <c r="N22" s="327">
        <v>273</v>
      </c>
      <c r="O22" s="327">
        <v>343</v>
      </c>
      <c r="P22" s="327">
        <v>477</v>
      </c>
      <c r="Q22" s="327">
        <v>482</v>
      </c>
      <c r="R22" s="327">
        <v>585</v>
      </c>
      <c r="S22" s="327">
        <v>493</v>
      </c>
      <c r="T22" s="327">
        <v>613</v>
      </c>
      <c r="U22" s="327">
        <v>905</v>
      </c>
      <c r="V22" s="327">
        <v>40</v>
      </c>
    </row>
    <row r="23" spans="1:22" s="304" customFormat="1" ht="9" customHeight="1">
      <c r="A23" s="292" t="s">
        <v>26</v>
      </c>
      <c r="B23" s="327">
        <f t="shared" si="1"/>
        <v>21482</v>
      </c>
      <c r="C23" s="327">
        <v>3466</v>
      </c>
      <c r="D23" s="327">
        <v>578</v>
      </c>
      <c r="E23" s="327">
        <v>225</v>
      </c>
      <c r="F23" s="327">
        <v>230</v>
      </c>
      <c r="G23" s="327">
        <v>427</v>
      </c>
      <c r="H23" s="327">
        <v>501</v>
      </c>
      <c r="I23" s="327">
        <v>441</v>
      </c>
      <c r="J23" s="327">
        <v>458</v>
      </c>
      <c r="K23" s="327">
        <v>531</v>
      </c>
      <c r="L23" s="327">
        <v>604</v>
      </c>
      <c r="M23" s="327">
        <v>651</v>
      </c>
      <c r="N23" s="327">
        <v>777</v>
      </c>
      <c r="O23" s="327">
        <v>903</v>
      </c>
      <c r="P23" s="327">
        <v>1161</v>
      </c>
      <c r="Q23" s="327">
        <v>1365</v>
      </c>
      <c r="R23" s="327">
        <v>1580</v>
      </c>
      <c r="S23" s="327">
        <v>1397</v>
      </c>
      <c r="T23" s="327">
        <v>1908</v>
      </c>
      <c r="U23" s="327">
        <v>4118</v>
      </c>
      <c r="V23" s="327">
        <v>161</v>
      </c>
    </row>
    <row r="24" spans="1:22" s="304" customFormat="1" ht="9" customHeight="1">
      <c r="A24" s="295" t="s">
        <v>27</v>
      </c>
      <c r="B24" s="353">
        <f t="shared" si="1"/>
        <v>10710</v>
      </c>
      <c r="C24" s="353">
        <v>914</v>
      </c>
      <c r="D24" s="353">
        <v>389</v>
      </c>
      <c r="E24" s="353">
        <v>137</v>
      </c>
      <c r="F24" s="353">
        <v>101</v>
      </c>
      <c r="G24" s="353">
        <v>270</v>
      </c>
      <c r="H24" s="353">
        <v>453</v>
      </c>
      <c r="I24" s="353">
        <v>480</v>
      </c>
      <c r="J24" s="353">
        <v>427</v>
      </c>
      <c r="K24" s="353">
        <v>497</v>
      </c>
      <c r="L24" s="353">
        <v>452</v>
      </c>
      <c r="M24" s="353">
        <v>490</v>
      </c>
      <c r="N24" s="353">
        <v>493</v>
      </c>
      <c r="O24" s="353">
        <v>537</v>
      </c>
      <c r="P24" s="353">
        <v>728</v>
      </c>
      <c r="Q24" s="353">
        <v>723</v>
      </c>
      <c r="R24" s="353">
        <v>810</v>
      </c>
      <c r="S24" s="353">
        <v>704</v>
      </c>
      <c r="T24" s="353">
        <v>700</v>
      </c>
      <c r="U24" s="353">
        <v>1361</v>
      </c>
      <c r="V24" s="353">
        <v>44</v>
      </c>
    </row>
    <row r="25" spans="1:22" s="304" customFormat="1" ht="9" customHeight="1">
      <c r="A25" s="292" t="s">
        <v>28</v>
      </c>
      <c r="B25" s="327">
        <f t="shared" si="1"/>
        <v>9907</v>
      </c>
      <c r="C25" s="327">
        <v>1204</v>
      </c>
      <c r="D25" s="327">
        <v>242</v>
      </c>
      <c r="E25" s="327">
        <v>100</v>
      </c>
      <c r="F25" s="327">
        <v>107</v>
      </c>
      <c r="G25" s="327">
        <v>172</v>
      </c>
      <c r="H25" s="327">
        <v>224</v>
      </c>
      <c r="I25" s="327">
        <v>252</v>
      </c>
      <c r="J25" s="327">
        <v>280</v>
      </c>
      <c r="K25" s="327">
        <v>346</v>
      </c>
      <c r="L25" s="327">
        <v>375</v>
      </c>
      <c r="M25" s="327">
        <v>435</v>
      </c>
      <c r="N25" s="327">
        <v>508</v>
      </c>
      <c r="O25" s="327">
        <v>561</v>
      </c>
      <c r="P25" s="327">
        <v>654</v>
      </c>
      <c r="Q25" s="327">
        <v>691</v>
      </c>
      <c r="R25" s="327">
        <v>809</v>
      </c>
      <c r="S25" s="327">
        <v>764</v>
      </c>
      <c r="T25" s="327">
        <v>696</v>
      </c>
      <c r="U25" s="327">
        <v>1429</v>
      </c>
      <c r="V25" s="327">
        <v>58</v>
      </c>
    </row>
    <row r="26" spans="1:22" s="304" customFormat="1" ht="9" customHeight="1">
      <c r="A26" s="292" t="s">
        <v>29</v>
      </c>
      <c r="B26" s="327">
        <f t="shared" si="1"/>
        <v>30189</v>
      </c>
      <c r="C26" s="327">
        <v>2909</v>
      </c>
      <c r="D26" s="327">
        <v>608</v>
      </c>
      <c r="E26" s="327">
        <v>266</v>
      </c>
      <c r="F26" s="327">
        <v>321</v>
      </c>
      <c r="G26" s="327">
        <v>581</v>
      </c>
      <c r="H26" s="327">
        <v>727</v>
      </c>
      <c r="I26" s="327">
        <v>751</v>
      </c>
      <c r="J26" s="327">
        <v>760</v>
      </c>
      <c r="K26" s="327">
        <v>883</v>
      </c>
      <c r="L26" s="327">
        <v>909</v>
      </c>
      <c r="M26" s="327">
        <v>1077</v>
      </c>
      <c r="N26" s="327">
        <v>1217</v>
      </c>
      <c r="O26" s="327">
        <v>1502</v>
      </c>
      <c r="P26" s="327">
        <v>1815</v>
      </c>
      <c r="Q26" s="327">
        <v>2269</v>
      </c>
      <c r="R26" s="327">
        <v>2619</v>
      </c>
      <c r="S26" s="327">
        <v>2714</v>
      </c>
      <c r="T26" s="327">
        <v>2963</v>
      </c>
      <c r="U26" s="327">
        <v>5208</v>
      </c>
      <c r="V26" s="327">
        <v>90</v>
      </c>
    </row>
    <row r="27" spans="1:22" s="304" customFormat="1" ht="9" customHeight="1">
      <c r="A27" s="292" t="s">
        <v>30</v>
      </c>
      <c r="B27" s="327">
        <f t="shared" si="1"/>
        <v>50167</v>
      </c>
      <c r="C27" s="327">
        <v>8505</v>
      </c>
      <c r="D27" s="327">
        <v>1332</v>
      </c>
      <c r="E27" s="327">
        <v>466</v>
      </c>
      <c r="F27" s="327">
        <v>479</v>
      </c>
      <c r="G27" s="327">
        <v>1008</v>
      </c>
      <c r="H27" s="327">
        <v>1535</v>
      </c>
      <c r="I27" s="327">
        <v>1591</v>
      </c>
      <c r="J27" s="327">
        <v>1682</v>
      </c>
      <c r="K27" s="327">
        <v>1893</v>
      </c>
      <c r="L27" s="327">
        <v>1916</v>
      </c>
      <c r="M27" s="327">
        <v>2230</v>
      </c>
      <c r="N27" s="327">
        <v>2567</v>
      </c>
      <c r="O27" s="327">
        <v>2978</v>
      </c>
      <c r="P27" s="327">
        <v>3308</v>
      </c>
      <c r="Q27" s="327">
        <v>3422</v>
      </c>
      <c r="R27" s="327">
        <v>3571</v>
      </c>
      <c r="S27" s="327">
        <v>3024</v>
      </c>
      <c r="T27" s="327">
        <v>3077</v>
      </c>
      <c r="U27" s="327">
        <v>5429</v>
      </c>
      <c r="V27" s="327">
        <v>154</v>
      </c>
    </row>
    <row r="28" spans="1:22" s="304" customFormat="1" ht="9" customHeight="1">
      <c r="A28" s="295" t="s">
        <v>31</v>
      </c>
      <c r="B28" s="353">
        <f t="shared" si="1"/>
        <v>18515</v>
      </c>
      <c r="C28" s="353">
        <v>1625</v>
      </c>
      <c r="D28" s="353">
        <v>442</v>
      </c>
      <c r="E28" s="353">
        <v>194</v>
      </c>
      <c r="F28" s="353">
        <v>210</v>
      </c>
      <c r="G28" s="353">
        <v>427</v>
      </c>
      <c r="H28" s="353">
        <v>578</v>
      </c>
      <c r="I28" s="353">
        <v>498</v>
      </c>
      <c r="J28" s="353">
        <v>546</v>
      </c>
      <c r="K28" s="353">
        <v>564</v>
      </c>
      <c r="L28" s="353">
        <v>616</v>
      </c>
      <c r="M28" s="353">
        <v>647</v>
      </c>
      <c r="N28" s="353">
        <v>768</v>
      </c>
      <c r="O28" s="353">
        <v>892</v>
      </c>
      <c r="P28" s="353">
        <v>1117</v>
      </c>
      <c r="Q28" s="353">
        <v>1289</v>
      </c>
      <c r="R28" s="353">
        <v>1559</v>
      </c>
      <c r="S28" s="353">
        <v>1449</v>
      </c>
      <c r="T28" s="353">
        <v>1809</v>
      </c>
      <c r="U28" s="353">
        <v>3175</v>
      </c>
      <c r="V28" s="353">
        <v>110</v>
      </c>
    </row>
    <row r="29" spans="1:22" s="304" customFormat="1" ht="9" customHeight="1">
      <c r="A29" s="292" t="s">
        <v>32</v>
      </c>
      <c r="B29" s="327">
        <f t="shared" si="1"/>
        <v>6654</v>
      </c>
      <c r="C29" s="327">
        <v>750</v>
      </c>
      <c r="D29" s="327">
        <v>134</v>
      </c>
      <c r="E29" s="327">
        <v>60</v>
      </c>
      <c r="F29" s="327">
        <v>60</v>
      </c>
      <c r="G29" s="327">
        <v>125</v>
      </c>
      <c r="H29" s="327">
        <v>218</v>
      </c>
      <c r="I29" s="327">
        <v>228</v>
      </c>
      <c r="J29" s="327">
        <v>183</v>
      </c>
      <c r="K29" s="327">
        <v>223</v>
      </c>
      <c r="L29" s="327">
        <v>229</v>
      </c>
      <c r="M29" s="327">
        <v>227</v>
      </c>
      <c r="N29" s="327">
        <v>281</v>
      </c>
      <c r="O29" s="327">
        <v>319</v>
      </c>
      <c r="P29" s="327">
        <v>429</v>
      </c>
      <c r="Q29" s="327">
        <v>502</v>
      </c>
      <c r="R29" s="327">
        <v>549</v>
      </c>
      <c r="S29" s="327">
        <v>462</v>
      </c>
      <c r="T29" s="327">
        <v>518</v>
      </c>
      <c r="U29" s="327">
        <v>1088</v>
      </c>
      <c r="V29" s="327">
        <v>69</v>
      </c>
    </row>
    <row r="30" spans="1:22" s="304" customFormat="1" ht="9" customHeight="1">
      <c r="A30" s="292" t="s">
        <v>33</v>
      </c>
      <c r="B30" s="327">
        <f t="shared" si="1"/>
        <v>4083</v>
      </c>
      <c r="C30" s="327">
        <v>235</v>
      </c>
      <c r="D30" s="327">
        <v>77</v>
      </c>
      <c r="E30" s="327">
        <v>38</v>
      </c>
      <c r="F30" s="327">
        <v>36</v>
      </c>
      <c r="G30" s="327">
        <v>94</v>
      </c>
      <c r="H30" s="327">
        <v>114</v>
      </c>
      <c r="I30" s="327">
        <v>108</v>
      </c>
      <c r="J30" s="327">
        <v>127</v>
      </c>
      <c r="K30" s="327">
        <v>112</v>
      </c>
      <c r="L30" s="327">
        <v>136</v>
      </c>
      <c r="M30" s="327">
        <v>147</v>
      </c>
      <c r="N30" s="327">
        <v>173</v>
      </c>
      <c r="O30" s="327">
        <v>221</v>
      </c>
      <c r="P30" s="327">
        <v>268</v>
      </c>
      <c r="Q30" s="327">
        <v>293</v>
      </c>
      <c r="R30" s="327">
        <v>385</v>
      </c>
      <c r="S30" s="327">
        <v>380</v>
      </c>
      <c r="T30" s="327">
        <v>410</v>
      </c>
      <c r="U30" s="327">
        <v>696</v>
      </c>
      <c r="V30" s="327">
        <v>33</v>
      </c>
    </row>
    <row r="31" spans="1:22" s="304" customFormat="1" ht="9" customHeight="1">
      <c r="A31" s="292" t="s">
        <v>34</v>
      </c>
      <c r="B31" s="327">
        <f t="shared" si="1"/>
        <v>14554</v>
      </c>
      <c r="C31" s="327">
        <v>1154</v>
      </c>
      <c r="D31" s="327">
        <v>176</v>
      </c>
      <c r="E31" s="327">
        <v>95</v>
      </c>
      <c r="F31" s="327">
        <v>86</v>
      </c>
      <c r="G31" s="327">
        <v>221</v>
      </c>
      <c r="H31" s="327">
        <v>295</v>
      </c>
      <c r="I31" s="327">
        <v>320</v>
      </c>
      <c r="J31" s="327">
        <v>348</v>
      </c>
      <c r="K31" s="327">
        <v>359</v>
      </c>
      <c r="L31" s="327">
        <v>410</v>
      </c>
      <c r="M31" s="327">
        <v>514</v>
      </c>
      <c r="N31" s="327">
        <v>705</v>
      </c>
      <c r="O31" s="327">
        <v>918</v>
      </c>
      <c r="P31" s="327">
        <v>1105</v>
      </c>
      <c r="Q31" s="327">
        <v>1259</v>
      </c>
      <c r="R31" s="327">
        <v>1468</v>
      </c>
      <c r="S31" s="327">
        <v>1285</v>
      </c>
      <c r="T31" s="327">
        <v>1454</v>
      </c>
      <c r="U31" s="327">
        <v>2224</v>
      </c>
      <c r="V31" s="327">
        <v>158</v>
      </c>
    </row>
    <row r="32" spans="1:22" s="304" customFormat="1" ht="9" customHeight="1">
      <c r="A32" s="295" t="s">
        <v>35</v>
      </c>
      <c r="B32" s="353">
        <f t="shared" si="1"/>
        <v>18253</v>
      </c>
      <c r="C32" s="353">
        <v>1814</v>
      </c>
      <c r="D32" s="353">
        <v>863</v>
      </c>
      <c r="E32" s="353">
        <v>260</v>
      </c>
      <c r="F32" s="353">
        <v>240</v>
      </c>
      <c r="G32" s="353">
        <v>428</v>
      </c>
      <c r="H32" s="353">
        <v>535</v>
      </c>
      <c r="I32" s="353">
        <v>575</v>
      </c>
      <c r="J32" s="353">
        <v>649</v>
      </c>
      <c r="K32" s="353">
        <v>694</v>
      </c>
      <c r="L32" s="353">
        <v>704</v>
      </c>
      <c r="M32" s="353">
        <v>733</v>
      </c>
      <c r="N32" s="353">
        <v>776</v>
      </c>
      <c r="O32" s="353">
        <v>927</v>
      </c>
      <c r="P32" s="353">
        <v>1086</v>
      </c>
      <c r="Q32" s="353">
        <v>1229</v>
      </c>
      <c r="R32" s="353">
        <v>1388</v>
      </c>
      <c r="S32" s="353">
        <v>1273</v>
      </c>
      <c r="T32" s="353">
        <v>1333</v>
      </c>
      <c r="U32" s="353">
        <v>2631</v>
      </c>
      <c r="V32" s="353">
        <v>115</v>
      </c>
    </row>
    <row r="33" spans="1:23" s="304" customFormat="1" ht="9" customHeight="1">
      <c r="A33" s="292" t="s">
        <v>36</v>
      </c>
      <c r="B33" s="327">
        <f t="shared" si="1"/>
        <v>26713</v>
      </c>
      <c r="C33" s="327">
        <v>4687</v>
      </c>
      <c r="D33" s="327">
        <v>1184</v>
      </c>
      <c r="E33" s="327">
        <v>310</v>
      </c>
      <c r="F33" s="327">
        <v>247</v>
      </c>
      <c r="G33" s="327">
        <v>454</v>
      </c>
      <c r="H33" s="327">
        <v>599</v>
      </c>
      <c r="I33" s="327">
        <v>583</v>
      </c>
      <c r="J33" s="327">
        <v>711</v>
      </c>
      <c r="K33" s="327">
        <v>871</v>
      </c>
      <c r="L33" s="327">
        <v>875</v>
      </c>
      <c r="M33" s="327">
        <v>1009</v>
      </c>
      <c r="N33" s="327">
        <v>1114</v>
      </c>
      <c r="O33" s="327">
        <v>1288</v>
      </c>
      <c r="P33" s="327">
        <v>1557</v>
      </c>
      <c r="Q33" s="327">
        <v>1746</v>
      </c>
      <c r="R33" s="327">
        <v>1848</v>
      </c>
      <c r="S33" s="327">
        <v>1774</v>
      </c>
      <c r="T33" s="327">
        <v>1875</v>
      </c>
      <c r="U33" s="327">
        <v>3937</v>
      </c>
      <c r="V33" s="327">
        <v>44</v>
      </c>
    </row>
    <row r="34" spans="1:23" s="304" customFormat="1" ht="9" customHeight="1">
      <c r="A34" s="292" t="s">
        <v>37</v>
      </c>
      <c r="B34" s="327">
        <f t="shared" si="1"/>
        <v>5716</v>
      </c>
      <c r="C34" s="327">
        <v>939</v>
      </c>
      <c r="D34" s="327">
        <v>169</v>
      </c>
      <c r="E34" s="327">
        <v>62</v>
      </c>
      <c r="F34" s="327">
        <v>72</v>
      </c>
      <c r="G34" s="327">
        <v>105</v>
      </c>
      <c r="H34" s="327">
        <v>142</v>
      </c>
      <c r="I34" s="327">
        <v>146</v>
      </c>
      <c r="J34" s="327">
        <v>159</v>
      </c>
      <c r="K34" s="327">
        <v>189</v>
      </c>
      <c r="L34" s="327">
        <v>193</v>
      </c>
      <c r="M34" s="327">
        <v>238</v>
      </c>
      <c r="N34" s="327">
        <v>263</v>
      </c>
      <c r="O34" s="327">
        <v>267</v>
      </c>
      <c r="P34" s="327">
        <v>344</v>
      </c>
      <c r="Q34" s="327">
        <v>315</v>
      </c>
      <c r="R34" s="327">
        <v>385</v>
      </c>
      <c r="S34" s="327">
        <v>377</v>
      </c>
      <c r="T34" s="327">
        <v>416</v>
      </c>
      <c r="U34" s="327">
        <v>888</v>
      </c>
      <c r="V34" s="327">
        <v>47</v>
      </c>
    </row>
    <row r="35" spans="1:23" s="304" customFormat="1" ht="9" customHeight="1">
      <c r="A35" s="292" t="s">
        <v>38</v>
      </c>
      <c r="B35" s="327">
        <f t="shared" si="1"/>
        <v>1875</v>
      </c>
      <c r="C35" s="327">
        <v>360</v>
      </c>
      <c r="D35" s="327">
        <v>58</v>
      </c>
      <c r="E35" s="327">
        <v>19</v>
      </c>
      <c r="F35" s="327">
        <v>24</v>
      </c>
      <c r="G35" s="327">
        <v>41</v>
      </c>
      <c r="H35" s="327">
        <v>84</v>
      </c>
      <c r="I35" s="327">
        <v>92</v>
      </c>
      <c r="J35" s="327">
        <v>74</v>
      </c>
      <c r="K35" s="327">
        <v>81</v>
      </c>
      <c r="L35" s="327">
        <v>80</v>
      </c>
      <c r="M35" s="327">
        <v>79</v>
      </c>
      <c r="N35" s="327">
        <v>81</v>
      </c>
      <c r="O35" s="327">
        <v>100</v>
      </c>
      <c r="P35" s="327">
        <v>106</v>
      </c>
      <c r="Q35" s="327">
        <v>114</v>
      </c>
      <c r="R35" s="327">
        <v>116</v>
      </c>
      <c r="S35" s="327">
        <v>85</v>
      </c>
      <c r="T35" s="327">
        <v>94</v>
      </c>
      <c r="U35" s="327">
        <v>142</v>
      </c>
      <c r="V35" s="327">
        <v>45</v>
      </c>
    </row>
    <row r="36" spans="1:23" s="304" customFormat="1" ht="9" customHeight="1">
      <c r="A36" s="295" t="s">
        <v>39</v>
      </c>
      <c r="B36" s="353">
        <f t="shared" si="1"/>
        <v>10184</v>
      </c>
      <c r="C36" s="353">
        <v>1173</v>
      </c>
      <c r="D36" s="353">
        <v>306</v>
      </c>
      <c r="E36" s="353">
        <v>89</v>
      </c>
      <c r="F36" s="353">
        <v>96</v>
      </c>
      <c r="G36" s="353">
        <v>188</v>
      </c>
      <c r="H36" s="353">
        <v>223</v>
      </c>
      <c r="I36" s="353">
        <v>211</v>
      </c>
      <c r="J36" s="353">
        <v>219</v>
      </c>
      <c r="K36" s="353">
        <v>258</v>
      </c>
      <c r="L36" s="353">
        <v>273</v>
      </c>
      <c r="M36" s="353">
        <v>330</v>
      </c>
      <c r="N36" s="353">
        <v>424</v>
      </c>
      <c r="O36" s="353">
        <v>546</v>
      </c>
      <c r="P36" s="353">
        <v>628</v>
      </c>
      <c r="Q36" s="353">
        <v>766</v>
      </c>
      <c r="R36" s="353">
        <v>866</v>
      </c>
      <c r="S36" s="353">
        <v>734</v>
      </c>
      <c r="T36" s="353">
        <v>875</v>
      </c>
      <c r="U36" s="353">
        <v>1906</v>
      </c>
      <c r="V36" s="353">
        <v>73</v>
      </c>
    </row>
    <row r="37" spans="1:23" s="304" customFormat="1" ht="9" customHeight="1">
      <c r="A37" s="292" t="s">
        <v>40</v>
      </c>
      <c r="B37" s="327">
        <f t="shared" si="1"/>
        <v>9876</v>
      </c>
      <c r="C37" s="327">
        <v>434</v>
      </c>
      <c r="D37" s="327">
        <v>151</v>
      </c>
      <c r="E37" s="327">
        <v>87</v>
      </c>
      <c r="F37" s="327">
        <v>74</v>
      </c>
      <c r="G37" s="327">
        <v>248</v>
      </c>
      <c r="H37" s="327">
        <v>363</v>
      </c>
      <c r="I37" s="327">
        <v>306</v>
      </c>
      <c r="J37" s="327">
        <v>312</v>
      </c>
      <c r="K37" s="327">
        <v>320</v>
      </c>
      <c r="L37" s="327">
        <v>351</v>
      </c>
      <c r="M37" s="327">
        <v>360</v>
      </c>
      <c r="N37" s="327">
        <v>439</v>
      </c>
      <c r="O37" s="327">
        <v>545</v>
      </c>
      <c r="P37" s="327">
        <v>673</v>
      </c>
      <c r="Q37" s="327">
        <v>815</v>
      </c>
      <c r="R37" s="327">
        <v>942</v>
      </c>
      <c r="S37" s="327">
        <v>954</v>
      </c>
      <c r="T37" s="327">
        <v>933</v>
      </c>
      <c r="U37" s="327">
        <v>1512</v>
      </c>
      <c r="V37" s="327">
        <v>57</v>
      </c>
    </row>
    <row r="38" spans="1:23" s="304" customFormat="1" ht="9" customHeight="1">
      <c r="A38" s="292" t="s">
        <v>41</v>
      </c>
      <c r="B38" s="327">
        <f t="shared" si="1"/>
        <v>10130</v>
      </c>
      <c r="C38" s="327">
        <v>815</v>
      </c>
      <c r="D38" s="327">
        <v>151</v>
      </c>
      <c r="E38" s="327">
        <v>64</v>
      </c>
      <c r="F38" s="327">
        <v>76</v>
      </c>
      <c r="G38" s="327">
        <v>194</v>
      </c>
      <c r="H38" s="327">
        <v>302</v>
      </c>
      <c r="I38" s="327">
        <v>284</v>
      </c>
      <c r="J38" s="327">
        <v>279</v>
      </c>
      <c r="K38" s="327">
        <v>322</v>
      </c>
      <c r="L38" s="327">
        <v>309</v>
      </c>
      <c r="M38" s="327">
        <v>386</v>
      </c>
      <c r="N38" s="327">
        <v>499</v>
      </c>
      <c r="O38" s="327">
        <v>684</v>
      </c>
      <c r="P38" s="327">
        <v>797</v>
      </c>
      <c r="Q38" s="327">
        <v>915</v>
      </c>
      <c r="R38" s="327">
        <v>1008</v>
      </c>
      <c r="S38" s="327">
        <v>944</v>
      </c>
      <c r="T38" s="327">
        <v>873</v>
      </c>
      <c r="U38" s="327">
        <v>1193</v>
      </c>
      <c r="V38" s="327">
        <v>35</v>
      </c>
    </row>
    <row r="39" spans="1:23" s="304" customFormat="1" ht="9" customHeight="1">
      <c r="A39" s="292" t="s">
        <v>42</v>
      </c>
      <c r="B39" s="327">
        <f t="shared" si="1"/>
        <v>7183</v>
      </c>
      <c r="C39" s="327">
        <v>972</v>
      </c>
      <c r="D39" s="327">
        <v>234</v>
      </c>
      <c r="E39" s="327">
        <v>85</v>
      </c>
      <c r="F39" s="327">
        <v>96</v>
      </c>
      <c r="G39" s="327">
        <v>199</v>
      </c>
      <c r="H39" s="327">
        <v>241</v>
      </c>
      <c r="I39" s="327">
        <v>307</v>
      </c>
      <c r="J39" s="327">
        <v>290</v>
      </c>
      <c r="K39" s="327">
        <v>271</v>
      </c>
      <c r="L39" s="327">
        <v>264</v>
      </c>
      <c r="M39" s="327">
        <v>273</v>
      </c>
      <c r="N39" s="327">
        <v>290</v>
      </c>
      <c r="O39" s="327">
        <v>355</v>
      </c>
      <c r="P39" s="327">
        <v>414</v>
      </c>
      <c r="Q39" s="327">
        <v>459</v>
      </c>
      <c r="R39" s="327">
        <v>497</v>
      </c>
      <c r="S39" s="327">
        <v>432</v>
      </c>
      <c r="T39" s="327">
        <v>474</v>
      </c>
      <c r="U39" s="327">
        <v>975</v>
      </c>
      <c r="V39" s="327">
        <v>55</v>
      </c>
    </row>
    <row r="40" spans="1:23" s="304" customFormat="1" ht="9" customHeight="1">
      <c r="A40" s="295" t="s">
        <v>43</v>
      </c>
      <c r="B40" s="353">
        <f t="shared" si="1"/>
        <v>10798</v>
      </c>
      <c r="C40" s="353">
        <v>752</v>
      </c>
      <c r="D40" s="353">
        <v>132</v>
      </c>
      <c r="E40" s="353">
        <v>77</v>
      </c>
      <c r="F40" s="353">
        <v>79</v>
      </c>
      <c r="G40" s="353">
        <v>192</v>
      </c>
      <c r="H40" s="353">
        <v>283</v>
      </c>
      <c r="I40" s="353">
        <v>269</v>
      </c>
      <c r="J40" s="353">
        <v>299</v>
      </c>
      <c r="K40" s="353">
        <v>334</v>
      </c>
      <c r="L40" s="353">
        <v>361</v>
      </c>
      <c r="M40" s="353">
        <v>416</v>
      </c>
      <c r="N40" s="353">
        <v>525</v>
      </c>
      <c r="O40" s="353">
        <v>686</v>
      </c>
      <c r="P40" s="353">
        <v>916</v>
      </c>
      <c r="Q40" s="353">
        <v>963</v>
      </c>
      <c r="R40" s="353">
        <v>1041</v>
      </c>
      <c r="S40" s="353">
        <v>814</v>
      </c>
      <c r="T40" s="353">
        <v>1015</v>
      </c>
      <c r="U40" s="353">
        <v>1595</v>
      </c>
      <c r="V40" s="353">
        <v>49</v>
      </c>
    </row>
    <row r="41" spans="1:23" s="304" customFormat="1" ht="9" customHeight="1">
      <c r="A41" s="292" t="s">
        <v>44</v>
      </c>
      <c r="B41" s="327">
        <f t="shared" si="1"/>
        <v>4464</v>
      </c>
      <c r="C41" s="327">
        <v>802</v>
      </c>
      <c r="D41" s="327">
        <v>119</v>
      </c>
      <c r="E41" s="327">
        <v>34</v>
      </c>
      <c r="F41" s="327">
        <v>40</v>
      </c>
      <c r="G41" s="327">
        <v>105</v>
      </c>
      <c r="H41" s="327">
        <v>95</v>
      </c>
      <c r="I41" s="327">
        <v>83</v>
      </c>
      <c r="J41" s="327">
        <v>121</v>
      </c>
      <c r="K41" s="327">
        <v>126</v>
      </c>
      <c r="L41" s="327">
        <v>138</v>
      </c>
      <c r="M41" s="327">
        <v>139</v>
      </c>
      <c r="N41" s="327">
        <v>157</v>
      </c>
      <c r="O41" s="327">
        <v>212</v>
      </c>
      <c r="P41" s="327">
        <v>218</v>
      </c>
      <c r="Q41" s="327">
        <v>286</v>
      </c>
      <c r="R41" s="327">
        <v>308</v>
      </c>
      <c r="S41" s="327">
        <v>304</v>
      </c>
      <c r="T41" s="327">
        <v>347</v>
      </c>
      <c r="U41" s="327">
        <v>803</v>
      </c>
      <c r="V41" s="327">
        <v>27</v>
      </c>
    </row>
    <row r="42" spans="1:23" s="304" customFormat="1" ht="9" customHeight="1">
      <c r="A42" s="292" t="s">
        <v>45</v>
      </c>
      <c r="B42" s="327">
        <f t="shared" si="1"/>
        <v>30556</v>
      </c>
      <c r="C42" s="327">
        <v>2704</v>
      </c>
      <c r="D42" s="327">
        <v>812</v>
      </c>
      <c r="E42" s="327">
        <v>296</v>
      </c>
      <c r="F42" s="327">
        <v>334</v>
      </c>
      <c r="G42" s="327">
        <v>564</v>
      </c>
      <c r="H42" s="327">
        <v>777</v>
      </c>
      <c r="I42" s="327">
        <v>810</v>
      </c>
      <c r="J42" s="327">
        <v>893</v>
      </c>
      <c r="K42" s="327">
        <v>1080</v>
      </c>
      <c r="L42" s="327">
        <v>1167</v>
      </c>
      <c r="M42" s="327">
        <v>1277</v>
      </c>
      <c r="N42" s="327">
        <v>1474</v>
      </c>
      <c r="O42" s="327">
        <v>1871</v>
      </c>
      <c r="P42" s="327">
        <v>2221</v>
      </c>
      <c r="Q42" s="327">
        <v>2440</v>
      </c>
      <c r="R42" s="327">
        <v>2537</v>
      </c>
      <c r="S42" s="327">
        <v>2338</v>
      </c>
      <c r="T42" s="327">
        <v>2473</v>
      </c>
      <c r="U42" s="327">
        <v>4250</v>
      </c>
      <c r="V42" s="327">
        <v>238</v>
      </c>
    </row>
    <row r="43" spans="1:23" s="304" customFormat="1" ht="9" customHeight="1">
      <c r="A43" s="292" t="s">
        <v>46</v>
      </c>
      <c r="B43" s="327">
        <f t="shared" si="1"/>
        <v>8139</v>
      </c>
      <c r="C43" s="327">
        <v>700</v>
      </c>
      <c r="D43" s="327">
        <v>160</v>
      </c>
      <c r="E43" s="327">
        <v>64</v>
      </c>
      <c r="F43" s="327">
        <v>57</v>
      </c>
      <c r="G43" s="327">
        <v>83</v>
      </c>
      <c r="H43" s="327">
        <v>139</v>
      </c>
      <c r="I43" s="327">
        <v>140</v>
      </c>
      <c r="J43" s="327">
        <v>166</v>
      </c>
      <c r="K43" s="327">
        <v>193</v>
      </c>
      <c r="L43" s="327">
        <v>223</v>
      </c>
      <c r="M43" s="327">
        <v>263</v>
      </c>
      <c r="N43" s="327">
        <v>309</v>
      </c>
      <c r="O43" s="327">
        <v>366</v>
      </c>
      <c r="P43" s="327">
        <v>466</v>
      </c>
      <c r="Q43" s="327">
        <v>551</v>
      </c>
      <c r="R43" s="327">
        <v>751</v>
      </c>
      <c r="S43" s="327">
        <v>920</v>
      </c>
      <c r="T43" s="327">
        <v>1009</v>
      </c>
      <c r="U43" s="327">
        <v>1533</v>
      </c>
      <c r="V43" s="327">
        <v>46</v>
      </c>
    </row>
    <row r="44" spans="1:23" s="304" customFormat="1" ht="9" customHeight="1">
      <c r="A44" s="295" t="s">
        <v>47</v>
      </c>
      <c r="B44" s="353">
        <f t="shared" si="1"/>
        <v>6438</v>
      </c>
      <c r="C44" s="353">
        <v>665</v>
      </c>
      <c r="D44" s="353">
        <v>128</v>
      </c>
      <c r="E44" s="353">
        <v>71</v>
      </c>
      <c r="F44" s="353">
        <v>60</v>
      </c>
      <c r="G44" s="353">
        <v>118</v>
      </c>
      <c r="H44" s="353">
        <v>143</v>
      </c>
      <c r="I44" s="353">
        <v>144</v>
      </c>
      <c r="J44" s="353">
        <v>141</v>
      </c>
      <c r="K44" s="353">
        <v>128</v>
      </c>
      <c r="L44" s="353">
        <v>162</v>
      </c>
      <c r="M44" s="353">
        <v>182</v>
      </c>
      <c r="N44" s="353">
        <v>227</v>
      </c>
      <c r="O44" s="353">
        <v>279</v>
      </c>
      <c r="P44" s="353">
        <v>354</v>
      </c>
      <c r="Q44" s="353">
        <v>448</v>
      </c>
      <c r="R44" s="353">
        <v>546</v>
      </c>
      <c r="S44" s="353">
        <v>521</v>
      </c>
      <c r="T44" s="353">
        <v>662</v>
      </c>
      <c r="U44" s="353">
        <v>1421</v>
      </c>
      <c r="V44" s="353">
        <v>38</v>
      </c>
    </row>
    <row r="45" spans="1:23" s="304" customFormat="1" ht="9" customHeight="1">
      <c r="A45" s="292" t="s">
        <v>76</v>
      </c>
      <c r="B45" s="327">
        <f>SUM(C45:V45)</f>
        <v>2403</v>
      </c>
      <c r="C45" s="327">
        <v>41</v>
      </c>
      <c r="D45" s="327">
        <v>30</v>
      </c>
      <c r="E45" s="327">
        <v>23</v>
      </c>
      <c r="F45" s="327">
        <v>21</v>
      </c>
      <c r="G45" s="327">
        <v>89</v>
      </c>
      <c r="H45" s="327">
        <v>198</v>
      </c>
      <c r="I45" s="327">
        <v>229</v>
      </c>
      <c r="J45" s="327">
        <v>200</v>
      </c>
      <c r="K45" s="327">
        <v>189</v>
      </c>
      <c r="L45" s="327">
        <v>170</v>
      </c>
      <c r="M45" s="327">
        <v>126</v>
      </c>
      <c r="N45" s="327">
        <v>145</v>
      </c>
      <c r="O45" s="327">
        <v>143</v>
      </c>
      <c r="P45" s="327">
        <v>164</v>
      </c>
      <c r="Q45" s="327">
        <v>165</v>
      </c>
      <c r="R45" s="327">
        <v>160</v>
      </c>
      <c r="S45" s="327">
        <v>108</v>
      </c>
      <c r="T45" s="327">
        <v>89</v>
      </c>
      <c r="U45" s="327">
        <v>99</v>
      </c>
      <c r="V45" s="327">
        <v>14</v>
      </c>
    </row>
    <row r="46" spans="1:23" s="304" customFormat="1" ht="9" customHeight="1">
      <c r="A46" s="292"/>
      <c r="B46" s="327"/>
      <c r="C46" s="327"/>
      <c r="D46" s="327"/>
      <c r="E46" s="327"/>
      <c r="F46" s="327"/>
      <c r="G46" s="327"/>
      <c r="H46" s="327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</row>
    <row r="47" spans="1:23" s="304" customFormat="1" ht="9" customHeight="1">
      <c r="A47" s="288">
        <v>1996</v>
      </c>
      <c r="B47" s="327"/>
      <c r="C47" s="327"/>
      <c r="D47" s="327"/>
      <c r="E47" s="327"/>
      <c r="F47" s="327"/>
      <c r="G47" s="327"/>
      <c r="H47" s="327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</row>
    <row r="48" spans="1:23" s="304" customFormat="1" ht="9" customHeight="1">
      <c r="A48" s="291" t="s">
        <v>7</v>
      </c>
      <c r="B48" s="351">
        <f t="shared" ref="B48:V48" si="2">SUM(B50:B82)</f>
        <v>436321</v>
      </c>
      <c r="C48" s="351">
        <f t="shared" si="2"/>
        <v>45707</v>
      </c>
      <c r="D48" s="351">
        <f t="shared" si="2"/>
        <v>10375</v>
      </c>
      <c r="E48" s="351">
        <f t="shared" si="2"/>
        <v>4104</v>
      </c>
      <c r="F48" s="351">
        <f t="shared" si="2"/>
        <v>3987</v>
      </c>
      <c r="G48" s="351">
        <f t="shared" si="2"/>
        <v>8561</v>
      </c>
      <c r="H48" s="351">
        <f t="shared" si="2"/>
        <v>11381</v>
      </c>
      <c r="I48" s="351">
        <f t="shared" si="2"/>
        <v>11799</v>
      </c>
      <c r="J48" s="351">
        <f t="shared" si="2"/>
        <v>12624</v>
      </c>
      <c r="K48" s="351">
        <f t="shared" si="2"/>
        <v>14172</v>
      </c>
      <c r="L48" s="351">
        <f t="shared" si="2"/>
        <v>14787</v>
      </c>
      <c r="M48" s="351">
        <f t="shared" si="2"/>
        <v>16983</v>
      </c>
      <c r="N48" s="351">
        <f t="shared" si="2"/>
        <v>19397</v>
      </c>
      <c r="O48" s="351">
        <f t="shared" si="2"/>
        <v>23798</v>
      </c>
      <c r="P48" s="351">
        <f t="shared" si="2"/>
        <v>28750</v>
      </c>
      <c r="Q48" s="351">
        <f t="shared" si="2"/>
        <v>33406</v>
      </c>
      <c r="R48" s="351">
        <f t="shared" si="2"/>
        <v>36463</v>
      </c>
      <c r="S48" s="351">
        <f t="shared" si="2"/>
        <v>35711</v>
      </c>
      <c r="T48" s="351">
        <f t="shared" si="2"/>
        <v>34594</v>
      </c>
      <c r="U48" s="351">
        <f t="shared" si="2"/>
        <v>67550</v>
      </c>
      <c r="V48" s="351">
        <f t="shared" si="2"/>
        <v>2172</v>
      </c>
      <c r="W48" s="352"/>
    </row>
    <row r="49" spans="1:23" s="304" customFormat="1" ht="3.95" customHeight="1">
      <c r="A49" s="291"/>
      <c r="B49" s="351"/>
      <c r="C49" s="351"/>
      <c r="D49" s="351"/>
      <c r="E49" s="351"/>
      <c r="F49" s="351"/>
      <c r="G49" s="351"/>
      <c r="H49" s="351"/>
      <c r="I49" s="351"/>
      <c r="J49" s="351"/>
      <c r="K49" s="351"/>
      <c r="L49" s="351"/>
      <c r="M49" s="351"/>
      <c r="N49" s="351"/>
      <c r="O49" s="351"/>
      <c r="P49" s="351"/>
      <c r="Q49" s="351"/>
      <c r="R49" s="351"/>
      <c r="S49" s="351"/>
      <c r="T49" s="351"/>
      <c r="U49" s="351"/>
      <c r="V49" s="351"/>
      <c r="W49" s="352"/>
    </row>
    <row r="50" spans="1:23" s="304" customFormat="1" ht="9" customHeight="1">
      <c r="A50" s="292" t="s">
        <v>16</v>
      </c>
      <c r="B50" s="327">
        <f t="shared" ref="B50:B82" si="3">SUM(C50:L50,M50:V50)</f>
        <v>3498</v>
      </c>
      <c r="C50" s="327">
        <v>386</v>
      </c>
      <c r="D50" s="327">
        <v>52</v>
      </c>
      <c r="E50" s="327">
        <v>39</v>
      </c>
      <c r="F50" s="327">
        <v>30</v>
      </c>
      <c r="G50" s="327">
        <v>67</v>
      </c>
      <c r="H50" s="327">
        <v>74</v>
      </c>
      <c r="I50" s="327">
        <v>71</v>
      </c>
      <c r="J50" s="327">
        <v>90</v>
      </c>
      <c r="K50" s="327">
        <v>81</v>
      </c>
      <c r="L50" s="327">
        <v>94</v>
      </c>
      <c r="M50" s="327">
        <v>114</v>
      </c>
      <c r="N50" s="327">
        <v>151</v>
      </c>
      <c r="O50" s="327">
        <v>181</v>
      </c>
      <c r="P50" s="327">
        <v>190</v>
      </c>
      <c r="Q50" s="327">
        <v>250</v>
      </c>
      <c r="R50" s="327">
        <v>319</v>
      </c>
      <c r="S50" s="327">
        <v>281</v>
      </c>
      <c r="T50" s="327">
        <v>324</v>
      </c>
      <c r="U50" s="327">
        <v>675</v>
      </c>
      <c r="V50" s="327">
        <v>29</v>
      </c>
    </row>
    <row r="51" spans="1:23" s="304" customFormat="1" ht="9" customHeight="1">
      <c r="A51" s="292" t="s">
        <v>17</v>
      </c>
      <c r="B51" s="327">
        <f t="shared" si="3"/>
        <v>10042</v>
      </c>
      <c r="C51" s="327">
        <v>1156</v>
      </c>
      <c r="D51" s="327">
        <v>188</v>
      </c>
      <c r="E51" s="327">
        <v>85</v>
      </c>
      <c r="F51" s="327">
        <v>76</v>
      </c>
      <c r="G51" s="327">
        <v>204</v>
      </c>
      <c r="H51" s="327">
        <v>337</v>
      </c>
      <c r="I51" s="327">
        <v>406</v>
      </c>
      <c r="J51" s="327">
        <v>407</v>
      </c>
      <c r="K51" s="327">
        <v>499</v>
      </c>
      <c r="L51" s="327">
        <v>460</v>
      </c>
      <c r="M51" s="327">
        <v>428</v>
      </c>
      <c r="N51" s="327">
        <v>523</v>
      </c>
      <c r="O51" s="327">
        <v>581</v>
      </c>
      <c r="P51" s="327">
        <v>650</v>
      </c>
      <c r="Q51" s="327">
        <v>761</v>
      </c>
      <c r="R51" s="327">
        <v>848</v>
      </c>
      <c r="S51" s="327">
        <v>756</v>
      </c>
      <c r="T51" s="327">
        <v>627</v>
      </c>
      <c r="U51" s="327">
        <v>985</v>
      </c>
      <c r="V51" s="327">
        <v>65</v>
      </c>
    </row>
    <row r="52" spans="1:23" s="304" customFormat="1" ht="9" customHeight="1">
      <c r="A52" s="292" t="s">
        <v>18</v>
      </c>
      <c r="B52" s="327">
        <f t="shared" si="3"/>
        <v>1499</v>
      </c>
      <c r="C52" s="327">
        <v>152</v>
      </c>
      <c r="D52" s="327">
        <v>33</v>
      </c>
      <c r="E52" s="327">
        <v>13</v>
      </c>
      <c r="F52" s="327">
        <v>17</v>
      </c>
      <c r="G52" s="327">
        <v>44</v>
      </c>
      <c r="H52" s="327">
        <v>46</v>
      </c>
      <c r="I52" s="327">
        <v>38</v>
      </c>
      <c r="J52" s="327">
        <v>46</v>
      </c>
      <c r="K52" s="327">
        <v>57</v>
      </c>
      <c r="L52" s="327">
        <v>49</v>
      </c>
      <c r="M52" s="327">
        <v>61</v>
      </c>
      <c r="N52" s="327">
        <v>70</v>
      </c>
      <c r="O52" s="327">
        <v>89</v>
      </c>
      <c r="P52" s="327">
        <v>95</v>
      </c>
      <c r="Q52" s="327">
        <v>116</v>
      </c>
      <c r="R52" s="327">
        <v>151</v>
      </c>
      <c r="S52" s="327">
        <v>95</v>
      </c>
      <c r="T52" s="327">
        <v>120</v>
      </c>
      <c r="U52" s="327">
        <v>198</v>
      </c>
      <c r="V52" s="327">
        <v>9</v>
      </c>
    </row>
    <row r="53" spans="1:23" s="304" customFormat="1" ht="9" customHeight="1">
      <c r="A53" s="295" t="s">
        <v>19</v>
      </c>
      <c r="B53" s="353">
        <f t="shared" si="3"/>
        <v>2497</v>
      </c>
      <c r="C53" s="353">
        <v>248</v>
      </c>
      <c r="D53" s="353">
        <v>40</v>
      </c>
      <c r="E53" s="353">
        <v>21</v>
      </c>
      <c r="F53" s="353">
        <v>31</v>
      </c>
      <c r="G53" s="353">
        <v>53</v>
      </c>
      <c r="H53" s="353">
        <v>72</v>
      </c>
      <c r="I53" s="353">
        <v>69</v>
      </c>
      <c r="J53" s="353">
        <v>83</v>
      </c>
      <c r="K53" s="353">
        <v>71</v>
      </c>
      <c r="L53" s="353">
        <v>97</v>
      </c>
      <c r="M53" s="353">
        <v>104</v>
      </c>
      <c r="N53" s="353">
        <v>101</v>
      </c>
      <c r="O53" s="353">
        <v>145</v>
      </c>
      <c r="P53" s="353">
        <v>127</v>
      </c>
      <c r="Q53" s="353">
        <v>202</v>
      </c>
      <c r="R53" s="353">
        <v>217</v>
      </c>
      <c r="S53" s="353">
        <v>237</v>
      </c>
      <c r="T53" s="353">
        <v>211</v>
      </c>
      <c r="U53" s="353">
        <v>346</v>
      </c>
      <c r="V53" s="353">
        <v>22</v>
      </c>
    </row>
    <row r="54" spans="1:23" s="304" customFormat="1" ht="9" customHeight="1">
      <c r="A54" s="292" t="s">
        <v>20</v>
      </c>
      <c r="B54" s="327">
        <f t="shared" si="3"/>
        <v>10062</v>
      </c>
      <c r="C54" s="327">
        <v>638</v>
      </c>
      <c r="D54" s="327">
        <v>129</v>
      </c>
      <c r="E54" s="327">
        <v>81</v>
      </c>
      <c r="F54" s="327">
        <v>63</v>
      </c>
      <c r="G54" s="327">
        <v>163</v>
      </c>
      <c r="H54" s="327">
        <v>225</v>
      </c>
      <c r="I54" s="327">
        <v>210</v>
      </c>
      <c r="J54" s="327">
        <v>206</v>
      </c>
      <c r="K54" s="327">
        <v>267</v>
      </c>
      <c r="L54" s="327">
        <v>309</v>
      </c>
      <c r="M54" s="327">
        <v>354</v>
      </c>
      <c r="N54" s="327">
        <v>498</v>
      </c>
      <c r="O54" s="327">
        <v>659</v>
      </c>
      <c r="P54" s="327">
        <v>841</v>
      </c>
      <c r="Q54" s="327">
        <v>955</v>
      </c>
      <c r="R54" s="327">
        <v>1046</v>
      </c>
      <c r="S54" s="327">
        <v>886</v>
      </c>
      <c r="T54" s="327">
        <v>939</v>
      </c>
      <c r="U54" s="327">
        <v>1565</v>
      </c>
      <c r="V54" s="327">
        <v>28</v>
      </c>
    </row>
    <row r="55" spans="1:23" s="304" customFormat="1" ht="9" customHeight="1">
      <c r="A55" s="292" t="s">
        <v>21</v>
      </c>
      <c r="B55" s="327">
        <f t="shared" si="3"/>
        <v>2295</v>
      </c>
      <c r="C55" s="327">
        <v>191</v>
      </c>
      <c r="D55" s="327">
        <v>47</v>
      </c>
      <c r="E55" s="327">
        <v>19</v>
      </c>
      <c r="F55" s="327">
        <v>18</v>
      </c>
      <c r="G55" s="327">
        <v>43</v>
      </c>
      <c r="H55" s="327">
        <v>48</v>
      </c>
      <c r="I55" s="327">
        <v>57</v>
      </c>
      <c r="J55" s="327">
        <v>54</v>
      </c>
      <c r="K55" s="327">
        <v>74</v>
      </c>
      <c r="L55" s="327">
        <v>72</v>
      </c>
      <c r="M55" s="327">
        <v>76</v>
      </c>
      <c r="N55" s="327">
        <v>107</v>
      </c>
      <c r="O55" s="327">
        <v>114</v>
      </c>
      <c r="P55" s="327">
        <v>146</v>
      </c>
      <c r="Q55" s="327">
        <v>165</v>
      </c>
      <c r="R55" s="327">
        <v>203</v>
      </c>
      <c r="S55" s="327">
        <v>231</v>
      </c>
      <c r="T55" s="327">
        <v>198</v>
      </c>
      <c r="U55" s="327">
        <v>396</v>
      </c>
      <c r="V55" s="327">
        <v>36</v>
      </c>
    </row>
    <row r="56" spans="1:23" s="304" customFormat="1" ht="9" customHeight="1">
      <c r="A56" s="292" t="s">
        <v>22</v>
      </c>
      <c r="B56" s="327">
        <f t="shared" si="3"/>
        <v>15243</v>
      </c>
      <c r="C56" s="327">
        <v>1925</v>
      </c>
      <c r="D56" s="327">
        <v>803</v>
      </c>
      <c r="E56" s="327">
        <v>260</v>
      </c>
      <c r="F56" s="327">
        <v>242</v>
      </c>
      <c r="G56" s="327">
        <v>461</v>
      </c>
      <c r="H56" s="327">
        <v>556</v>
      </c>
      <c r="I56" s="327">
        <v>575</v>
      </c>
      <c r="J56" s="327">
        <v>606</v>
      </c>
      <c r="K56" s="327">
        <v>609</v>
      </c>
      <c r="L56" s="327">
        <v>618</v>
      </c>
      <c r="M56" s="327">
        <v>622</v>
      </c>
      <c r="N56" s="327">
        <v>710</v>
      </c>
      <c r="O56" s="327">
        <v>781</v>
      </c>
      <c r="P56" s="327">
        <v>885</v>
      </c>
      <c r="Q56" s="327">
        <v>1009</v>
      </c>
      <c r="R56" s="327">
        <v>907</v>
      </c>
      <c r="S56" s="327">
        <v>951</v>
      </c>
      <c r="T56" s="327">
        <v>826</v>
      </c>
      <c r="U56" s="327">
        <v>1736</v>
      </c>
      <c r="V56" s="327">
        <v>161</v>
      </c>
    </row>
    <row r="57" spans="1:23" s="304" customFormat="1" ht="9" customHeight="1">
      <c r="A57" s="295" t="s">
        <v>23</v>
      </c>
      <c r="B57" s="353">
        <f t="shared" si="3"/>
        <v>14635</v>
      </c>
      <c r="C57" s="353">
        <v>1265</v>
      </c>
      <c r="D57" s="353">
        <v>332</v>
      </c>
      <c r="E57" s="353">
        <v>105</v>
      </c>
      <c r="F57" s="353">
        <v>117</v>
      </c>
      <c r="G57" s="353">
        <v>349</v>
      </c>
      <c r="H57" s="353">
        <v>486</v>
      </c>
      <c r="I57" s="353">
        <v>445</v>
      </c>
      <c r="J57" s="353">
        <v>427</v>
      </c>
      <c r="K57" s="353">
        <v>489</v>
      </c>
      <c r="L57" s="353">
        <v>457</v>
      </c>
      <c r="M57" s="353">
        <v>570</v>
      </c>
      <c r="N57" s="353">
        <v>694</v>
      </c>
      <c r="O57" s="353">
        <v>877</v>
      </c>
      <c r="P57" s="353">
        <v>1050</v>
      </c>
      <c r="Q57" s="353">
        <v>1177</v>
      </c>
      <c r="R57" s="353">
        <v>1374</v>
      </c>
      <c r="S57" s="353">
        <v>1225</v>
      </c>
      <c r="T57" s="353">
        <v>1192</v>
      </c>
      <c r="U57" s="353">
        <v>1897</v>
      </c>
      <c r="V57" s="353">
        <v>107</v>
      </c>
    </row>
    <row r="58" spans="1:23" s="304" customFormat="1" ht="9" customHeight="1">
      <c r="A58" s="243" t="s">
        <v>24</v>
      </c>
      <c r="B58" s="327">
        <f t="shared" si="3"/>
        <v>46474</v>
      </c>
      <c r="C58" s="327">
        <v>3868</v>
      </c>
      <c r="D58" s="327">
        <v>445</v>
      </c>
      <c r="E58" s="327">
        <v>242</v>
      </c>
      <c r="F58" s="327">
        <v>229</v>
      </c>
      <c r="G58" s="327">
        <v>652</v>
      </c>
      <c r="H58" s="327">
        <v>1027</v>
      </c>
      <c r="I58" s="327">
        <v>1150</v>
      </c>
      <c r="J58" s="327">
        <v>1307</v>
      </c>
      <c r="K58" s="327">
        <v>1445</v>
      </c>
      <c r="L58" s="327">
        <v>1580</v>
      </c>
      <c r="M58" s="327">
        <v>1865</v>
      </c>
      <c r="N58" s="327">
        <v>2247</v>
      </c>
      <c r="O58" s="327">
        <v>2700</v>
      </c>
      <c r="P58" s="327">
        <v>3481</v>
      </c>
      <c r="Q58" s="327">
        <v>4070</v>
      </c>
      <c r="R58" s="327">
        <v>4479</v>
      </c>
      <c r="S58" s="327">
        <v>4381</v>
      </c>
      <c r="T58" s="327">
        <v>4021</v>
      </c>
      <c r="U58" s="327">
        <v>7265</v>
      </c>
      <c r="V58" s="327">
        <v>20</v>
      </c>
    </row>
    <row r="59" spans="1:23" s="304" customFormat="1" ht="9" customHeight="1">
      <c r="A59" s="292" t="s">
        <v>25</v>
      </c>
      <c r="B59" s="327">
        <f t="shared" si="3"/>
        <v>6094</v>
      </c>
      <c r="C59" s="327">
        <v>234</v>
      </c>
      <c r="D59" s="327">
        <v>86</v>
      </c>
      <c r="E59" s="327">
        <v>93</v>
      </c>
      <c r="F59" s="327">
        <v>51</v>
      </c>
      <c r="G59" s="327">
        <v>126</v>
      </c>
      <c r="H59" s="327">
        <v>184</v>
      </c>
      <c r="I59" s="327">
        <v>169</v>
      </c>
      <c r="J59" s="327">
        <v>169</v>
      </c>
      <c r="K59" s="327">
        <v>161</v>
      </c>
      <c r="L59" s="327">
        <v>181</v>
      </c>
      <c r="M59" s="327">
        <v>226</v>
      </c>
      <c r="N59" s="327">
        <v>250</v>
      </c>
      <c r="O59" s="327">
        <v>321</v>
      </c>
      <c r="P59" s="327">
        <v>517</v>
      </c>
      <c r="Q59" s="327">
        <v>537</v>
      </c>
      <c r="R59" s="327">
        <v>590</v>
      </c>
      <c r="S59" s="327">
        <v>535</v>
      </c>
      <c r="T59" s="327">
        <v>568</v>
      </c>
      <c r="U59" s="327">
        <v>998</v>
      </c>
      <c r="V59" s="327">
        <v>98</v>
      </c>
    </row>
    <row r="60" spans="1:23" s="304" customFormat="1" ht="9" customHeight="1">
      <c r="A60" s="292" t="s">
        <v>26</v>
      </c>
      <c r="B60" s="327">
        <f t="shared" si="3"/>
        <v>21469</v>
      </c>
      <c r="C60" s="327">
        <v>3107</v>
      </c>
      <c r="D60" s="327">
        <v>580</v>
      </c>
      <c r="E60" s="327">
        <v>213</v>
      </c>
      <c r="F60" s="327">
        <v>212</v>
      </c>
      <c r="G60" s="327">
        <v>359</v>
      </c>
      <c r="H60" s="327">
        <v>467</v>
      </c>
      <c r="I60" s="327">
        <v>418</v>
      </c>
      <c r="J60" s="327">
        <v>518</v>
      </c>
      <c r="K60" s="327">
        <v>506</v>
      </c>
      <c r="L60" s="327">
        <v>587</v>
      </c>
      <c r="M60" s="327">
        <v>653</v>
      </c>
      <c r="N60" s="327">
        <v>797</v>
      </c>
      <c r="O60" s="327">
        <v>955</v>
      </c>
      <c r="P60" s="327">
        <v>1213</v>
      </c>
      <c r="Q60" s="327">
        <v>1368</v>
      </c>
      <c r="R60" s="327">
        <v>1662</v>
      </c>
      <c r="S60" s="327">
        <v>1592</v>
      </c>
      <c r="T60" s="327">
        <v>1860</v>
      </c>
      <c r="U60" s="327">
        <v>4269</v>
      </c>
      <c r="V60" s="327">
        <v>133</v>
      </c>
    </row>
    <row r="61" spans="1:23" s="304" customFormat="1" ht="9" customHeight="1">
      <c r="A61" s="295" t="s">
        <v>27</v>
      </c>
      <c r="B61" s="353">
        <f t="shared" si="3"/>
        <v>10587</v>
      </c>
      <c r="C61" s="353">
        <v>816</v>
      </c>
      <c r="D61" s="353">
        <v>388</v>
      </c>
      <c r="E61" s="353">
        <v>119</v>
      </c>
      <c r="F61" s="353">
        <v>136</v>
      </c>
      <c r="G61" s="353">
        <v>272</v>
      </c>
      <c r="H61" s="353">
        <v>385</v>
      </c>
      <c r="I61" s="353">
        <v>379</v>
      </c>
      <c r="J61" s="353">
        <v>444</v>
      </c>
      <c r="K61" s="353">
        <v>490</v>
      </c>
      <c r="L61" s="353">
        <v>426</v>
      </c>
      <c r="M61" s="353">
        <v>502</v>
      </c>
      <c r="N61" s="353">
        <v>523</v>
      </c>
      <c r="O61" s="353">
        <v>577</v>
      </c>
      <c r="P61" s="353">
        <v>738</v>
      </c>
      <c r="Q61" s="353">
        <v>810</v>
      </c>
      <c r="R61" s="353">
        <v>731</v>
      </c>
      <c r="S61" s="353">
        <v>757</v>
      </c>
      <c r="T61" s="353">
        <v>664</v>
      </c>
      <c r="U61" s="353">
        <v>1371</v>
      </c>
      <c r="V61" s="353">
        <v>59</v>
      </c>
    </row>
    <row r="62" spans="1:23" s="304" customFormat="1" ht="9" customHeight="1">
      <c r="A62" s="292" t="s">
        <v>28</v>
      </c>
      <c r="B62" s="327">
        <f t="shared" si="3"/>
        <v>9943</v>
      </c>
      <c r="C62" s="327">
        <v>1043</v>
      </c>
      <c r="D62" s="327">
        <v>222</v>
      </c>
      <c r="E62" s="327">
        <v>108</v>
      </c>
      <c r="F62" s="327">
        <v>89</v>
      </c>
      <c r="G62" s="327">
        <v>197</v>
      </c>
      <c r="H62" s="327">
        <v>213</v>
      </c>
      <c r="I62" s="327">
        <v>237</v>
      </c>
      <c r="J62" s="327">
        <v>235</v>
      </c>
      <c r="K62" s="327">
        <v>340</v>
      </c>
      <c r="L62" s="327">
        <v>361</v>
      </c>
      <c r="M62" s="327">
        <v>461</v>
      </c>
      <c r="N62" s="327">
        <v>459</v>
      </c>
      <c r="O62" s="327">
        <v>534</v>
      </c>
      <c r="P62" s="327">
        <v>637</v>
      </c>
      <c r="Q62" s="327">
        <v>799</v>
      </c>
      <c r="R62" s="327">
        <v>762</v>
      </c>
      <c r="S62" s="327">
        <v>844</v>
      </c>
      <c r="T62" s="327">
        <v>703</v>
      </c>
      <c r="U62" s="327">
        <v>1632</v>
      </c>
      <c r="V62" s="327">
        <v>67</v>
      </c>
    </row>
    <row r="63" spans="1:23" s="304" customFormat="1" ht="9" customHeight="1">
      <c r="A63" s="292" t="s">
        <v>29</v>
      </c>
      <c r="B63" s="327">
        <f t="shared" si="3"/>
        <v>30809</v>
      </c>
      <c r="C63" s="327">
        <v>2800</v>
      </c>
      <c r="D63" s="327">
        <v>538</v>
      </c>
      <c r="E63" s="327">
        <v>253</v>
      </c>
      <c r="F63" s="327">
        <v>295</v>
      </c>
      <c r="G63" s="327">
        <v>529</v>
      </c>
      <c r="H63" s="327">
        <v>678</v>
      </c>
      <c r="I63" s="327">
        <v>713</v>
      </c>
      <c r="J63" s="327">
        <v>782</v>
      </c>
      <c r="K63" s="327">
        <v>884</v>
      </c>
      <c r="L63" s="327">
        <v>953</v>
      </c>
      <c r="M63" s="327">
        <v>1058</v>
      </c>
      <c r="N63" s="327">
        <v>1268</v>
      </c>
      <c r="O63" s="327">
        <v>1473</v>
      </c>
      <c r="P63" s="327">
        <v>1838</v>
      </c>
      <c r="Q63" s="327">
        <v>2303</v>
      </c>
      <c r="R63" s="327">
        <v>2716</v>
      </c>
      <c r="S63" s="327">
        <v>2964</v>
      </c>
      <c r="T63" s="327">
        <v>3125</v>
      </c>
      <c r="U63" s="327">
        <v>5561</v>
      </c>
      <c r="V63" s="327">
        <v>78</v>
      </c>
    </row>
    <row r="64" spans="1:23" s="304" customFormat="1" ht="9" customHeight="1">
      <c r="A64" s="292" t="s">
        <v>30</v>
      </c>
      <c r="B64" s="327">
        <f t="shared" si="3"/>
        <v>51161</v>
      </c>
      <c r="C64" s="327">
        <v>8083</v>
      </c>
      <c r="D64" s="327">
        <v>1318</v>
      </c>
      <c r="E64" s="327">
        <v>487</v>
      </c>
      <c r="F64" s="327">
        <v>493</v>
      </c>
      <c r="G64" s="327">
        <v>1106</v>
      </c>
      <c r="H64" s="327">
        <v>1489</v>
      </c>
      <c r="I64" s="327">
        <v>1620</v>
      </c>
      <c r="J64" s="327">
        <v>1716</v>
      </c>
      <c r="K64" s="327">
        <v>1923</v>
      </c>
      <c r="L64" s="327">
        <v>2069</v>
      </c>
      <c r="M64" s="327">
        <v>2382</v>
      </c>
      <c r="N64" s="327">
        <v>2592</v>
      </c>
      <c r="O64" s="327">
        <v>2971</v>
      </c>
      <c r="P64" s="327">
        <v>3343</v>
      </c>
      <c r="Q64" s="327">
        <v>3637</v>
      </c>
      <c r="R64" s="327">
        <v>3726</v>
      </c>
      <c r="S64" s="327">
        <v>3307</v>
      </c>
      <c r="T64" s="327">
        <v>2951</v>
      </c>
      <c r="U64" s="327">
        <v>5818</v>
      </c>
      <c r="V64" s="327">
        <v>130</v>
      </c>
    </row>
    <row r="65" spans="1:22" s="304" customFormat="1" ht="9" customHeight="1">
      <c r="A65" s="295" t="s">
        <v>31</v>
      </c>
      <c r="B65" s="353">
        <f t="shared" si="3"/>
        <v>18953</v>
      </c>
      <c r="C65" s="353">
        <v>1553</v>
      </c>
      <c r="D65" s="353">
        <v>374</v>
      </c>
      <c r="E65" s="353">
        <v>205</v>
      </c>
      <c r="F65" s="353">
        <v>189</v>
      </c>
      <c r="G65" s="353">
        <v>482</v>
      </c>
      <c r="H65" s="353">
        <v>596</v>
      </c>
      <c r="I65" s="353">
        <v>554</v>
      </c>
      <c r="J65" s="353">
        <v>579</v>
      </c>
      <c r="K65" s="353">
        <v>589</v>
      </c>
      <c r="L65" s="353">
        <v>555</v>
      </c>
      <c r="M65" s="353">
        <v>684</v>
      </c>
      <c r="N65" s="353">
        <v>695</v>
      </c>
      <c r="O65" s="353">
        <v>890</v>
      </c>
      <c r="P65" s="353">
        <v>1136</v>
      </c>
      <c r="Q65" s="353">
        <v>1339</v>
      </c>
      <c r="R65" s="353">
        <v>1604</v>
      </c>
      <c r="S65" s="353">
        <v>1555</v>
      </c>
      <c r="T65" s="353">
        <v>1720</v>
      </c>
      <c r="U65" s="353">
        <v>3540</v>
      </c>
      <c r="V65" s="353">
        <v>114</v>
      </c>
    </row>
    <row r="66" spans="1:22" s="304" customFormat="1" ht="9" customHeight="1">
      <c r="A66" s="292" t="s">
        <v>32</v>
      </c>
      <c r="B66" s="327">
        <f t="shared" si="3"/>
        <v>6603</v>
      </c>
      <c r="C66" s="327">
        <v>674</v>
      </c>
      <c r="D66" s="327">
        <v>158</v>
      </c>
      <c r="E66" s="327">
        <v>65</v>
      </c>
      <c r="F66" s="327">
        <v>65</v>
      </c>
      <c r="G66" s="327">
        <v>144</v>
      </c>
      <c r="H66" s="327">
        <v>186</v>
      </c>
      <c r="I66" s="327">
        <v>192</v>
      </c>
      <c r="J66" s="327">
        <v>203</v>
      </c>
      <c r="K66" s="327">
        <v>217</v>
      </c>
      <c r="L66" s="327">
        <v>213</v>
      </c>
      <c r="M66" s="327">
        <v>248</v>
      </c>
      <c r="N66" s="327">
        <v>278</v>
      </c>
      <c r="O66" s="327">
        <v>326</v>
      </c>
      <c r="P66" s="327">
        <v>478</v>
      </c>
      <c r="Q66" s="327">
        <v>499</v>
      </c>
      <c r="R66" s="327">
        <v>556</v>
      </c>
      <c r="S66" s="327">
        <v>492</v>
      </c>
      <c r="T66" s="327">
        <v>491</v>
      </c>
      <c r="U66" s="327">
        <v>1046</v>
      </c>
      <c r="V66" s="327">
        <v>72</v>
      </c>
    </row>
    <row r="67" spans="1:22" s="304" customFormat="1" ht="9" customHeight="1">
      <c r="A67" s="292" t="s">
        <v>33</v>
      </c>
      <c r="B67" s="327">
        <f t="shared" si="3"/>
        <v>3963</v>
      </c>
      <c r="C67" s="327">
        <v>190</v>
      </c>
      <c r="D67" s="327">
        <v>70</v>
      </c>
      <c r="E67" s="327">
        <v>48</v>
      </c>
      <c r="F67" s="327">
        <v>37</v>
      </c>
      <c r="G67" s="327">
        <v>69</v>
      </c>
      <c r="H67" s="327">
        <v>90</v>
      </c>
      <c r="I67" s="327">
        <v>81</v>
      </c>
      <c r="J67" s="327">
        <v>131</v>
      </c>
      <c r="K67" s="327">
        <v>114</v>
      </c>
      <c r="L67" s="327">
        <v>100</v>
      </c>
      <c r="M67" s="327">
        <v>130</v>
      </c>
      <c r="N67" s="327">
        <v>147</v>
      </c>
      <c r="O67" s="327">
        <v>229</v>
      </c>
      <c r="P67" s="327">
        <v>240</v>
      </c>
      <c r="Q67" s="327">
        <v>349</v>
      </c>
      <c r="R67" s="327">
        <v>397</v>
      </c>
      <c r="S67" s="327">
        <v>412</v>
      </c>
      <c r="T67" s="327">
        <v>402</v>
      </c>
      <c r="U67" s="327">
        <v>713</v>
      </c>
      <c r="V67" s="327">
        <v>14</v>
      </c>
    </row>
    <row r="68" spans="1:22" s="304" customFormat="1" ht="9" customHeight="1">
      <c r="A68" s="292" t="s">
        <v>34</v>
      </c>
      <c r="B68" s="327">
        <f t="shared" si="3"/>
        <v>14976</v>
      </c>
      <c r="C68" s="327">
        <v>1124</v>
      </c>
      <c r="D68" s="327">
        <v>175</v>
      </c>
      <c r="E68" s="327">
        <v>114</v>
      </c>
      <c r="F68" s="327">
        <v>84</v>
      </c>
      <c r="G68" s="327">
        <v>206</v>
      </c>
      <c r="H68" s="327">
        <v>277</v>
      </c>
      <c r="I68" s="327">
        <v>299</v>
      </c>
      <c r="J68" s="327">
        <v>340</v>
      </c>
      <c r="K68" s="327">
        <v>357</v>
      </c>
      <c r="L68" s="327">
        <v>419</v>
      </c>
      <c r="M68" s="327">
        <v>544</v>
      </c>
      <c r="N68" s="327">
        <v>721</v>
      </c>
      <c r="O68" s="327">
        <v>984</v>
      </c>
      <c r="P68" s="327">
        <v>1126</v>
      </c>
      <c r="Q68" s="327">
        <v>1380</v>
      </c>
      <c r="R68" s="327">
        <v>1508</v>
      </c>
      <c r="S68" s="327">
        <v>1390</v>
      </c>
      <c r="T68" s="327">
        <v>1368</v>
      </c>
      <c r="U68" s="327">
        <v>2461</v>
      </c>
      <c r="V68" s="327">
        <v>99</v>
      </c>
    </row>
    <row r="69" spans="1:22" s="304" customFormat="1" ht="9" customHeight="1">
      <c r="A69" s="295" t="s">
        <v>35</v>
      </c>
      <c r="B69" s="353">
        <f t="shared" si="3"/>
        <v>18520</v>
      </c>
      <c r="C69" s="353">
        <v>1843</v>
      </c>
      <c r="D69" s="353">
        <v>873</v>
      </c>
      <c r="E69" s="353">
        <v>248</v>
      </c>
      <c r="F69" s="353">
        <v>237</v>
      </c>
      <c r="G69" s="353">
        <v>413</v>
      </c>
      <c r="H69" s="353">
        <v>514</v>
      </c>
      <c r="I69" s="353">
        <v>536</v>
      </c>
      <c r="J69" s="353">
        <v>559</v>
      </c>
      <c r="K69" s="353">
        <v>711</v>
      </c>
      <c r="L69" s="353">
        <v>652</v>
      </c>
      <c r="M69" s="353">
        <v>738</v>
      </c>
      <c r="N69" s="353">
        <v>754</v>
      </c>
      <c r="O69" s="353">
        <v>917</v>
      </c>
      <c r="P69" s="353">
        <v>1099</v>
      </c>
      <c r="Q69" s="353">
        <v>1239</v>
      </c>
      <c r="R69" s="353">
        <v>1391</v>
      </c>
      <c r="S69" s="353">
        <v>1481</v>
      </c>
      <c r="T69" s="353">
        <v>1418</v>
      </c>
      <c r="U69" s="353">
        <v>2802</v>
      </c>
      <c r="V69" s="353">
        <v>95</v>
      </c>
    </row>
    <row r="70" spans="1:22" s="304" customFormat="1" ht="9" customHeight="1">
      <c r="A70" s="292" t="s">
        <v>36</v>
      </c>
      <c r="B70" s="327">
        <f t="shared" si="3"/>
        <v>26887</v>
      </c>
      <c r="C70" s="327">
        <v>4415</v>
      </c>
      <c r="D70" s="327">
        <v>1056</v>
      </c>
      <c r="E70" s="327">
        <v>281</v>
      </c>
      <c r="F70" s="327">
        <v>248</v>
      </c>
      <c r="G70" s="327">
        <v>458</v>
      </c>
      <c r="H70" s="327">
        <v>603</v>
      </c>
      <c r="I70" s="327">
        <v>618</v>
      </c>
      <c r="J70" s="327">
        <v>677</v>
      </c>
      <c r="K70" s="327">
        <v>841</v>
      </c>
      <c r="L70" s="327">
        <v>892</v>
      </c>
      <c r="M70" s="327">
        <v>994</v>
      </c>
      <c r="N70" s="327">
        <v>1040</v>
      </c>
      <c r="O70" s="327">
        <v>1288</v>
      </c>
      <c r="P70" s="327">
        <v>1575</v>
      </c>
      <c r="Q70" s="327">
        <v>1804</v>
      </c>
      <c r="R70" s="327">
        <v>1906</v>
      </c>
      <c r="S70" s="327">
        <v>2022</v>
      </c>
      <c r="T70" s="327">
        <v>1696</v>
      </c>
      <c r="U70" s="327">
        <v>4405</v>
      </c>
      <c r="V70" s="327">
        <v>68</v>
      </c>
    </row>
    <row r="71" spans="1:22" s="304" customFormat="1" ht="9" customHeight="1">
      <c r="A71" s="292" t="s">
        <v>37</v>
      </c>
      <c r="B71" s="327">
        <f t="shared" si="3"/>
        <v>5656</v>
      </c>
      <c r="C71" s="327">
        <v>907</v>
      </c>
      <c r="D71" s="327">
        <v>181</v>
      </c>
      <c r="E71" s="327">
        <v>56</v>
      </c>
      <c r="F71" s="327">
        <v>64</v>
      </c>
      <c r="G71" s="327">
        <v>88</v>
      </c>
      <c r="H71" s="327">
        <v>137</v>
      </c>
      <c r="I71" s="327">
        <v>133</v>
      </c>
      <c r="J71" s="327">
        <v>141</v>
      </c>
      <c r="K71" s="327">
        <v>165</v>
      </c>
      <c r="L71" s="327">
        <v>201</v>
      </c>
      <c r="M71" s="327">
        <v>219</v>
      </c>
      <c r="N71" s="327">
        <v>218</v>
      </c>
      <c r="O71" s="327">
        <v>272</v>
      </c>
      <c r="P71" s="327">
        <v>305</v>
      </c>
      <c r="Q71" s="327">
        <v>360</v>
      </c>
      <c r="R71" s="327">
        <v>363</v>
      </c>
      <c r="S71" s="327">
        <v>373</v>
      </c>
      <c r="T71" s="327">
        <v>421</v>
      </c>
      <c r="U71" s="327">
        <v>990</v>
      </c>
      <c r="V71" s="327">
        <v>62</v>
      </c>
    </row>
    <row r="72" spans="1:22" s="304" customFormat="1" ht="9" customHeight="1">
      <c r="A72" s="292" t="s">
        <v>38</v>
      </c>
      <c r="B72" s="327">
        <f t="shared" si="3"/>
        <v>1960</v>
      </c>
      <c r="C72" s="327">
        <v>324</v>
      </c>
      <c r="D72" s="327">
        <v>76</v>
      </c>
      <c r="E72" s="327">
        <v>18</v>
      </c>
      <c r="F72" s="327">
        <v>27</v>
      </c>
      <c r="G72" s="327">
        <v>46</v>
      </c>
      <c r="H72" s="327">
        <v>71</v>
      </c>
      <c r="I72" s="327">
        <v>94</v>
      </c>
      <c r="J72" s="327">
        <v>90</v>
      </c>
      <c r="K72" s="327">
        <v>90</v>
      </c>
      <c r="L72" s="327">
        <v>96</v>
      </c>
      <c r="M72" s="327">
        <v>84</v>
      </c>
      <c r="N72" s="327">
        <v>82</v>
      </c>
      <c r="O72" s="327">
        <v>104</v>
      </c>
      <c r="P72" s="327">
        <v>108</v>
      </c>
      <c r="Q72" s="327">
        <v>109</v>
      </c>
      <c r="R72" s="327">
        <v>121</v>
      </c>
      <c r="S72" s="327">
        <v>121</v>
      </c>
      <c r="T72" s="327">
        <v>109</v>
      </c>
      <c r="U72" s="327">
        <v>152</v>
      </c>
      <c r="V72" s="327">
        <v>38</v>
      </c>
    </row>
    <row r="73" spans="1:22" s="304" customFormat="1" ht="9" customHeight="1">
      <c r="A73" s="295" t="s">
        <v>39</v>
      </c>
      <c r="B73" s="353">
        <f t="shared" si="3"/>
        <v>10349</v>
      </c>
      <c r="C73" s="353">
        <v>983</v>
      </c>
      <c r="D73" s="353">
        <v>284</v>
      </c>
      <c r="E73" s="353">
        <v>119</v>
      </c>
      <c r="F73" s="353">
        <v>98</v>
      </c>
      <c r="G73" s="353">
        <v>184</v>
      </c>
      <c r="H73" s="353">
        <v>237</v>
      </c>
      <c r="I73" s="353">
        <v>201</v>
      </c>
      <c r="J73" s="353">
        <v>214</v>
      </c>
      <c r="K73" s="353">
        <v>250</v>
      </c>
      <c r="L73" s="353">
        <v>287</v>
      </c>
      <c r="M73" s="353">
        <v>326</v>
      </c>
      <c r="N73" s="353">
        <v>382</v>
      </c>
      <c r="O73" s="353">
        <v>553</v>
      </c>
      <c r="P73" s="353">
        <v>655</v>
      </c>
      <c r="Q73" s="353">
        <v>777</v>
      </c>
      <c r="R73" s="353">
        <v>911</v>
      </c>
      <c r="S73" s="353">
        <v>804</v>
      </c>
      <c r="T73" s="353">
        <v>914</v>
      </c>
      <c r="U73" s="353">
        <v>2142</v>
      </c>
      <c r="V73" s="353">
        <v>28</v>
      </c>
    </row>
    <row r="74" spans="1:22" s="304" customFormat="1" ht="9" customHeight="1">
      <c r="A74" s="292" t="s">
        <v>40</v>
      </c>
      <c r="B74" s="327">
        <f t="shared" si="3"/>
        <v>10125</v>
      </c>
      <c r="C74" s="327">
        <v>378</v>
      </c>
      <c r="D74" s="327">
        <v>139</v>
      </c>
      <c r="E74" s="327">
        <v>96</v>
      </c>
      <c r="F74" s="327">
        <v>90</v>
      </c>
      <c r="G74" s="327">
        <v>273</v>
      </c>
      <c r="H74" s="327">
        <v>347</v>
      </c>
      <c r="I74" s="327">
        <v>325</v>
      </c>
      <c r="J74" s="327">
        <v>321</v>
      </c>
      <c r="K74" s="327">
        <v>348</v>
      </c>
      <c r="L74" s="327">
        <v>345</v>
      </c>
      <c r="M74" s="327">
        <v>351</v>
      </c>
      <c r="N74" s="327">
        <v>447</v>
      </c>
      <c r="O74" s="327">
        <v>573</v>
      </c>
      <c r="P74" s="327">
        <v>696</v>
      </c>
      <c r="Q74" s="327">
        <v>841</v>
      </c>
      <c r="R74" s="327">
        <v>931</v>
      </c>
      <c r="S74" s="327">
        <v>1008</v>
      </c>
      <c r="T74" s="327">
        <v>961</v>
      </c>
      <c r="U74" s="327">
        <v>1575</v>
      </c>
      <c r="V74" s="327">
        <v>80</v>
      </c>
    </row>
    <row r="75" spans="1:22" s="304" customFormat="1" ht="9" customHeight="1">
      <c r="A75" s="292" t="s">
        <v>41</v>
      </c>
      <c r="B75" s="327">
        <f t="shared" si="3"/>
        <v>10454</v>
      </c>
      <c r="C75" s="327">
        <v>857</v>
      </c>
      <c r="D75" s="327">
        <v>163</v>
      </c>
      <c r="E75" s="327">
        <v>79</v>
      </c>
      <c r="F75" s="327">
        <v>87</v>
      </c>
      <c r="G75" s="327">
        <v>233</v>
      </c>
      <c r="H75" s="327">
        <v>268</v>
      </c>
      <c r="I75" s="327">
        <v>289</v>
      </c>
      <c r="J75" s="327">
        <v>268</v>
      </c>
      <c r="K75" s="327">
        <v>302</v>
      </c>
      <c r="L75" s="327">
        <v>368</v>
      </c>
      <c r="M75" s="327">
        <v>419</v>
      </c>
      <c r="N75" s="327">
        <v>454</v>
      </c>
      <c r="O75" s="327">
        <v>678</v>
      </c>
      <c r="P75" s="327">
        <v>803</v>
      </c>
      <c r="Q75" s="327">
        <v>967</v>
      </c>
      <c r="R75" s="327">
        <v>960</v>
      </c>
      <c r="S75" s="327">
        <v>1045</v>
      </c>
      <c r="T75" s="327">
        <v>882</v>
      </c>
      <c r="U75" s="327">
        <v>1311</v>
      </c>
      <c r="V75" s="327">
        <v>21</v>
      </c>
    </row>
    <row r="76" spans="1:22" s="304" customFormat="1" ht="9" customHeight="1">
      <c r="A76" s="292" t="s">
        <v>42</v>
      </c>
      <c r="B76" s="327">
        <f t="shared" si="3"/>
        <v>7188</v>
      </c>
      <c r="C76" s="327">
        <v>948</v>
      </c>
      <c r="D76" s="327">
        <v>202</v>
      </c>
      <c r="E76" s="327">
        <v>87</v>
      </c>
      <c r="F76" s="327">
        <v>102</v>
      </c>
      <c r="G76" s="327">
        <v>217</v>
      </c>
      <c r="H76" s="327">
        <v>245</v>
      </c>
      <c r="I76" s="327">
        <v>274</v>
      </c>
      <c r="J76" s="327">
        <v>257</v>
      </c>
      <c r="K76" s="327">
        <v>296</v>
      </c>
      <c r="L76" s="327">
        <v>270</v>
      </c>
      <c r="M76" s="327">
        <v>242</v>
      </c>
      <c r="N76" s="327">
        <v>283</v>
      </c>
      <c r="O76" s="327">
        <v>350</v>
      </c>
      <c r="P76" s="327">
        <v>406</v>
      </c>
      <c r="Q76" s="327">
        <v>489</v>
      </c>
      <c r="R76" s="327">
        <v>485</v>
      </c>
      <c r="S76" s="327">
        <v>495</v>
      </c>
      <c r="T76" s="327">
        <v>470</v>
      </c>
      <c r="U76" s="327">
        <v>1025</v>
      </c>
      <c r="V76" s="327">
        <v>45</v>
      </c>
    </row>
    <row r="77" spans="1:22" s="304" customFormat="1" ht="9" customHeight="1">
      <c r="A77" s="295" t="s">
        <v>43</v>
      </c>
      <c r="B77" s="353">
        <f t="shared" si="3"/>
        <v>11336</v>
      </c>
      <c r="C77" s="353">
        <v>766</v>
      </c>
      <c r="D77" s="353">
        <v>155</v>
      </c>
      <c r="E77" s="353">
        <v>66</v>
      </c>
      <c r="F77" s="353">
        <v>74</v>
      </c>
      <c r="G77" s="353">
        <v>191</v>
      </c>
      <c r="H77" s="353">
        <v>242</v>
      </c>
      <c r="I77" s="353">
        <v>270</v>
      </c>
      <c r="J77" s="353">
        <v>274</v>
      </c>
      <c r="K77" s="353">
        <v>307</v>
      </c>
      <c r="L77" s="353">
        <v>325</v>
      </c>
      <c r="M77" s="353">
        <v>404</v>
      </c>
      <c r="N77" s="353">
        <v>558</v>
      </c>
      <c r="O77" s="353">
        <v>754</v>
      </c>
      <c r="P77" s="353">
        <v>936</v>
      </c>
      <c r="Q77" s="353">
        <v>990</v>
      </c>
      <c r="R77" s="353">
        <v>1134</v>
      </c>
      <c r="S77" s="353">
        <v>955</v>
      </c>
      <c r="T77" s="353">
        <v>994</v>
      </c>
      <c r="U77" s="353">
        <v>1873</v>
      </c>
      <c r="V77" s="353">
        <v>68</v>
      </c>
    </row>
    <row r="78" spans="1:22" s="304" customFormat="1" ht="9" customHeight="1">
      <c r="A78" s="292" t="s">
        <v>44</v>
      </c>
      <c r="B78" s="327">
        <f t="shared" si="3"/>
        <v>4420</v>
      </c>
      <c r="C78" s="327">
        <v>803</v>
      </c>
      <c r="D78" s="327">
        <v>118</v>
      </c>
      <c r="E78" s="327">
        <v>39</v>
      </c>
      <c r="F78" s="327">
        <v>45</v>
      </c>
      <c r="G78" s="327">
        <v>76</v>
      </c>
      <c r="H78" s="327">
        <v>89</v>
      </c>
      <c r="I78" s="327">
        <v>112</v>
      </c>
      <c r="J78" s="327">
        <v>102</v>
      </c>
      <c r="K78" s="327">
        <v>131</v>
      </c>
      <c r="L78" s="327">
        <v>122</v>
      </c>
      <c r="M78" s="327">
        <v>138</v>
      </c>
      <c r="N78" s="327">
        <v>170</v>
      </c>
      <c r="O78" s="327">
        <v>218</v>
      </c>
      <c r="P78" s="327">
        <v>226</v>
      </c>
      <c r="Q78" s="327">
        <v>272</v>
      </c>
      <c r="R78" s="327">
        <v>287</v>
      </c>
      <c r="S78" s="327">
        <v>330</v>
      </c>
      <c r="T78" s="327">
        <v>340</v>
      </c>
      <c r="U78" s="327">
        <v>773</v>
      </c>
      <c r="V78" s="327">
        <v>29</v>
      </c>
    </row>
    <row r="79" spans="1:22" s="304" customFormat="1" ht="9" customHeight="1">
      <c r="A79" s="292" t="s">
        <v>45</v>
      </c>
      <c r="B79" s="327">
        <f t="shared" si="3"/>
        <v>32072</v>
      </c>
      <c r="C79" s="327">
        <v>2753</v>
      </c>
      <c r="D79" s="327">
        <v>827</v>
      </c>
      <c r="E79" s="327">
        <v>304</v>
      </c>
      <c r="F79" s="327">
        <v>311</v>
      </c>
      <c r="G79" s="327">
        <v>554</v>
      </c>
      <c r="H79" s="327">
        <v>748</v>
      </c>
      <c r="I79" s="327">
        <v>809</v>
      </c>
      <c r="J79" s="327">
        <v>931</v>
      </c>
      <c r="K79" s="327">
        <v>1073</v>
      </c>
      <c r="L79" s="327">
        <v>1092</v>
      </c>
      <c r="M79" s="327">
        <v>1401</v>
      </c>
      <c r="N79" s="327">
        <v>1504</v>
      </c>
      <c r="O79" s="327">
        <v>1897</v>
      </c>
      <c r="P79" s="327">
        <v>2217</v>
      </c>
      <c r="Q79" s="327">
        <v>2638</v>
      </c>
      <c r="R79" s="327">
        <v>2728</v>
      </c>
      <c r="S79" s="327">
        <v>2647</v>
      </c>
      <c r="T79" s="327">
        <v>2473</v>
      </c>
      <c r="U79" s="327">
        <v>4968</v>
      </c>
      <c r="V79" s="327">
        <v>197</v>
      </c>
    </row>
    <row r="80" spans="1:22" s="304" customFormat="1" ht="9" customHeight="1">
      <c r="A80" s="292" t="s">
        <v>46</v>
      </c>
      <c r="B80" s="327">
        <f t="shared" si="3"/>
        <v>8094</v>
      </c>
      <c r="C80" s="327">
        <v>682</v>
      </c>
      <c r="D80" s="327">
        <v>151</v>
      </c>
      <c r="E80" s="327">
        <v>60</v>
      </c>
      <c r="F80" s="327">
        <v>51</v>
      </c>
      <c r="G80" s="327">
        <v>86</v>
      </c>
      <c r="H80" s="327">
        <v>149</v>
      </c>
      <c r="I80" s="327">
        <v>165</v>
      </c>
      <c r="J80" s="327">
        <v>155</v>
      </c>
      <c r="K80" s="327">
        <v>194</v>
      </c>
      <c r="L80" s="327">
        <v>241</v>
      </c>
      <c r="M80" s="327">
        <v>265</v>
      </c>
      <c r="N80" s="327">
        <v>301</v>
      </c>
      <c r="O80" s="327">
        <v>392</v>
      </c>
      <c r="P80" s="327">
        <v>464</v>
      </c>
      <c r="Q80" s="327">
        <v>561</v>
      </c>
      <c r="R80" s="327">
        <v>791</v>
      </c>
      <c r="S80" s="327">
        <v>900</v>
      </c>
      <c r="T80" s="327">
        <v>924</v>
      </c>
      <c r="U80" s="327">
        <v>1503</v>
      </c>
      <c r="V80" s="327">
        <v>59</v>
      </c>
    </row>
    <row r="81" spans="1:22" s="304" customFormat="1" ht="9" customHeight="1">
      <c r="A81" s="295" t="s">
        <v>47</v>
      </c>
      <c r="B81" s="353">
        <f t="shared" si="3"/>
        <v>6321</v>
      </c>
      <c r="C81" s="353">
        <v>579</v>
      </c>
      <c r="D81" s="353">
        <v>140</v>
      </c>
      <c r="E81" s="353">
        <v>54</v>
      </c>
      <c r="F81" s="353">
        <v>63</v>
      </c>
      <c r="G81" s="353">
        <v>152</v>
      </c>
      <c r="H81" s="353">
        <v>153</v>
      </c>
      <c r="I81" s="353">
        <v>122</v>
      </c>
      <c r="J81" s="353">
        <v>143</v>
      </c>
      <c r="K81" s="353">
        <v>134</v>
      </c>
      <c r="L81" s="353">
        <v>152</v>
      </c>
      <c r="M81" s="353">
        <v>171</v>
      </c>
      <c r="N81" s="353">
        <v>221</v>
      </c>
      <c r="O81" s="353">
        <v>271</v>
      </c>
      <c r="P81" s="353">
        <v>379</v>
      </c>
      <c r="Q81" s="353">
        <v>471</v>
      </c>
      <c r="R81" s="353">
        <v>498</v>
      </c>
      <c r="S81" s="353">
        <v>529</v>
      </c>
      <c r="T81" s="353">
        <v>591</v>
      </c>
      <c r="U81" s="353">
        <v>1461</v>
      </c>
      <c r="V81" s="353">
        <v>37</v>
      </c>
    </row>
    <row r="82" spans="1:22" s="304" customFormat="1" ht="9" customHeight="1">
      <c r="A82" s="292" t="s">
        <v>76</v>
      </c>
      <c r="B82" s="327">
        <f t="shared" si="3"/>
        <v>2136</v>
      </c>
      <c r="C82" s="327">
        <v>16</v>
      </c>
      <c r="D82" s="327">
        <v>32</v>
      </c>
      <c r="E82" s="327">
        <v>27</v>
      </c>
      <c r="F82" s="327">
        <v>16</v>
      </c>
      <c r="G82" s="327">
        <v>64</v>
      </c>
      <c r="H82" s="327">
        <v>142</v>
      </c>
      <c r="I82" s="327">
        <v>168</v>
      </c>
      <c r="J82" s="327">
        <v>149</v>
      </c>
      <c r="K82" s="327">
        <v>157</v>
      </c>
      <c r="L82" s="327">
        <v>144</v>
      </c>
      <c r="M82" s="327">
        <v>149</v>
      </c>
      <c r="N82" s="327">
        <v>152</v>
      </c>
      <c r="O82" s="327">
        <v>144</v>
      </c>
      <c r="P82" s="327">
        <v>150</v>
      </c>
      <c r="Q82" s="327">
        <v>162</v>
      </c>
      <c r="R82" s="327">
        <v>161</v>
      </c>
      <c r="S82" s="327">
        <v>110</v>
      </c>
      <c r="T82" s="327">
        <v>91</v>
      </c>
      <c r="U82" s="327">
        <v>98</v>
      </c>
      <c r="V82" s="327">
        <v>4</v>
      </c>
    </row>
    <row r="83" spans="1:22" s="304" customFormat="1" ht="9" customHeight="1">
      <c r="A83" s="292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</row>
    <row r="84" spans="1:22" s="304" customFormat="1" ht="9" customHeight="1">
      <c r="A84" s="288">
        <v>1997</v>
      </c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348"/>
      <c r="M84" s="327"/>
      <c r="N84" s="327"/>
      <c r="O84" s="327"/>
      <c r="P84" s="327"/>
      <c r="Q84" s="327"/>
      <c r="R84" s="327"/>
      <c r="S84" s="327"/>
      <c r="T84" s="327"/>
      <c r="U84" s="327"/>
      <c r="V84" s="327"/>
    </row>
    <row r="85" spans="1:22" s="304" customFormat="1" ht="9" customHeight="1">
      <c r="A85" s="291" t="s">
        <v>7</v>
      </c>
      <c r="B85" s="351">
        <f t="shared" ref="B85:V85" si="4">SUM(B87:B119)</f>
        <v>440437</v>
      </c>
      <c r="C85" s="351">
        <f t="shared" si="4"/>
        <v>44377</v>
      </c>
      <c r="D85" s="351">
        <f t="shared" si="4"/>
        <v>9371</v>
      </c>
      <c r="E85" s="351">
        <f t="shared" si="4"/>
        <v>4007</v>
      </c>
      <c r="F85" s="351">
        <f t="shared" si="4"/>
        <v>3949</v>
      </c>
      <c r="G85" s="351">
        <f t="shared" si="4"/>
        <v>8483</v>
      </c>
      <c r="H85" s="351">
        <f t="shared" si="4"/>
        <v>11575</v>
      </c>
      <c r="I85" s="351">
        <f t="shared" si="4"/>
        <v>11834</v>
      </c>
      <c r="J85" s="351">
        <f t="shared" si="4"/>
        <v>12434</v>
      </c>
      <c r="K85" s="351">
        <f t="shared" si="4"/>
        <v>14278</v>
      </c>
      <c r="L85" s="351">
        <f t="shared" si="4"/>
        <v>15440</v>
      </c>
      <c r="M85" s="351">
        <f t="shared" si="4"/>
        <v>17312</v>
      </c>
      <c r="N85" s="351">
        <f t="shared" si="4"/>
        <v>20400</v>
      </c>
      <c r="O85" s="351">
        <f t="shared" si="4"/>
        <v>24163</v>
      </c>
      <c r="P85" s="351">
        <f t="shared" si="4"/>
        <v>29860</v>
      </c>
      <c r="Q85" s="351">
        <f t="shared" si="4"/>
        <v>34164</v>
      </c>
      <c r="R85" s="351">
        <f t="shared" si="4"/>
        <v>37682</v>
      </c>
      <c r="S85" s="351">
        <f t="shared" si="4"/>
        <v>37627</v>
      </c>
      <c r="T85" s="351">
        <f t="shared" si="4"/>
        <v>34243</v>
      </c>
      <c r="U85" s="351">
        <f t="shared" si="4"/>
        <v>66995</v>
      </c>
      <c r="V85" s="351">
        <f t="shared" si="4"/>
        <v>2243</v>
      </c>
    </row>
    <row r="86" spans="1:22" s="304" customFormat="1" ht="3.95" customHeight="1">
      <c r="A86" s="291"/>
      <c r="B86" s="351"/>
      <c r="C86" s="351"/>
      <c r="D86" s="351"/>
      <c r="E86" s="351"/>
      <c r="F86" s="351"/>
      <c r="G86" s="351"/>
      <c r="H86" s="351"/>
      <c r="I86" s="351"/>
      <c r="J86" s="351"/>
      <c r="K86" s="351"/>
      <c r="L86" s="351"/>
      <c r="M86" s="351"/>
      <c r="N86" s="351"/>
      <c r="O86" s="351"/>
      <c r="P86" s="351"/>
      <c r="Q86" s="351"/>
      <c r="R86" s="351"/>
      <c r="S86" s="351"/>
      <c r="T86" s="351"/>
      <c r="U86" s="351"/>
      <c r="V86" s="351"/>
    </row>
    <row r="87" spans="1:22" s="304" customFormat="1" ht="9" customHeight="1">
      <c r="A87" s="292" t="s">
        <v>16</v>
      </c>
      <c r="B87" s="327">
        <f t="shared" ref="B87:B119" si="5">SUM(C87:L87,M87:V87)</f>
        <v>3782</v>
      </c>
      <c r="C87" s="327">
        <v>447</v>
      </c>
      <c r="D87" s="327">
        <v>73</v>
      </c>
      <c r="E87" s="327">
        <v>37</v>
      </c>
      <c r="F87" s="327">
        <v>27</v>
      </c>
      <c r="G87" s="327">
        <v>88</v>
      </c>
      <c r="H87" s="327">
        <v>79</v>
      </c>
      <c r="I87" s="327">
        <v>68</v>
      </c>
      <c r="J87" s="327">
        <v>78</v>
      </c>
      <c r="K87" s="327">
        <v>107</v>
      </c>
      <c r="L87" s="327">
        <v>122</v>
      </c>
      <c r="M87" s="327">
        <v>135</v>
      </c>
      <c r="N87" s="327">
        <v>144</v>
      </c>
      <c r="O87" s="327">
        <v>179</v>
      </c>
      <c r="P87" s="327">
        <v>197</v>
      </c>
      <c r="Q87" s="327">
        <v>286</v>
      </c>
      <c r="R87" s="327">
        <v>331</v>
      </c>
      <c r="S87" s="327">
        <v>333</v>
      </c>
      <c r="T87" s="327">
        <v>315</v>
      </c>
      <c r="U87" s="327">
        <v>714</v>
      </c>
      <c r="V87" s="327">
        <v>22</v>
      </c>
    </row>
    <row r="88" spans="1:22" s="304" customFormat="1" ht="9" customHeight="1">
      <c r="A88" s="292" t="s">
        <v>17</v>
      </c>
      <c r="B88" s="327">
        <f t="shared" si="5"/>
        <v>10541</v>
      </c>
      <c r="C88" s="327">
        <v>1206</v>
      </c>
      <c r="D88" s="327">
        <v>200</v>
      </c>
      <c r="E88" s="327">
        <v>86</v>
      </c>
      <c r="F88" s="327">
        <v>88</v>
      </c>
      <c r="G88" s="327">
        <v>219</v>
      </c>
      <c r="H88" s="327">
        <v>355</v>
      </c>
      <c r="I88" s="327">
        <v>390</v>
      </c>
      <c r="J88" s="327">
        <v>464</v>
      </c>
      <c r="K88" s="327">
        <v>512</v>
      </c>
      <c r="L88" s="327">
        <v>472</v>
      </c>
      <c r="M88" s="327">
        <v>500</v>
      </c>
      <c r="N88" s="327">
        <v>551</v>
      </c>
      <c r="O88" s="327">
        <v>625</v>
      </c>
      <c r="P88" s="327">
        <v>734</v>
      </c>
      <c r="Q88" s="327">
        <v>793</v>
      </c>
      <c r="R88" s="327">
        <v>818</v>
      </c>
      <c r="S88" s="327">
        <v>800</v>
      </c>
      <c r="T88" s="327">
        <v>676</v>
      </c>
      <c r="U88" s="327">
        <v>981</v>
      </c>
      <c r="V88" s="327">
        <v>71</v>
      </c>
    </row>
    <row r="89" spans="1:22" s="304" customFormat="1" ht="9" customHeight="1">
      <c r="A89" s="292" t="s">
        <v>18</v>
      </c>
      <c r="B89" s="327">
        <f t="shared" si="5"/>
        <v>1630</v>
      </c>
      <c r="C89" s="327">
        <v>137</v>
      </c>
      <c r="D89" s="327">
        <v>37</v>
      </c>
      <c r="E89" s="327">
        <v>19</v>
      </c>
      <c r="F89" s="327">
        <v>13</v>
      </c>
      <c r="G89" s="327">
        <v>46</v>
      </c>
      <c r="H89" s="327">
        <v>61</v>
      </c>
      <c r="I89" s="327">
        <v>53</v>
      </c>
      <c r="J89" s="327">
        <v>56</v>
      </c>
      <c r="K89" s="327">
        <v>55</v>
      </c>
      <c r="L89" s="327">
        <v>70</v>
      </c>
      <c r="M89" s="327">
        <v>60</v>
      </c>
      <c r="N89" s="327">
        <v>91</v>
      </c>
      <c r="O89" s="327">
        <v>70</v>
      </c>
      <c r="P89" s="327">
        <v>122</v>
      </c>
      <c r="Q89" s="327">
        <v>146</v>
      </c>
      <c r="R89" s="327">
        <v>133</v>
      </c>
      <c r="S89" s="327">
        <v>109</v>
      </c>
      <c r="T89" s="327">
        <v>113</v>
      </c>
      <c r="U89" s="327">
        <v>224</v>
      </c>
      <c r="V89" s="327">
        <v>15</v>
      </c>
    </row>
    <row r="90" spans="1:22" s="304" customFormat="1" ht="9" customHeight="1">
      <c r="A90" s="295" t="s">
        <v>19</v>
      </c>
      <c r="B90" s="353">
        <f t="shared" si="5"/>
        <v>2563</v>
      </c>
      <c r="C90" s="353">
        <v>224</v>
      </c>
      <c r="D90" s="353">
        <v>45</v>
      </c>
      <c r="E90" s="353">
        <v>30</v>
      </c>
      <c r="F90" s="353">
        <v>17</v>
      </c>
      <c r="G90" s="353">
        <v>59</v>
      </c>
      <c r="H90" s="353">
        <v>67</v>
      </c>
      <c r="I90" s="353">
        <v>89</v>
      </c>
      <c r="J90" s="353">
        <v>91</v>
      </c>
      <c r="K90" s="353">
        <v>98</v>
      </c>
      <c r="L90" s="353">
        <v>93</v>
      </c>
      <c r="M90" s="353">
        <v>83</v>
      </c>
      <c r="N90" s="353">
        <v>125</v>
      </c>
      <c r="O90" s="353">
        <v>121</v>
      </c>
      <c r="P90" s="353">
        <v>174</v>
      </c>
      <c r="Q90" s="353">
        <v>217</v>
      </c>
      <c r="R90" s="353">
        <v>248</v>
      </c>
      <c r="S90" s="353">
        <v>229</v>
      </c>
      <c r="T90" s="353">
        <v>195</v>
      </c>
      <c r="U90" s="353">
        <v>340</v>
      </c>
      <c r="V90" s="353">
        <v>18</v>
      </c>
    </row>
    <row r="91" spans="1:22" s="304" customFormat="1" ht="9" customHeight="1">
      <c r="A91" s="292" t="s">
        <v>20</v>
      </c>
      <c r="B91" s="327">
        <f t="shared" si="5"/>
        <v>10312</v>
      </c>
      <c r="C91" s="327">
        <v>670</v>
      </c>
      <c r="D91" s="327">
        <v>128</v>
      </c>
      <c r="E91" s="327">
        <v>66</v>
      </c>
      <c r="F91" s="327">
        <v>61</v>
      </c>
      <c r="G91" s="327">
        <v>164</v>
      </c>
      <c r="H91" s="327">
        <v>259</v>
      </c>
      <c r="I91" s="327">
        <v>219</v>
      </c>
      <c r="J91" s="327">
        <v>204</v>
      </c>
      <c r="K91" s="327">
        <v>266</v>
      </c>
      <c r="L91" s="327">
        <v>328</v>
      </c>
      <c r="M91" s="327">
        <v>435</v>
      </c>
      <c r="N91" s="327">
        <v>522</v>
      </c>
      <c r="O91" s="327">
        <v>666</v>
      </c>
      <c r="P91" s="327">
        <v>831</v>
      </c>
      <c r="Q91" s="327">
        <v>964</v>
      </c>
      <c r="R91" s="327">
        <v>1068</v>
      </c>
      <c r="S91" s="327">
        <v>1043</v>
      </c>
      <c r="T91" s="327">
        <v>865</v>
      </c>
      <c r="U91" s="327">
        <v>1523</v>
      </c>
      <c r="V91" s="327">
        <v>30</v>
      </c>
    </row>
    <row r="92" spans="1:22" s="304" customFormat="1" ht="9" customHeight="1">
      <c r="A92" s="292" t="s">
        <v>21</v>
      </c>
      <c r="B92" s="327">
        <f t="shared" si="5"/>
        <v>2403</v>
      </c>
      <c r="C92" s="327">
        <v>165</v>
      </c>
      <c r="D92" s="327">
        <v>33</v>
      </c>
      <c r="E92" s="327">
        <v>22</v>
      </c>
      <c r="F92" s="327">
        <v>15</v>
      </c>
      <c r="G92" s="327">
        <v>37</v>
      </c>
      <c r="H92" s="327">
        <v>49</v>
      </c>
      <c r="I92" s="327">
        <v>67</v>
      </c>
      <c r="J92" s="327">
        <v>78</v>
      </c>
      <c r="K92" s="327">
        <v>74</v>
      </c>
      <c r="L92" s="327">
        <v>62</v>
      </c>
      <c r="M92" s="327">
        <v>90</v>
      </c>
      <c r="N92" s="327">
        <v>121</v>
      </c>
      <c r="O92" s="327">
        <v>115</v>
      </c>
      <c r="P92" s="327">
        <v>176</v>
      </c>
      <c r="Q92" s="327">
        <v>177</v>
      </c>
      <c r="R92" s="327">
        <v>234</v>
      </c>
      <c r="S92" s="327">
        <v>224</v>
      </c>
      <c r="T92" s="327">
        <v>246</v>
      </c>
      <c r="U92" s="327">
        <v>390</v>
      </c>
      <c r="V92" s="327">
        <v>28</v>
      </c>
    </row>
    <row r="93" spans="1:22" s="304" customFormat="1" ht="9" customHeight="1">
      <c r="A93" s="292" t="s">
        <v>22</v>
      </c>
      <c r="B93" s="327">
        <f t="shared" si="5"/>
        <v>15512</v>
      </c>
      <c r="C93" s="327">
        <v>1798</v>
      </c>
      <c r="D93" s="327">
        <v>708</v>
      </c>
      <c r="E93" s="327">
        <v>296</v>
      </c>
      <c r="F93" s="327">
        <v>216</v>
      </c>
      <c r="G93" s="327">
        <v>462</v>
      </c>
      <c r="H93" s="327">
        <v>609</v>
      </c>
      <c r="I93" s="327">
        <v>606</v>
      </c>
      <c r="J93" s="327">
        <v>575</v>
      </c>
      <c r="K93" s="327">
        <v>668</v>
      </c>
      <c r="L93" s="327">
        <v>635</v>
      </c>
      <c r="M93" s="327">
        <v>624</v>
      </c>
      <c r="N93" s="327">
        <v>734</v>
      </c>
      <c r="O93" s="327">
        <v>817</v>
      </c>
      <c r="P93" s="327">
        <v>870</v>
      </c>
      <c r="Q93" s="327">
        <v>1039</v>
      </c>
      <c r="R93" s="327">
        <v>1034</v>
      </c>
      <c r="S93" s="327">
        <v>1064</v>
      </c>
      <c r="T93" s="327">
        <v>859</v>
      </c>
      <c r="U93" s="327">
        <v>1709</v>
      </c>
      <c r="V93" s="327">
        <v>189</v>
      </c>
    </row>
    <row r="94" spans="1:22" s="304" customFormat="1" ht="9" customHeight="1">
      <c r="A94" s="295" t="s">
        <v>23</v>
      </c>
      <c r="B94" s="353">
        <f t="shared" si="5"/>
        <v>15508</v>
      </c>
      <c r="C94" s="353">
        <v>1325</v>
      </c>
      <c r="D94" s="353">
        <v>256</v>
      </c>
      <c r="E94" s="353">
        <v>98</v>
      </c>
      <c r="F94" s="353">
        <v>123</v>
      </c>
      <c r="G94" s="353">
        <v>322</v>
      </c>
      <c r="H94" s="353">
        <v>537</v>
      </c>
      <c r="I94" s="353">
        <v>482</v>
      </c>
      <c r="J94" s="353">
        <v>511</v>
      </c>
      <c r="K94" s="353">
        <v>520</v>
      </c>
      <c r="L94" s="353">
        <v>533</v>
      </c>
      <c r="M94" s="353">
        <v>608</v>
      </c>
      <c r="N94" s="353">
        <v>733</v>
      </c>
      <c r="O94" s="353">
        <v>903</v>
      </c>
      <c r="P94" s="353">
        <v>1145</v>
      </c>
      <c r="Q94" s="353">
        <v>1295</v>
      </c>
      <c r="R94" s="353">
        <v>1380</v>
      </c>
      <c r="S94" s="353">
        <v>1358</v>
      </c>
      <c r="T94" s="353">
        <v>1207</v>
      </c>
      <c r="U94" s="353">
        <v>2030</v>
      </c>
      <c r="V94" s="353">
        <v>142</v>
      </c>
    </row>
    <row r="95" spans="1:22" s="304" customFormat="1" ht="9" customHeight="1">
      <c r="A95" s="243" t="s">
        <v>24</v>
      </c>
      <c r="B95" s="327">
        <f t="shared" si="5"/>
        <v>46884</v>
      </c>
      <c r="C95" s="327">
        <v>3848</v>
      </c>
      <c r="D95" s="327">
        <v>425</v>
      </c>
      <c r="E95" s="327">
        <v>216</v>
      </c>
      <c r="F95" s="327">
        <v>243</v>
      </c>
      <c r="G95" s="327">
        <v>609</v>
      </c>
      <c r="H95" s="327">
        <v>965</v>
      </c>
      <c r="I95" s="327">
        <v>1199</v>
      </c>
      <c r="J95" s="327">
        <v>1244</v>
      </c>
      <c r="K95" s="327">
        <v>1477</v>
      </c>
      <c r="L95" s="327">
        <v>1634</v>
      </c>
      <c r="M95" s="327">
        <v>1959</v>
      </c>
      <c r="N95" s="327">
        <v>2289</v>
      </c>
      <c r="O95" s="327">
        <v>2729</v>
      </c>
      <c r="P95" s="327">
        <v>3466</v>
      </c>
      <c r="Q95" s="327">
        <v>4072</v>
      </c>
      <c r="R95" s="327">
        <v>4550</v>
      </c>
      <c r="S95" s="327">
        <v>4583</v>
      </c>
      <c r="T95" s="327">
        <v>4110</v>
      </c>
      <c r="U95" s="327">
        <v>7245</v>
      </c>
      <c r="V95" s="327">
        <v>21</v>
      </c>
    </row>
    <row r="96" spans="1:22" s="304" customFormat="1" ht="9" customHeight="1">
      <c r="A96" s="292" t="s">
        <v>25</v>
      </c>
      <c r="B96" s="327">
        <f t="shared" si="5"/>
        <v>6121</v>
      </c>
      <c r="C96" s="327">
        <v>226</v>
      </c>
      <c r="D96" s="327">
        <v>58</v>
      </c>
      <c r="E96" s="327">
        <v>38</v>
      </c>
      <c r="F96" s="327">
        <v>53</v>
      </c>
      <c r="G96" s="327">
        <v>137</v>
      </c>
      <c r="H96" s="327">
        <v>187</v>
      </c>
      <c r="I96" s="327">
        <v>164</v>
      </c>
      <c r="J96" s="327">
        <v>161</v>
      </c>
      <c r="K96" s="327">
        <v>197</v>
      </c>
      <c r="L96" s="327">
        <v>172</v>
      </c>
      <c r="M96" s="327">
        <v>212</v>
      </c>
      <c r="N96" s="327">
        <v>287</v>
      </c>
      <c r="O96" s="327">
        <v>368</v>
      </c>
      <c r="P96" s="327">
        <v>493</v>
      </c>
      <c r="Q96" s="327">
        <v>586</v>
      </c>
      <c r="R96" s="327">
        <v>598</v>
      </c>
      <c r="S96" s="327">
        <v>577</v>
      </c>
      <c r="T96" s="327">
        <v>531</v>
      </c>
      <c r="U96" s="327">
        <v>1019</v>
      </c>
      <c r="V96" s="327">
        <v>57</v>
      </c>
    </row>
    <row r="97" spans="1:22" s="304" customFormat="1" ht="9" customHeight="1">
      <c r="A97" s="292" t="s">
        <v>26</v>
      </c>
      <c r="B97" s="327">
        <f t="shared" si="5"/>
        <v>21492</v>
      </c>
      <c r="C97" s="327">
        <v>3031</v>
      </c>
      <c r="D97" s="327">
        <v>504</v>
      </c>
      <c r="E97" s="327">
        <v>214</v>
      </c>
      <c r="F97" s="327">
        <v>227</v>
      </c>
      <c r="G97" s="327">
        <v>430</v>
      </c>
      <c r="H97" s="327">
        <v>488</v>
      </c>
      <c r="I97" s="327">
        <v>423</v>
      </c>
      <c r="J97" s="327">
        <v>452</v>
      </c>
      <c r="K97" s="327">
        <v>548</v>
      </c>
      <c r="L97" s="327">
        <v>587</v>
      </c>
      <c r="M97" s="327">
        <v>653</v>
      </c>
      <c r="N97" s="327">
        <v>836</v>
      </c>
      <c r="O97" s="327">
        <v>952</v>
      </c>
      <c r="P97" s="327">
        <v>1228</v>
      </c>
      <c r="Q97" s="327">
        <v>1365</v>
      </c>
      <c r="R97" s="327">
        <v>1687</v>
      </c>
      <c r="S97" s="327">
        <v>1723</v>
      </c>
      <c r="T97" s="327">
        <v>1795</v>
      </c>
      <c r="U97" s="327">
        <v>4220</v>
      </c>
      <c r="V97" s="327">
        <v>129</v>
      </c>
    </row>
    <row r="98" spans="1:22" s="304" customFormat="1" ht="9" customHeight="1">
      <c r="A98" s="295" t="s">
        <v>27</v>
      </c>
      <c r="B98" s="353">
        <f t="shared" si="5"/>
        <v>11173</v>
      </c>
      <c r="C98" s="353">
        <v>818</v>
      </c>
      <c r="D98" s="353">
        <v>353</v>
      </c>
      <c r="E98" s="353">
        <v>131</v>
      </c>
      <c r="F98" s="353">
        <v>148</v>
      </c>
      <c r="G98" s="353">
        <v>303</v>
      </c>
      <c r="H98" s="353">
        <v>421</v>
      </c>
      <c r="I98" s="353">
        <v>445</v>
      </c>
      <c r="J98" s="353">
        <v>450</v>
      </c>
      <c r="K98" s="353">
        <v>511</v>
      </c>
      <c r="L98" s="353">
        <v>437</v>
      </c>
      <c r="M98" s="353">
        <v>502</v>
      </c>
      <c r="N98" s="353">
        <v>547</v>
      </c>
      <c r="O98" s="353">
        <v>600</v>
      </c>
      <c r="P98" s="353">
        <v>735</v>
      </c>
      <c r="Q98" s="353">
        <v>824</v>
      </c>
      <c r="R98" s="353">
        <v>875</v>
      </c>
      <c r="S98" s="353">
        <v>839</v>
      </c>
      <c r="T98" s="353">
        <v>708</v>
      </c>
      <c r="U98" s="353">
        <v>1450</v>
      </c>
      <c r="V98" s="353">
        <v>76</v>
      </c>
    </row>
    <row r="99" spans="1:22" s="304" customFormat="1" ht="9" customHeight="1">
      <c r="A99" s="292" t="s">
        <v>28</v>
      </c>
      <c r="B99" s="327">
        <f t="shared" si="5"/>
        <v>9781</v>
      </c>
      <c r="C99" s="327">
        <v>1014</v>
      </c>
      <c r="D99" s="327">
        <v>202</v>
      </c>
      <c r="E99" s="327">
        <v>83</v>
      </c>
      <c r="F99" s="327">
        <v>101</v>
      </c>
      <c r="G99" s="327">
        <v>184</v>
      </c>
      <c r="H99" s="327">
        <v>219</v>
      </c>
      <c r="I99" s="327">
        <v>236</v>
      </c>
      <c r="J99" s="327">
        <v>217</v>
      </c>
      <c r="K99" s="327">
        <v>314</v>
      </c>
      <c r="L99" s="327">
        <v>374</v>
      </c>
      <c r="M99" s="327">
        <v>421</v>
      </c>
      <c r="N99" s="327">
        <v>521</v>
      </c>
      <c r="O99" s="327">
        <v>588</v>
      </c>
      <c r="P99" s="327">
        <v>664</v>
      </c>
      <c r="Q99" s="327">
        <v>752</v>
      </c>
      <c r="R99" s="327">
        <v>760</v>
      </c>
      <c r="S99" s="327">
        <v>820</v>
      </c>
      <c r="T99" s="327">
        <v>688</v>
      </c>
      <c r="U99" s="327">
        <v>1563</v>
      </c>
      <c r="V99" s="327">
        <v>60</v>
      </c>
    </row>
    <row r="100" spans="1:22" s="304" customFormat="1" ht="9" customHeight="1">
      <c r="A100" s="292" t="s">
        <v>29</v>
      </c>
      <c r="B100" s="327">
        <f t="shared" si="5"/>
        <v>30722</v>
      </c>
      <c r="C100" s="327">
        <v>2806</v>
      </c>
      <c r="D100" s="327">
        <v>494</v>
      </c>
      <c r="E100" s="327">
        <v>292</v>
      </c>
      <c r="F100" s="327">
        <v>292</v>
      </c>
      <c r="G100" s="327">
        <v>544</v>
      </c>
      <c r="H100" s="327">
        <v>688</v>
      </c>
      <c r="I100" s="327">
        <v>677</v>
      </c>
      <c r="J100" s="327">
        <v>759</v>
      </c>
      <c r="K100" s="327">
        <v>839</v>
      </c>
      <c r="L100" s="327">
        <v>928</v>
      </c>
      <c r="M100" s="327">
        <v>1045</v>
      </c>
      <c r="N100" s="327">
        <v>1341</v>
      </c>
      <c r="O100" s="327">
        <v>1597</v>
      </c>
      <c r="P100" s="327">
        <v>1935</v>
      </c>
      <c r="Q100" s="327">
        <v>2268</v>
      </c>
      <c r="R100" s="327">
        <v>2735</v>
      </c>
      <c r="S100" s="327">
        <v>2950</v>
      </c>
      <c r="T100" s="327">
        <v>2937</v>
      </c>
      <c r="U100" s="327">
        <v>5475</v>
      </c>
      <c r="V100" s="327">
        <v>120</v>
      </c>
    </row>
    <row r="101" spans="1:22" s="304" customFormat="1" ht="9" customHeight="1">
      <c r="A101" s="292" t="s">
        <v>30</v>
      </c>
      <c r="B101" s="327">
        <f t="shared" si="5"/>
        <v>51525</v>
      </c>
      <c r="C101" s="327">
        <v>7911</v>
      </c>
      <c r="D101" s="327">
        <v>1230</v>
      </c>
      <c r="E101" s="327">
        <v>452</v>
      </c>
      <c r="F101" s="327">
        <v>458</v>
      </c>
      <c r="G101" s="327">
        <v>1080</v>
      </c>
      <c r="H101" s="327">
        <v>1464</v>
      </c>
      <c r="I101" s="327">
        <v>1564</v>
      </c>
      <c r="J101" s="327">
        <v>1614</v>
      </c>
      <c r="K101" s="327">
        <v>1893</v>
      </c>
      <c r="L101" s="327">
        <v>2065</v>
      </c>
      <c r="M101" s="327">
        <v>2327</v>
      </c>
      <c r="N101" s="327">
        <v>2659</v>
      </c>
      <c r="O101" s="327">
        <v>2966</v>
      </c>
      <c r="P101" s="327">
        <v>3526</v>
      </c>
      <c r="Q101" s="327">
        <v>3848</v>
      </c>
      <c r="R101" s="327">
        <v>3915</v>
      </c>
      <c r="S101" s="327">
        <v>3562</v>
      </c>
      <c r="T101" s="327">
        <v>3014</v>
      </c>
      <c r="U101" s="327">
        <v>5848</v>
      </c>
      <c r="V101" s="327">
        <v>129</v>
      </c>
    </row>
    <row r="102" spans="1:22" s="304" customFormat="1" ht="9" customHeight="1">
      <c r="A102" s="295" t="s">
        <v>31</v>
      </c>
      <c r="B102" s="353">
        <f t="shared" si="5"/>
        <v>18656</v>
      </c>
      <c r="C102" s="353">
        <v>1421</v>
      </c>
      <c r="D102" s="353">
        <v>353</v>
      </c>
      <c r="E102" s="353">
        <v>191</v>
      </c>
      <c r="F102" s="353">
        <v>199</v>
      </c>
      <c r="G102" s="353">
        <v>432</v>
      </c>
      <c r="H102" s="353">
        <v>539</v>
      </c>
      <c r="I102" s="353">
        <v>479</v>
      </c>
      <c r="J102" s="353">
        <v>498</v>
      </c>
      <c r="K102" s="353">
        <v>534</v>
      </c>
      <c r="L102" s="353">
        <v>634</v>
      </c>
      <c r="M102" s="353">
        <v>616</v>
      </c>
      <c r="N102" s="353">
        <v>713</v>
      </c>
      <c r="O102" s="353">
        <v>866</v>
      </c>
      <c r="P102" s="353">
        <v>1169</v>
      </c>
      <c r="Q102" s="353">
        <v>1321</v>
      </c>
      <c r="R102" s="353">
        <v>1621</v>
      </c>
      <c r="S102" s="353">
        <v>1679</v>
      </c>
      <c r="T102" s="353">
        <v>1666</v>
      </c>
      <c r="U102" s="353">
        <v>3645</v>
      </c>
      <c r="V102" s="353">
        <v>80</v>
      </c>
    </row>
    <row r="103" spans="1:22" s="304" customFormat="1" ht="9" customHeight="1">
      <c r="A103" s="292" t="s">
        <v>32</v>
      </c>
      <c r="B103" s="327">
        <f t="shared" si="5"/>
        <v>6704</v>
      </c>
      <c r="C103" s="327">
        <v>572</v>
      </c>
      <c r="D103" s="327">
        <v>110</v>
      </c>
      <c r="E103" s="327">
        <v>56</v>
      </c>
      <c r="F103" s="327">
        <v>48</v>
      </c>
      <c r="G103" s="327">
        <v>125</v>
      </c>
      <c r="H103" s="327">
        <v>181</v>
      </c>
      <c r="I103" s="327">
        <v>187</v>
      </c>
      <c r="J103" s="327">
        <v>193</v>
      </c>
      <c r="K103" s="327">
        <v>198</v>
      </c>
      <c r="L103" s="327">
        <v>245</v>
      </c>
      <c r="M103" s="327">
        <v>295</v>
      </c>
      <c r="N103" s="327">
        <v>286</v>
      </c>
      <c r="O103" s="327">
        <v>366</v>
      </c>
      <c r="P103" s="327">
        <v>432</v>
      </c>
      <c r="Q103" s="327">
        <v>606</v>
      </c>
      <c r="R103" s="327">
        <v>550</v>
      </c>
      <c r="S103" s="327">
        <v>572</v>
      </c>
      <c r="T103" s="327">
        <v>475</v>
      </c>
      <c r="U103" s="327">
        <v>1124</v>
      </c>
      <c r="V103" s="327">
        <v>83</v>
      </c>
    </row>
    <row r="104" spans="1:22" s="304" customFormat="1" ht="9" customHeight="1">
      <c r="A104" s="292" t="s">
        <v>33</v>
      </c>
      <c r="B104" s="327">
        <f t="shared" si="5"/>
        <v>4103</v>
      </c>
      <c r="C104" s="327">
        <v>205</v>
      </c>
      <c r="D104" s="327">
        <v>64</v>
      </c>
      <c r="E104" s="327">
        <v>30</v>
      </c>
      <c r="F104" s="327">
        <v>34</v>
      </c>
      <c r="G104" s="327">
        <v>87</v>
      </c>
      <c r="H104" s="327">
        <v>129</v>
      </c>
      <c r="I104" s="327">
        <v>128</v>
      </c>
      <c r="J104" s="327">
        <v>102</v>
      </c>
      <c r="K104" s="327">
        <v>113</v>
      </c>
      <c r="L104" s="327">
        <v>124</v>
      </c>
      <c r="M104" s="327">
        <v>145</v>
      </c>
      <c r="N104" s="327">
        <v>173</v>
      </c>
      <c r="O104" s="327">
        <v>181</v>
      </c>
      <c r="P104" s="327">
        <v>295</v>
      </c>
      <c r="Q104" s="327">
        <v>350</v>
      </c>
      <c r="R104" s="327">
        <v>367</v>
      </c>
      <c r="S104" s="327">
        <v>396</v>
      </c>
      <c r="T104" s="327">
        <v>439</v>
      </c>
      <c r="U104" s="327">
        <v>722</v>
      </c>
      <c r="V104" s="327">
        <v>19</v>
      </c>
    </row>
    <row r="105" spans="1:22" s="304" customFormat="1" ht="9" customHeight="1">
      <c r="A105" s="292" t="s">
        <v>34</v>
      </c>
      <c r="B105" s="327">
        <f t="shared" si="5"/>
        <v>15603</v>
      </c>
      <c r="C105" s="327">
        <v>1129</v>
      </c>
      <c r="D105" s="327">
        <v>179</v>
      </c>
      <c r="E105" s="327">
        <v>90</v>
      </c>
      <c r="F105" s="327">
        <v>97</v>
      </c>
      <c r="G105" s="327">
        <v>210</v>
      </c>
      <c r="H105" s="327">
        <v>299</v>
      </c>
      <c r="I105" s="327">
        <v>301</v>
      </c>
      <c r="J105" s="327">
        <v>353</v>
      </c>
      <c r="K105" s="327">
        <v>377</v>
      </c>
      <c r="L105" s="327">
        <v>466</v>
      </c>
      <c r="M105" s="327">
        <v>531</v>
      </c>
      <c r="N105" s="327">
        <v>724</v>
      </c>
      <c r="O105" s="327">
        <v>970</v>
      </c>
      <c r="P105" s="327">
        <v>1280</v>
      </c>
      <c r="Q105" s="327">
        <v>1365</v>
      </c>
      <c r="R105" s="327">
        <v>1622</v>
      </c>
      <c r="S105" s="327">
        <v>1512</v>
      </c>
      <c r="T105" s="327">
        <v>1419</v>
      </c>
      <c r="U105" s="327">
        <v>2586</v>
      </c>
      <c r="V105" s="327">
        <v>93</v>
      </c>
    </row>
    <row r="106" spans="1:22" s="304" customFormat="1" ht="9" customHeight="1">
      <c r="A106" s="295" t="s">
        <v>35</v>
      </c>
      <c r="B106" s="353">
        <f t="shared" si="5"/>
        <v>18425</v>
      </c>
      <c r="C106" s="353">
        <v>1730</v>
      </c>
      <c r="D106" s="353">
        <v>788</v>
      </c>
      <c r="E106" s="353">
        <v>270</v>
      </c>
      <c r="F106" s="353">
        <v>210</v>
      </c>
      <c r="G106" s="353">
        <v>382</v>
      </c>
      <c r="H106" s="353">
        <v>501</v>
      </c>
      <c r="I106" s="353">
        <v>520</v>
      </c>
      <c r="J106" s="353">
        <v>559</v>
      </c>
      <c r="K106" s="353">
        <v>674</v>
      </c>
      <c r="L106" s="353">
        <v>700</v>
      </c>
      <c r="M106" s="353">
        <v>759</v>
      </c>
      <c r="N106" s="353">
        <v>852</v>
      </c>
      <c r="O106" s="353">
        <v>945</v>
      </c>
      <c r="P106" s="353">
        <v>1092</v>
      </c>
      <c r="Q106" s="353">
        <v>1318</v>
      </c>
      <c r="R106" s="353">
        <v>1401</v>
      </c>
      <c r="S106" s="353">
        <v>1478</v>
      </c>
      <c r="T106" s="353">
        <v>1343</v>
      </c>
      <c r="U106" s="353">
        <v>2797</v>
      </c>
      <c r="V106" s="353">
        <v>106</v>
      </c>
    </row>
    <row r="107" spans="1:22" s="304" customFormat="1" ht="9" customHeight="1">
      <c r="A107" s="292" t="s">
        <v>36</v>
      </c>
      <c r="B107" s="327">
        <f t="shared" si="5"/>
        <v>26458</v>
      </c>
      <c r="C107" s="327">
        <v>4179</v>
      </c>
      <c r="D107" s="327">
        <v>900</v>
      </c>
      <c r="E107" s="327">
        <v>286</v>
      </c>
      <c r="F107" s="327">
        <v>270</v>
      </c>
      <c r="G107" s="327">
        <v>468</v>
      </c>
      <c r="H107" s="327">
        <v>558</v>
      </c>
      <c r="I107" s="327">
        <v>603</v>
      </c>
      <c r="J107" s="327">
        <v>655</v>
      </c>
      <c r="K107" s="327">
        <v>808</v>
      </c>
      <c r="L107" s="327">
        <v>912</v>
      </c>
      <c r="M107" s="327">
        <v>1034</v>
      </c>
      <c r="N107" s="327">
        <v>1070</v>
      </c>
      <c r="O107" s="327">
        <v>1246</v>
      </c>
      <c r="P107" s="327">
        <v>1592</v>
      </c>
      <c r="Q107" s="327">
        <v>1766</v>
      </c>
      <c r="R107" s="327">
        <v>1952</v>
      </c>
      <c r="S107" s="327">
        <v>2072</v>
      </c>
      <c r="T107" s="327">
        <v>1814</v>
      </c>
      <c r="U107" s="327">
        <v>4191</v>
      </c>
      <c r="V107" s="327">
        <v>82</v>
      </c>
    </row>
    <row r="108" spans="1:22" s="304" customFormat="1" ht="9" customHeight="1">
      <c r="A108" s="292" t="s">
        <v>37</v>
      </c>
      <c r="B108" s="327">
        <f t="shared" si="5"/>
        <v>5698</v>
      </c>
      <c r="C108" s="327">
        <v>850</v>
      </c>
      <c r="D108" s="327">
        <v>151</v>
      </c>
      <c r="E108" s="327">
        <v>60</v>
      </c>
      <c r="F108" s="327">
        <v>59</v>
      </c>
      <c r="G108" s="327">
        <v>106</v>
      </c>
      <c r="H108" s="327">
        <v>160</v>
      </c>
      <c r="I108" s="327">
        <v>134</v>
      </c>
      <c r="J108" s="327">
        <v>148</v>
      </c>
      <c r="K108" s="354">
        <v>174</v>
      </c>
      <c r="L108" s="354">
        <v>196</v>
      </c>
      <c r="M108" s="327">
        <v>215</v>
      </c>
      <c r="N108" s="327">
        <v>255</v>
      </c>
      <c r="O108" s="327">
        <v>291</v>
      </c>
      <c r="P108" s="327">
        <v>321</v>
      </c>
      <c r="Q108" s="327">
        <v>366</v>
      </c>
      <c r="R108" s="327">
        <v>422</v>
      </c>
      <c r="S108" s="327">
        <v>424</v>
      </c>
      <c r="T108" s="327">
        <v>410</v>
      </c>
      <c r="U108" s="354">
        <v>901</v>
      </c>
      <c r="V108" s="354">
        <v>55</v>
      </c>
    </row>
    <row r="109" spans="1:22" s="304" customFormat="1" ht="9" customHeight="1">
      <c r="A109" s="292" t="s">
        <v>38</v>
      </c>
      <c r="B109" s="327">
        <f t="shared" si="5"/>
        <v>2053</v>
      </c>
      <c r="C109" s="327">
        <v>318</v>
      </c>
      <c r="D109" s="327">
        <v>76</v>
      </c>
      <c r="E109" s="327">
        <v>26</v>
      </c>
      <c r="F109" s="327">
        <v>24</v>
      </c>
      <c r="G109" s="327">
        <v>45</v>
      </c>
      <c r="H109" s="327">
        <v>88</v>
      </c>
      <c r="I109" s="327">
        <v>94</v>
      </c>
      <c r="J109" s="327">
        <v>110</v>
      </c>
      <c r="K109" s="327">
        <v>101</v>
      </c>
      <c r="L109" s="327">
        <v>84</v>
      </c>
      <c r="M109" s="327">
        <v>94</v>
      </c>
      <c r="N109" s="327">
        <v>85</v>
      </c>
      <c r="O109" s="327">
        <v>93</v>
      </c>
      <c r="P109" s="327">
        <v>129</v>
      </c>
      <c r="Q109" s="327">
        <v>145</v>
      </c>
      <c r="R109" s="327">
        <v>118</v>
      </c>
      <c r="S109" s="327">
        <v>108</v>
      </c>
      <c r="T109" s="327">
        <v>99</v>
      </c>
      <c r="U109" s="327">
        <v>171</v>
      </c>
      <c r="V109" s="327">
        <v>45</v>
      </c>
    </row>
    <row r="110" spans="1:22" s="304" customFormat="1" ht="9" customHeight="1">
      <c r="A110" s="295" t="s">
        <v>39</v>
      </c>
      <c r="B110" s="353">
        <f t="shared" si="5"/>
        <v>10289</v>
      </c>
      <c r="C110" s="353">
        <v>979</v>
      </c>
      <c r="D110" s="353">
        <v>250</v>
      </c>
      <c r="E110" s="353">
        <v>96</v>
      </c>
      <c r="F110" s="353">
        <v>104</v>
      </c>
      <c r="G110" s="353">
        <v>188</v>
      </c>
      <c r="H110" s="353">
        <v>231</v>
      </c>
      <c r="I110" s="353">
        <v>219</v>
      </c>
      <c r="J110" s="353">
        <v>215</v>
      </c>
      <c r="K110" s="353">
        <v>255</v>
      </c>
      <c r="L110" s="353">
        <v>298</v>
      </c>
      <c r="M110" s="353">
        <v>357</v>
      </c>
      <c r="N110" s="353">
        <v>438</v>
      </c>
      <c r="O110" s="353">
        <v>500</v>
      </c>
      <c r="P110" s="353">
        <v>675</v>
      </c>
      <c r="Q110" s="353">
        <v>761</v>
      </c>
      <c r="R110" s="353">
        <v>950</v>
      </c>
      <c r="S110" s="353">
        <v>859</v>
      </c>
      <c r="T110" s="353">
        <v>870</v>
      </c>
      <c r="U110" s="353">
        <v>2020</v>
      </c>
      <c r="V110" s="353">
        <v>24</v>
      </c>
    </row>
    <row r="111" spans="1:22" s="304" customFormat="1" ht="9" customHeight="1">
      <c r="A111" s="292" t="s">
        <v>40</v>
      </c>
      <c r="B111" s="327">
        <f t="shared" si="5"/>
        <v>9969</v>
      </c>
      <c r="C111" s="327">
        <v>327</v>
      </c>
      <c r="D111" s="327">
        <v>154</v>
      </c>
      <c r="E111" s="327">
        <v>94</v>
      </c>
      <c r="F111" s="327">
        <v>97</v>
      </c>
      <c r="G111" s="327">
        <v>215</v>
      </c>
      <c r="H111" s="327">
        <v>313</v>
      </c>
      <c r="I111" s="327">
        <v>307</v>
      </c>
      <c r="J111" s="327">
        <v>305</v>
      </c>
      <c r="K111" s="327">
        <v>301</v>
      </c>
      <c r="L111" s="327">
        <v>363</v>
      </c>
      <c r="M111" s="327">
        <v>371</v>
      </c>
      <c r="N111" s="327">
        <v>432</v>
      </c>
      <c r="O111" s="327">
        <v>574</v>
      </c>
      <c r="P111" s="327">
        <v>761</v>
      </c>
      <c r="Q111" s="327">
        <v>825</v>
      </c>
      <c r="R111" s="327">
        <v>957</v>
      </c>
      <c r="S111" s="327">
        <v>1046</v>
      </c>
      <c r="T111" s="327">
        <v>881</v>
      </c>
      <c r="U111" s="327">
        <v>1582</v>
      </c>
      <c r="V111" s="327">
        <v>64</v>
      </c>
    </row>
    <row r="112" spans="1:22" s="304" customFormat="1" ht="9" customHeight="1">
      <c r="A112" s="292" t="s">
        <v>41</v>
      </c>
      <c r="B112" s="327">
        <f t="shared" si="5"/>
        <v>10797</v>
      </c>
      <c r="C112" s="327">
        <v>882</v>
      </c>
      <c r="D112" s="327">
        <v>167</v>
      </c>
      <c r="E112" s="327">
        <v>83</v>
      </c>
      <c r="F112" s="327">
        <v>65</v>
      </c>
      <c r="G112" s="327">
        <v>214</v>
      </c>
      <c r="H112" s="327">
        <v>297</v>
      </c>
      <c r="I112" s="327">
        <v>275</v>
      </c>
      <c r="J112" s="327">
        <v>267</v>
      </c>
      <c r="K112" s="327">
        <v>323</v>
      </c>
      <c r="L112" s="327">
        <v>355</v>
      </c>
      <c r="M112" s="327">
        <v>418</v>
      </c>
      <c r="N112" s="327">
        <v>528</v>
      </c>
      <c r="O112" s="327">
        <v>722</v>
      </c>
      <c r="P112" s="327">
        <v>813</v>
      </c>
      <c r="Q112" s="327">
        <v>980</v>
      </c>
      <c r="R112" s="327">
        <v>1049</v>
      </c>
      <c r="S112" s="327">
        <v>1028</v>
      </c>
      <c r="T112" s="327">
        <v>997</v>
      </c>
      <c r="U112" s="327">
        <v>1308</v>
      </c>
      <c r="V112" s="327">
        <v>26</v>
      </c>
    </row>
    <row r="113" spans="1:22" s="304" customFormat="1" ht="9" customHeight="1">
      <c r="A113" s="292" t="s">
        <v>42</v>
      </c>
      <c r="B113" s="327">
        <f t="shared" si="5"/>
        <v>7196</v>
      </c>
      <c r="C113" s="327">
        <v>861</v>
      </c>
      <c r="D113" s="327">
        <v>196</v>
      </c>
      <c r="E113" s="327">
        <v>100</v>
      </c>
      <c r="F113" s="327">
        <v>93</v>
      </c>
      <c r="G113" s="327">
        <v>210</v>
      </c>
      <c r="H113" s="327">
        <v>291</v>
      </c>
      <c r="I113" s="327">
        <v>274</v>
      </c>
      <c r="J113" s="327">
        <v>281</v>
      </c>
      <c r="K113" s="327">
        <v>275</v>
      </c>
      <c r="L113" s="327">
        <v>304</v>
      </c>
      <c r="M113" s="327">
        <v>294</v>
      </c>
      <c r="N113" s="327">
        <v>278</v>
      </c>
      <c r="O113" s="327">
        <v>387</v>
      </c>
      <c r="P113" s="327">
        <v>447</v>
      </c>
      <c r="Q113" s="327">
        <v>490</v>
      </c>
      <c r="R113" s="327">
        <v>514</v>
      </c>
      <c r="S113" s="327">
        <v>510</v>
      </c>
      <c r="T113" s="327">
        <v>459</v>
      </c>
      <c r="U113" s="327">
        <v>876</v>
      </c>
      <c r="V113" s="327">
        <v>56</v>
      </c>
    </row>
    <row r="114" spans="1:22" s="304" customFormat="1" ht="9" customHeight="1">
      <c r="A114" s="295" t="s">
        <v>43</v>
      </c>
      <c r="B114" s="353">
        <f t="shared" si="5"/>
        <v>11450</v>
      </c>
      <c r="C114" s="353">
        <v>725</v>
      </c>
      <c r="D114" s="353">
        <v>143</v>
      </c>
      <c r="E114" s="353">
        <v>75</v>
      </c>
      <c r="F114" s="353">
        <v>86</v>
      </c>
      <c r="G114" s="353">
        <v>209</v>
      </c>
      <c r="H114" s="353">
        <v>292</v>
      </c>
      <c r="I114" s="353">
        <v>275</v>
      </c>
      <c r="J114" s="353">
        <v>289</v>
      </c>
      <c r="K114" s="353">
        <v>330</v>
      </c>
      <c r="L114" s="353">
        <v>411</v>
      </c>
      <c r="M114" s="353">
        <v>410</v>
      </c>
      <c r="N114" s="353">
        <v>577</v>
      </c>
      <c r="O114" s="353">
        <v>736</v>
      </c>
      <c r="P114" s="353">
        <v>943</v>
      </c>
      <c r="Q114" s="353">
        <v>1006</v>
      </c>
      <c r="R114" s="353">
        <v>1159</v>
      </c>
      <c r="S114" s="353">
        <v>1077</v>
      </c>
      <c r="T114" s="353">
        <v>891</v>
      </c>
      <c r="U114" s="353">
        <v>1761</v>
      </c>
      <c r="V114" s="353">
        <v>55</v>
      </c>
    </row>
    <row r="115" spans="1:22" s="304" customFormat="1" ht="9" customHeight="1">
      <c r="A115" s="292" t="s">
        <v>44</v>
      </c>
      <c r="B115" s="327">
        <f t="shared" si="5"/>
        <v>4651</v>
      </c>
      <c r="C115" s="327">
        <v>757</v>
      </c>
      <c r="D115" s="327">
        <v>101</v>
      </c>
      <c r="E115" s="327">
        <v>43</v>
      </c>
      <c r="F115" s="327">
        <v>40</v>
      </c>
      <c r="G115" s="327">
        <v>100</v>
      </c>
      <c r="H115" s="327">
        <v>82</v>
      </c>
      <c r="I115" s="327">
        <v>106</v>
      </c>
      <c r="J115" s="327">
        <v>111</v>
      </c>
      <c r="K115" s="327">
        <v>139</v>
      </c>
      <c r="L115" s="327">
        <v>138</v>
      </c>
      <c r="M115" s="327">
        <v>161</v>
      </c>
      <c r="N115" s="327">
        <v>178</v>
      </c>
      <c r="O115" s="327">
        <v>217</v>
      </c>
      <c r="P115" s="327">
        <v>271</v>
      </c>
      <c r="Q115" s="327">
        <v>282</v>
      </c>
      <c r="R115" s="327">
        <v>355</v>
      </c>
      <c r="S115" s="327">
        <v>358</v>
      </c>
      <c r="T115" s="327">
        <v>332</v>
      </c>
      <c r="U115" s="327">
        <v>850</v>
      </c>
      <c r="V115" s="327">
        <v>30</v>
      </c>
    </row>
    <row r="116" spans="1:22" s="304" customFormat="1" ht="9" customHeight="1">
      <c r="A116" s="292" t="s">
        <v>45</v>
      </c>
      <c r="B116" s="327">
        <f t="shared" si="5"/>
        <v>31705</v>
      </c>
      <c r="C116" s="327">
        <v>2482</v>
      </c>
      <c r="D116" s="327">
        <v>678</v>
      </c>
      <c r="E116" s="327">
        <v>286</v>
      </c>
      <c r="F116" s="327">
        <v>290</v>
      </c>
      <c r="G116" s="327">
        <v>528</v>
      </c>
      <c r="H116" s="327">
        <v>740</v>
      </c>
      <c r="I116" s="327">
        <v>846</v>
      </c>
      <c r="J116" s="327">
        <v>934</v>
      </c>
      <c r="K116" s="327">
        <v>1111</v>
      </c>
      <c r="L116" s="327">
        <v>1189</v>
      </c>
      <c r="M116" s="327">
        <v>1320</v>
      </c>
      <c r="N116" s="327">
        <v>1630</v>
      </c>
      <c r="O116" s="327">
        <v>1963</v>
      </c>
      <c r="P116" s="327">
        <v>2337</v>
      </c>
      <c r="Q116" s="327">
        <v>2728</v>
      </c>
      <c r="R116" s="327">
        <v>2741</v>
      </c>
      <c r="S116" s="327">
        <v>2703</v>
      </c>
      <c r="T116" s="327">
        <v>2300</v>
      </c>
      <c r="U116" s="327">
        <v>4682</v>
      </c>
      <c r="V116" s="327">
        <v>217</v>
      </c>
    </row>
    <row r="117" spans="1:22" s="304" customFormat="1" ht="9" customHeight="1">
      <c r="A117" s="292" t="s">
        <v>46</v>
      </c>
      <c r="B117" s="327">
        <f t="shared" si="5"/>
        <v>7988</v>
      </c>
      <c r="C117" s="327">
        <v>690</v>
      </c>
      <c r="D117" s="327">
        <v>143</v>
      </c>
      <c r="E117" s="327">
        <v>54</v>
      </c>
      <c r="F117" s="327">
        <v>47</v>
      </c>
      <c r="G117" s="327">
        <v>92</v>
      </c>
      <c r="H117" s="327">
        <v>125</v>
      </c>
      <c r="I117" s="327">
        <v>129</v>
      </c>
      <c r="J117" s="327">
        <v>172</v>
      </c>
      <c r="K117" s="327">
        <v>199</v>
      </c>
      <c r="L117" s="327">
        <v>229</v>
      </c>
      <c r="M117" s="327">
        <v>302</v>
      </c>
      <c r="N117" s="327">
        <v>314</v>
      </c>
      <c r="O117" s="327">
        <v>370</v>
      </c>
      <c r="P117" s="327">
        <v>489</v>
      </c>
      <c r="Q117" s="327">
        <v>543</v>
      </c>
      <c r="R117" s="327">
        <v>790</v>
      </c>
      <c r="S117" s="327">
        <v>917</v>
      </c>
      <c r="T117" s="327">
        <v>894</v>
      </c>
      <c r="U117" s="327">
        <v>1416</v>
      </c>
      <c r="V117" s="327">
        <v>73</v>
      </c>
    </row>
    <row r="118" spans="1:22" s="304" customFormat="1" ht="9" customHeight="1">
      <c r="A118" s="295" t="s">
        <v>47</v>
      </c>
      <c r="B118" s="353">
        <f t="shared" si="5"/>
        <v>6511</v>
      </c>
      <c r="C118" s="353">
        <v>633</v>
      </c>
      <c r="D118" s="353">
        <v>126</v>
      </c>
      <c r="E118" s="353">
        <v>58</v>
      </c>
      <c r="F118" s="353">
        <v>74</v>
      </c>
      <c r="G118" s="353">
        <v>130</v>
      </c>
      <c r="H118" s="353">
        <v>155</v>
      </c>
      <c r="I118" s="353">
        <v>108</v>
      </c>
      <c r="J118" s="353">
        <v>129</v>
      </c>
      <c r="K118" s="353">
        <v>135</v>
      </c>
      <c r="L118" s="353">
        <v>157</v>
      </c>
      <c r="M118" s="353">
        <v>191</v>
      </c>
      <c r="N118" s="353">
        <v>221</v>
      </c>
      <c r="O118" s="353">
        <v>276</v>
      </c>
      <c r="P118" s="353">
        <v>370</v>
      </c>
      <c r="Q118" s="353">
        <v>484</v>
      </c>
      <c r="R118" s="353">
        <v>554</v>
      </c>
      <c r="S118" s="353">
        <v>549</v>
      </c>
      <c r="T118" s="353">
        <v>596</v>
      </c>
      <c r="U118" s="353">
        <v>1541</v>
      </c>
      <c r="V118" s="353">
        <v>24</v>
      </c>
    </row>
    <row r="119" spans="1:22" s="304" customFormat="1" ht="9" customHeight="1">
      <c r="A119" s="292" t="s">
        <v>76</v>
      </c>
      <c r="B119" s="327">
        <f t="shared" si="5"/>
        <v>2232</v>
      </c>
      <c r="C119" s="327">
        <v>11</v>
      </c>
      <c r="D119" s="327">
        <v>46</v>
      </c>
      <c r="E119" s="327">
        <v>29</v>
      </c>
      <c r="F119" s="327">
        <v>30</v>
      </c>
      <c r="G119" s="327">
        <v>58</v>
      </c>
      <c r="H119" s="327">
        <v>146</v>
      </c>
      <c r="I119" s="327">
        <v>167</v>
      </c>
      <c r="J119" s="327">
        <v>159</v>
      </c>
      <c r="K119" s="327">
        <v>152</v>
      </c>
      <c r="L119" s="327">
        <v>123</v>
      </c>
      <c r="M119" s="327">
        <v>145</v>
      </c>
      <c r="N119" s="327">
        <v>145</v>
      </c>
      <c r="O119" s="327">
        <v>164</v>
      </c>
      <c r="P119" s="327">
        <v>148</v>
      </c>
      <c r="Q119" s="327">
        <v>196</v>
      </c>
      <c r="R119" s="327">
        <v>194</v>
      </c>
      <c r="S119" s="327">
        <v>125</v>
      </c>
      <c r="T119" s="327">
        <v>99</v>
      </c>
      <c r="U119" s="327">
        <v>91</v>
      </c>
      <c r="V119" s="327">
        <v>4</v>
      </c>
    </row>
    <row r="120" spans="1:22" s="304" customFormat="1" ht="9" customHeight="1">
      <c r="A120" s="292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</row>
    <row r="121" spans="1:22" s="304" customFormat="1" ht="9" customHeight="1">
      <c r="A121" s="288">
        <v>1998</v>
      </c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292"/>
      <c r="N121" s="292"/>
      <c r="O121" s="292"/>
      <c r="P121" s="292"/>
      <c r="Q121" s="292"/>
      <c r="R121" s="292"/>
      <c r="S121" s="292"/>
      <c r="T121" s="292"/>
      <c r="U121" s="326"/>
      <c r="V121" s="348"/>
    </row>
    <row r="122" spans="1:22" s="304" customFormat="1" ht="9" customHeight="1">
      <c r="A122" s="291" t="s">
        <v>7</v>
      </c>
      <c r="B122" s="351">
        <f t="shared" ref="B122:V122" si="6">SUM(B124:B156)</f>
        <v>444665</v>
      </c>
      <c r="C122" s="351">
        <f t="shared" si="6"/>
        <v>42183</v>
      </c>
      <c r="D122" s="351">
        <f t="shared" si="6"/>
        <v>8541</v>
      </c>
      <c r="E122" s="351">
        <f t="shared" si="6"/>
        <v>3849</v>
      </c>
      <c r="F122" s="351">
        <f t="shared" si="6"/>
        <v>4033</v>
      </c>
      <c r="G122" s="351">
        <f t="shared" si="6"/>
        <v>8154</v>
      </c>
      <c r="H122" s="351">
        <f t="shared" si="6"/>
        <v>11272</v>
      </c>
      <c r="I122" s="351">
        <f t="shared" si="6"/>
        <v>12111</v>
      </c>
      <c r="J122" s="351">
        <f t="shared" si="6"/>
        <v>12650</v>
      </c>
      <c r="K122" s="351">
        <f t="shared" si="6"/>
        <v>14564</v>
      </c>
      <c r="L122" s="351">
        <f t="shared" si="6"/>
        <v>15812</v>
      </c>
      <c r="M122" s="351">
        <f t="shared" si="6"/>
        <v>18125</v>
      </c>
      <c r="N122" s="351">
        <f t="shared" si="6"/>
        <v>20798</v>
      </c>
      <c r="O122" s="351">
        <f t="shared" si="6"/>
        <v>25017</v>
      </c>
      <c r="P122" s="351">
        <f t="shared" si="6"/>
        <v>30016</v>
      </c>
      <c r="Q122" s="351">
        <f t="shared" si="6"/>
        <v>35468</v>
      </c>
      <c r="R122" s="351">
        <f t="shared" si="6"/>
        <v>37662</v>
      </c>
      <c r="S122" s="351">
        <f t="shared" si="6"/>
        <v>39825</v>
      </c>
      <c r="T122" s="351">
        <f t="shared" si="6"/>
        <v>34322</v>
      </c>
      <c r="U122" s="351">
        <f t="shared" si="6"/>
        <v>67743</v>
      </c>
      <c r="V122" s="351">
        <f t="shared" si="6"/>
        <v>2520</v>
      </c>
    </row>
    <row r="123" spans="1:22" s="304" customFormat="1" ht="3.95" customHeight="1">
      <c r="A123" s="291"/>
      <c r="B123" s="351"/>
      <c r="C123" s="351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1"/>
      <c r="T123" s="351"/>
      <c r="U123" s="351"/>
      <c r="V123" s="351"/>
    </row>
    <row r="124" spans="1:22" s="304" customFormat="1" ht="9" customHeight="1">
      <c r="A124" s="292" t="s">
        <v>16</v>
      </c>
      <c r="B124" s="327">
        <f t="shared" ref="B124:B156" si="7">SUM(C124:L124,M124:V124)</f>
        <v>3783</v>
      </c>
      <c r="C124" s="327">
        <v>403</v>
      </c>
      <c r="D124" s="327">
        <v>68</v>
      </c>
      <c r="E124" s="327">
        <v>34</v>
      </c>
      <c r="F124" s="327">
        <v>44</v>
      </c>
      <c r="G124" s="327">
        <v>57</v>
      </c>
      <c r="H124" s="327">
        <v>93</v>
      </c>
      <c r="I124" s="327">
        <v>79</v>
      </c>
      <c r="J124" s="327">
        <v>90</v>
      </c>
      <c r="K124" s="327">
        <v>84</v>
      </c>
      <c r="L124" s="327">
        <v>124</v>
      </c>
      <c r="M124" s="327">
        <v>132</v>
      </c>
      <c r="N124" s="327">
        <v>142</v>
      </c>
      <c r="O124" s="327">
        <v>200</v>
      </c>
      <c r="P124" s="327">
        <v>221</v>
      </c>
      <c r="Q124" s="327">
        <v>308</v>
      </c>
      <c r="R124" s="327">
        <v>365</v>
      </c>
      <c r="S124" s="327">
        <v>367</v>
      </c>
      <c r="T124" s="327">
        <v>319</v>
      </c>
      <c r="U124" s="327">
        <v>624</v>
      </c>
      <c r="V124" s="327">
        <v>29</v>
      </c>
    </row>
    <row r="125" spans="1:22" s="304" customFormat="1" ht="9" customHeight="1">
      <c r="A125" s="292" t="s">
        <v>17</v>
      </c>
      <c r="B125" s="327">
        <f t="shared" si="7"/>
        <v>10910</v>
      </c>
      <c r="C125" s="327">
        <v>1035</v>
      </c>
      <c r="D125" s="327">
        <v>178</v>
      </c>
      <c r="E125" s="327">
        <v>85</v>
      </c>
      <c r="F125" s="327">
        <v>91</v>
      </c>
      <c r="G125" s="327">
        <v>228</v>
      </c>
      <c r="H125" s="327">
        <v>394</v>
      </c>
      <c r="I125" s="327">
        <v>450</v>
      </c>
      <c r="J125" s="327">
        <v>486</v>
      </c>
      <c r="K125" s="327">
        <v>550</v>
      </c>
      <c r="L125" s="327">
        <v>539</v>
      </c>
      <c r="M125" s="327">
        <v>516</v>
      </c>
      <c r="N125" s="327">
        <v>541</v>
      </c>
      <c r="O125" s="327">
        <v>655</v>
      </c>
      <c r="P125" s="327">
        <v>762</v>
      </c>
      <c r="Q125" s="327">
        <v>901</v>
      </c>
      <c r="R125" s="327">
        <v>866</v>
      </c>
      <c r="S125" s="327">
        <v>890</v>
      </c>
      <c r="T125" s="327">
        <v>654</v>
      </c>
      <c r="U125" s="327">
        <v>996</v>
      </c>
      <c r="V125" s="327">
        <v>93</v>
      </c>
    </row>
    <row r="126" spans="1:22" s="304" customFormat="1" ht="9" customHeight="1">
      <c r="A126" s="292" t="s">
        <v>18</v>
      </c>
      <c r="B126" s="327">
        <f t="shared" si="7"/>
        <v>1553</v>
      </c>
      <c r="C126" s="327">
        <v>124</v>
      </c>
      <c r="D126" s="327">
        <v>27</v>
      </c>
      <c r="E126" s="327">
        <v>9</v>
      </c>
      <c r="F126" s="327">
        <v>10</v>
      </c>
      <c r="G126" s="327">
        <v>40</v>
      </c>
      <c r="H126" s="327">
        <v>47</v>
      </c>
      <c r="I126" s="327">
        <v>40</v>
      </c>
      <c r="J126" s="327">
        <v>51</v>
      </c>
      <c r="K126" s="327">
        <v>51</v>
      </c>
      <c r="L126" s="327">
        <v>64</v>
      </c>
      <c r="M126" s="327">
        <v>63</v>
      </c>
      <c r="N126" s="327">
        <v>74</v>
      </c>
      <c r="O126" s="327">
        <v>96</v>
      </c>
      <c r="P126" s="327">
        <v>109</v>
      </c>
      <c r="Q126" s="327">
        <v>123</v>
      </c>
      <c r="R126" s="327">
        <v>136</v>
      </c>
      <c r="S126" s="327">
        <v>122</v>
      </c>
      <c r="T126" s="327">
        <v>118</v>
      </c>
      <c r="U126" s="327">
        <v>220</v>
      </c>
      <c r="V126" s="327">
        <v>29</v>
      </c>
    </row>
    <row r="127" spans="1:22" s="304" customFormat="1" ht="9" customHeight="1">
      <c r="A127" s="295" t="s">
        <v>19</v>
      </c>
      <c r="B127" s="353">
        <f t="shared" si="7"/>
        <v>2709</v>
      </c>
      <c r="C127" s="353">
        <v>237</v>
      </c>
      <c r="D127" s="353">
        <v>48</v>
      </c>
      <c r="E127" s="353">
        <v>18</v>
      </c>
      <c r="F127" s="353">
        <v>21</v>
      </c>
      <c r="G127" s="353">
        <v>42</v>
      </c>
      <c r="H127" s="353">
        <v>70</v>
      </c>
      <c r="I127" s="353">
        <v>77</v>
      </c>
      <c r="J127" s="353">
        <v>99</v>
      </c>
      <c r="K127" s="353">
        <v>87</v>
      </c>
      <c r="L127" s="353">
        <v>89</v>
      </c>
      <c r="M127" s="353">
        <v>119</v>
      </c>
      <c r="N127" s="353">
        <v>115</v>
      </c>
      <c r="O127" s="353">
        <v>133</v>
      </c>
      <c r="P127" s="353">
        <v>184</v>
      </c>
      <c r="Q127" s="353">
        <v>220</v>
      </c>
      <c r="R127" s="353">
        <v>209</v>
      </c>
      <c r="S127" s="353">
        <v>253</v>
      </c>
      <c r="T127" s="353">
        <v>220</v>
      </c>
      <c r="U127" s="353">
        <v>430</v>
      </c>
      <c r="V127" s="353">
        <v>38</v>
      </c>
    </row>
    <row r="128" spans="1:22" s="304" customFormat="1" ht="9" customHeight="1">
      <c r="A128" s="292" t="s">
        <v>20</v>
      </c>
      <c r="B128" s="327">
        <f t="shared" si="7"/>
        <v>10202</v>
      </c>
      <c r="C128" s="327">
        <v>570</v>
      </c>
      <c r="D128" s="327">
        <v>88</v>
      </c>
      <c r="E128" s="327">
        <v>61</v>
      </c>
      <c r="F128" s="327">
        <v>70</v>
      </c>
      <c r="G128" s="327">
        <v>173</v>
      </c>
      <c r="H128" s="327">
        <v>224</v>
      </c>
      <c r="I128" s="327">
        <v>220</v>
      </c>
      <c r="J128" s="327">
        <v>219</v>
      </c>
      <c r="K128" s="327">
        <v>306</v>
      </c>
      <c r="L128" s="327">
        <v>324</v>
      </c>
      <c r="M128" s="327">
        <v>402</v>
      </c>
      <c r="N128" s="327">
        <v>531</v>
      </c>
      <c r="O128" s="327">
        <v>663</v>
      </c>
      <c r="P128" s="327">
        <v>837</v>
      </c>
      <c r="Q128" s="327">
        <v>983</v>
      </c>
      <c r="R128" s="327">
        <v>1079</v>
      </c>
      <c r="S128" s="327">
        <v>1072</v>
      </c>
      <c r="T128" s="327">
        <v>890</v>
      </c>
      <c r="U128" s="327">
        <v>1462</v>
      </c>
      <c r="V128" s="327">
        <v>28</v>
      </c>
    </row>
    <row r="129" spans="1:22" s="304" customFormat="1" ht="9" customHeight="1">
      <c r="A129" s="292" t="s">
        <v>21</v>
      </c>
      <c r="B129" s="327">
        <f t="shared" si="7"/>
        <v>2370</v>
      </c>
      <c r="C129" s="327">
        <v>173</v>
      </c>
      <c r="D129" s="327">
        <v>37</v>
      </c>
      <c r="E129" s="327">
        <v>14</v>
      </c>
      <c r="F129" s="327">
        <v>19</v>
      </c>
      <c r="G129" s="327">
        <v>39</v>
      </c>
      <c r="H129" s="327">
        <v>38</v>
      </c>
      <c r="I129" s="327">
        <v>53</v>
      </c>
      <c r="J129" s="327">
        <v>52</v>
      </c>
      <c r="K129" s="327">
        <v>67</v>
      </c>
      <c r="L129" s="327">
        <v>94</v>
      </c>
      <c r="M129" s="327">
        <v>103</v>
      </c>
      <c r="N129" s="327">
        <v>121</v>
      </c>
      <c r="O129" s="327">
        <v>129</v>
      </c>
      <c r="P129" s="327">
        <v>144</v>
      </c>
      <c r="Q129" s="327">
        <v>191</v>
      </c>
      <c r="R129" s="327">
        <v>188</v>
      </c>
      <c r="S129" s="327">
        <v>248</v>
      </c>
      <c r="T129" s="327">
        <v>241</v>
      </c>
      <c r="U129" s="327">
        <v>394</v>
      </c>
      <c r="V129" s="327">
        <v>25</v>
      </c>
    </row>
    <row r="130" spans="1:22" s="304" customFormat="1" ht="9" customHeight="1">
      <c r="A130" s="292" t="s">
        <v>22</v>
      </c>
      <c r="B130" s="327">
        <f t="shared" si="7"/>
        <v>16413</v>
      </c>
      <c r="C130" s="327">
        <v>1897</v>
      </c>
      <c r="D130" s="327">
        <v>658</v>
      </c>
      <c r="E130" s="327">
        <v>276</v>
      </c>
      <c r="F130" s="327">
        <v>269</v>
      </c>
      <c r="G130" s="327">
        <v>497</v>
      </c>
      <c r="H130" s="327">
        <v>672</v>
      </c>
      <c r="I130" s="327">
        <v>659</v>
      </c>
      <c r="J130" s="327">
        <v>629</v>
      </c>
      <c r="K130" s="327">
        <v>739</v>
      </c>
      <c r="L130" s="327">
        <v>674</v>
      </c>
      <c r="M130" s="327">
        <v>746</v>
      </c>
      <c r="N130" s="327">
        <v>747</v>
      </c>
      <c r="O130" s="327">
        <v>873</v>
      </c>
      <c r="P130" s="327">
        <v>883</v>
      </c>
      <c r="Q130" s="327">
        <v>1074</v>
      </c>
      <c r="R130" s="327">
        <v>1099</v>
      </c>
      <c r="S130" s="327">
        <v>1067</v>
      </c>
      <c r="T130" s="327">
        <v>884</v>
      </c>
      <c r="U130" s="327">
        <v>1881</v>
      </c>
      <c r="V130" s="327">
        <v>189</v>
      </c>
    </row>
    <row r="131" spans="1:22" s="304" customFormat="1" ht="9" customHeight="1">
      <c r="A131" s="295" t="s">
        <v>23</v>
      </c>
      <c r="B131" s="353">
        <f t="shared" si="7"/>
        <v>15386</v>
      </c>
      <c r="C131" s="353">
        <v>1265</v>
      </c>
      <c r="D131" s="353">
        <v>261</v>
      </c>
      <c r="E131" s="353">
        <v>114</v>
      </c>
      <c r="F131" s="353">
        <v>125</v>
      </c>
      <c r="G131" s="353">
        <v>343</v>
      </c>
      <c r="H131" s="353">
        <v>472</v>
      </c>
      <c r="I131" s="353">
        <v>503</v>
      </c>
      <c r="J131" s="353">
        <v>483</v>
      </c>
      <c r="K131" s="353">
        <v>534</v>
      </c>
      <c r="L131" s="353">
        <v>549</v>
      </c>
      <c r="M131" s="353">
        <v>616</v>
      </c>
      <c r="N131" s="353">
        <v>730</v>
      </c>
      <c r="O131" s="353">
        <v>946</v>
      </c>
      <c r="P131" s="353">
        <v>1137</v>
      </c>
      <c r="Q131" s="353">
        <v>1289</v>
      </c>
      <c r="R131" s="353">
        <v>1407</v>
      </c>
      <c r="S131" s="353">
        <v>1343</v>
      </c>
      <c r="T131" s="353">
        <v>1217</v>
      </c>
      <c r="U131" s="353">
        <v>1892</v>
      </c>
      <c r="V131" s="353">
        <v>160</v>
      </c>
    </row>
    <row r="132" spans="1:22" s="304" customFormat="1" ht="9" customHeight="1">
      <c r="A132" s="243" t="s">
        <v>24</v>
      </c>
      <c r="B132" s="327">
        <f t="shared" si="7"/>
        <v>46773</v>
      </c>
      <c r="C132" s="327">
        <v>3699</v>
      </c>
      <c r="D132" s="327">
        <v>445</v>
      </c>
      <c r="E132" s="327">
        <v>196</v>
      </c>
      <c r="F132" s="327">
        <v>244</v>
      </c>
      <c r="G132" s="327">
        <v>574</v>
      </c>
      <c r="H132" s="327">
        <v>946</v>
      </c>
      <c r="I132" s="327">
        <v>1131</v>
      </c>
      <c r="J132" s="327">
        <v>1263</v>
      </c>
      <c r="K132" s="327">
        <v>1465</v>
      </c>
      <c r="L132" s="327">
        <v>1604</v>
      </c>
      <c r="M132" s="327">
        <v>1938</v>
      </c>
      <c r="N132" s="327">
        <v>2313</v>
      </c>
      <c r="O132" s="327">
        <v>2684</v>
      </c>
      <c r="P132" s="327">
        <v>3418</v>
      </c>
      <c r="Q132" s="327">
        <v>4136</v>
      </c>
      <c r="R132" s="327">
        <v>4580</v>
      </c>
      <c r="S132" s="327">
        <v>4766</v>
      </c>
      <c r="T132" s="327">
        <v>3942</v>
      </c>
      <c r="U132" s="327">
        <v>7416</v>
      </c>
      <c r="V132" s="327">
        <v>13</v>
      </c>
    </row>
    <row r="133" spans="1:22" s="304" customFormat="1" ht="9" customHeight="1">
      <c r="A133" s="292" t="s">
        <v>25</v>
      </c>
      <c r="B133" s="327">
        <f t="shared" si="7"/>
        <v>6106</v>
      </c>
      <c r="C133" s="327">
        <v>157</v>
      </c>
      <c r="D133" s="327">
        <v>63</v>
      </c>
      <c r="E133" s="327">
        <v>64</v>
      </c>
      <c r="F133" s="327">
        <v>43</v>
      </c>
      <c r="G133" s="327">
        <v>91</v>
      </c>
      <c r="H133" s="327">
        <v>171</v>
      </c>
      <c r="I133" s="327">
        <v>149</v>
      </c>
      <c r="J133" s="327">
        <v>165</v>
      </c>
      <c r="K133" s="327">
        <v>173</v>
      </c>
      <c r="L133" s="327">
        <v>199</v>
      </c>
      <c r="M133" s="327">
        <v>203</v>
      </c>
      <c r="N133" s="327">
        <v>306</v>
      </c>
      <c r="O133" s="327">
        <v>373</v>
      </c>
      <c r="P133" s="327">
        <v>487</v>
      </c>
      <c r="Q133" s="327">
        <v>598</v>
      </c>
      <c r="R133" s="327">
        <v>601</v>
      </c>
      <c r="S133" s="327">
        <v>658</v>
      </c>
      <c r="T133" s="327">
        <v>518</v>
      </c>
      <c r="U133" s="327">
        <v>1041</v>
      </c>
      <c r="V133" s="327">
        <v>46</v>
      </c>
    </row>
    <row r="134" spans="1:22" s="304" customFormat="1" ht="9" customHeight="1">
      <c r="A134" s="292" t="s">
        <v>26</v>
      </c>
      <c r="B134" s="327">
        <f t="shared" si="7"/>
        <v>21759</v>
      </c>
      <c r="C134" s="327">
        <v>2824</v>
      </c>
      <c r="D134" s="327">
        <v>474</v>
      </c>
      <c r="E134" s="327">
        <v>210</v>
      </c>
      <c r="F134" s="327">
        <v>213</v>
      </c>
      <c r="G134" s="327">
        <v>365</v>
      </c>
      <c r="H134" s="327">
        <v>450</v>
      </c>
      <c r="I134" s="327">
        <v>476</v>
      </c>
      <c r="J134" s="327">
        <v>480</v>
      </c>
      <c r="K134" s="327">
        <v>577</v>
      </c>
      <c r="L134" s="327">
        <v>653</v>
      </c>
      <c r="M134" s="327">
        <v>784</v>
      </c>
      <c r="N134" s="327">
        <v>838</v>
      </c>
      <c r="O134" s="327">
        <v>1012</v>
      </c>
      <c r="P134" s="327">
        <v>1259</v>
      </c>
      <c r="Q134" s="327">
        <v>1530</v>
      </c>
      <c r="R134" s="327">
        <v>1682</v>
      </c>
      <c r="S134" s="327">
        <v>1841</v>
      </c>
      <c r="T134" s="327">
        <v>1681</v>
      </c>
      <c r="U134" s="327">
        <v>4268</v>
      </c>
      <c r="V134" s="327">
        <v>142</v>
      </c>
    </row>
    <row r="135" spans="1:22" s="304" customFormat="1" ht="9" customHeight="1">
      <c r="A135" s="295" t="s">
        <v>27</v>
      </c>
      <c r="B135" s="353">
        <f t="shared" si="7"/>
        <v>10972</v>
      </c>
      <c r="C135" s="353">
        <v>737</v>
      </c>
      <c r="D135" s="353">
        <v>294</v>
      </c>
      <c r="E135" s="353">
        <v>131</v>
      </c>
      <c r="F135" s="353">
        <v>143</v>
      </c>
      <c r="G135" s="353">
        <v>287</v>
      </c>
      <c r="H135" s="353">
        <v>406</v>
      </c>
      <c r="I135" s="353">
        <v>428</v>
      </c>
      <c r="J135" s="353">
        <v>473</v>
      </c>
      <c r="K135" s="353">
        <v>496</v>
      </c>
      <c r="L135" s="353">
        <v>466</v>
      </c>
      <c r="M135" s="353">
        <v>538</v>
      </c>
      <c r="N135" s="353">
        <v>487</v>
      </c>
      <c r="O135" s="353">
        <v>600</v>
      </c>
      <c r="P135" s="353">
        <v>731</v>
      </c>
      <c r="Q135" s="353">
        <v>872</v>
      </c>
      <c r="R135" s="353">
        <v>813</v>
      </c>
      <c r="S135" s="353">
        <v>851</v>
      </c>
      <c r="T135" s="353">
        <v>674</v>
      </c>
      <c r="U135" s="353">
        <v>1458</v>
      </c>
      <c r="V135" s="353">
        <v>87</v>
      </c>
    </row>
    <row r="136" spans="1:22" s="304" customFormat="1" ht="9" customHeight="1">
      <c r="A136" s="292" t="s">
        <v>28</v>
      </c>
      <c r="B136" s="327">
        <f t="shared" si="7"/>
        <v>10136</v>
      </c>
      <c r="C136" s="327">
        <v>983</v>
      </c>
      <c r="D136" s="327">
        <v>187</v>
      </c>
      <c r="E136" s="327">
        <v>97</v>
      </c>
      <c r="F136" s="327">
        <v>104</v>
      </c>
      <c r="G136" s="327">
        <v>206</v>
      </c>
      <c r="H136" s="327">
        <v>220</v>
      </c>
      <c r="I136" s="327">
        <v>253</v>
      </c>
      <c r="J136" s="327">
        <v>270</v>
      </c>
      <c r="K136" s="327">
        <v>329</v>
      </c>
      <c r="L136" s="327">
        <v>397</v>
      </c>
      <c r="M136" s="327">
        <v>426</v>
      </c>
      <c r="N136" s="327">
        <v>555</v>
      </c>
      <c r="O136" s="327">
        <v>624</v>
      </c>
      <c r="P136" s="327">
        <v>652</v>
      </c>
      <c r="Q136" s="327">
        <v>746</v>
      </c>
      <c r="R136" s="327">
        <v>822</v>
      </c>
      <c r="S136" s="327">
        <v>900</v>
      </c>
      <c r="T136" s="327">
        <v>731</v>
      </c>
      <c r="U136" s="327">
        <v>1540</v>
      </c>
      <c r="V136" s="327">
        <v>94</v>
      </c>
    </row>
    <row r="137" spans="1:22" s="304" customFormat="1" ht="9" customHeight="1">
      <c r="A137" s="292" t="s">
        <v>29</v>
      </c>
      <c r="B137" s="327">
        <f t="shared" si="7"/>
        <v>30682</v>
      </c>
      <c r="C137" s="327">
        <v>2476</v>
      </c>
      <c r="D137" s="327">
        <v>450</v>
      </c>
      <c r="E137" s="327">
        <v>266</v>
      </c>
      <c r="F137" s="327">
        <v>287</v>
      </c>
      <c r="G137" s="327">
        <v>507</v>
      </c>
      <c r="H137" s="327">
        <v>673</v>
      </c>
      <c r="I137" s="327">
        <v>755</v>
      </c>
      <c r="J137" s="327">
        <v>737</v>
      </c>
      <c r="K137" s="327">
        <v>818</v>
      </c>
      <c r="L137" s="327">
        <v>974</v>
      </c>
      <c r="M137" s="327">
        <v>1079</v>
      </c>
      <c r="N137" s="327">
        <v>1362</v>
      </c>
      <c r="O137" s="327">
        <v>1551</v>
      </c>
      <c r="P137" s="327">
        <v>1911</v>
      </c>
      <c r="Q137" s="327">
        <v>2325</v>
      </c>
      <c r="R137" s="327">
        <v>2611</v>
      </c>
      <c r="S137" s="327">
        <v>3188</v>
      </c>
      <c r="T137" s="327">
        <v>2970</v>
      </c>
      <c r="U137" s="327">
        <v>5567</v>
      </c>
      <c r="V137" s="327">
        <v>175</v>
      </c>
    </row>
    <row r="138" spans="1:22" s="304" customFormat="1" ht="9" customHeight="1">
      <c r="A138" s="292" t="s">
        <v>30</v>
      </c>
      <c r="B138" s="327">
        <f t="shared" si="7"/>
        <v>52095</v>
      </c>
      <c r="C138" s="327">
        <v>7634</v>
      </c>
      <c r="D138" s="327">
        <v>1086</v>
      </c>
      <c r="E138" s="327">
        <v>450</v>
      </c>
      <c r="F138" s="327">
        <v>471</v>
      </c>
      <c r="G138" s="327">
        <v>1062</v>
      </c>
      <c r="H138" s="327">
        <v>1552</v>
      </c>
      <c r="I138" s="327">
        <v>1518</v>
      </c>
      <c r="J138" s="327">
        <v>1701</v>
      </c>
      <c r="K138" s="327">
        <v>1965</v>
      </c>
      <c r="L138" s="327">
        <v>2188</v>
      </c>
      <c r="M138" s="327">
        <v>2443</v>
      </c>
      <c r="N138" s="327">
        <v>2721</v>
      </c>
      <c r="O138" s="327">
        <v>3031</v>
      </c>
      <c r="P138" s="327">
        <v>3478</v>
      </c>
      <c r="Q138" s="327">
        <v>3835</v>
      </c>
      <c r="R138" s="327">
        <v>3831</v>
      </c>
      <c r="S138" s="327">
        <v>3875</v>
      </c>
      <c r="T138" s="327">
        <v>2983</v>
      </c>
      <c r="U138" s="327">
        <v>6099</v>
      </c>
      <c r="V138" s="327">
        <v>172</v>
      </c>
    </row>
    <row r="139" spans="1:22" s="304" customFormat="1" ht="9" customHeight="1">
      <c r="A139" s="295" t="s">
        <v>31</v>
      </c>
      <c r="B139" s="353">
        <f t="shared" si="7"/>
        <v>18466</v>
      </c>
      <c r="C139" s="353">
        <v>1357</v>
      </c>
      <c r="D139" s="353">
        <v>345</v>
      </c>
      <c r="E139" s="353">
        <v>170</v>
      </c>
      <c r="F139" s="353">
        <v>178</v>
      </c>
      <c r="G139" s="353">
        <v>376</v>
      </c>
      <c r="H139" s="353">
        <v>499</v>
      </c>
      <c r="I139" s="353">
        <v>496</v>
      </c>
      <c r="J139" s="353">
        <v>477</v>
      </c>
      <c r="K139" s="353">
        <v>551</v>
      </c>
      <c r="L139" s="353">
        <v>591</v>
      </c>
      <c r="M139" s="353">
        <v>638</v>
      </c>
      <c r="N139" s="353">
        <v>762</v>
      </c>
      <c r="O139" s="353">
        <v>905</v>
      </c>
      <c r="P139" s="353">
        <v>1114</v>
      </c>
      <c r="Q139" s="353">
        <v>1425</v>
      </c>
      <c r="R139" s="353">
        <v>1564</v>
      </c>
      <c r="S139" s="353">
        <v>1688</v>
      </c>
      <c r="T139" s="353">
        <v>1678</v>
      </c>
      <c r="U139" s="353">
        <v>3575</v>
      </c>
      <c r="V139" s="353">
        <v>77</v>
      </c>
    </row>
    <row r="140" spans="1:22" s="304" customFormat="1" ht="9" customHeight="1">
      <c r="A140" s="292" t="s">
        <v>32</v>
      </c>
      <c r="B140" s="327">
        <f t="shared" si="7"/>
        <v>6848</v>
      </c>
      <c r="C140" s="327">
        <v>565</v>
      </c>
      <c r="D140" s="327">
        <v>105</v>
      </c>
      <c r="E140" s="327">
        <v>28</v>
      </c>
      <c r="F140" s="327">
        <v>42</v>
      </c>
      <c r="G140" s="327">
        <v>126</v>
      </c>
      <c r="H140" s="327">
        <v>154</v>
      </c>
      <c r="I140" s="327">
        <v>192</v>
      </c>
      <c r="J140" s="327">
        <v>196</v>
      </c>
      <c r="K140" s="327">
        <v>211</v>
      </c>
      <c r="L140" s="327">
        <v>225</v>
      </c>
      <c r="M140" s="327">
        <v>262</v>
      </c>
      <c r="N140" s="327">
        <v>309</v>
      </c>
      <c r="O140" s="327">
        <v>381</v>
      </c>
      <c r="P140" s="327">
        <v>443</v>
      </c>
      <c r="Q140" s="327">
        <v>572</v>
      </c>
      <c r="R140" s="327">
        <v>621</v>
      </c>
      <c r="S140" s="327">
        <v>661</v>
      </c>
      <c r="T140" s="327">
        <v>512</v>
      </c>
      <c r="U140" s="327">
        <v>1168</v>
      </c>
      <c r="V140" s="327">
        <v>75</v>
      </c>
    </row>
    <row r="141" spans="1:22" s="304" customFormat="1" ht="9" customHeight="1">
      <c r="A141" s="292" t="s">
        <v>33</v>
      </c>
      <c r="B141" s="327">
        <f t="shared" si="7"/>
        <v>4119</v>
      </c>
      <c r="C141" s="327">
        <v>162</v>
      </c>
      <c r="D141" s="327">
        <v>64</v>
      </c>
      <c r="E141" s="327">
        <v>29</v>
      </c>
      <c r="F141" s="327">
        <v>44</v>
      </c>
      <c r="G141" s="327">
        <v>78</v>
      </c>
      <c r="H141" s="327">
        <v>92</v>
      </c>
      <c r="I141" s="327">
        <v>95</v>
      </c>
      <c r="J141" s="327">
        <v>102</v>
      </c>
      <c r="K141" s="327">
        <v>95</v>
      </c>
      <c r="L141" s="327">
        <v>115</v>
      </c>
      <c r="M141" s="327">
        <v>156</v>
      </c>
      <c r="N141" s="327">
        <v>180</v>
      </c>
      <c r="O141" s="327">
        <v>240</v>
      </c>
      <c r="P141" s="327">
        <v>283</v>
      </c>
      <c r="Q141" s="327">
        <v>345</v>
      </c>
      <c r="R141" s="327">
        <v>414</v>
      </c>
      <c r="S141" s="327">
        <v>455</v>
      </c>
      <c r="T141" s="327">
        <v>415</v>
      </c>
      <c r="U141" s="327">
        <v>736</v>
      </c>
      <c r="V141" s="327">
        <v>19</v>
      </c>
    </row>
    <row r="142" spans="1:22" s="304" customFormat="1" ht="9" customHeight="1">
      <c r="A142" s="292" t="s">
        <v>34</v>
      </c>
      <c r="B142" s="327">
        <f t="shared" si="7"/>
        <v>15936</v>
      </c>
      <c r="C142" s="327">
        <v>1186</v>
      </c>
      <c r="D142" s="327">
        <v>172</v>
      </c>
      <c r="E142" s="327">
        <v>119</v>
      </c>
      <c r="F142" s="327">
        <v>104</v>
      </c>
      <c r="G142" s="327">
        <v>214</v>
      </c>
      <c r="H142" s="327">
        <v>298</v>
      </c>
      <c r="I142" s="327">
        <v>378</v>
      </c>
      <c r="J142" s="327">
        <v>343</v>
      </c>
      <c r="K142" s="327">
        <v>426</v>
      </c>
      <c r="L142" s="327">
        <v>461</v>
      </c>
      <c r="M142" s="327">
        <v>620</v>
      </c>
      <c r="N142" s="327">
        <v>760</v>
      </c>
      <c r="O142" s="327">
        <v>1035</v>
      </c>
      <c r="P142" s="327">
        <v>1293</v>
      </c>
      <c r="Q142" s="327">
        <v>1439</v>
      </c>
      <c r="R142" s="327">
        <v>1537</v>
      </c>
      <c r="S142" s="327">
        <v>1591</v>
      </c>
      <c r="T142" s="327">
        <v>1422</v>
      </c>
      <c r="U142" s="327">
        <v>2440</v>
      </c>
      <c r="V142" s="327">
        <v>98</v>
      </c>
    </row>
    <row r="143" spans="1:22" s="304" customFormat="1" ht="9" customHeight="1">
      <c r="A143" s="295" t="s">
        <v>35</v>
      </c>
      <c r="B143" s="353">
        <f t="shared" si="7"/>
        <v>18565</v>
      </c>
      <c r="C143" s="353">
        <v>1705</v>
      </c>
      <c r="D143" s="353">
        <v>676</v>
      </c>
      <c r="E143" s="353">
        <v>222</v>
      </c>
      <c r="F143" s="353">
        <v>220</v>
      </c>
      <c r="G143" s="353">
        <v>362</v>
      </c>
      <c r="H143" s="353">
        <v>471</v>
      </c>
      <c r="I143" s="353">
        <v>547</v>
      </c>
      <c r="J143" s="353">
        <v>580</v>
      </c>
      <c r="K143" s="353">
        <v>678</v>
      </c>
      <c r="L143" s="353">
        <v>670</v>
      </c>
      <c r="M143" s="353">
        <v>763</v>
      </c>
      <c r="N143" s="353">
        <v>860</v>
      </c>
      <c r="O143" s="353">
        <v>946</v>
      </c>
      <c r="P143" s="353">
        <v>1225</v>
      </c>
      <c r="Q143" s="353">
        <v>1381</v>
      </c>
      <c r="R143" s="353">
        <v>1447</v>
      </c>
      <c r="S143" s="353">
        <v>1557</v>
      </c>
      <c r="T143" s="353">
        <v>1447</v>
      </c>
      <c r="U143" s="353">
        <v>2725</v>
      </c>
      <c r="V143" s="353">
        <v>83</v>
      </c>
    </row>
    <row r="144" spans="1:22" s="304" customFormat="1" ht="9" customHeight="1">
      <c r="A144" s="292" t="s">
        <v>36</v>
      </c>
      <c r="B144" s="327">
        <f t="shared" si="7"/>
        <v>26413</v>
      </c>
      <c r="C144" s="327">
        <v>3794</v>
      </c>
      <c r="D144" s="327">
        <v>749</v>
      </c>
      <c r="E144" s="327">
        <v>274</v>
      </c>
      <c r="F144" s="327">
        <v>257</v>
      </c>
      <c r="G144" s="327">
        <v>468</v>
      </c>
      <c r="H144" s="327">
        <v>599</v>
      </c>
      <c r="I144" s="327">
        <v>607</v>
      </c>
      <c r="J144" s="327">
        <v>668</v>
      </c>
      <c r="K144" s="327">
        <v>828</v>
      </c>
      <c r="L144" s="327">
        <v>924</v>
      </c>
      <c r="M144" s="327">
        <v>1088</v>
      </c>
      <c r="N144" s="327">
        <v>1209</v>
      </c>
      <c r="O144" s="327">
        <v>1333</v>
      </c>
      <c r="P144" s="327">
        <v>1655</v>
      </c>
      <c r="Q144" s="327">
        <v>1915</v>
      </c>
      <c r="R144" s="327">
        <v>1941</v>
      </c>
      <c r="S144" s="327">
        <v>2132</v>
      </c>
      <c r="T144" s="327">
        <v>1805</v>
      </c>
      <c r="U144" s="327">
        <v>4070</v>
      </c>
      <c r="V144" s="327">
        <v>97</v>
      </c>
    </row>
    <row r="145" spans="1:22" s="304" customFormat="1" ht="9" customHeight="1">
      <c r="A145" s="292" t="s">
        <v>37</v>
      </c>
      <c r="B145" s="327">
        <f t="shared" si="7"/>
        <v>5950</v>
      </c>
      <c r="C145" s="327">
        <v>759</v>
      </c>
      <c r="D145" s="327">
        <v>134</v>
      </c>
      <c r="E145" s="327">
        <v>57</v>
      </c>
      <c r="F145" s="327">
        <v>68</v>
      </c>
      <c r="G145" s="327">
        <v>126</v>
      </c>
      <c r="H145" s="327">
        <v>148</v>
      </c>
      <c r="I145" s="327">
        <v>169</v>
      </c>
      <c r="J145" s="327">
        <v>173</v>
      </c>
      <c r="K145" s="354">
        <v>204</v>
      </c>
      <c r="L145" s="354">
        <v>224</v>
      </c>
      <c r="M145" s="327">
        <v>246</v>
      </c>
      <c r="N145" s="327">
        <v>238</v>
      </c>
      <c r="O145" s="327">
        <v>323</v>
      </c>
      <c r="P145" s="327">
        <v>371</v>
      </c>
      <c r="Q145" s="327">
        <v>372</v>
      </c>
      <c r="R145" s="327">
        <v>442</v>
      </c>
      <c r="S145" s="327">
        <v>470</v>
      </c>
      <c r="T145" s="327">
        <v>426</v>
      </c>
      <c r="U145" s="354">
        <v>946</v>
      </c>
      <c r="V145" s="354">
        <v>54</v>
      </c>
    </row>
    <row r="146" spans="1:22" s="304" customFormat="1" ht="9" customHeight="1">
      <c r="A146" s="292" t="s">
        <v>38</v>
      </c>
      <c r="B146" s="327">
        <f t="shared" si="7"/>
        <v>2083</v>
      </c>
      <c r="C146" s="327">
        <v>303</v>
      </c>
      <c r="D146" s="327">
        <v>50</v>
      </c>
      <c r="E146" s="327">
        <v>26</v>
      </c>
      <c r="F146" s="327">
        <v>31</v>
      </c>
      <c r="G146" s="327">
        <v>57</v>
      </c>
      <c r="H146" s="327">
        <v>79</v>
      </c>
      <c r="I146" s="327">
        <v>98</v>
      </c>
      <c r="J146" s="327">
        <v>90</v>
      </c>
      <c r="K146" s="327">
        <v>89</v>
      </c>
      <c r="L146" s="327">
        <v>97</v>
      </c>
      <c r="M146" s="327">
        <v>105</v>
      </c>
      <c r="N146" s="327">
        <v>110</v>
      </c>
      <c r="O146" s="327">
        <v>103</v>
      </c>
      <c r="P146" s="327">
        <v>116</v>
      </c>
      <c r="Q146" s="327">
        <v>146</v>
      </c>
      <c r="R146" s="327">
        <v>136</v>
      </c>
      <c r="S146" s="327">
        <v>136</v>
      </c>
      <c r="T146" s="327">
        <v>103</v>
      </c>
      <c r="U146" s="327">
        <v>154</v>
      </c>
      <c r="V146" s="327">
        <v>54</v>
      </c>
    </row>
    <row r="147" spans="1:22" s="304" customFormat="1" ht="9" customHeight="1">
      <c r="A147" s="295" t="s">
        <v>39</v>
      </c>
      <c r="B147" s="353">
        <f t="shared" si="7"/>
        <v>10501</v>
      </c>
      <c r="C147" s="353">
        <v>1004</v>
      </c>
      <c r="D147" s="353">
        <v>215</v>
      </c>
      <c r="E147" s="353">
        <v>96</v>
      </c>
      <c r="F147" s="353">
        <v>117</v>
      </c>
      <c r="G147" s="353">
        <v>181</v>
      </c>
      <c r="H147" s="353">
        <v>228</v>
      </c>
      <c r="I147" s="353">
        <v>235</v>
      </c>
      <c r="J147" s="353">
        <v>218</v>
      </c>
      <c r="K147" s="353">
        <v>251</v>
      </c>
      <c r="L147" s="353">
        <v>304</v>
      </c>
      <c r="M147" s="353">
        <v>321</v>
      </c>
      <c r="N147" s="353">
        <v>424</v>
      </c>
      <c r="O147" s="353">
        <v>557</v>
      </c>
      <c r="P147" s="353">
        <v>705</v>
      </c>
      <c r="Q147" s="353">
        <v>784</v>
      </c>
      <c r="R147" s="353">
        <v>946</v>
      </c>
      <c r="S147" s="353">
        <v>942</v>
      </c>
      <c r="T147" s="353">
        <v>851</v>
      </c>
      <c r="U147" s="353">
        <v>2098</v>
      </c>
      <c r="V147" s="353">
        <v>24</v>
      </c>
    </row>
    <row r="148" spans="1:22" s="304" customFormat="1" ht="9" customHeight="1">
      <c r="A148" s="292" t="s">
        <v>40</v>
      </c>
      <c r="B148" s="327">
        <f t="shared" si="7"/>
        <v>10230</v>
      </c>
      <c r="C148" s="327">
        <v>312</v>
      </c>
      <c r="D148" s="327">
        <v>129</v>
      </c>
      <c r="E148" s="327">
        <v>71</v>
      </c>
      <c r="F148" s="327">
        <v>80</v>
      </c>
      <c r="G148" s="327">
        <v>208</v>
      </c>
      <c r="H148" s="327">
        <v>316</v>
      </c>
      <c r="I148" s="327">
        <v>324</v>
      </c>
      <c r="J148" s="327">
        <v>285</v>
      </c>
      <c r="K148" s="327">
        <v>299</v>
      </c>
      <c r="L148" s="327">
        <v>399</v>
      </c>
      <c r="M148" s="327">
        <v>403</v>
      </c>
      <c r="N148" s="327">
        <v>460</v>
      </c>
      <c r="O148" s="327">
        <v>587</v>
      </c>
      <c r="P148" s="327">
        <v>752</v>
      </c>
      <c r="Q148" s="327">
        <v>920</v>
      </c>
      <c r="R148" s="327">
        <v>968</v>
      </c>
      <c r="S148" s="327">
        <v>1141</v>
      </c>
      <c r="T148" s="327">
        <v>927</v>
      </c>
      <c r="U148" s="327">
        <v>1595</v>
      </c>
      <c r="V148" s="327">
        <v>54</v>
      </c>
    </row>
    <row r="149" spans="1:22" s="304" customFormat="1" ht="9" customHeight="1">
      <c r="A149" s="292" t="s">
        <v>41</v>
      </c>
      <c r="B149" s="327">
        <f t="shared" si="7"/>
        <v>10491</v>
      </c>
      <c r="C149" s="327">
        <v>833</v>
      </c>
      <c r="D149" s="327">
        <v>151</v>
      </c>
      <c r="E149" s="327">
        <v>79</v>
      </c>
      <c r="F149" s="327">
        <v>81</v>
      </c>
      <c r="G149" s="327">
        <v>163</v>
      </c>
      <c r="H149" s="327">
        <v>241</v>
      </c>
      <c r="I149" s="327">
        <v>269</v>
      </c>
      <c r="J149" s="327">
        <v>284</v>
      </c>
      <c r="K149" s="327">
        <v>319</v>
      </c>
      <c r="L149" s="327">
        <v>351</v>
      </c>
      <c r="M149" s="327">
        <v>424</v>
      </c>
      <c r="N149" s="327">
        <v>522</v>
      </c>
      <c r="O149" s="327">
        <v>692</v>
      </c>
      <c r="P149" s="327">
        <v>838</v>
      </c>
      <c r="Q149" s="327">
        <v>950</v>
      </c>
      <c r="R149" s="327">
        <v>1034</v>
      </c>
      <c r="S149" s="327">
        <v>1044</v>
      </c>
      <c r="T149" s="327">
        <v>918</v>
      </c>
      <c r="U149" s="327">
        <v>1261</v>
      </c>
      <c r="V149" s="327">
        <v>37</v>
      </c>
    </row>
    <row r="150" spans="1:22" s="304" customFormat="1" ht="9" customHeight="1">
      <c r="A150" s="292" t="s">
        <v>42</v>
      </c>
      <c r="B150" s="327">
        <f t="shared" si="7"/>
        <v>7789</v>
      </c>
      <c r="C150" s="327">
        <v>919</v>
      </c>
      <c r="D150" s="327">
        <v>190</v>
      </c>
      <c r="E150" s="327">
        <v>103</v>
      </c>
      <c r="F150" s="327">
        <v>116</v>
      </c>
      <c r="G150" s="327">
        <v>217</v>
      </c>
      <c r="H150" s="327">
        <v>241</v>
      </c>
      <c r="I150" s="327">
        <v>249</v>
      </c>
      <c r="J150" s="327">
        <v>251</v>
      </c>
      <c r="K150" s="327">
        <v>309</v>
      </c>
      <c r="L150" s="327">
        <v>270</v>
      </c>
      <c r="M150" s="327">
        <v>352</v>
      </c>
      <c r="N150" s="327">
        <v>329</v>
      </c>
      <c r="O150" s="327">
        <v>441</v>
      </c>
      <c r="P150" s="327">
        <v>491</v>
      </c>
      <c r="Q150" s="327">
        <v>570</v>
      </c>
      <c r="R150" s="327">
        <v>580</v>
      </c>
      <c r="S150" s="327">
        <v>588</v>
      </c>
      <c r="T150" s="327">
        <v>454</v>
      </c>
      <c r="U150" s="327">
        <v>1063</v>
      </c>
      <c r="V150" s="327">
        <v>56</v>
      </c>
    </row>
    <row r="151" spans="1:22" s="304" customFormat="1" ht="9" customHeight="1">
      <c r="A151" s="295" t="s">
        <v>43</v>
      </c>
      <c r="B151" s="353">
        <f t="shared" si="7"/>
        <v>11548</v>
      </c>
      <c r="C151" s="353">
        <v>734</v>
      </c>
      <c r="D151" s="353">
        <v>131</v>
      </c>
      <c r="E151" s="353">
        <v>86</v>
      </c>
      <c r="F151" s="353">
        <v>85</v>
      </c>
      <c r="G151" s="353">
        <v>190</v>
      </c>
      <c r="H151" s="353">
        <v>283</v>
      </c>
      <c r="I151" s="353">
        <v>355</v>
      </c>
      <c r="J151" s="353">
        <v>317</v>
      </c>
      <c r="K151" s="353">
        <v>333</v>
      </c>
      <c r="L151" s="353">
        <v>357</v>
      </c>
      <c r="M151" s="353">
        <v>420</v>
      </c>
      <c r="N151" s="353">
        <v>584</v>
      </c>
      <c r="O151" s="353">
        <v>735</v>
      </c>
      <c r="P151" s="353">
        <v>950</v>
      </c>
      <c r="Q151" s="353">
        <v>1095</v>
      </c>
      <c r="R151" s="353">
        <v>1124</v>
      </c>
      <c r="S151" s="353">
        <v>1085</v>
      </c>
      <c r="T151" s="353">
        <v>877</v>
      </c>
      <c r="U151" s="353">
        <v>1756</v>
      </c>
      <c r="V151" s="353">
        <v>51</v>
      </c>
    </row>
    <row r="152" spans="1:22" s="304" customFormat="1" ht="9" customHeight="1">
      <c r="A152" s="292" t="s">
        <v>44</v>
      </c>
      <c r="B152" s="327">
        <f t="shared" si="7"/>
        <v>4356</v>
      </c>
      <c r="C152" s="327">
        <v>675</v>
      </c>
      <c r="D152" s="327">
        <v>90</v>
      </c>
      <c r="E152" s="327">
        <v>43</v>
      </c>
      <c r="F152" s="327">
        <v>55</v>
      </c>
      <c r="G152" s="327">
        <v>89</v>
      </c>
      <c r="H152" s="327">
        <v>78</v>
      </c>
      <c r="I152" s="327">
        <v>81</v>
      </c>
      <c r="J152" s="327">
        <v>94</v>
      </c>
      <c r="K152" s="327">
        <v>113</v>
      </c>
      <c r="L152" s="327">
        <v>128</v>
      </c>
      <c r="M152" s="327">
        <v>152</v>
      </c>
      <c r="N152" s="327">
        <v>190</v>
      </c>
      <c r="O152" s="327">
        <v>224</v>
      </c>
      <c r="P152" s="327">
        <v>262</v>
      </c>
      <c r="Q152" s="327">
        <v>278</v>
      </c>
      <c r="R152" s="327">
        <v>307</v>
      </c>
      <c r="S152" s="327">
        <v>378</v>
      </c>
      <c r="T152" s="327">
        <v>320</v>
      </c>
      <c r="U152" s="327">
        <v>775</v>
      </c>
      <c r="V152" s="327">
        <v>24</v>
      </c>
    </row>
    <row r="153" spans="1:22" s="304" customFormat="1" ht="9" customHeight="1">
      <c r="A153" s="292" t="s">
        <v>45</v>
      </c>
      <c r="B153" s="327">
        <f t="shared" si="7"/>
        <v>32424</v>
      </c>
      <c r="C153" s="327">
        <v>2512</v>
      </c>
      <c r="D153" s="327">
        <v>701</v>
      </c>
      <c r="E153" s="327">
        <v>298</v>
      </c>
      <c r="F153" s="327">
        <v>272</v>
      </c>
      <c r="G153" s="327">
        <v>513</v>
      </c>
      <c r="H153" s="327">
        <v>697</v>
      </c>
      <c r="I153" s="327">
        <v>826</v>
      </c>
      <c r="J153" s="327">
        <v>947</v>
      </c>
      <c r="K153" s="327">
        <v>1091</v>
      </c>
      <c r="L153" s="327">
        <v>1211</v>
      </c>
      <c r="M153" s="327">
        <v>1448</v>
      </c>
      <c r="N153" s="327">
        <v>1567</v>
      </c>
      <c r="O153" s="327">
        <v>2074</v>
      </c>
      <c r="P153" s="327">
        <v>2274</v>
      </c>
      <c r="Q153" s="327">
        <v>2812</v>
      </c>
      <c r="R153" s="327">
        <v>2788</v>
      </c>
      <c r="S153" s="327">
        <v>2826</v>
      </c>
      <c r="T153" s="327">
        <v>2450</v>
      </c>
      <c r="U153" s="327">
        <v>4895</v>
      </c>
      <c r="V153" s="327">
        <v>222</v>
      </c>
    </row>
    <row r="154" spans="1:22" s="304" customFormat="1" ht="9" customHeight="1">
      <c r="A154" s="292" t="s">
        <v>46</v>
      </c>
      <c r="B154" s="327">
        <f t="shared" si="7"/>
        <v>8318</v>
      </c>
      <c r="C154" s="327">
        <v>651</v>
      </c>
      <c r="D154" s="327">
        <v>133</v>
      </c>
      <c r="E154" s="327">
        <v>55</v>
      </c>
      <c r="F154" s="327">
        <v>48</v>
      </c>
      <c r="G154" s="327">
        <v>88</v>
      </c>
      <c r="H154" s="327">
        <v>113</v>
      </c>
      <c r="I154" s="327">
        <v>127</v>
      </c>
      <c r="J154" s="327">
        <v>168</v>
      </c>
      <c r="K154" s="327">
        <v>211</v>
      </c>
      <c r="L154" s="327">
        <v>222</v>
      </c>
      <c r="M154" s="327">
        <v>267</v>
      </c>
      <c r="N154" s="327">
        <v>299</v>
      </c>
      <c r="O154" s="327">
        <v>437</v>
      </c>
      <c r="P154" s="327">
        <v>481</v>
      </c>
      <c r="Q154" s="327">
        <v>650</v>
      </c>
      <c r="R154" s="327">
        <v>752</v>
      </c>
      <c r="S154" s="327">
        <v>918</v>
      </c>
      <c r="T154" s="327">
        <v>971</v>
      </c>
      <c r="U154" s="327">
        <v>1595</v>
      </c>
      <c r="V154" s="327">
        <v>132</v>
      </c>
    </row>
    <row r="155" spans="1:22" s="304" customFormat="1" ht="9" customHeight="1">
      <c r="A155" s="295" t="s">
        <v>47</v>
      </c>
      <c r="B155" s="353">
        <f t="shared" si="7"/>
        <v>6580</v>
      </c>
      <c r="C155" s="353">
        <v>468</v>
      </c>
      <c r="D155" s="353">
        <v>122</v>
      </c>
      <c r="E155" s="353">
        <v>49</v>
      </c>
      <c r="F155" s="353">
        <v>61</v>
      </c>
      <c r="G155" s="353">
        <v>118</v>
      </c>
      <c r="H155" s="353">
        <v>148</v>
      </c>
      <c r="I155" s="353">
        <v>122</v>
      </c>
      <c r="J155" s="353">
        <v>123</v>
      </c>
      <c r="K155" s="353">
        <v>178</v>
      </c>
      <c r="L155" s="353">
        <v>157</v>
      </c>
      <c r="M155" s="353">
        <v>224</v>
      </c>
      <c r="N155" s="353">
        <v>267</v>
      </c>
      <c r="O155" s="353">
        <v>289</v>
      </c>
      <c r="P155" s="353">
        <v>393</v>
      </c>
      <c r="Q155" s="353">
        <v>505</v>
      </c>
      <c r="R155" s="353">
        <v>582</v>
      </c>
      <c r="S155" s="353">
        <v>627</v>
      </c>
      <c r="T155" s="353">
        <v>605</v>
      </c>
      <c r="U155" s="353">
        <v>1503</v>
      </c>
      <c r="V155" s="353">
        <v>39</v>
      </c>
    </row>
    <row r="156" spans="1:22" s="304" customFormat="1" ht="9" customHeight="1">
      <c r="A156" s="292" t="s">
        <v>76</v>
      </c>
      <c r="B156" s="327">
        <f t="shared" si="7"/>
        <v>2199</v>
      </c>
      <c r="C156" s="327">
        <v>30</v>
      </c>
      <c r="D156" s="327">
        <v>20</v>
      </c>
      <c r="E156" s="327">
        <v>19</v>
      </c>
      <c r="F156" s="327">
        <v>20</v>
      </c>
      <c r="G156" s="327">
        <v>69</v>
      </c>
      <c r="H156" s="327">
        <v>159</v>
      </c>
      <c r="I156" s="327">
        <v>150</v>
      </c>
      <c r="J156" s="327">
        <v>136</v>
      </c>
      <c r="K156" s="327">
        <v>137</v>
      </c>
      <c r="L156" s="327">
        <v>168</v>
      </c>
      <c r="M156" s="327">
        <v>128</v>
      </c>
      <c r="N156" s="327">
        <v>145</v>
      </c>
      <c r="O156" s="327">
        <v>145</v>
      </c>
      <c r="P156" s="327">
        <v>157</v>
      </c>
      <c r="Q156" s="327">
        <v>178</v>
      </c>
      <c r="R156" s="327">
        <v>190</v>
      </c>
      <c r="S156" s="327">
        <v>145</v>
      </c>
      <c r="T156" s="327">
        <v>99</v>
      </c>
      <c r="U156" s="327">
        <v>100</v>
      </c>
      <c r="V156" s="327">
        <v>4</v>
      </c>
    </row>
    <row r="157" spans="1:22" s="304" customFormat="1" ht="9" customHeight="1">
      <c r="A157" s="292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327"/>
      <c r="M157" s="327"/>
      <c r="N157" s="327"/>
      <c r="O157" s="327"/>
      <c r="P157" s="327"/>
      <c r="Q157" s="327"/>
      <c r="R157" s="327"/>
      <c r="S157" s="327"/>
      <c r="T157" s="327"/>
      <c r="U157" s="327"/>
      <c r="V157" s="327"/>
    </row>
    <row r="158" spans="1:22" s="304" customFormat="1" ht="9" customHeight="1">
      <c r="A158" s="288">
        <v>1999</v>
      </c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327"/>
      <c r="M158" s="292"/>
      <c r="N158" s="292"/>
      <c r="O158" s="292"/>
      <c r="P158" s="292"/>
      <c r="Q158" s="292"/>
      <c r="R158" s="292"/>
      <c r="S158" s="292"/>
      <c r="T158" s="292"/>
      <c r="U158" s="326"/>
      <c r="V158" s="348"/>
    </row>
    <row r="159" spans="1:22" s="304" customFormat="1" ht="9" customHeight="1">
      <c r="A159" s="291" t="s">
        <v>7</v>
      </c>
      <c r="B159" s="351">
        <f t="shared" ref="B159:V159" si="8">SUM(B161:B193)</f>
        <v>443950</v>
      </c>
      <c r="C159" s="351">
        <f t="shared" si="8"/>
        <v>40283</v>
      </c>
      <c r="D159" s="351">
        <f t="shared" si="8"/>
        <v>7774</v>
      </c>
      <c r="E159" s="351">
        <f t="shared" si="8"/>
        <v>3657</v>
      </c>
      <c r="F159" s="351">
        <f t="shared" si="8"/>
        <v>3826</v>
      </c>
      <c r="G159" s="351">
        <f t="shared" si="8"/>
        <v>7812</v>
      </c>
      <c r="H159" s="351">
        <f t="shared" si="8"/>
        <v>10379</v>
      </c>
      <c r="I159" s="351">
        <f t="shared" si="8"/>
        <v>11477</v>
      </c>
      <c r="J159" s="351">
        <f t="shared" si="8"/>
        <v>12193</v>
      </c>
      <c r="K159" s="351">
        <f t="shared" si="8"/>
        <v>14170</v>
      </c>
      <c r="L159" s="351">
        <f t="shared" si="8"/>
        <v>15613</v>
      </c>
      <c r="M159" s="351">
        <f t="shared" si="8"/>
        <v>18116</v>
      </c>
      <c r="N159" s="351">
        <f t="shared" si="8"/>
        <v>21318</v>
      </c>
      <c r="O159" s="351">
        <f t="shared" si="8"/>
        <v>25399</v>
      </c>
      <c r="P159" s="351">
        <f t="shared" si="8"/>
        <v>30628</v>
      </c>
      <c r="Q159" s="351">
        <f t="shared" si="8"/>
        <v>36742</v>
      </c>
      <c r="R159" s="351">
        <f t="shared" si="8"/>
        <v>38889</v>
      </c>
      <c r="S159" s="351">
        <f t="shared" si="8"/>
        <v>41355</v>
      </c>
      <c r="T159" s="351">
        <f t="shared" si="8"/>
        <v>34249</v>
      </c>
      <c r="U159" s="351">
        <f t="shared" si="8"/>
        <v>67759</v>
      </c>
      <c r="V159" s="351">
        <f t="shared" si="8"/>
        <v>2311</v>
      </c>
    </row>
    <row r="160" spans="1:22" s="304" customFormat="1" ht="3" customHeight="1">
      <c r="A160" s="291"/>
      <c r="B160" s="351"/>
      <c r="C160" s="351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1"/>
      <c r="T160" s="351"/>
      <c r="U160" s="351"/>
      <c r="V160" s="351"/>
    </row>
    <row r="161" spans="1:22" s="304" customFormat="1" ht="9" customHeight="1">
      <c r="A161" s="292" t="s">
        <v>16</v>
      </c>
      <c r="B161" s="327">
        <f t="shared" ref="B161:B193" si="9">SUM(C161:L161,M161:V161)</f>
        <v>3917</v>
      </c>
      <c r="C161" s="327">
        <v>412</v>
      </c>
      <c r="D161" s="327">
        <v>71</v>
      </c>
      <c r="E161" s="327">
        <v>37</v>
      </c>
      <c r="F161" s="327">
        <v>35</v>
      </c>
      <c r="G161" s="327">
        <v>58</v>
      </c>
      <c r="H161" s="327">
        <v>88</v>
      </c>
      <c r="I161" s="327">
        <v>73</v>
      </c>
      <c r="J161" s="327">
        <v>109</v>
      </c>
      <c r="K161" s="327">
        <v>93</v>
      </c>
      <c r="L161" s="327">
        <v>114</v>
      </c>
      <c r="M161" s="329">
        <v>118</v>
      </c>
      <c r="N161" s="329">
        <v>215</v>
      </c>
      <c r="O161" s="329">
        <v>215</v>
      </c>
      <c r="P161" s="329">
        <v>249</v>
      </c>
      <c r="Q161" s="329">
        <v>327</v>
      </c>
      <c r="R161" s="329">
        <v>334</v>
      </c>
      <c r="S161" s="329">
        <v>397</v>
      </c>
      <c r="T161" s="329">
        <v>269</v>
      </c>
      <c r="U161" s="329">
        <v>684</v>
      </c>
      <c r="V161" s="329">
        <v>19</v>
      </c>
    </row>
    <row r="162" spans="1:22" s="304" customFormat="1" ht="9" customHeight="1">
      <c r="A162" s="292" t="s">
        <v>17</v>
      </c>
      <c r="B162" s="327">
        <f t="shared" si="9"/>
        <v>11301</v>
      </c>
      <c r="C162" s="327">
        <v>1169</v>
      </c>
      <c r="D162" s="327">
        <v>185</v>
      </c>
      <c r="E162" s="327">
        <v>86</v>
      </c>
      <c r="F162" s="327">
        <v>90</v>
      </c>
      <c r="G162" s="327">
        <v>236</v>
      </c>
      <c r="H162" s="327">
        <v>352</v>
      </c>
      <c r="I162" s="327">
        <v>471</v>
      </c>
      <c r="J162" s="327">
        <v>528</v>
      </c>
      <c r="K162" s="327">
        <v>523</v>
      </c>
      <c r="L162" s="327">
        <v>527</v>
      </c>
      <c r="M162" s="329">
        <v>556</v>
      </c>
      <c r="N162" s="329">
        <v>630</v>
      </c>
      <c r="O162" s="329">
        <v>617</v>
      </c>
      <c r="P162" s="329">
        <v>759</v>
      </c>
      <c r="Q162" s="329">
        <v>917</v>
      </c>
      <c r="R162" s="329">
        <v>897</v>
      </c>
      <c r="S162" s="329">
        <v>889</v>
      </c>
      <c r="T162" s="329">
        <v>739</v>
      </c>
      <c r="U162" s="329">
        <v>1033</v>
      </c>
      <c r="V162" s="329">
        <v>97</v>
      </c>
    </row>
    <row r="163" spans="1:22" s="304" customFormat="1" ht="9" customHeight="1">
      <c r="A163" s="292" t="s">
        <v>18</v>
      </c>
      <c r="B163" s="327">
        <f t="shared" si="9"/>
        <v>1665</v>
      </c>
      <c r="C163" s="327">
        <v>149</v>
      </c>
      <c r="D163" s="327">
        <v>24</v>
      </c>
      <c r="E163" s="327">
        <v>11</v>
      </c>
      <c r="F163" s="327">
        <v>9</v>
      </c>
      <c r="G163" s="327">
        <v>22</v>
      </c>
      <c r="H163" s="327">
        <v>48</v>
      </c>
      <c r="I163" s="327">
        <v>51</v>
      </c>
      <c r="J163" s="327">
        <v>51</v>
      </c>
      <c r="K163" s="327">
        <v>50</v>
      </c>
      <c r="L163" s="327">
        <v>71</v>
      </c>
      <c r="M163" s="329">
        <v>75</v>
      </c>
      <c r="N163" s="329">
        <v>85</v>
      </c>
      <c r="O163" s="329">
        <v>106</v>
      </c>
      <c r="P163" s="329">
        <v>116</v>
      </c>
      <c r="Q163" s="329">
        <v>135</v>
      </c>
      <c r="R163" s="329">
        <v>149</v>
      </c>
      <c r="S163" s="329">
        <v>156</v>
      </c>
      <c r="T163" s="329">
        <v>126</v>
      </c>
      <c r="U163" s="329">
        <v>215</v>
      </c>
      <c r="V163" s="329">
        <v>16</v>
      </c>
    </row>
    <row r="164" spans="1:22" s="304" customFormat="1" ht="9" customHeight="1">
      <c r="A164" s="295" t="s">
        <v>19</v>
      </c>
      <c r="B164" s="353">
        <f t="shared" si="9"/>
        <v>2544</v>
      </c>
      <c r="C164" s="353">
        <v>210</v>
      </c>
      <c r="D164" s="353">
        <v>47</v>
      </c>
      <c r="E164" s="353">
        <v>14</v>
      </c>
      <c r="F164" s="353">
        <v>23</v>
      </c>
      <c r="G164" s="353">
        <v>49</v>
      </c>
      <c r="H164" s="353">
        <v>76</v>
      </c>
      <c r="I164" s="353">
        <v>58</v>
      </c>
      <c r="J164" s="353">
        <v>69</v>
      </c>
      <c r="K164" s="353">
        <v>91</v>
      </c>
      <c r="L164" s="353">
        <v>88</v>
      </c>
      <c r="M164" s="355">
        <v>111</v>
      </c>
      <c r="N164" s="355">
        <v>134</v>
      </c>
      <c r="O164" s="355">
        <v>146</v>
      </c>
      <c r="P164" s="355">
        <v>181</v>
      </c>
      <c r="Q164" s="355">
        <v>210</v>
      </c>
      <c r="R164" s="355">
        <v>228</v>
      </c>
      <c r="S164" s="355">
        <v>230</v>
      </c>
      <c r="T164" s="355">
        <v>196</v>
      </c>
      <c r="U164" s="355">
        <v>341</v>
      </c>
      <c r="V164" s="355">
        <v>42</v>
      </c>
    </row>
    <row r="165" spans="1:22" s="304" customFormat="1" ht="9" customHeight="1">
      <c r="A165" s="292" t="s">
        <v>20</v>
      </c>
      <c r="B165" s="327">
        <f t="shared" si="9"/>
        <v>9706</v>
      </c>
      <c r="C165" s="327">
        <v>521</v>
      </c>
      <c r="D165" s="327">
        <v>86</v>
      </c>
      <c r="E165" s="327">
        <v>58</v>
      </c>
      <c r="F165" s="327">
        <v>57</v>
      </c>
      <c r="G165" s="327">
        <v>160</v>
      </c>
      <c r="H165" s="327">
        <v>187</v>
      </c>
      <c r="I165" s="327">
        <v>228</v>
      </c>
      <c r="J165" s="327">
        <v>208</v>
      </c>
      <c r="K165" s="327">
        <v>259</v>
      </c>
      <c r="L165" s="327">
        <v>280</v>
      </c>
      <c r="M165" s="329">
        <v>403</v>
      </c>
      <c r="N165" s="329">
        <v>511</v>
      </c>
      <c r="O165" s="329">
        <v>714</v>
      </c>
      <c r="P165" s="329">
        <v>896</v>
      </c>
      <c r="Q165" s="329">
        <v>909</v>
      </c>
      <c r="R165" s="329">
        <v>1024</v>
      </c>
      <c r="S165" s="329">
        <v>1027</v>
      </c>
      <c r="T165" s="329">
        <v>743</v>
      </c>
      <c r="U165" s="329">
        <v>1416</v>
      </c>
      <c r="V165" s="329">
        <v>19</v>
      </c>
    </row>
    <row r="166" spans="1:22" s="304" customFormat="1" ht="9" customHeight="1">
      <c r="A166" s="292" t="s">
        <v>21</v>
      </c>
      <c r="B166" s="327">
        <f t="shared" si="9"/>
        <v>2351</v>
      </c>
      <c r="C166" s="327">
        <v>158</v>
      </c>
      <c r="D166" s="327">
        <v>37</v>
      </c>
      <c r="E166" s="327">
        <v>9</v>
      </c>
      <c r="F166" s="327">
        <v>18</v>
      </c>
      <c r="G166" s="327">
        <v>41</v>
      </c>
      <c r="H166" s="327">
        <v>52</v>
      </c>
      <c r="I166" s="327">
        <v>46</v>
      </c>
      <c r="J166" s="327">
        <v>62</v>
      </c>
      <c r="K166" s="327">
        <v>57</v>
      </c>
      <c r="L166" s="327">
        <v>79</v>
      </c>
      <c r="M166" s="329">
        <v>87</v>
      </c>
      <c r="N166" s="329">
        <v>105</v>
      </c>
      <c r="O166" s="329">
        <v>143</v>
      </c>
      <c r="P166" s="329">
        <v>154</v>
      </c>
      <c r="Q166" s="329">
        <v>193</v>
      </c>
      <c r="R166" s="329">
        <v>200</v>
      </c>
      <c r="S166" s="329">
        <v>232</v>
      </c>
      <c r="T166" s="329">
        <v>222</v>
      </c>
      <c r="U166" s="329">
        <v>424</v>
      </c>
      <c r="V166" s="329">
        <v>32</v>
      </c>
    </row>
    <row r="167" spans="1:22" s="304" customFormat="1" ht="9" customHeight="1">
      <c r="A167" s="292" t="s">
        <v>22</v>
      </c>
      <c r="B167" s="327">
        <f t="shared" si="9"/>
        <v>15204</v>
      </c>
      <c r="C167" s="327">
        <v>1539</v>
      </c>
      <c r="D167" s="327">
        <v>536</v>
      </c>
      <c r="E167" s="327">
        <v>239</v>
      </c>
      <c r="F167" s="327">
        <v>228</v>
      </c>
      <c r="G167" s="327">
        <v>423</v>
      </c>
      <c r="H167" s="327">
        <v>574</v>
      </c>
      <c r="I167" s="327">
        <v>572</v>
      </c>
      <c r="J167" s="327">
        <v>583</v>
      </c>
      <c r="K167" s="327">
        <v>665</v>
      </c>
      <c r="L167" s="327">
        <v>692</v>
      </c>
      <c r="M167" s="329">
        <v>739</v>
      </c>
      <c r="N167" s="329">
        <v>742</v>
      </c>
      <c r="O167" s="329">
        <v>812</v>
      </c>
      <c r="P167" s="329">
        <v>937</v>
      </c>
      <c r="Q167" s="329">
        <v>1099</v>
      </c>
      <c r="R167" s="329">
        <v>1068</v>
      </c>
      <c r="S167" s="329">
        <v>1085</v>
      </c>
      <c r="T167" s="329">
        <v>848</v>
      </c>
      <c r="U167" s="329">
        <v>1703</v>
      </c>
      <c r="V167" s="329">
        <v>120</v>
      </c>
    </row>
    <row r="168" spans="1:22" s="304" customFormat="1" ht="9" customHeight="1">
      <c r="A168" s="295" t="s">
        <v>23</v>
      </c>
      <c r="B168" s="353">
        <f t="shared" si="9"/>
        <v>15517</v>
      </c>
      <c r="C168" s="353">
        <v>1284</v>
      </c>
      <c r="D168" s="353">
        <v>223</v>
      </c>
      <c r="E168" s="353">
        <v>123</v>
      </c>
      <c r="F168" s="353">
        <v>112</v>
      </c>
      <c r="G168" s="353">
        <v>317</v>
      </c>
      <c r="H168" s="353">
        <v>409</v>
      </c>
      <c r="I168" s="353">
        <v>482</v>
      </c>
      <c r="J168" s="353">
        <v>461</v>
      </c>
      <c r="K168" s="353">
        <v>531</v>
      </c>
      <c r="L168" s="353">
        <v>564</v>
      </c>
      <c r="M168" s="355">
        <v>671</v>
      </c>
      <c r="N168" s="355">
        <v>762</v>
      </c>
      <c r="O168" s="355">
        <v>989</v>
      </c>
      <c r="P168" s="355">
        <v>1174</v>
      </c>
      <c r="Q168" s="355">
        <v>1377</v>
      </c>
      <c r="R168" s="355">
        <v>1431</v>
      </c>
      <c r="S168" s="355">
        <v>1416</v>
      </c>
      <c r="T168" s="355">
        <v>1173</v>
      </c>
      <c r="U168" s="355">
        <v>1918</v>
      </c>
      <c r="V168" s="355">
        <v>100</v>
      </c>
    </row>
    <row r="169" spans="1:22" s="304" customFormat="1" ht="9" customHeight="1">
      <c r="A169" s="243" t="s">
        <v>24</v>
      </c>
      <c r="B169" s="327">
        <f t="shared" si="9"/>
        <v>46601</v>
      </c>
      <c r="C169" s="327">
        <v>3323</v>
      </c>
      <c r="D169" s="327">
        <v>381</v>
      </c>
      <c r="E169" s="327">
        <v>170</v>
      </c>
      <c r="F169" s="327">
        <v>206</v>
      </c>
      <c r="G169" s="327">
        <v>518</v>
      </c>
      <c r="H169" s="327">
        <v>808</v>
      </c>
      <c r="I169" s="327">
        <v>1001</v>
      </c>
      <c r="J169" s="327">
        <v>1124</v>
      </c>
      <c r="K169" s="327">
        <v>1388</v>
      </c>
      <c r="L169" s="327">
        <v>1544</v>
      </c>
      <c r="M169" s="329">
        <v>1859</v>
      </c>
      <c r="N169" s="329">
        <v>2314</v>
      </c>
      <c r="O169" s="329">
        <v>2773</v>
      </c>
      <c r="P169" s="329">
        <v>3382</v>
      </c>
      <c r="Q169" s="329">
        <v>4225</v>
      </c>
      <c r="R169" s="329">
        <v>4733</v>
      </c>
      <c r="S169" s="329">
        <v>5056</v>
      </c>
      <c r="T169" s="329">
        <v>4138</v>
      </c>
      <c r="U169" s="329">
        <v>7641</v>
      </c>
      <c r="V169" s="329">
        <v>17</v>
      </c>
    </row>
    <row r="170" spans="1:22" s="304" customFormat="1" ht="9" customHeight="1">
      <c r="A170" s="292" t="s">
        <v>25</v>
      </c>
      <c r="B170" s="327">
        <f t="shared" si="9"/>
        <v>6004</v>
      </c>
      <c r="C170" s="327">
        <v>149</v>
      </c>
      <c r="D170" s="327">
        <v>46</v>
      </c>
      <c r="E170" s="327">
        <v>42</v>
      </c>
      <c r="F170" s="327">
        <v>40</v>
      </c>
      <c r="G170" s="327">
        <v>112</v>
      </c>
      <c r="H170" s="327">
        <v>186</v>
      </c>
      <c r="I170" s="327">
        <v>147</v>
      </c>
      <c r="J170" s="327">
        <v>160</v>
      </c>
      <c r="K170" s="327">
        <v>178</v>
      </c>
      <c r="L170" s="327">
        <v>200</v>
      </c>
      <c r="M170" s="329">
        <v>214</v>
      </c>
      <c r="N170" s="329">
        <v>272</v>
      </c>
      <c r="O170" s="329">
        <v>346</v>
      </c>
      <c r="P170" s="329">
        <v>465</v>
      </c>
      <c r="Q170" s="329">
        <v>622</v>
      </c>
      <c r="R170" s="329">
        <v>647</v>
      </c>
      <c r="S170" s="329">
        <v>643</v>
      </c>
      <c r="T170" s="329">
        <v>546</v>
      </c>
      <c r="U170" s="329">
        <v>961</v>
      </c>
      <c r="V170" s="329">
        <v>28</v>
      </c>
    </row>
    <row r="171" spans="1:22" s="304" customFormat="1" ht="9" customHeight="1">
      <c r="A171" s="292" t="s">
        <v>26</v>
      </c>
      <c r="B171" s="327">
        <f t="shared" si="9"/>
        <v>21753</v>
      </c>
      <c r="C171" s="327">
        <v>2577</v>
      </c>
      <c r="D171" s="327">
        <v>460</v>
      </c>
      <c r="E171" s="327">
        <v>190</v>
      </c>
      <c r="F171" s="327">
        <v>237</v>
      </c>
      <c r="G171" s="327">
        <v>386</v>
      </c>
      <c r="H171" s="327">
        <v>415</v>
      </c>
      <c r="I171" s="327">
        <v>494</v>
      </c>
      <c r="J171" s="327">
        <v>496</v>
      </c>
      <c r="K171" s="327">
        <v>511</v>
      </c>
      <c r="L171" s="327">
        <v>664</v>
      </c>
      <c r="M171" s="329">
        <v>763</v>
      </c>
      <c r="N171" s="329">
        <v>941</v>
      </c>
      <c r="O171" s="329">
        <v>1042</v>
      </c>
      <c r="P171" s="329">
        <v>1251</v>
      </c>
      <c r="Q171" s="329">
        <v>1536</v>
      </c>
      <c r="R171" s="329">
        <v>1798</v>
      </c>
      <c r="S171" s="329">
        <v>1866</v>
      </c>
      <c r="T171" s="329">
        <v>1636</v>
      </c>
      <c r="U171" s="329">
        <v>4322</v>
      </c>
      <c r="V171" s="329">
        <v>168</v>
      </c>
    </row>
    <row r="172" spans="1:22" s="304" customFormat="1" ht="9" customHeight="1">
      <c r="A172" s="295" t="s">
        <v>27</v>
      </c>
      <c r="B172" s="353">
        <f t="shared" si="9"/>
        <v>10693</v>
      </c>
      <c r="C172" s="353">
        <v>807</v>
      </c>
      <c r="D172" s="353">
        <v>256</v>
      </c>
      <c r="E172" s="353">
        <v>117</v>
      </c>
      <c r="F172" s="353">
        <v>101</v>
      </c>
      <c r="G172" s="353">
        <v>250</v>
      </c>
      <c r="H172" s="353">
        <v>339</v>
      </c>
      <c r="I172" s="353">
        <v>382</v>
      </c>
      <c r="J172" s="353">
        <v>411</v>
      </c>
      <c r="K172" s="353">
        <v>458</v>
      </c>
      <c r="L172" s="353">
        <v>429</v>
      </c>
      <c r="M172" s="355">
        <v>461</v>
      </c>
      <c r="N172" s="355">
        <v>512</v>
      </c>
      <c r="O172" s="355">
        <v>618</v>
      </c>
      <c r="P172" s="355">
        <v>746</v>
      </c>
      <c r="Q172" s="355">
        <v>886</v>
      </c>
      <c r="R172" s="355">
        <v>873</v>
      </c>
      <c r="S172" s="355">
        <v>875</v>
      </c>
      <c r="T172" s="355">
        <v>695</v>
      </c>
      <c r="U172" s="355">
        <v>1408</v>
      </c>
      <c r="V172" s="355">
        <v>69</v>
      </c>
    </row>
    <row r="173" spans="1:22" s="304" customFormat="1" ht="9" customHeight="1">
      <c r="A173" s="292" t="s">
        <v>28</v>
      </c>
      <c r="B173" s="327">
        <f t="shared" si="9"/>
        <v>10038</v>
      </c>
      <c r="C173" s="327">
        <v>899</v>
      </c>
      <c r="D173" s="327">
        <v>167</v>
      </c>
      <c r="E173" s="327">
        <v>78</v>
      </c>
      <c r="F173" s="327">
        <v>99</v>
      </c>
      <c r="G173" s="327">
        <v>193</v>
      </c>
      <c r="H173" s="327">
        <v>226</v>
      </c>
      <c r="I173" s="327">
        <v>217</v>
      </c>
      <c r="J173" s="327">
        <v>234</v>
      </c>
      <c r="K173" s="327">
        <v>320</v>
      </c>
      <c r="L173" s="327">
        <v>385</v>
      </c>
      <c r="M173" s="329">
        <v>439</v>
      </c>
      <c r="N173" s="329">
        <v>537</v>
      </c>
      <c r="O173" s="329">
        <v>602</v>
      </c>
      <c r="P173" s="329">
        <v>637</v>
      </c>
      <c r="Q173" s="329">
        <v>794</v>
      </c>
      <c r="R173" s="329">
        <v>793</v>
      </c>
      <c r="S173" s="329">
        <v>962</v>
      </c>
      <c r="T173" s="329">
        <v>775</v>
      </c>
      <c r="U173" s="329">
        <v>1594</v>
      </c>
      <c r="V173" s="329">
        <v>87</v>
      </c>
    </row>
    <row r="174" spans="1:22" s="304" customFormat="1" ht="9" customHeight="1">
      <c r="A174" s="292" t="s">
        <v>29</v>
      </c>
      <c r="B174" s="327">
        <f t="shared" si="9"/>
        <v>31300</v>
      </c>
      <c r="C174" s="327">
        <v>2440</v>
      </c>
      <c r="D174" s="327">
        <v>436</v>
      </c>
      <c r="E174" s="327">
        <v>251</v>
      </c>
      <c r="F174" s="327">
        <v>272</v>
      </c>
      <c r="G174" s="327">
        <v>487</v>
      </c>
      <c r="H174" s="327">
        <v>639</v>
      </c>
      <c r="I174" s="327">
        <v>689</v>
      </c>
      <c r="J174" s="327">
        <v>738</v>
      </c>
      <c r="K174" s="327">
        <v>839</v>
      </c>
      <c r="L174" s="327">
        <v>976</v>
      </c>
      <c r="M174" s="329">
        <v>1137</v>
      </c>
      <c r="N174" s="329">
        <v>1354</v>
      </c>
      <c r="O174" s="329">
        <v>1593</v>
      </c>
      <c r="P174" s="329">
        <v>1996</v>
      </c>
      <c r="Q174" s="329">
        <v>2438</v>
      </c>
      <c r="R174" s="329">
        <v>2769</v>
      </c>
      <c r="S174" s="329">
        <v>3161</v>
      </c>
      <c r="T174" s="329">
        <v>3049</v>
      </c>
      <c r="U174" s="329">
        <v>5892</v>
      </c>
      <c r="V174" s="329">
        <v>144</v>
      </c>
    </row>
    <row r="175" spans="1:22" s="304" customFormat="1" ht="9" customHeight="1">
      <c r="A175" s="292" t="s">
        <v>30</v>
      </c>
      <c r="B175" s="327">
        <f t="shared" si="9"/>
        <v>52594</v>
      </c>
      <c r="C175" s="327">
        <v>7531</v>
      </c>
      <c r="D175" s="327">
        <v>958</v>
      </c>
      <c r="E175" s="327">
        <v>438</v>
      </c>
      <c r="F175" s="327">
        <v>460</v>
      </c>
      <c r="G175" s="327">
        <v>1021</v>
      </c>
      <c r="H175" s="327">
        <v>1355</v>
      </c>
      <c r="I175" s="327">
        <v>1514</v>
      </c>
      <c r="J175" s="327">
        <v>1593</v>
      </c>
      <c r="K175" s="327">
        <v>1881</v>
      </c>
      <c r="L175" s="327">
        <v>2027</v>
      </c>
      <c r="M175" s="329">
        <v>2472</v>
      </c>
      <c r="N175" s="329">
        <v>2885</v>
      </c>
      <c r="O175" s="329">
        <v>3243</v>
      </c>
      <c r="P175" s="329">
        <v>3651</v>
      </c>
      <c r="Q175" s="329">
        <v>4105</v>
      </c>
      <c r="R175" s="329">
        <v>4132</v>
      </c>
      <c r="S175" s="329">
        <v>4147</v>
      </c>
      <c r="T175" s="329">
        <v>2924</v>
      </c>
      <c r="U175" s="329">
        <v>6140</v>
      </c>
      <c r="V175" s="329">
        <v>117</v>
      </c>
    </row>
    <row r="176" spans="1:22" s="304" customFormat="1" ht="9" customHeight="1">
      <c r="A176" s="295" t="s">
        <v>31</v>
      </c>
      <c r="B176" s="353">
        <f t="shared" si="9"/>
        <v>18477</v>
      </c>
      <c r="C176" s="353">
        <v>1233</v>
      </c>
      <c r="D176" s="353">
        <v>265</v>
      </c>
      <c r="E176" s="353">
        <v>168</v>
      </c>
      <c r="F176" s="353">
        <v>183</v>
      </c>
      <c r="G176" s="353">
        <v>378</v>
      </c>
      <c r="H176" s="353">
        <v>456</v>
      </c>
      <c r="I176" s="353">
        <v>494</v>
      </c>
      <c r="J176" s="353">
        <v>500</v>
      </c>
      <c r="K176" s="353">
        <v>574</v>
      </c>
      <c r="L176" s="353">
        <v>610</v>
      </c>
      <c r="M176" s="355">
        <v>693</v>
      </c>
      <c r="N176" s="355">
        <v>821</v>
      </c>
      <c r="O176" s="355">
        <v>953</v>
      </c>
      <c r="P176" s="355">
        <v>1144</v>
      </c>
      <c r="Q176" s="355">
        <v>1474</v>
      </c>
      <c r="R176" s="355">
        <v>1597</v>
      </c>
      <c r="S176" s="355">
        <v>1717</v>
      </c>
      <c r="T176" s="355">
        <v>1617</v>
      </c>
      <c r="U176" s="355">
        <v>3518</v>
      </c>
      <c r="V176" s="355">
        <v>82</v>
      </c>
    </row>
    <row r="177" spans="1:22" s="304" customFormat="1" ht="9" customHeight="1">
      <c r="A177" s="292" t="s">
        <v>32</v>
      </c>
      <c r="B177" s="327">
        <f t="shared" si="9"/>
        <v>6828</v>
      </c>
      <c r="C177" s="327">
        <v>477</v>
      </c>
      <c r="D177" s="327">
        <v>104</v>
      </c>
      <c r="E177" s="327">
        <v>40</v>
      </c>
      <c r="F177" s="327">
        <v>48</v>
      </c>
      <c r="G177" s="327">
        <v>129</v>
      </c>
      <c r="H177" s="327">
        <v>142</v>
      </c>
      <c r="I177" s="327">
        <v>148</v>
      </c>
      <c r="J177" s="327">
        <v>205</v>
      </c>
      <c r="K177" s="327">
        <v>250</v>
      </c>
      <c r="L177" s="327">
        <v>246</v>
      </c>
      <c r="M177" s="329">
        <v>282</v>
      </c>
      <c r="N177" s="329">
        <v>295</v>
      </c>
      <c r="O177" s="329">
        <v>382</v>
      </c>
      <c r="P177" s="329">
        <v>474</v>
      </c>
      <c r="Q177" s="329">
        <v>595</v>
      </c>
      <c r="R177" s="329">
        <v>614</v>
      </c>
      <c r="S177" s="329">
        <v>727</v>
      </c>
      <c r="T177" s="329">
        <v>482</v>
      </c>
      <c r="U177" s="329">
        <v>1115</v>
      </c>
      <c r="V177" s="329">
        <v>73</v>
      </c>
    </row>
    <row r="178" spans="1:22" s="304" customFormat="1" ht="9" customHeight="1">
      <c r="A178" s="292" t="s">
        <v>33</v>
      </c>
      <c r="B178" s="327">
        <f t="shared" si="9"/>
        <v>4098</v>
      </c>
      <c r="C178" s="327">
        <v>187</v>
      </c>
      <c r="D178" s="327">
        <v>59</v>
      </c>
      <c r="E178" s="327">
        <v>41</v>
      </c>
      <c r="F178" s="327">
        <v>37</v>
      </c>
      <c r="G178" s="327">
        <v>65</v>
      </c>
      <c r="H178" s="327">
        <v>84</v>
      </c>
      <c r="I178" s="327">
        <v>106</v>
      </c>
      <c r="J178" s="327">
        <v>107</v>
      </c>
      <c r="K178" s="327">
        <v>109</v>
      </c>
      <c r="L178" s="327">
        <v>124</v>
      </c>
      <c r="M178" s="329">
        <v>160</v>
      </c>
      <c r="N178" s="329">
        <v>136</v>
      </c>
      <c r="O178" s="329">
        <v>223</v>
      </c>
      <c r="P178" s="329">
        <v>287</v>
      </c>
      <c r="Q178" s="329">
        <v>346</v>
      </c>
      <c r="R178" s="329">
        <v>413</v>
      </c>
      <c r="S178" s="329">
        <v>455</v>
      </c>
      <c r="T178" s="329">
        <v>439</v>
      </c>
      <c r="U178" s="329">
        <v>703</v>
      </c>
      <c r="V178" s="329">
        <v>17</v>
      </c>
    </row>
    <row r="179" spans="1:22" s="304" customFormat="1" ht="9" customHeight="1">
      <c r="A179" s="292" t="s">
        <v>34</v>
      </c>
      <c r="B179" s="327">
        <f t="shared" si="9"/>
        <v>15836</v>
      </c>
      <c r="C179" s="327">
        <v>1024</v>
      </c>
      <c r="D179" s="327">
        <v>148</v>
      </c>
      <c r="E179" s="327">
        <v>74</v>
      </c>
      <c r="F179" s="327">
        <v>91</v>
      </c>
      <c r="G179" s="327">
        <v>227</v>
      </c>
      <c r="H179" s="327">
        <v>283</v>
      </c>
      <c r="I179" s="327">
        <v>329</v>
      </c>
      <c r="J179" s="327">
        <v>332</v>
      </c>
      <c r="K179" s="327">
        <v>409</v>
      </c>
      <c r="L179" s="327">
        <v>502</v>
      </c>
      <c r="M179" s="329">
        <v>563</v>
      </c>
      <c r="N179" s="329">
        <v>790</v>
      </c>
      <c r="O179" s="329">
        <v>1012</v>
      </c>
      <c r="P179" s="329">
        <v>1261</v>
      </c>
      <c r="Q179" s="329">
        <v>1527</v>
      </c>
      <c r="R179" s="329">
        <v>1633</v>
      </c>
      <c r="S179" s="329">
        <v>1646</v>
      </c>
      <c r="T179" s="329">
        <v>1384</v>
      </c>
      <c r="U179" s="329">
        <v>2500</v>
      </c>
      <c r="V179" s="329">
        <v>101</v>
      </c>
    </row>
    <row r="180" spans="1:22" s="304" customFormat="1" ht="9" customHeight="1">
      <c r="A180" s="295" t="s">
        <v>35</v>
      </c>
      <c r="B180" s="353">
        <f t="shared" si="9"/>
        <v>18074</v>
      </c>
      <c r="C180" s="353">
        <v>1453</v>
      </c>
      <c r="D180" s="353">
        <v>555</v>
      </c>
      <c r="E180" s="353">
        <v>221</v>
      </c>
      <c r="F180" s="353">
        <v>196</v>
      </c>
      <c r="G180" s="353">
        <v>341</v>
      </c>
      <c r="H180" s="353">
        <v>452</v>
      </c>
      <c r="I180" s="353">
        <v>466</v>
      </c>
      <c r="J180" s="353">
        <v>526</v>
      </c>
      <c r="K180" s="353">
        <v>608</v>
      </c>
      <c r="L180" s="353">
        <v>616</v>
      </c>
      <c r="M180" s="355">
        <v>739</v>
      </c>
      <c r="N180" s="355">
        <v>828</v>
      </c>
      <c r="O180" s="355">
        <v>990</v>
      </c>
      <c r="P180" s="355">
        <v>1176</v>
      </c>
      <c r="Q180" s="355">
        <v>1384</v>
      </c>
      <c r="R180" s="355">
        <v>1390</v>
      </c>
      <c r="S180" s="355">
        <v>1696</v>
      </c>
      <c r="T180" s="355">
        <v>1398</v>
      </c>
      <c r="U180" s="355">
        <v>2918</v>
      </c>
      <c r="V180" s="355">
        <v>121</v>
      </c>
    </row>
    <row r="181" spans="1:22" s="304" customFormat="1" ht="9" customHeight="1">
      <c r="A181" s="292" t="s">
        <v>36</v>
      </c>
      <c r="B181" s="327">
        <f t="shared" si="9"/>
        <v>27169</v>
      </c>
      <c r="C181" s="327">
        <v>3893</v>
      </c>
      <c r="D181" s="327">
        <v>793</v>
      </c>
      <c r="E181" s="327">
        <v>326</v>
      </c>
      <c r="F181" s="327">
        <v>289</v>
      </c>
      <c r="G181" s="327">
        <v>439</v>
      </c>
      <c r="H181" s="327">
        <v>553</v>
      </c>
      <c r="I181" s="327">
        <v>568</v>
      </c>
      <c r="J181" s="327">
        <v>675</v>
      </c>
      <c r="K181" s="327">
        <v>857</v>
      </c>
      <c r="L181" s="327">
        <v>970</v>
      </c>
      <c r="M181" s="329">
        <v>1013</v>
      </c>
      <c r="N181" s="329">
        <v>1157</v>
      </c>
      <c r="O181" s="329">
        <v>1434</v>
      </c>
      <c r="P181" s="329">
        <v>1679</v>
      </c>
      <c r="Q181" s="329">
        <v>1966</v>
      </c>
      <c r="R181" s="329">
        <v>2084</v>
      </c>
      <c r="S181" s="329">
        <v>2278</v>
      </c>
      <c r="T181" s="329">
        <v>1906</v>
      </c>
      <c r="U181" s="329">
        <v>4197</v>
      </c>
      <c r="V181" s="329">
        <v>92</v>
      </c>
    </row>
    <row r="182" spans="1:22" s="304" customFormat="1" ht="9" customHeight="1">
      <c r="A182" s="292" t="s">
        <v>37</v>
      </c>
      <c r="B182" s="327">
        <f t="shared" si="9"/>
        <v>5867</v>
      </c>
      <c r="C182" s="327">
        <v>748</v>
      </c>
      <c r="D182" s="327">
        <v>117</v>
      </c>
      <c r="E182" s="327">
        <v>50</v>
      </c>
      <c r="F182" s="327">
        <v>64</v>
      </c>
      <c r="G182" s="327">
        <v>108</v>
      </c>
      <c r="H182" s="327">
        <v>119</v>
      </c>
      <c r="I182" s="327">
        <v>135</v>
      </c>
      <c r="J182" s="327">
        <v>156</v>
      </c>
      <c r="K182" s="354">
        <v>211</v>
      </c>
      <c r="L182" s="354">
        <v>218</v>
      </c>
      <c r="M182" s="329">
        <v>264</v>
      </c>
      <c r="N182" s="329">
        <v>274</v>
      </c>
      <c r="O182" s="329">
        <v>347</v>
      </c>
      <c r="P182" s="329">
        <v>324</v>
      </c>
      <c r="Q182" s="329">
        <v>451</v>
      </c>
      <c r="R182" s="329">
        <v>406</v>
      </c>
      <c r="S182" s="329">
        <v>498</v>
      </c>
      <c r="T182" s="329">
        <v>419</v>
      </c>
      <c r="U182" s="356">
        <v>892</v>
      </c>
      <c r="V182" s="356">
        <v>66</v>
      </c>
    </row>
    <row r="183" spans="1:22" s="304" customFormat="1" ht="9" customHeight="1">
      <c r="A183" s="292" t="s">
        <v>38</v>
      </c>
      <c r="B183" s="327">
        <f t="shared" si="9"/>
        <v>2351</v>
      </c>
      <c r="C183" s="327">
        <v>333</v>
      </c>
      <c r="D183" s="327">
        <v>48</v>
      </c>
      <c r="E183" s="327">
        <v>28</v>
      </c>
      <c r="F183" s="327">
        <v>24</v>
      </c>
      <c r="G183" s="327">
        <v>68</v>
      </c>
      <c r="H183" s="327">
        <v>90</v>
      </c>
      <c r="I183" s="327">
        <v>111</v>
      </c>
      <c r="J183" s="327">
        <v>106</v>
      </c>
      <c r="K183" s="327">
        <v>111</v>
      </c>
      <c r="L183" s="327">
        <v>99</v>
      </c>
      <c r="M183" s="329">
        <v>135</v>
      </c>
      <c r="N183" s="329">
        <v>115</v>
      </c>
      <c r="O183" s="329">
        <v>116</v>
      </c>
      <c r="P183" s="329">
        <v>148</v>
      </c>
      <c r="Q183" s="329">
        <v>153</v>
      </c>
      <c r="R183" s="329">
        <v>133</v>
      </c>
      <c r="S183" s="329">
        <v>153</v>
      </c>
      <c r="T183" s="329">
        <v>121</v>
      </c>
      <c r="U183" s="329">
        <v>192</v>
      </c>
      <c r="V183" s="329">
        <v>67</v>
      </c>
    </row>
    <row r="184" spans="1:22" s="304" customFormat="1" ht="9" customHeight="1">
      <c r="A184" s="295" t="s">
        <v>39</v>
      </c>
      <c r="B184" s="353">
        <f t="shared" si="9"/>
        <v>10324</v>
      </c>
      <c r="C184" s="353">
        <v>906</v>
      </c>
      <c r="D184" s="353">
        <v>198</v>
      </c>
      <c r="E184" s="353">
        <v>95</v>
      </c>
      <c r="F184" s="353">
        <v>95</v>
      </c>
      <c r="G184" s="353">
        <v>173</v>
      </c>
      <c r="H184" s="353">
        <v>194</v>
      </c>
      <c r="I184" s="353">
        <v>245</v>
      </c>
      <c r="J184" s="353">
        <v>231</v>
      </c>
      <c r="K184" s="353">
        <v>241</v>
      </c>
      <c r="L184" s="353">
        <v>278</v>
      </c>
      <c r="M184" s="355">
        <v>365</v>
      </c>
      <c r="N184" s="355">
        <v>439</v>
      </c>
      <c r="O184" s="355">
        <v>518</v>
      </c>
      <c r="P184" s="355">
        <v>655</v>
      </c>
      <c r="Q184" s="355">
        <v>862</v>
      </c>
      <c r="R184" s="355">
        <v>996</v>
      </c>
      <c r="S184" s="355">
        <v>920</v>
      </c>
      <c r="T184" s="355">
        <v>825</v>
      </c>
      <c r="U184" s="355">
        <v>2057</v>
      </c>
      <c r="V184" s="355">
        <v>31</v>
      </c>
    </row>
    <row r="185" spans="1:22" s="304" customFormat="1" ht="9" customHeight="1">
      <c r="A185" s="292" t="s">
        <v>40</v>
      </c>
      <c r="B185" s="327">
        <f t="shared" si="9"/>
        <v>10270</v>
      </c>
      <c r="C185" s="327">
        <v>328</v>
      </c>
      <c r="D185" s="327">
        <v>147</v>
      </c>
      <c r="E185" s="327">
        <v>86</v>
      </c>
      <c r="F185" s="327">
        <v>95</v>
      </c>
      <c r="G185" s="327">
        <v>194</v>
      </c>
      <c r="H185" s="327">
        <v>302</v>
      </c>
      <c r="I185" s="327">
        <v>309</v>
      </c>
      <c r="J185" s="327">
        <v>276</v>
      </c>
      <c r="K185" s="327">
        <v>303</v>
      </c>
      <c r="L185" s="327">
        <v>325</v>
      </c>
      <c r="M185" s="329">
        <v>383</v>
      </c>
      <c r="N185" s="329">
        <v>475</v>
      </c>
      <c r="O185" s="329">
        <v>569</v>
      </c>
      <c r="P185" s="329">
        <v>730</v>
      </c>
      <c r="Q185" s="329">
        <v>935</v>
      </c>
      <c r="R185" s="329">
        <v>1019</v>
      </c>
      <c r="S185" s="329">
        <v>1083</v>
      </c>
      <c r="T185" s="329">
        <v>1048</v>
      </c>
      <c r="U185" s="329">
        <v>1625</v>
      </c>
      <c r="V185" s="329">
        <v>38</v>
      </c>
    </row>
    <row r="186" spans="1:22" s="304" customFormat="1" ht="9" customHeight="1">
      <c r="A186" s="292" t="s">
        <v>41</v>
      </c>
      <c r="B186" s="327">
        <f t="shared" si="9"/>
        <v>10730</v>
      </c>
      <c r="C186" s="327">
        <v>743</v>
      </c>
      <c r="D186" s="327">
        <v>158</v>
      </c>
      <c r="E186" s="327">
        <v>74</v>
      </c>
      <c r="F186" s="327">
        <v>79</v>
      </c>
      <c r="G186" s="327">
        <v>194</v>
      </c>
      <c r="H186" s="327">
        <v>228</v>
      </c>
      <c r="I186" s="327">
        <v>273</v>
      </c>
      <c r="J186" s="327">
        <v>300</v>
      </c>
      <c r="K186" s="327">
        <v>328</v>
      </c>
      <c r="L186" s="327">
        <v>382</v>
      </c>
      <c r="M186" s="329">
        <v>434</v>
      </c>
      <c r="N186" s="329">
        <v>510</v>
      </c>
      <c r="O186" s="329">
        <v>673</v>
      </c>
      <c r="P186" s="329">
        <v>881</v>
      </c>
      <c r="Q186" s="329">
        <v>1017</v>
      </c>
      <c r="R186" s="329">
        <v>1103</v>
      </c>
      <c r="S186" s="329">
        <v>1087</v>
      </c>
      <c r="T186" s="329">
        <v>938</v>
      </c>
      <c r="U186" s="329">
        <v>1295</v>
      </c>
      <c r="V186" s="329">
        <v>33</v>
      </c>
    </row>
    <row r="187" spans="1:22" s="304" customFormat="1" ht="9" customHeight="1">
      <c r="A187" s="292" t="s">
        <v>42</v>
      </c>
      <c r="B187" s="327">
        <f t="shared" si="9"/>
        <v>7270</v>
      </c>
      <c r="C187" s="327">
        <v>773</v>
      </c>
      <c r="D187" s="327">
        <v>167</v>
      </c>
      <c r="E187" s="327">
        <v>87</v>
      </c>
      <c r="F187" s="327">
        <v>106</v>
      </c>
      <c r="G187" s="327">
        <v>163</v>
      </c>
      <c r="H187" s="327">
        <v>252</v>
      </c>
      <c r="I187" s="327">
        <v>255</v>
      </c>
      <c r="J187" s="327">
        <v>273</v>
      </c>
      <c r="K187" s="327">
        <v>260</v>
      </c>
      <c r="L187" s="327">
        <v>284</v>
      </c>
      <c r="M187" s="329">
        <v>343</v>
      </c>
      <c r="N187" s="329">
        <v>360</v>
      </c>
      <c r="O187" s="329">
        <v>360</v>
      </c>
      <c r="P187" s="329">
        <v>477</v>
      </c>
      <c r="Q187" s="329">
        <v>584</v>
      </c>
      <c r="R187" s="329">
        <v>536</v>
      </c>
      <c r="S187" s="329">
        <v>531</v>
      </c>
      <c r="T187" s="329">
        <v>433</v>
      </c>
      <c r="U187" s="329">
        <v>998</v>
      </c>
      <c r="V187" s="329">
        <v>28</v>
      </c>
    </row>
    <row r="188" spans="1:22" s="304" customFormat="1" ht="9" customHeight="1">
      <c r="A188" s="295" t="s">
        <v>43</v>
      </c>
      <c r="B188" s="353">
        <f t="shared" si="9"/>
        <v>11563</v>
      </c>
      <c r="C188" s="353">
        <v>690</v>
      </c>
      <c r="D188" s="353">
        <v>148</v>
      </c>
      <c r="E188" s="353">
        <v>64</v>
      </c>
      <c r="F188" s="353">
        <v>84</v>
      </c>
      <c r="G188" s="353">
        <v>183</v>
      </c>
      <c r="H188" s="353">
        <v>281</v>
      </c>
      <c r="I188" s="353">
        <v>281</v>
      </c>
      <c r="J188" s="353">
        <v>290</v>
      </c>
      <c r="K188" s="353">
        <v>368</v>
      </c>
      <c r="L188" s="353">
        <v>365</v>
      </c>
      <c r="M188" s="355">
        <v>455</v>
      </c>
      <c r="N188" s="355">
        <v>593</v>
      </c>
      <c r="O188" s="355">
        <v>757</v>
      </c>
      <c r="P188" s="355">
        <v>993</v>
      </c>
      <c r="Q188" s="355">
        <v>1137</v>
      </c>
      <c r="R188" s="355">
        <v>1163</v>
      </c>
      <c r="S188" s="355">
        <v>1129</v>
      </c>
      <c r="T188" s="355">
        <v>879</v>
      </c>
      <c r="U188" s="355">
        <v>1625</v>
      </c>
      <c r="V188" s="355">
        <v>78</v>
      </c>
    </row>
    <row r="189" spans="1:22" s="304" customFormat="1" ht="9" customHeight="1">
      <c r="A189" s="292" t="s">
        <v>44</v>
      </c>
      <c r="B189" s="327">
        <f t="shared" si="9"/>
        <v>4550</v>
      </c>
      <c r="C189" s="327">
        <v>705</v>
      </c>
      <c r="D189" s="327">
        <v>97</v>
      </c>
      <c r="E189" s="327">
        <v>42</v>
      </c>
      <c r="F189" s="327">
        <v>31</v>
      </c>
      <c r="G189" s="327">
        <v>71</v>
      </c>
      <c r="H189" s="327">
        <v>83</v>
      </c>
      <c r="I189" s="327">
        <v>78</v>
      </c>
      <c r="J189" s="327">
        <v>117</v>
      </c>
      <c r="K189" s="327">
        <v>131</v>
      </c>
      <c r="L189" s="327">
        <v>152</v>
      </c>
      <c r="M189" s="329">
        <v>159</v>
      </c>
      <c r="N189" s="329">
        <v>185</v>
      </c>
      <c r="O189" s="329">
        <v>197</v>
      </c>
      <c r="P189" s="329">
        <v>278</v>
      </c>
      <c r="Q189" s="329">
        <v>333</v>
      </c>
      <c r="R189" s="329">
        <v>322</v>
      </c>
      <c r="S189" s="329">
        <v>379</v>
      </c>
      <c r="T189" s="329">
        <v>346</v>
      </c>
      <c r="U189" s="329">
        <v>816</v>
      </c>
      <c r="V189" s="329">
        <v>28</v>
      </c>
    </row>
    <row r="190" spans="1:22" s="304" customFormat="1" ht="9" customHeight="1">
      <c r="A190" s="292" t="s">
        <v>45</v>
      </c>
      <c r="B190" s="327">
        <f t="shared" si="9"/>
        <v>32722</v>
      </c>
      <c r="C190" s="327">
        <v>2532</v>
      </c>
      <c r="D190" s="327">
        <v>582</v>
      </c>
      <c r="E190" s="327">
        <v>264</v>
      </c>
      <c r="F190" s="327">
        <v>287</v>
      </c>
      <c r="G190" s="327">
        <v>505</v>
      </c>
      <c r="H190" s="327">
        <v>666</v>
      </c>
      <c r="I190" s="327">
        <v>813</v>
      </c>
      <c r="J190" s="327">
        <v>866</v>
      </c>
      <c r="K190" s="327">
        <v>1071</v>
      </c>
      <c r="L190" s="327">
        <v>1284</v>
      </c>
      <c r="M190" s="329">
        <v>1454</v>
      </c>
      <c r="N190" s="329">
        <v>1632</v>
      </c>
      <c r="O190" s="329">
        <v>2096</v>
      </c>
      <c r="P190" s="329">
        <v>2482</v>
      </c>
      <c r="Q190" s="329">
        <v>2887</v>
      </c>
      <c r="R190" s="329">
        <v>2927</v>
      </c>
      <c r="S190" s="329">
        <v>3143</v>
      </c>
      <c r="T190" s="329">
        <v>2372</v>
      </c>
      <c r="U190" s="329">
        <v>4686</v>
      </c>
      <c r="V190" s="329">
        <v>173</v>
      </c>
    </row>
    <row r="191" spans="1:22" s="304" customFormat="1" ht="9" customHeight="1">
      <c r="A191" s="292" t="s">
        <v>46</v>
      </c>
      <c r="B191" s="327">
        <f t="shared" si="9"/>
        <v>8007</v>
      </c>
      <c r="C191" s="327">
        <v>589</v>
      </c>
      <c r="D191" s="327">
        <v>124</v>
      </c>
      <c r="E191" s="327">
        <v>48</v>
      </c>
      <c r="F191" s="327">
        <v>42</v>
      </c>
      <c r="G191" s="327">
        <v>89</v>
      </c>
      <c r="H191" s="327">
        <v>137</v>
      </c>
      <c r="I191" s="327">
        <v>136</v>
      </c>
      <c r="J191" s="327">
        <v>135</v>
      </c>
      <c r="K191" s="327">
        <v>199</v>
      </c>
      <c r="L191" s="327">
        <v>210</v>
      </c>
      <c r="M191" s="329">
        <v>236</v>
      </c>
      <c r="N191" s="329">
        <v>331</v>
      </c>
      <c r="O191" s="329">
        <v>382</v>
      </c>
      <c r="P191" s="329">
        <v>489</v>
      </c>
      <c r="Q191" s="329">
        <v>629</v>
      </c>
      <c r="R191" s="329">
        <v>741</v>
      </c>
      <c r="S191" s="329">
        <v>952</v>
      </c>
      <c r="T191" s="329">
        <v>970</v>
      </c>
      <c r="U191" s="329">
        <v>1416</v>
      </c>
      <c r="V191" s="329">
        <v>152</v>
      </c>
    </row>
    <row r="192" spans="1:22" s="304" customFormat="1" ht="9" customHeight="1">
      <c r="A192" s="295" t="s">
        <v>47</v>
      </c>
      <c r="B192" s="353">
        <f t="shared" si="9"/>
        <v>6323</v>
      </c>
      <c r="C192" s="353">
        <v>479</v>
      </c>
      <c r="D192" s="353">
        <v>105</v>
      </c>
      <c r="E192" s="353">
        <v>60</v>
      </c>
      <c r="F192" s="353">
        <v>62</v>
      </c>
      <c r="G192" s="353">
        <v>119</v>
      </c>
      <c r="H192" s="353">
        <v>137</v>
      </c>
      <c r="I192" s="353">
        <v>135</v>
      </c>
      <c r="J192" s="353">
        <v>126</v>
      </c>
      <c r="K192" s="353">
        <v>133</v>
      </c>
      <c r="L192" s="353">
        <v>163</v>
      </c>
      <c r="M192" s="355">
        <v>181</v>
      </c>
      <c r="N192" s="355">
        <v>230</v>
      </c>
      <c r="O192" s="355">
        <v>294</v>
      </c>
      <c r="P192" s="355">
        <v>386</v>
      </c>
      <c r="Q192" s="355">
        <v>517</v>
      </c>
      <c r="R192" s="355">
        <v>565</v>
      </c>
      <c r="S192" s="355">
        <v>669</v>
      </c>
      <c r="T192" s="355">
        <v>499</v>
      </c>
      <c r="U192" s="355">
        <v>1417</v>
      </c>
      <c r="V192" s="355">
        <v>46</v>
      </c>
    </row>
    <row r="193" spans="1:22" s="304" customFormat="1" ht="9" customHeight="1">
      <c r="A193" s="292" t="s">
        <v>76</v>
      </c>
      <c r="B193" s="327">
        <f t="shared" si="9"/>
        <v>2303</v>
      </c>
      <c r="C193" s="327">
        <v>22</v>
      </c>
      <c r="D193" s="327">
        <v>46</v>
      </c>
      <c r="E193" s="327">
        <v>26</v>
      </c>
      <c r="F193" s="327">
        <v>26</v>
      </c>
      <c r="G193" s="327">
        <v>93</v>
      </c>
      <c r="H193" s="327">
        <v>166</v>
      </c>
      <c r="I193" s="327">
        <v>170</v>
      </c>
      <c r="J193" s="327">
        <v>145</v>
      </c>
      <c r="K193" s="327">
        <v>163</v>
      </c>
      <c r="L193" s="327">
        <v>145</v>
      </c>
      <c r="M193" s="329">
        <v>152</v>
      </c>
      <c r="N193" s="329">
        <v>148</v>
      </c>
      <c r="O193" s="329">
        <v>137</v>
      </c>
      <c r="P193" s="329">
        <v>170</v>
      </c>
      <c r="Q193" s="329">
        <v>172</v>
      </c>
      <c r="R193" s="329">
        <v>171</v>
      </c>
      <c r="S193" s="329">
        <v>150</v>
      </c>
      <c r="T193" s="329">
        <v>94</v>
      </c>
      <c r="U193" s="329">
        <v>97</v>
      </c>
      <c r="V193" s="329">
        <v>10</v>
      </c>
    </row>
    <row r="194" spans="1:22" s="304" customFormat="1" ht="9" customHeight="1">
      <c r="A194" s="288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327"/>
      <c r="M194" s="292"/>
      <c r="N194" s="292"/>
      <c r="O194" s="292"/>
      <c r="P194" s="292"/>
      <c r="Q194" s="292"/>
      <c r="R194" s="292"/>
      <c r="S194" s="292"/>
      <c r="T194" s="292"/>
      <c r="U194" s="330"/>
      <c r="V194" s="357"/>
    </row>
    <row r="195" spans="1:22" s="304" customFormat="1" ht="9" customHeight="1">
      <c r="A195" s="288">
        <v>2000</v>
      </c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327"/>
      <c r="M195" s="292"/>
      <c r="N195" s="292"/>
      <c r="O195" s="292"/>
      <c r="P195" s="292"/>
      <c r="Q195" s="292"/>
      <c r="R195" s="292"/>
      <c r="S195" s="292"/>
      <c r="T195" s="292"/>
      <c r="U195" s="330"/>
      <c r="V195" s="357"/>
    </row>
    <row r="196" spans="1:22" s="303" customFormat="1" ht="9" customHeight="1">
      <c r="A196" s="291" t="s">
        <v>7</v>
      </c>
      <c r="B196" s="328">
        <f t="shared" ref="B196:V196" si="10">SUM(B198:B230)</f>
        <v>437667</v>
      </c>
      <c r="C196" s="328">
        <f t="shared" si="10"/>
        <v>38621</v>
      </c>
      <c r="D196" s="328">
        <f t="shared" si="10"/>
        <v>6963</v>
      </c>
      <c r="E196" s="328">
        <f t="shared" si="10"/>
        <v>3457</v>
      </c>
      <c r="F196" s="328">
        <f t="shared" si="10"/>
        <v>3718</v>
      </c>
      <c r="G196" s="328">
        <f t="shared" si="10"/>
        <v>7389</v>
      </c>
      <c r="H196" s="328">
        <f t="shared" si="10"/>
        <v>9995</v>
      </c>
      <c r="I196" s="328">
        <f t="shared" si="10"/>
        <v>11291</v>
      </c>
      <c r="J196" s="328">
        <f t="shared" si="10"/>
        <v>12009</v>
      </c>
      <c r="K196" s="328">
        <f t="shared" si="10"/>
        <v>13956</v>
      </c>
      <c r="L196" s="328">
        <f t="shared" si="10"/>
        <v>15496</v>
      </c>
      <c r="M196" s="328">
        <f t="shared" si="10"/>
        <v>18061</v>
      </c>
      <c r="N196" s="328">
        <f t="shared" si="10"/>
        <v>21068</v>
      </c>
      <c r="O196" s="328">
        <f t="shared" si="10"/>
        <v>25494</v>
      </c>
      <c r="P196" s="328">
        <f t="shared" si="10"/>
        <v>30849</v>
      </c>
      <c r="Q196" s="328">
        <f t="shared" si="10"/>
        <v>35978</v>
      </c>
      <c r="R196" s="328">
        <f t="shared" si="10"/>
        <v>39371</v>
      </c>
      <c r="S196" s="328">
        <f t="shared" si="10"/>
        <v>40938</v>
      </c>
      <c r="T196" s="328">
        <f t="shared" si="10"/>
        <v>34891</v>
      </c>
      <c r="U196" s="328">
        <f t="shared" si="10"/>
        <v>65906</v>
      </c>
      <c r="V196" s="328">
        <f t="shared" si="10"/>
        <v>2216</v>
      </c>
    </row>
    <row r="197" spans="1:22" s="303" customFormat="1" ht="3" customHeight="1">
      <c r="A197" s="291"/>
      <c r="B197" s="328"/>
      <c r="C197" s="328"/>
      <c r="D197" s="328"/>
      <c r="E197" s="328"/>
      <c r="F197" s="328"/>
      <c r="G197" s="328"/>
      <c r="H197" s="328"/>
      <c r="I197" s="328"/>
      <c r="J197" s="328"/>
      <c r="K197" s="328"/>
      <c r="L197" s="328"/>
      <c r="M197" s="328"/>
      <c r="N197" s="328"/>
      <c r="O197" s="328"/>
      <c r="P197" s="328"/>
      <c r="Q197" s="328"/>
      <c r="R197" s="328"/>
      <c r="S197" s="328"/>
      <c r="T197" s="328"/>
      <c r="U197" s="328"/>
      <c r="V197" s="328"/>
    </row>
    <row r="198" spans="1:22" s="304" customFormat="1" ht="9" customHeight="1">
      <c r="A198" s="292" t="s">
        <v>16</v>
      </c>
      <c r="B198" s="327">
        <f t="shared" ref="B198:B230" si="11">SUM(C198:V198)</f>
        <v>3728</v>
      </c>
      <c r="C198" s="319">
        <v>382</v>
      </c>
      <c r="D198" s="319">
        <v>69</v>
      </c>
      <c r="E198" s="319">
        <v>39</v>
      </c>
      <c r="F198" s="319">
        <v>39</v>
      </c>
      <c r="G198" s="319">
        <v>68</v>
      </c>
      <c r="H198" s="319">
        <v>67</v>
      </c>
      <c r="I198" s="319">
        <v>87</v>
      </c>
      <c r="J198" s="319">
        <v>85</v>
      </c>
      <c r="K198" s="319">
        <v>121</v>
      </c>
      <c r="L198" s="319">
        <v>113</v>
      </c>
      <c r="M198" s="319">
        <v>142</v>
      </c>
      <c r="N198" s="319">
        <v>167</v>
      </c>
      <c r="O198" s="319">
        <v>190</v>
      </c>
      <c r="P198" s="319">
        <v>244</v>
      </c>
      <c r="Q198" s="319">
        <v>296</v>
      </c>
      <c r="R198" s="319">
        <v>344</v>
      </c>
      <c r="S198" s="319">
        <v>326</v>
      </c>
      <c r="T198" s="319">
        <v>279</v>
      </c>
      <c r="U198" s="319">
        <v>653</v>
      </c>
      <c r="V198" s="319">
        <v>17</v>
      </c>
    </row>
    <row r="199" spans="1:22" s="304" customFormat="1" ht="9" customHeight="1">
      <c r="A199" s="292" t="s">
        <v>17</v>
      </c>
      <c r="B199" s="327">
        <f t="shared" si="11"/>
        <v>11364</v>
      </c>
      <c r="C199" s="319">
        <v>1102</v>
      </c>
      <c r="D199" s="319">
        <v>153</v>
      </c>
      <c r="E199" s="319">
        <v>94</v>
      </c>
      <c r="F199" s="319">
        <v>72</v>
      </c>
      <c r="G199" s="319">
        <v>213</v>
      </c>
      <c r="H199" s="319">
        <v>355</v>
      </c>
      <c r="I199" s="319">
        <v>446</v>
      </c>
      <c r="J199" s="319">
        <v>525</v>
      </c>
      <c r="K199" s="319">
        <v>538</v>
      </c>
      <c r="L199" s="319">
        <v>539</v>
      </c>
      <c r="M199" s="319">
        <v>562</v>
      </c>
      <c r="N199" s="319">
        <v>629</v>
      </c>
      <c r="O199" s="319">
        <v>704</v>
      </c>
      <c r="P199" s="319">
        <v>812</v>
      </c>
      <c r="Q199" s="319">
        <v>870</v>
      </c>
      <c r="R199" s="319">
        <v>949</v>
      </c>
      <c r="S199" s="319">
        <v>895</v>
      </c>
      <c r="T199" s="319">
        <v>758</v>
      </c>
      <c r="U199" s="319">
        <v>1054</v>
      </c>
      <c r="V199" s="319">
        <v>94</v>
      </c>
    </row>
    <row r="200" spans="1:22" s="304" customFormat="1" ht="9" customHeight="1">
      <c r="A200" s="292" t="s">
        <v>18</v>
      </c>
      <c r="B200" s="327">
        <f t="shared" si="11"/>
        <v>1697</v>
      </c>
      <c r="C200" s="319">
        <v>157</v>
      </c>
      <c r="D200" s="319">
        <v>30</v>
      </c>
      <c r="E200" s="319">
        <v>17</v>
      </c>
      <c r="F200" s="319">
        <v>17</v>
      </c>
      <c r="G200" s="319">
        <v>24</v>
      </c>
      <c r="H200" s="319">
        <v>52</v>
      </c>
      <c r="I200" s="319">
        <v>44</v>
      </c>
      <c r="J200" s="319">
        <v>45</v>
      </c>
      <c r="K200" s="319">
        <v>56</v>
      </c>
      <c r="L200" s="319">
        <v>59</v>
      </c>
      <c r="M200" s="319">
        <v>95</v>
      </c>
      <c r="N200" s="319">
        <v>84</v>
      </c>
      <c r="O200" s="319">
        <v>122</v>
      </c>
      <c r="P200" s="319">
        <v>130</v>
      </c>
      <c r="Q200" s="319">
        <v>129</v>
      </c>
      <c r="R200" s="319">
        <v>156</v>
      </c>
      <c r="S200" s="319">
        <v>130</v>
      </c>
      <c r="T200" s="319">
        <v>141</v>
      </c>
      <c r="U200" s="319">
        <v>201</v>
      </c>
      <c r="V200" s="319">
        <v>8</v>
      </c>
    </row>
    <row r="201" spans="1:22" s="304" customFormat="1" ht="9" customHeight="1">
      <c r="A201" s="295" t="s">
        <v>19</v>
      </c>
      <c r="B201" s="353">
        <f t="shared" si="11"/>
        <v>2526</v>
      </c>
      <c r="C201" s="323">
        <v>185</v>
      </c>
      <c r="D201" s="323">
        <v>23</v>
      </c>
      <c r="E201" s="323">
        <v>33</v>
      </c>
      <c r="F201" s="323">
        <v>21</v>
      </c>
      <c r="G201" s="323">
        <v>33</v>
      </c>
      <c r="H201" s="323">
        <v>72</v>
      </c>
      <c r="I201" s="323">
        <v>87</v>
      </c>
      <c r="J201" s="323">
        <v>70</v>
      </c>
      <c r="K201" s="323">
        <v>96</v>
      </c>
      <c r="L201" s="323">
        <v>111</v>
      </c>
      <c r="M201" s="323">
        <v>114</v>
      </c>
      <c r="N201" s="323">
        <v>110</v>
      </c>
      <c r="O201" s="323">
        <v>127</v>
      </c>
      <c r="P201" s="323">
        <v>193</v>
      </c>
      <c r="Q201" s="323">
        <v>177</v>
      </c>
      <c r="R201" s="323">
        <v>215</v>
      </c>
      <c r="S201" s="323">
        <v>244</v>
      </c>
      <c r="T201" s="323">
        <v>229</v>
      </c>
      <c r="U201" s="323">
        <v>346</v>
      </c>
      <c r="V201" s="323">
        <v>40</v>
      </c>
    </row>
    <row r="202" spans="1:22" s="304" customFormat="1" ht="9" customHeight="1">
      <c r="A202" s="292" t="s">
        <v>20</v>
      </c>
      <c r="B202" s="327">
        <f t="shared" si="11"/>
        <v>10229</v>
      </c>
      <c r="C202" s="319">
        <v>526</v>
      </c>
      <c r="D202" s="319">
        <v>95</v>
      </c>
      <c r="E202" s="319">
        <v>48</v>
      </c>
      <c r="F202" s="319">
        <v>76</v>
      </c>
      <c r="G202" s="319">
        <v>146</v>
      </c>
      <c r="H202" s="319">
        <v>196</v>
      </c>
      <c r="I202" s="319">
        <v>198</v>
      </c>
      <c r="J202" s="319">
        <v>203</v>
      </c>
      <c r="K202" s="319">
        <v>234</v>
      </c>
      <c r="L202" s="319">
        <v>345</v>
      </c>
      <c r="M202" s="319">
        <v>420</v>
      </c>
      <c r="N202" s="319">
        <v>554</v>
      </c>
      <c r="O202" s="319">
        <v>747</v>
      </c>
      <c r="P202" s="319">
        <v>903</v>
      </c>
      <c r="Q202" s="319">
        <v>981</v>
      </c>
      <c r="R202" s="319">
        <v>1105</v>
      </c>
      <c r="S202" s="319">
        <v>1087</v>
      </c>
      <c r="T202" s="319">
        <v>876</v>
      </c>
      <c r="U202" s="319">
        <v>1451</v>
      </c>
      <c r="V202" s="319">
        <v>38</v>
      </c>
    </row>
    <row r="203" spans="1:22" s="304" customFormat="1" ht="9" customHeight="1">
      <c r="A203" s="292" t="s">
        <v>21</v>
      </c>
      <c r="B203" s="327">
        <f t="shared" si="11"/>
        <v>2412</v>
      </c>
      <c r="C203" s="319">
        <v>167</v>
      </c>
      <c r="D203" s="319">
        <v>26</v>
      </c>
      <c r="E203" s="319">
        <v>24</v>
      </c>
      <c r="F203" s="319">
        <v>20</v>
      </c>
      <c r="G203" s="319">
        <v>46</v>
      </c>
      <c r="H203" s="319">
        <v>45</v>
      </c>
      <c r="I203" s="319">
        <v>54</v>
      </c>
      <c r="J203" s="319">
        <v>69</v>
      </c>
      <c r="K203" s="319">
        <v>77</v>
      </c>
      <c r="L203" s="319">
        <v>68</v>
      </c>
      <c r="M203" s="319">
        <v>88</v>
      </c>
      <c r="N203" s="319">
        <v>115</v>
      </c>
      <c r="O203" s="319">
        <v>127</v>
      </c>
      <c r="P203" s="319">
        <v>178</v>
      </c>
      <c r="Q203" s="319">
        <v>170</v>
      </c>
      <c r="R203" s="319">
        <v>216</v>
      </c>
      <c r="S203" s="319">
        <v>262</v>
      </c>
      <c r="T203" s="319">
        <v>235</v>
      </c>
      <c r="U203" s="319">
        <v>383</v>
      </c>
      <c r="V203" s="319">
        <v>42</v>
      </c>
    </row>
    <row r="204" spans="1:22" s="304" customFormat="1" ht="9" customHeight="1">
      <c r="A204" s="292" t="s">
        <v>22</v>
      </c>
      <c r="B204" s="327">
        <f t="shared" si="11"/>
        <v>15253</v>
      </c>
      <c r="C204" s="319">
        <v>1637</v>
      </c>
      <c r="D204" s="319">
        <v>457</v>
      </c>
      <c r="E204" s="319">
        <v>223</v>
      </c>
      <c r="F204" s="319">
        <v>231</v>
      </c>
      <c r="G204" s="319">
        <v>392</v>
      </c>
      <c r="H204" s="319">
        <v>562</v>
      </c>
      <c r="I204" s="319">
        <v>566</v>
      </c>
      <c r="J204" s="319">
        <v>577</v>
      </c>
      <c r="K204" s="319">
        <v>634</v>
      </c>
      <c r="L204" s="319">
        <v>667</v>
      </c>
      <c r="M204" s="319">
        <v>738</v>
      </c>
      <c r="N204" s="319">
        <v>725</v>
      </c>
      <c r="O204" s="319">
        <v>880</v>
      </c>
      <c r="P204" s="319">
        <v>987</v>
      </c>
      <c r="Q204" s="319">
        <v>1095</v>
      </c>
      <c r="R204" s="319">
        <v>1149</v>
      </c>
      <c r="S204" s="319">
        <v>1105</v>
      </c>
      <c r="T204" s="319">
        <v>902</v>
      </c>
      <c r="U204" s="319">
        <v>1608</v>
      </c>
      <c r="V204" s="319">
        <v>118</v>
      </c>
    </row>
    <row r="205" spans="1:22" s="304" customFormat="1" ht="9" customHeight="1">
      <c r="A205" s="295" t="s">
        <v>23</v>
      </c>
      <c r="B205" s="353">
        <f t="shared" si="11"/>
        <v>15358</v>
      </c>
      <c r="C205" s="323">
        <v>1218</v>
      </c>
      <c r="D205" s="323">
        <v>215</v>
      </c>
      <c r="E205" s="323">
        <v>114</v>
      </c>
      <c r="F205" s="323">
        <v>101</v>
      </c>
      <c r="G205" s="323">
        <v>317</v>
      </c>
      <c r="H205" s="323">
        <v>399</v>
      </c>
      <c r="I205" s="323">
        <v>455</v>
      </c>
      <c r="J205" s="323">
        <v>475</v>
      </c>
      <c r="K205" s="323">
        <v>557</v>
      </c>
      <c r="L205" s="323">
        <v>611</v>
      </c>
      <c r="M205" s="323">
        <v>644</v>
      </c>
      <c r="N205" s="323">
        <v>723</v>
      </c>
      <c r="O205" s="323">
        <v>979</v>
      </c>
      <c r="P205" s="323">
        <v>1196</v>
      </c>
      <c r="Q205" s="323">
        <v>1334</v>
      </c>
      <c r="R205" s="323">
        <v>1439</v>
      </c>
      <c r="S205" s="323">
        <v>1460</v>
      </c>
      <c r="T205" s="323">
        <v>1173</v>
      </c>
      <c r="U205" s="323">
        <v>1841</v>
      </c>
      <c r="V205" s="323">
        <v>107</v>
      </c>
    </row>
    <row r="206" spans="1:22" s="304" customFormat="1" ht="9" customHeight="1">
      <c r="A206" s="243" t="s">
        <v>24</v>
      </c>
      <c r="B206" s="327">
        <f t="shared" si="11"/>
        <v>46029</v>
      </c>
      <c r="C206" s="319">
        <v>3127</v>
      </c>
      <c r="D206" s="319">
        <v>365</v>
      </c>
      <c r="E206" s="319">
        <v>184</v>
      </c>
      <c r="F206" s="319">
        <v>218</v>
      </c>
      <c r="G206" s="319">
        <v>509</v>
      </c>
      <c r="H206" s="319">
        <v>754</v>
      </c>
      <c r="I206" s="319">
        <v>1039</v>
      </c>
      <c r="J206" s="319">
        <v>1135</v>
      </c>
      <c r="K206" s="319">
        <v>1307</v>
      </c>
      <c r="L206" s="319">
        <v>1587</v>
      </c>
      <c r="M206" s="319">
        <v>1872</v>
      </c>
      <c r="N206" s="319">
        <v>2304</v>
      </c>
      <c r="O206" s="319">
        <v>2721</v>
      </c>
      <c r="P206" s="319">
        <v>3307</v>
      </c>
      <c r="Q206" s="319">
        <v>4123</v>
      </c>
      <c r="R206" s="319">
        <v>4702</v>
      </c>
      <c r="S206" s="319">
        <v>4991</v>
      </c>
      <c r="T206" s="319">
        <v>4288</v>
      </c>
      <c r="U206" s="319">
        <v>7463</v>
      </c>
      <c r="V206" s="319">
        <v>33</v>
      </c>
    </row>
    <row r="207" spans="1:22" s="304" customFormat="1" ht="9" customHeight="1">
      <c r="A207" s="292" t="s">
        <v>25</v>
      </c>
      <c r="B207" s="327">
        <f t="shared" si="11"/>
        <v>5699</v>
      </c>
      <c r="C207" s="319">
        <v>137</v>
      </c>
      <c r="D207" s="319">
        <v>49</v>
      </c>
      <c r="E207" s="319">
        <v>30</v>
      </c>
      <c r="F207" s="319">
        <v>29</v>
      </c>
      <c r="G207" s="319">
        <v>99</v>
      </c>
      <c r="H207" s="319">
        <v>136</v>
      </c>
      <c r="I207" s="319">
        <v>135</v>
      </c>
      <c r="J207" s="319">
        <v>134</v>
      </c>
      <c r="K207" s="319">
        <v>149</v>
      </c>
      <c r="L207" s="319">
        <v>172</v>
      </c>
      <c r="M207" s="319">
        <v>209</v>
      </c>
      <c r="N207" s="319">
        <v>275</v>
      </c>
      <c r="O207" s="319">
        <v>330</v>
      </c>
      <c r="P207" s="319">
        <v>491</v>
      </c>
      <c r="Q207" s="319">
        <v>578</v>
      </c>
      <c r="R207" s="319">
        <v>628</v>
      </c>
      <c r="S207" s="319">
        <v>652</v>
      </c>
      <c r="T207" s="319">
        <v>471</v>
      </c>
      <c r="U207" s="319">
        <v>964</v>
      </c>
      <c r="V207" s="319">
        <v>31</v>
      </c>
    </row>
    <row r="208" spans="1:22" s="304" customFormat="1" ht="9" customHeight="1">
      <c r="A208" s="292" t="s">
        <v>26</v>
      </c>
      <c r="B208" s="327">
        <f t="shared" si="11"/>
        <v>21401</v>
      </c>
      <c r="C208" s="319">
        <v>2463</v>
      </c>
      <c r="D208" s="319">
        <v>370</v>
      </c>
      <c r="E208" s="319">
        <v>209</v>
      </c>
      <c r="F208" s="319">
        <v>196</v>
      </c>
      <c r="G208" s="319">
        <v>434</v>
      </c>
      <c r="H208" s="319">
        <v>457</v>
      </c>
      <c r="I208" s="319">
        <v>468</v>
      </c>
      <c r="J208" s="319">
        <v>455</v>
      </c>
      <c r="K208" s="319">
        <v>536</v>
      </c>
      <c r="L208" s="319">
        <v>571</v>
      </c>
      <c r="M208" s="319">
        <v>738</v>
      </c>
      <c r="N208" s="319">
        <v>904</v>
      </c>
      <c r="O208" s="319">
        <v>1048</v>
      </c>
      <c r="P208" s="319">
        <v>1277</v>
      </c>
      <c r="Q208" s="319">
        <v>1608</v>
      </c>
      <c r="R208" s="319">
        <v>1786</v>
      </c>
      <c r="S208" s="319">
        <v>1917</v>
      </c>
      <c r="T208" s="319">
        <v>1663</v>
      </c>
      <c r="U208" s="319">
        <v>4128</v>
      </c>
      <c r="V208" s="319">
        <v>173</v>
      </c>
    </row>
    <row r="209" spans="1:22" s="304" customFormat="1" ht="9" customHeight="1">
      <c r="A209" s="295" t="s">
        <v>27</v>
      </c>
      <c r="B209" s="353">
        <f t="shared" si="11"/>
        <v>10432</v>
      </c>
      <c r="C209" s="323">
        <v>642</v>
      </c>
      <c r="D209" s="323">
        <v>254</v>
      </c>
      <c r="E209" s="323">
        <v>98</v>
      </c>
      <c r="F209" s="323">
        <v>116</v>
      </c>
      <c r="G209" s="323">
        <v>217</v>
      </c>
      <c r="H209" s="323">
        <v>343</v>
      </c>
      <c r="I209" s="323">
        <v>377</v>
      </c>
      <c r="J209" s="323">
        <v>395</v>
      </c>
      <c r="K209" s="323">
        <v>422</v>
      </c>
      <c r="L209" s="323">
        <v>397</v>
      </c>
      <c r="M209" s="323">
        <v>496</v>
      </c>
      <c r="N209" s="323">
        <v>503</v>
      </c>
      <c r="O209" s="323">
        <v>680</v>
      </c>
      <c r="P209" s="323">
        <v>723</v>
      </c>
      <c r="Q209" s="323">
        <v>844</v>
      </c>
      <c r="R209" s="323">
        <v>923</v>
      </c>
      <c r="S209" s="323">
        <v>885</v>
      </c>
      <c r="T209" s="323">
        <v>724</v>
      </c>
      <c r="U209" s="323">
        <v>1334</v>
      </c>
      <c r="V209" s="323">
        <v>59</v>
      </c>
    </row>
    <row r="210" spans="1:22" s="304" customFormat="1" ht="9" customHeight="1">
      <c r="A210" s="292" t="s">
        <v>28</v>
      </c>
      <c r="B210" s="327">
        <f t="shared" si="11"/>
        <v>9113</v>
      </c>
      <c r="C210" s="319">
        <v>790</v>
      </c>
      <c r="D210" s="319">
        <v>151</v>
      </c>
      <c r="E210" s="319">
        <v>81</v>
      </c>
      <c r="F210" s="319">
        <v>91</v>
      </c>
      <c r="G210" s="319">
        <v>160</v>
      </c>
      <c r="H210" s="319">
        <v>176</v>
      </c>
      <c r="I210" s="319">
        <v>214</v>
      </c>
      <c r="J210" s="319">
        <v>235</v>
      </c>
      <c r="K210" s="319">
        <v>291</v>
      </c>
      <c r="L210" s="319">
        <v>340</v>
      </c>
      <c r="M210" s="319">
        <v>377</v>
      </c>
      <c r="N210" s="319">
        <v>459</v>
      </c>
      <c r="O210" s="319">
        <v>591</v>
      </c>
      <c r="P210" s="319">
        <v>610</v>
      </c>
      <c r="Q210" s="319">
        <v>735</v>
      </c>
      <c r="R210" s="319">
        <v>757</v>
      </c>
      <c r="S210" s="319">
        <v>800</v>
      </c>
      <c r="T210" s="319">
        <v>734</v>
      </c>
      <c r="U210" s="319">
        <v>1463</v>
      </c>
      <c r="V210" s="319">
        <v>58</v>
      </c>
    </row>
    <row r="211" spans="1:22" s="304" customFormat="1" ht="9" customHeight="1">
      <c r="A211" s="292" t="s">
        <v>29</v>
      </c>
      <c r="B211" s="327">
        <f t="shared" si="11"/>
        <v>30936</v>
      </c>
      <c r="C211" s="319">
        <v>2326</v>
      </c>
      <c r="D211" s="319">
        <v>430</v>
      </c>
      <c r="E211" s="319">
        <v>224</v>
      </c>
      <c r="F211" s="319">
        <v>267</v>
      </c>
      <c r="G211" s="319">
        <v>467</v>
      </c>
      <c r="H211" s="319">
        <v>635</v>
      </c>
      <c r="I211" s="319">
        <v>700</v>
      </c>
      <c r="J211" s="319">
        <v>786</v>
      </c>
      <c r="K211" s="319">
        <v>806</v>
      </c>
      <c r="L211" s="319">
        <v>943</v>
      </c>
      <c r="M211" s="319">
        <v>1143</v>
      </c>
      <c r="N211" s="319">
        <v>1338</v>
      </c>
      <c r="O211" s="319">
        <v>1690</v>
      </c>
      <c r="P211" s="319">
        <v>1982</v>
      </c>
      <c r="Q211" s="319">
        <v>2364</v>
      </c>
      <c r="R211" s="319">
        <v>2751</v>
      </c>
      <c r="S211" s="319">
        <v>3162</v>
      </c>
      <c r="T211" s="319">
        <v>3079</v>
      </c>
      <c r="U211" s="319">
        <v>5711</v>
      </c>
      <c r="V211" s="319">
        <v>132</v>
      </c>
    </row>
    <row r="212" spans="1:22" s="304" customFormat="1" ht="9" customHeight="1">
      <c r="A212" s="292" t="s">
        <v>30</v>
      </c>
      <c r="B212" s="327">
        <f t="shared" si="11"/>
        <v>52564</v>
      </c>
      <c r="C212" s="319">
        <v>7259</v>
      </c>
      <c r="D212" s="319">
        <v>929</v>
      </c>
      <c r="E212" s="319">
        <v>389</v>
      </c>
      <c r="F212" s="319">
        <v>446</v>
      </c>
      <c r="G212" s="319">
        <v>923</v>
      </c>
      <c r="H212" s="319">
        <v>1321</v>
      </c>
      <c r="I212" s="319">
        <v>1486</v>
      </c>
      <c r="J212" s="319">
        <v>1590</v>
      </c>
      <c r="K212" s="319">
        <v>1921</v>
      </c>
      <c r="L212" s="319">
        <v>2162</v>
      </c>
      <c r="M212" s="319">
        <v>2602</v>
      </c>
      <c r="N212" s="319">
        <v>2821</v>
      </c>
      <c r="O212" s="319">
        <v>3303</v>
      </c>
      <c r="P212" s="319">
        <v>3713</v>
      </c>
      <c r="Q212" s="319">
        <v>4142</v>
      </c>
      <c r="R212" s="319">
        <v>4143</v>
      </c>
      <c r="S212" s="319">
        <v>4238</v>
      </c>
      <c r="T212" s="319">
        <v>3108</v>
      </c>
      <c r="U212" s="319">
        <v>6000</v>
      </c>
      <c r="V212" s="319">
        <v>68</v>
      </c>
    </row>
    <row r="213" spans="1:22" s="304" customFormat="1" ht="9" customHeight="1">
      <c r="A213" s="295" t="s">
        <v>31</v>
      </c>
      <c r="B213" s="353">
        <f t="shared" si="11"/>
        <v>18304</v>
      </c>
      <c r="C213" s="323">
        <v>1157</v>
      </c>
      <c r="D213" s="323">
        <v>279</v>
      </c>
      <c r="E213" s="323">
        <v>200</v>
      </c>
      <c r="F213" s="323">
        <v>185</v>
      </c>
      <c r="G213" s="323">
        <v>368</v>
      </c>
      <c r="H213" s="323">
        <v>436</v>
      </c>
      <c r="I213" s="323">
        <v>462</v>
      </c>
      <c r="J213" s="323">
        <v>477</v>
      </c>
      <c r="K213" s="323">
        <v>580</v>
      </c>
      <c r="L213" s="323">
        <v>559</v>
      </c>
      <c r="M213" s="323">
        <v>682</v>
      </c>
      <c r="N213" s="323">
        <v>795</v>
      </c>
      <c r="O213" s="323">
        <v>929</v>
      </c>
      <c r="P213" s="323">
        <v>1165</v>
      </c>
      <c r="Q213" s="323">
        <v>1454</v>
      </c>
      <c r="R213" s="323">
        <v>1715</v>
      </c>
      <c r="S213" s="323">
        <v>1854</v>
      </c>
      <c r="T213" s="323">
        <v>1635</v>
      </c>
      <c r="U213" s="323">
        <v>3298</v>
      </c>
      <c r="V213" s="323">
        <v>74</v>
      </c>
    </row>
    <row r="214" spans="1:22" s="304" customFormat="1" ht="9" customHeight="1">
      <c r="A214" s="292" t="s">
        <v>32</v>
      </c>
      <c r="B214" s="327">
        <f t="shared" si="11"/>
        <v>6703</v>
      </c>
      <c r="C214" s="319">
        <v>473</v>
      </c>
      <c r="D214" s="319">
        <v>116</v>
      </c>
      <c r="E214" s="319">
        <v>46</v>
      </c>
      <c r="F214" s="319">
        <v>41</v>
      </c>
      <c r="G214" s="319">
        <v>121</v>
      </c>
      <c r="H214" s="319">
        <v>137</v>
      </c>
      <c r="I214" s="319">
        <v>135</v>
      </c>
      <c r="J214" s="319">
        <v>183</v>
      </c>
      <c r="K214" s="319">
        <v>201</v>
      </c>
      <c r="L214" s="319">
        <v>235</v>
      </c>
      <c r="M214" s="319">
        <v>250</v>
      </c>
      <c r="N214" s="319">
        <v>348</v>
      </c>
      <c r="O214" s="319">
        <v>378</v>
      </c>
      <c r="P214" s="319">
        <v>493</v>
      </c>
      <c r="Q214" s="319">
        <v>564</v>
      </c>
      <c r="R214" s="319">
        <v>585</v>
      </c>
      <c r="S214" s="319">
        <v>668</v>
      </c>
      <c r="T214" s="319">
        <v>519</v>
      </c>
      <c r="U214" s="319">
        <v>1136</v>
      </c>
      <c r="V214" s="319">
        <v>74</v>
      </c>
    </row>
    <row r="215" spans="1:22" s="304" customFormat="1" ht="9" customHeight="1">
      <c r="A215" s="292" t="s">
        <v>33</v>
      </c>
      <c r="B215" s="327">
        <f t="shared" si="11"/>
        <v>4087</v>
      </c>
      <c r="C215" s="319">
        <v>172</v>
      </c>
      <c r="D215" s="319">
        <v>75</v>
      </c>
      <c r="E215" s="319">
        <v>33</v>
      </c>
      <c r="F215" s="319">
        <v>38</v>
      </c>
      <c r="G215" s="319">
        <v>65</v>
      </c>
      <c r="H215" s="319">
        <v>94</v>
      </c>
      <c r="I215" s="319">
        <v>105</v>
      </c>
      <c r="J215" s="319">
        <v>95</v>
      </c>
      <c r="K215" s="319">
        <v>129</v>
      </c>
      <c r="L215" s="319">
        <v>114</v>
      </c>
      <c r="M215" s="319">
        <v>118</v>
      </c>
      <c r="N215" s="319">
        <v>188</v>
      </c>
      <c r="O215" s="319">
        <v>198</v>
      </c>
      <c r="P215" s="319">
        <v>290</v>
      </c>
      <c r="Q215" s="319">
        <v>356</v>
      </c>
      <c r="R215" s="319">
        <v>394</v>
      </c>
      <c r="S215" s="319">
        <v>438</v>
      </c>
      <c r="T215" s="319">
        <v>420</v>
      </c>
      <c r="U215" s="319">
        <v>751</v>
      </c>
      <c r="V215" s="319">
        <v>14</v>
      </c>
    </row>
    <row r="216" spans="1:22" s="304" customFormat="1" ht="9" customHeight="1">
      <c r="A216" s="292" t="s">
        <v>34</v>
      </c>
      <c r="B216" s="327">
        <f t="shared" si="11"/>
        <v>16122</v>
      </c>
      <c r="C216" s="319">
        <v>1063</v>
      </c>
      <c r="D216" s="319">
        <v>149</v>
      </c>
      <c r="E216" s="319">
        <v>102</v>
      </c>
      <c r="F216" s="319">
        <v>87</v>
      </c>
      <c r="G216" s="319">
        <v>215</v>
      </c>
      <c r="H216" s="319">
        <v>282</v>
      </c>
      <c r="I216" s="319">
        <v>318</v>
      </c>
      <c r="J216" s="319">
        <v>327</v>
      </c>
      <c r="K216" s="319">
        <v>422</v>
      </c>
      <c r="L216" s="319">
        <v>494</v>
      </c>
      <c r="M216" s="319">
        <v>539</v>
      </c>
      <c r="N216" s="319">
        <v>778</v>
      </c>
      <c r="O216" s="319">
        <v>1046</v>
      </c>
      <c r="P216" s="319">
        <v>1355</v>
      </c>
      <c r="Q216" s="319">
        <v>1515</v>
      </c>
      <c r="R216" s="319">
        <v>1657</v>
      </c>
      <c r="S216" s="319">
        <v>1698</v>
      </c>
      <c r="T216" s="319">
        <v>1413</v>
      </c>
      <c r="U216" s="319">
        <v>2540</v>
      </c>
      <c r="V216" s="319">
        <v>122</v>
      </c>
    </row>
    <row r="217" spans="1:22" s="304" customFormat="1" ht="9" customHeight="1">
      <c r="A217" s="295" t="s">
        <v>35</v>
      </c>
      <c r="B217" s="353">
        <f t="shared" si="11"/>
        <v>17092</v>
      </c>
      <c r="C217" s="323">
        <v>1403</v>
      </c>
      <c r="D217" s="323">
        <v>470</v>
      </c>
      <c r="E217" s="323">
        <v>155</v>
      </c>
      <c r="F217" s="323">
        <v>180</v>
      </c>
      <c r="G217" s="323">
        <v>299</v>
      </c>
      <c r="H217" s="323">
        <v>404</v>
      </c>
      <c r="I217" s="323">
        <v>416</v>
      </c>
      <c r="J217" s="323">
        <v>459</v>
      </c>
      <c r="K217" s="323">
        <v>583</v>
      </c>
      <c r="L217" s="323">
        <v>652</v>
      </c>
      <c r="M217" s="323">
        <v>735</v>
      </c>
      <c r="N217" s="323">
        <v>795</v>
      </c>
      <c r="O217" s="323">
        <v>941</v>
      </c>
      <c r="P217" s="323">
        <v>1093</v>
      </c>
      <c r="Q217" s="323">
        <v>1336</v>
      </c>
      <c r="R217" s="323">
        <v>1466</v>
      </c>
      <c r="S217" s="323">
        <v>1504</v>
      </c>
      <c r="T217" s="323">
        <v>1427</v>
      </c>
      <c r="U217" s="323">
        <v>2682</v>
      </c>
      <c r="V217" s="323">
        <v>92</v>
      </c>
    </row>
    <row r="218" spans="1:22" s="304" customFormat="1" ht="9" customHeight="1">
      <c r="A218" s="292" t="s">
        <v>36</v>
      </c>
      <c r="B218" s="327">
        <f t="shared" si="11"/>
        <v>26034</v>
      </c>
      <c r="C218" s="319">
        <v>3713</v>
      </c>
      <c r="D218" s="319">
        <v>612</v>
      </c>
      <c r="E218" s="319">
        <v>231</v>
      </c>
      <c r="F218" s="319">
        <v>248</v>
      </c>
      <c r="G218" s="319">
        <v>404</v>
      </c>
      <c r="H218" s="319">
        <v>514</v>
      </c>
      <c r="I218" s="319">
        <v>565</v>
      </c>
      <c r="J218" s="319">
        <v>651</v>
      </c>
      <c r="K218" s="319">
        <v>786</v>
      </c>
      <c r="L218" s="319">
        <v>924</v>
      </c>
      <c r="M218" s="319">
        <v>1066</v>
      </c>
      <c r="N218" s="319">
        <v>1165</v>
      </c>
      <c r="O218" s="319">
        <v>1381</v>
      </c>
      <c r="P218" s="319">
        <v>1648</v>
      </c>
      <c r="Q218" s="319">
        <v>1966</v>
      </c>
      <c r="R218" s="319">
        <v>1991</v>
      </c>
      <c r="S218" s="319">
        <v>2160</v>
      </c>
      <c r="T218" s="319">
        <v>1882</v>
      </c>
      <c r="U218" s="319">
        <v>4039</v>
      </c>
      <c r="V218" s="319">
        <v>88</v>
      </c>
    </row>
    <row r="219" spans="1:22" s="304" customFormat="1" ht="9" customHeight="1">
      <c r="A219" s="292" t="s">
        <v>37</v>
      </c>
      <c r="B219" s="327">
        <f t="shared" si="11"/>
        <v>6028</v>
      </c>
      <c r="C219" s="319">
        <v>676</v>
      </c>
      <c r="D219" s="319">
        <v>103</v>
      </c>
      <c r="E219" s="319">
        <v>46</v>
      </c>
      <c r="F219" s="319">
        <v>63</v>
      </c>
      <c r="G219" s="319">
        <v>123</v>
      </c>
      <c r="H219" s="319">
        <v>136</v>
      </c>
      <c r="I219" s="319">
        <v>167</v>
      </c>
      <c r="J219" s="319">
        <v>163</v>
      </c>
      <c r="K219" s="319">
        <v>225</v>
      </c>
      <c r="L219" s="319">
        <v>234</v>
      </c>
      <c r="M219" s="319">
        <v>280</v>
      </c>
      <c r="N219" s="319">
        <v>282</v>
      </c>
      <c r="O219" s="319">
        <v>352</v>
      </c>
      <c r="P219" s="319">
        <v>385</v>
      </c>
      <c r="Q219" s="319">
        <v>449</v>
      </c>
      <c r="R219" s="319">
        <v>484</v>
      </c>
      <c r="S219" s="319">
        <v>497</v>
      </c>
      <c r="T219" s="319">
        <v>420</v>
      </c>
      <c r="U219" s="319">
        <v>879</v>
      </c>
      <c r="V219" s="319">
        <v>64</v>
      </c>
    </row>
    <row r="220" spans="1:22" s="304" customFormat="1" ht="9" customHeight="1">
      <c r="A220" s="292" t="s">
        <v>38</v>
      </c>
      <c r="B220" s="327">
        <f t="shared" si="11"/>
        <v>2335</v>
      </c>
      <c r="C220" s="319">
        <v>337</v>
      </c>
      <c r="D220" s="319">
        <v>44</v>
      </c>
      <c r="E220" s="319">
        <v>28</v>
      </c>
      <c r="F220" s="319">
        <v>30</v>
      </c>
      <c r="G220" s="319">
        <v>45</v>
      </c>
      <c r="H220" s="319">
        <v>98</v>
      </c>
      <c r="I220" s="319">
        <v>111</v>
      </c>
      <c r="J220" s="319">
        <v>103</v>
      </c>
      <c r="K220" s="319">
        <v>134</v>
      </c>
      <c r="L220" s="319">
        <v>112</v>
      </c>
      <c r="M220" s="319">
        <v>128</v>
      </c>
      <c r="N220" s="319">
        <v>122</v>
      </c>
      <c r="O220" s="319">
        <v>118</v>
      </c>
      <c r="P220" s="319">
        <v>128</v>
      </c>
      <c r="Q220" s="319">
        <v>138</v>
      </c>
      <c r="R220" s="319">
        <v>161</v>
      </c>
      <c r="S220" s="319">
        <v>156</v>
      </c>
      <c r="T220" s="319">
        <v>109</v>
      </c>
      <c r="U220" s="319">
        <v>182</v>
      </c>
      <c r="V220" s="319">
        <v>51</v>
      </c>
    </row>
    <row r="221" spans="1:22" s="304" customFormat="1" ht="9" customHeight="1">
      <c r="A221" s="295" t="s">
        <v>39</v>
      </c>
      <c r="B221" s="353">
        <f t="shared" si="11"/>
        <v>10032</v>
      </c>
      <c r="C221" s="323">
        <v>861</v>
      </c>
      <c r="D221" s="323">
        <v>163</v>
      </c>
      <c r="E221" s="323">
        <v>88</v>
      </c>
      <c r="F221" s="323">
        <v>103</v>
      </c>
      <c r="G221" s="323">
        <v>185</v>
      </c>
      <c r="H221" s="323">
        <v>226</v>
      </c>
      <c r="I221" s="323">
        <v>215</v>
      </c>
      <c r="J221" s="323">
        <v>203</v>
      </c>
      <c r="K221" s="323">
        <v>250</v>
      </c>
      <c r="L221" s="323">
        <v>295</v>
      </c>
      <c r="M221" s="323">
        <v>301</v>
      </c>
      <c r="N221" s="323">
        <v>397</v>
      </c>
      <c r="O221" s="323">
        <v>554</v>
      </c>
      <c r="P221" s="323">
        <v>700</v>
      </c>
      <c r="Q221" s="323">
        <v>798</v>
      </c>
      <c r="R221" s="323">
        <v>994</v>
      </c>
      <c r="S221" s="323">
        <v>991</v>
      </c>
      <c r="T221" s="323">
        <v>782</v>
      </c>
      <c r="U221" s="323">
        <v>1901</v>
      </c>
      <c r="V221" s="323">
        <v>25</v>
      </c>
    </row>
    <row r="222" spans="1:22" s="304" customFormat="1" ht="9" customHeight="1">
      <c r="A222" s="292" t="s">
        <v>40</v>
      </c>
      <c r="B222" s="327">
        <f t="shared" si="11"/>
        <v>10053</v>
      </c>
      <c r="C222" s="319">
        <v>289</v>
      </c>
      <c r="D222" s="319">
        <v>112</v>
      </c>
      <c r="E222" s="319">
        <v>60</v>
      </c>
      <c r="F222" s="319">
        <v>87</v>
      </c>
      <c r="G222" s="319">
        <v>182</v>
      </c>
      <c r="H222" s="319">
        <v>259</v>
      </c>
      <c r="I222" s="319">
        <v>307</v>
      </c>
      <c r="J222" s="319">
        <v>311</v>
      </c>
      <c r="K222" s="319">
        <v>283</v>
      </c>
      <c r="L222" s="319">
        <v>314</v>
      </c>
      <c r="M222" s="319">
        <v>364</v>
      </c>
      <c r="N222" s="319">
        <v>487</v>
      </c>
      <c r="O222" s="319">
        <v>546</v>
      </c>
      <c r="P222" s="319">
        <v>772</v>
      </c>
      <c r="Q222" s="319">
        <v>878</v>
      </c>
      <c r="R222" s="319">
        <v>1055</v>
      </c>
      <c r="S222" s="319">
        <v>1076</v>
      </c>
      <c r="T222" s="319">
        <v>933</v>
      </c>
      <c r="U222" s="319">
        <v>1701</v>
      </c>
      <c r="V222" s="319">
        <v>37</v>
      </c>
    </row>
    <row r="223" spans="1:22" s="304" customFormat="1" ht="9" customHeight="1">
      <c r="A223" s="292" t="s">
        <v>41</v>
      </c>
      <c r="B223" s="327">
        <f t="shared" si="11"/>
        <v>10468</v>
      </c>
      <c r="C223" s="319">
        <v>865</v>
      </c>
      <c r="D223" s="319">
        <v>161</v>
      </c>
      <c r="E223" s="319">
        <v>60</v>
      </c>
      <c r="F223" s="319">
        <v>74</v>
      </c>
      <c r="G223" s="319">
        <v>147</v>
      </c>
      <c r="H223" s="319">
        <v>226</v>
      </c>
      <c r="I223" s="319">
        <v>240</v>
      </c>
      <c r="J223" s="319">
        <v>268</v>
      </c>
      <c r="K223" s="319">
        <v>281</v>
      </c>
      <c r="L223" s="319">
        <v>365</v>
      </c>
      <c r="M223" s="319">
        <v>412</v>
      </c>
      <c r="N223" s="319">
        <v>488</v>
      </c>
      <c r="O223" s="319">
        <v>682</v>
      </c>
      <c r="P223" s="319">
        <v>872</v>
      </c>
      <c r="Q223" s="319">
        <v>986</v>
      </c>
      <c r="R223" s="319">
        <v>1044</v>
      </c>
      <c r="S223" s="319">
        <v>1048</v>
      </c>
      <c r="T223" s="319">
        <v>950</v>
      </c>
      <c r="U223" s="319">
        <v>1261</v>
      </c>
      <c r="V223" s="319">
        <v>38</v>
      </c>
    </row>
    <row r="224" spans="1:22" s="304" customFormat="1" ht="9" customHeight="1">
      <c r="A224" s="292" t="s">
        <v>42</v>
      </c>
      <c r="B224" s="327">
        <f t="shared" si="11"/>
        <v>7188</v>
      </c>
      <c r="C224" s="319">
        <v>812</v>
      </c>
      <c r="D224" s="319">
        <v>140</v>
      </c>
      <c r="E224" s="319">
        <v>84</v>
      </c>
      <c r="F224" s="319">
        <v>103</v>
      </c>
      <c r="G224" s="319">
        <v>172</v>
      </c>
      <c r="H224" s="319">
        <v>239</v>
      </c>
      <c r="I224" s="319">
        <v>268</v>
      </c>
      <c r="J224" s="319">
        <v>234</v>
      </c>
      <c r="K224" s="319">
        <v>299</v>
      </c>
      <c r="L224" s="319">
        <v>244</v>
      </c>
      <c r="M224" s="319">
        <v>326</v>
      </c>
      <c r="N224" s="319">
        <v>346</v>
      </c>
      <c r="O224" s="319">
        <v>363</v>
      </c>
      <c r="P224" s="319">
        <v>443</v>
      </c>
      <c r="Q224" s="319">
        <v>521</v>
      </c>
      <c r="R224" s="319">
        <v>558</v>
      </c>
      <c r="S224" s="319">
        <v>545</v>
      </c>
      <c r="T224" s="319">
        <v>492</v>
      </c>
      <c r="U224" s="319">
        <v>962</v>
      </c>
      <c r="V224" s="319">
        <v>37</v>
      </c>
    </row>
    <row r="225" spans="1:22" s="304" customFormat="1" ht="9" customHeight="1">
      <c r="A225" s="295" t="s">
        <v>43</v>
      </c>
      <c r="B225" s="353">
        <f t="shared" si="11"/>
        <v>11719</v>
      </c>
      <c r="C225" s="323">
        <v>721</v>
      </c>
      <c r="D225" s="323">
        <v>128</v>
      </c>
      <c r="E225" s="323">
        <v>68</v>
      </c>
      <c r="F225" s="323">
        <v>84</v>
      </c>
      <c r="G225" s="323">
        <v>171</v>
      </c>
      <c r="H225" s="323">
        <v>275</v>
      </c>
      <c r="I225" s="323">
        <v>312</v>
      </c>
      <c r="J225" s="323">
        <v>314</v>
      </c>
      <c r="K225" s="323">
        <v>337</v>
      </c>
      <c r="L225" s="323">
        <v>395</v>
      </c>
      <c r="M225" s="323">
        <v>449</v>
      </c>
      <c r="N225" s="323">
        <v>611</v>
      </c>
      <c r="O225" s="323">
        <v>732</v>
      </c>
      <c r="P225" s="323">
        <v>959</v>
      </c>
      <c r="Q225" s="323">
        <v>1170</v>
      </c>
      <c r="R225" s="323">
        <v>1168</v>
      </c>
      <c r="S225" s="323">
        <v>1150</v>
      </c>
      <c r="T225" s="323">
        <v>880</v>
      </c>
      <c r="U225" s="323">
        <v>1717</v>
      </c>
      <c r="V225" s="323">
        <v>78</v>
      </c>
    </row>
    <row r="226" spans="1:22" s="304" customFormat="1" ht="9" customHeight="1">
      <c r="A226" s="292" t="s">
        <v>44</v>
      </c>
      <c r="B226" s="327">
        <f t="shared" si="11"/>
        <v>4253</v>
      </c>
      <c r="C226" s="319">
        <v>590</v>
      </c>
      <c r="D226" s="319">
        <v>83</v>
      </c>
      <c r="E226" s="319">
        <v>39</v>
      </c>
      <c r="F226" s="319">
        <v>44</v>
      </c>
      <c r="G226" s="319">
        <v>72</v>
      </c>
      <c r="H226" s="319">
        <v>85</v>
      </c>
      <c r="I226" s="319">
        <v>86</v>
      </c>
      <c r="J226" s="319">
        <v>89</v>
      </c>
      <c r="K226" s="319">
        <v>123</v>
      </c>
      <c r="L226" s="319">
        <v>132</v>
      </c>
      <c r="M226" s="319">
        <v>144</v>
      </c>
      <c r="N226" s="319">
        <v>176</v>
      </c>
      <c r="O226" s="319">
        <v>188</v>
      </c>
      <c r="P226" s="319">
        <v>268</v>
      </c>
      <c r="Q226" s="319">
        <v>313</v>
      </c>
      <c r="R226" s="319">
        <v>326</v>
      </c>
      <c r="S226" s="319">
        <v>353</v>
      </c>
      <c r="T226" s="319">
        <v>324</v>
      </c>
      <c r="U226" s="319">
        <v>789</v>
      </c>
      <c r="V226" s="319">
        <v>29</v>
      </c>
    </row>
    <row r="227" spans="1:22" s="304" customFormat="1" ht="9" customHeight="1">
      <c r="A227" s="292" t="s">
        <v>45</v>
      </c>
      <c r="B227" s="327">
        <f t="shared" si="11"/>
        <v>31927</v>
      </c>
      <c r="C227" s="319">
        <v>2323</v>
      </c>
      <c r="D227" s="319">
        <v>494</v>
      </c>
      <c r="E227" s="319">
        <v>260</v>
      </c>
      <c r="F227" s="319">
        <v>263</v>
      </c>
      <c r="G227" s="319">
        <v>517</v>
      </c>
      <c r="H227" s="319">
        <v>636</v>
      </c>
      <c r="I227" s="319">
        <v>777</v>
      </c>
      <c r="J227" s="319">
        <v>890</v>
      </c>
      <c r="K227" s="319">
        <v>1107</v>
      </c>
      <c r="L227" s="319">
        <v>1198</v>
      </c>
      <c r="M227" s="319">
        <v>1420</v>
      </c>
      <c r="N227" s="319">
        <v>1659</v>
      </c>
      <c r="O227" s="319">
        <v>2007</v>
      </c>
      <c r="P227" s="319">
        <v>2478</v>
      </c>
      <c r="Q227" s="319">
        <v>2826</v>
      </c>
      <c r="R227" s="319">
        <v>3016</v>
      </c>
      <c r="S227" s="319">
        <v>2925</v>
      </c>
      <c r="T227" s="319">
        <v>2456</v>
      </c>
      <c r="U227" s="319">
        <v>4505</v>
      </c>
      <c r="V227" s="319">
        <v>170</v>
      </c>
    </row>
    <row r="228" spans="1:22" s="304" customFormat="1" ht="9" customHeight="1">
      <c r="A228" s="292" t="s">
        <v>46</v>
      </c>
      <c r="B228" s="327">
        <f t="shared" si="11"/>
        <v>8060</v>
      </c>
      <c r="C228" s="319">
        <v>553</v>
      </c>
      <c r="D228" s="319">
        <v>99</v>
      </c>
      <c r="E228" s="319">
        <v>57</v>
      </c>
      <c r="F228" s="319">
        <v>56</v>
      </c>
      <c r="G228" s="319">
        <v>90</v>
      </c>
      <c r="H228" s="319">
        <v>116</v>
      </c>
      <c r="I228" s="319">
        <v>141</v>
      </c>
      <c r="J228" s="319">
        <v>180</v>
      </c>
      <c r="K228" s="319">
        <v>188</v>
      </c>
      <c r="L228" s="319">
        <v>244</v>
      </c>
      <c r="M228" s="319">
        <v>291</v>
      </c>
      <c r="N228" s="319">
        <v>350</v>
      </c>
      <c r="O228" s="319">
        <v>420</v>
      </c>
      <c r="P228" s="319">
        <v>510</v>
      </c>
      <c r="Q228" s="319">
        <v>607</v>
      </c>
      <c r="R228" s="319">
        <v>731</v>
      </c>
      <c r="S228" s="319">
        <v>942</v>
      </c>
      <c r="T228" s="319">
        <v>920</v>
      </c>
      <c r="U228" s="319">
        <v>1424</v>
      </c>
      <c r="V228" s="319">
        <v>141</v>
      </c>
    </row>
    <row r="229" spans="1:22" s="304" customFormat="1" ht="9" customHeight="1">
      <c r="A229" s="295" t="s">
        <v>47</v>
      </c>
      <c r="B229" s="353">
        <f t="shared" si="11"/>
        <v>6340</v>
      </c>
      <c r="C229" s="323">
        <v>463</v>
      </c>
      <c r="D229" s="323">
        <v>89</v>
      </c>
      <c r="E229" s="323">
        <v>71</v>
      </c>
      <c r="F229" s="323">
        <v>57</v>
      </c>
      <c r="G229" s="323">
        <v>93</v>
      </c>
      <c r="H229" s="323">
        <v>124</v>
      </c>
      <c r="I229" s="323">
        <v>138</v>
      </c>
      <c r="J229" s="323">
        <v>135</v>
      </c>
      <c r="K229" s="323">
        <v>152</v>
      </c>
      <c r="L229" s="323">
        <v>159</v>
      </c>
      <c r="M229" s="323">
        <v>178</v>
      </c>
      <c r="N229" s="323">
        <v>239</v>
      </c>
      <c r="O229" s="323">
        <v>275</v>
      </c>
      <c r="P229" s="323">
        <v>375</v>
      </c>
      <c r="Q229" s="323">
        <v>489</v>
      </c>
      <c r="R229" s="323">
        <v>595</v>
      </c>
      <c r="S229" s="323">
        <v>636</v>
      </c>
      <c r="T229" s="323">
        <v>576</v>
      </c>
      <c r="U229" s="323">
        <v>1437</v>
      </c>
      <c r="V229" s="323">
        <v>59</v>
      </c>
    </row>
    <row r="230" spans="1:22" s="304" customFormat="1" ht="9" customHeight="1">
      <c r="A230" s="292" t="s">
        <v>76</v>
      </c>
      <c r="B230" s="327">
        <f t="shared" si="11"/>
        <v>2181</v>
      </c>
      <c r="C230" s="319">
        <v>32</v>
      </c>
      <c r="D230" s="319">
        <v>30</v>
      </c>
      <c r="E230" s="319">
        <v>22</v>
      </c>
      <c r="F230" s="319">
        <v>35</v>
      </c>
      <c r="G230" s="319">
        <v>72</v>
      </c>
      <c r="H230" s="319">
        <v>138</v>
      </c>
      <c r="I230" s="319">
        <v>172</v>
      </c>
      <c r="J230" s="319">
        <v>148</v>
      </c>
      <c r="K230" s="319">
        <v>131</v>
      </c>
      <c r="L230" s="319">
        <v>141</v>
      </c>
      <c r="M230" s="319">
        <v>138</v>
      </c>
      <c r="N230" s="319">
        <v>131</v>
      </c>
      <c r="O230" s="319">
        <v>145</v>
      </c>
      <c r="P230" s="319">
        <v>169</v>
      </c>
      <c r="Q230" s="319">
        <v>166</v>
      </c>
      <c r="R230" s="319">
        <v>168</v>
      </c>
      <c r="S230" s="319">
        <v>143</v>
      </c>
      <c r="T230" s="319">
        <v>93</v>
      </c>
      <c r="U230" s="319">
        <v>102</v>
      </c>
      <c r="V230" s="319">
        <v>5</v>
      </c>
    </row>
    <row r="231" spans="1:22" s="304" customFormat="1" ht="9" customHeight="1">
      <c r="A231" s="294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327"/>
      <c r="M231" s="292"/>
      <c r="N231" s="292"/>
      <c r="O231" s="292"/>
      <c r="P231" s="292"/>
      <c r="Q231" s="292"/>
      <c r="R231" s="292"/>
      <c r="S231" s="292"/>
      <c r="T231" s="292"/>
      <c r="U231" s="330"/>
      <c r="V231" s="357"/>
    </row>
    <row r="232" spans="1:22" s="304" customFormat="1" ht="9" customHeight="1">
      <c r="A232" s="288">
        <v>2001</v>
      </c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327"/>
      <c r="M232" s="292"/>
      <c r="N232" s="292"/>
      <c r="O232" s="292"/>
      <c r="P232" s="292"/>
      <c r="Q232" s="292"/>
      <c r="R232" s="292"/>
      <c r="S232" s="292"/>
      <c r="T232" s="292"/>
      <c r="U232" s="330"/>
      <c r="V232" s="357"/>
    </row>
    <row r="233" spans="1:22" s="303" customFormat="1" ht="9" customHeight="1">
      <c r="A233" s="291" t="s">
        <v>7</v>
      </c>
      <c r="B233" s="328">
        <f t="shared" ref="B233:V233" si="12">SUM(B235:B267)</f>
        <v>443127</v>
      </c>
      <c r="C233" s="328">
        <f t="shared" si="12"/>
        <v>35911</v>
      </c>
      <c r="D233" s="328">
        <f t="shared" si="12"/>
        <v>6620</v>
      </c>
      <c r="E233" s="328">
        <f t="shared" si="12"/>
        <v>3369</v>
      </c>
      <c r="F233" s="328">
        <f t="shared" si="12"/>
        <v>3768</v>
      </c>
      <c r="G233" s="328">
        <f t="shared" si="12"/>
        <v>7469</v>
      </c>
      <c r="H233" s="328">
        <f t="shared" si="12"/>
        <v>9738</v>
      </c>
      <c r="I233" s="328">
        <f t="shared" si="12"/>
        <v>11060</v>
      </c>
      <c r="J233" s="328">
        <f t="shared" si="12"/>
        <v>11910</v>
      </c>
      <c r="K233" s="328">
        <f t="shared" si="12"/>
        <v>13624</v>
      </c>
      <c r="L233" s="328">
        <f t="shared" si="12"/>
        <v>15726</v>
      </c>
      <c r="M233" s="328">
        <f t="shared" si="12"/>
        <v>18335</v>
      </c>
      <c r="N233" s="328">
        <f t="shared" si="12"/>
        <v>22004</v>
      </c>
      <c r="O233" s="328">
        <f t="shared" si="12"/>
        <v>25873</v>
      </c>
      <c r="P233" s="328">
        <f t="shared" si="12"/>
        <v>31479</v>
      </c>
      <c r="Q233" s="328">
        <f t="shared" si="12"/>
        <v>36421</v>
      </c>
      <c r="R233" s="328">
        <f t="shared" si="12"/>
        <v>40686</v>
      </c>
      <c r="S233" s="328">
        <f t="shared" si="12"/>
        <v>42262</v>
      </c>
      <c r="T233" s="328">
        <f t="shared" si="12"/>
        <v>37597</v>
      </c>
      <c r="U233" s="328">
        <f t="shared" si="12"/>
        <v>67102</v>
      </c>
      <c r="V233" s="328">
        <f t="shared" si="12"/>
        <v>2173</v>
      </c>
    </row>
    <row r="234" spans="1:22" s="303" customFormat="1" ht="3.95" customHeight="1">
      <c r="A234" s="291"/>
      <c r="B234" s="328"/>
      <c r="C234" s="328"/>
      <c r="D234" s="328"/>
      <c r="E234" s="328"/>
      <c r="F234" s="328"/>
      <c r="G234" s="328"/>
      <c r="H234" s="328"/>
      <c r="I234" s="328"/>
      <c r="J234" s="328"/>
      <c r="K234" s="328"/>
      <c r="L234" s="328"/>
      <c r="M234" s="328"/>
      <c r="N234" s="328"/>
      <c r="O234" s="328"/>
      <c r="P234" s="328"/>
      <c r="Q234" s="328"/>
      <c r="R234" s="328"/>
      <c r="S234" s="328"/>
      <c r="T234" s="328"/>
      <c r="U234" s="328"/>
      <c r="V234" s="328"/>
    </row>
    <row r="235" spans="1:22" s="304" customFormat="1" ht="9" customHeight="1">
      <c r="A235" s="292" t="s">
        <v>16</v>
      </c>
      <c r="B235" s="327">
        <f t="shared" ref="B235:B267" si="13">SUM(C235:V235)</f>
        <v>3826</v>
      </c>
      <c r="C235" s="319">
        <v>342</v>
      </c>
      <c r="D235" s="319">
        <v>58</v>
      </c>
      <c r="E235" s="319">
        <v>31</v>
      </c>
      <c r="F235" s="319">
        <v>28</v>
      </c>
      <c r="G235" s="319">
        <v>70</v>
      </c>
      <c r="H235" s="319">
        <v>58</v>
      </c>
      <c r="I235" s="319">
        <v>84</v>
      </c>
      <c r="J235" s="319">
        <v>78</v>
      </c>
      <c r="K235" s="319">
        <v>106</v>
      </c>
      <c r="L235" s="319">
        <v>118</v>
      </c>
      <c r="M235" s="319">
        <v>141</v>
      </c>
      <c r="N235" s="319">
        <v>177</v>
      </c>
      <c r="O235" s="319">
        <v>238</v>
      </c>
      <c r="P235" s="319">
        <v>259</v>
      </c>
      <c r="Q235" s="319">
        <v>280</v>
      </c>
      <c r="R235" s="319">
        <v>312</v>
      </c>
      <c r="S235" s="319">
        <v>414</v>
      </c>
      <c r="T235" s="319">
        <v>346</v>
      </c>
      <c r="U235" s="319">
        <v>660</v>
      </c>
      <c r="V235" s="319">
        <v>26</v>
      </c>
    </row>
    <row r="236" spans="1:22" s="304" customFormat="1" ht="9" customHeight="1">
      <c r="A236" s="292" t="s">
        <v>17</v>
      </c>
      <c r="B236" s="327">
        <f t="shared" si="13"/>
        <v>11090</v>
      </c>
      <c r="C236" s="319">
        <v>1064</v>
      </c>
      <c r="D236" s="319">
        <v>162</v>
      </c>
      <c r="E236" s="319">
        <v>84</v>
      </c>
      <c r="F236" s="319">
        <v>74</v>
      </c>
      <c r="G236" s="319">
        <v>161</v>
      </c>
      <c r="H236" s="319">
        <v>291</v>
      </c>
      <c r="I236" s="319">
        <v>423</v>
      </c>
      <c r="J236" s="319">
        <v>473</v>
      </c>
      <c r="K236" s="319">
        <v>525</v>
      </c>
      <c r="L236" s="319">
        <v>546</v>
      </c>
      <c r="M236" s="319">
        <v>564</v>
      </c>
      <c r="N236" s="319">
        <v>632</v>
      </c>
      <c r="O236" s="319">
        <v>669</v>
      </c>
      <c r="P236" s="319">
        <v>812</v>
      </c>
      <c r="Q236" s="319">
        <v>850</v>
      </c>
      <c r="R236" s="319">
        <v>900</v>
      </c>
      <c r="S236" s="319">
        <v>960</v>
      </c>
      <c r="T236" s="319">
        <v>747</v>
      </c>
      <c r="U236" s="319">
        <v>1062</v>
      </c>
      <c r="V236" s="319">
        <v>91</v>
      </c>
    </row>
    <row r="237" spans="1:22" s="304" customFormat="1" ht="9" customHeight="1">
      <c r="A237" s="292" t="s">
        <v>18</v>
      </c>
      <c r="B237" s="327">
        <f t="shared" si="13"/>
        <v>1782</v>
      </c>
      <c r="C237" s="319">
        <v>171</v>
      </c>
      <c r="D237" s="319">
        <v>34</v>
      </c>
      <c r="E237" s="319">
        <v>22</v>
      </c>
      <c r="F237" s="319">
        <v>13</v>
      </c>
      <c r="G237" s="319">
        <v>31</v>
      </c>
      <c r="H237" s="319">
        <v>44</v>
      </c>
      <c r="I237" s="319">
        <v>37</v>
      </c>
      <c r="J237" s="319">
        <v>60</v>
      </c>
      <c r="K237" s="319">
        <v>51</v>
      </c>
      <c r="L237" s="319">
        <v>64</v>
      </c>
      <c r="M237" s="319">
        <v>67</v>
      </c>
      <c r="N237" s="319">
        <v>104</v>
      </c>
      <c r="O237" s="319">
        <v>98</v>
      </c>
      <c r="P237" s="319">
        <v>132</v>
      </c>
      <c r="Q237" s="319">
        <v>150</v>
      </c>
      <c r="R237" s="319">
        <v>144</v>
      </c>
      <c r="S237" s="319">
        <v>160</v>
      </c>
      <c r="T237" s="319">
        <v>135</v>
      </c>
      <c r="U237" s="319">
        <v>251</v>
      </c>
      <c r="V237" s="319">
        <v>14</v>
      </c>
    </row>
    <row r="238" spans="1:22" s="304" customFormat="1" ht="9" customHeight="1">
      <c r="A238" s="295" t="s">
        <v>19</v>
      </c>
      <c r="B238" s="353">
        <f t="shared" si="13"/>
        <v>2493</v>
      </c>
      <c r="C238" s="323">
        <v>174</v>
      </c>
      <c r="D238" s="323">
        <v>31</v>
      </c>
      <c r="E238" s="323">
        <v>18</v>
      </c>
      <c r="F238" s="323">
        <v>26</v>
      </c>
      <c r="G238" s="323">
        <v>43</v>
      </c>
      <c r="H238" s="323">
        <v>61</v>
      </c>
      <c r="I238" s="323">
        <v>55</v>
      </c>
      <c r="J238" s="323">
        <v>76</v>
      </c>
      <c r="K238" s="323">
        <v>75</v>
      </c>
      <c r="L238" s="323">
        <v>86</v>
      </c>
      <c r="M238" s="323">
        <v>125</v>
      </c>
      <c r="N238" s="323">
        <v>151</v>
      </c>
      <c r="O238" s="323">
        <v>151</v>
      </c>
      <c r="P238" s="323">
        <v>166</v>
      </c>
      <c r="Q238" s="323">
        <v>170</v>
      </c>
      <c r="R238" s="323">
        <v>228</v>
      </c>
      <c r="S238" s="323">
        <v>237</v>
      </c>
      <c r="T238" s="323">
        <v>237</v>
      </c>
      <c r="U238" s="323">
        <v>344</v>
      </c>
      <c r="V238" s="323">
        <v>39</v>
      </c>
    </row>
    <row r="239" spans="1:22" s="304" customFormat="1" ht="9" customHeight="1">
      <c r="A239" s="292" t="s">
        <v>20</v>
      </c>
      <c r="B239" s="327">
        <f t="shared" si="13"/>
        <v>10748</v>
      </c>
      <c r="C239" s="319">
        <v>589</v>
      </c>
      <c r="D239" s="319">
        <v>95</v>
      </c>
      <c r="E239" s="319">
        <v>59</v>
      </c>
      <c r="F239" s="319">
        <v>69</v>
      </c>
      <c r="G239" s="319">
        <v>156</v>
      </c>
      <c r="H239" s="319">
        <v>200</v>
      </c>
      <c r="I239" s="319">
        <v>218</v>
      </c>
      <c r="J239" s="319">
        <v>244</v>
      </c>
      <c r="K239" s="319">
        <v>285</v>
      </c>
      <c r="L239" s="319">
        <v>343</v>
      </c>
      <c r="M239" s="319">
        <v>428</v>
      </c>
      <c r="N239" s="319">
        <v>558</v>
      </c>
      <c r="O239" s="319">
        <v>777</v>
      </c>
      <c r="P239" s="319">
        <v>878</v>
      </c>
      <c r="Q239" s="319">
        <v>1107</v>
      </c>
      <c r="R239" s="319">
        <v>1061</v>
      </c>
      <c r="S239" s="319">
        <v>1165</v>
      </c>
      <c r="T239" s="319">
        <v>938</v>
      </c>
      <c r="U239" s="319">
        <v>1529</v>
      </c>
      <c r="V239" s="319">
        <v>49</v>
      </c>
    </row>
    <row r="240" spans="1:22" s="304" customFormat="1" ht="9" customHeight="1">
      <c r="A240" s="292" t="s">
        <v>21</v>
      </c>
      <c r="B240" s="327">
        <f t="shared" si="13"/>
        <v>2449</v>
      </c>
      <c r="C240" s="319">
        <v>154</v>
      </c>
      <c r="D240" s="319">
        <v>32</v>
      </c>
      <c r="E240" s="319">
        <v>16</v>
      </c>
      <c r="F240" s="319">
        <v>20</v>
      </c>
      <c r="G240" s="319">
        <v>34</v>
      </c>
      <c r="H240" s="319">
        <v>61</v>
      </c>
      <c r="I240" s="319">
        <v>50</v>
      </c>
      <c r="J240" s="319">
        <v>64</v>
      </c>
      <c r="K240" s="319">
        <v>77</v>
      </c>
      <c r="L240" s="319">
        <v>71</v>
      </c>
      <c r="M240" s="319">
        <v>104</v>
      </c>
      <c r="N240" s="319">
        <v>110</v>
      </c>
      <c r="O240" s="319">
        <v>129</v>
      </c>
      <c r="P240" s="319">
        <v>158</v>
      </c>
      <c r="Q240" s="319">
        <v>179</v>
      </c>
      <c r="R240" s="319">
        <v>260</v>
      </c>
      <c r="S240" s="319">
        <v>252</v>
      </c>
      <c r="T240" s="319">
        <v>224</v>
      </c>
      <c r="U240" s="319">
        <v>435</v>
      </c>
      <c r="V240" s="319">
        <v>19</v>
      </c>
    </row>
    <row r="241" spans="1:22" s="304" customFormat="1" ht="9" customHeight="1">
      <c r="A241" s="292" t="s">
        <v>22</v>
      </c>
      <c r="B241" s="327">
        <f t="shared" si="13"/>
        <v>15815</v>
      </c>
      <c r="C241" s="319">
        <v>1599</v>
      </c>
      <c r="D241" s="319">
        <v>466</v>
      </c>
      <c r="E241" s="319">
        <v>210</v>
      </c>
      <c r="F241" s="319">
        <v>248</v>
      </c>
      <c r="G241" s="319">
        <v>389</v>
      </c>
      <c r="H241" s="319">
        <v>535</v>
      </c>
      <c r="I241" s="319">
        <v>569</v>
      </c>
      <c r="J241" s="319">
        <v>548</v>
      </c>
      <c r="K241" s="319">
        <v>603</v>
      </c>
      <c r="L241" s="319">
        <v>668</v>
      </c>
      <c r="M241" s="319">
        <v>676</v>
      </c>
      <c r="N241" s="319">
        <v>807</v>
      </c>
      <c r="O241" s="319">
        <v>914</v>
      </c>
      <c r="P241" s="319">
        <v>1033</v>
      </c>
      <c r="Q241" s="319">
        <v>1086</v>
      </c>
      <c r="R241" s="319">
        <v>1245</v>
      </c>
      <c r="S241" s="319">
        <v>1173</v>
      </c>
      <c r="T241" s="319">
        <v>1047</v>
      </c>
      <c r="U241" s="319">
        <v>1854</v>
      </c>
      <c r="V241" s="319">
        <v>145</v>
      </c>
    </row>
    <row r="242" spans="1:22" s="304" customFormat="1" ht="9" customHeight="1">
      <c r="A242" s="295" t="s">
        <v>23</v>
      </c>
      <c r="B242" s="353">
        <f t="shared" si="13"/>
        <v>15905</v>
      </c>
      <c r="C242" s="323">
        <v>1271</v>
      </c>
      <c r="D242" s="323">
        <v>229</v>
      </c>
      <c r="E242" s="323">
        <v>104</v>
      </c>
      <c r="F242" s="323">
        <v>118</v>
      </c>
      <c r="G242" s="323">
        <v>292</v>
      </c>
      <c r="H242" s="323">
        <v>402</v>
      </c>
      <c r="I242" s="323">
        <v>492</v>
      </c>
      <c r="J242" s="323">
        <v>540</v>
      </c>
      <c r="K242" s="323">
        <v>512</v>
      </c>
      <c r="L242" s="323">
        <v>637</v>
      </c>
      <c r="M242" s="323">
        <v>635</v>
      </c>
      <c r="N242" s="323">
        <v>796</v>
      </c>
      <c r="O242" s="323">
        <v>980</v>
      </c>
      <c r="P242" s="323">
        <v>1193</v>
      </c>
      <c r="Q242" s="323">
        <v>1414</v>
      </c>
      <c r="R242" s="323">
        <v>1519</v>
      </c>
      <c r="S242" s="323">
        <v>1519</v>
      </c>
      <c r="T242" s="323">
        <v>1242</v>
      </c>
      <c r="U242" s="323">
        <v>1876</v>
      </c>
      <c r="V242" s="323">
        <v>134</v>
      </c>
    </row>
    <row r="243" spans="1:22" s="304" customFormat="1" ht="9" customHeight="1">
      <c r="A243" s="243" t="s">
        <v>24</v>
      </c>
      <c r="B243" s="327">
        <f t="shared" si="13"/>
        <v>46627</v>
      </c>
      <c r="C243" s="319">
        <v>2894</v>
      </c>
      <c r="D243" s="319">
        <v>384</v>
      </c>
      <c r="E243" s="319">
        <v>172</v>
      </c>
      <c r="F243" s="319">
        <v>224</v>
      </c>
      <c r="G243" s="319">
        <v>538</v>
      </c>
      <c r="H243" s="319">
        <v>845</v>
      </c>
      <c r="I243" s="319">
        <v>965</v>
      </c>
      <c r="J243" s="319">
        <v>1140</v>
      </c>
      <c r="K243" s="319">
        <v>1339</v>
      </c>
      <c r="L243" s="319">
        <v>1560</v>
      </c>
      <c r="M243" s="319">
        <v>1932</v>
      </c>
      <c r="N243" s="319">
        <v>2376</v>
      </c>
      <c r="O243" s="319">
        <v>2812</v>
      </c>
      <c r="P243" s="319">
        <v>3496</v>
      </c>
      <c r="Q243" s="319">
        <v>4125</v>
      </c>
      <c r="R243" s="319">
        <v>4777</v>
      </c>
      <c r="S243" s="319">
        <v>5095</v>
      </c>
      <c r="T243" s="319">
        <v>4486</v>
      </c>
      <c r="U243" s="319">
        <v>7448</v>
      </c>
      <c r="V243" s="319">
        <v>19</v>
      </c>
    </row>
    <row r="244" spans="1:22" s="304" customFormat="1" ht="9" customHeight="1">
      <c r="A244" s="292" t="s">
        <v>25</v>
      </c>
      <c r="B244" s="327">
        <f t="shared" si="13"/>
        <v>5902</v>
      </c>
      <c r="C244" s="319">
        <v>132</v>
      </c>
      <c r="D244" s="319">
        <v>47</v>
      </c>
      <c r="E244" s="319">
        <v>27</v>
      </c>
      <c r="F244" s="319">
        <v>50</v>
      </c>
      <c r="G244" s="319">
        <v>103</v>
      </c>
      <c r="H244" s="319">
        <v>158</v>
      </c>
      <c r="I244" s="319">
        <v>134</v>
      </c>
      <c r="J244" s="319">
        <v>158</v>
      </c>
      <c r="K244" s="319">
        <v>138</v>
      </c>
      <c r="L244" s="319">
        <v>196</v>
      </c>
      <c r="M244" s="319">
        <v>218</v>
      </c>
      <c r="N244" s="319">
        <v>278</v>
      </c>
      <c r="O244" s="319">
        <v>338</v>
      </c>
      <c r="P244" s="319">
        <v>495</v>
      </c>
      <c r="Q244" s="319">
        <v>610</v>
      </c>
      <c r="R244" s="319">
        <v>688</v>
      </c>
      <c r="S244" s="319">
        <v>586</v>
      </c>
      <c r="T244" s="319">
        <v>568</v>
      </c>
      <c r="U244" s="319">
        <v>959</v>
      </c>
      <c r="V244" s="319">
        <v>19</v>
      </c>
    </row>
    <row r="245" spans="1:22" s="304" customFormat="1" ht="9" customHeight="1">
      <c r="A245" s="292" t="s">
        <v>26</v>
      </c>
      <c r="B245" s="327">
        <f t="shared" si="13"/>
        <v>20375</v>
      </c>
      <c r="C245" s="319">
        <v>2046</v>
      </c>
      <c r="D245" s="319">
        <v>330</v>
      </c>
      <c r="E245" s="319">
        <v>180</v>
      </c>
      <c r="F245" s="319">
        <v>173</v>
      </c>
      <c r="G245" s="319">
        <v>357</v>
      </c>
      <c r="H245" s="319">
        <v>444</v>
      </c>
      <c r="I245" s="319">
        <v>404</v>
      </c>
      <c r="J245" s="319">
        <v>424</v>
      </c>
      <c r="K245" s="319">
        <v>519</v>
      </c>
      <c r="L245" s="319">
        <v>643</v>
      </c>
      <c r="M245" s="319">
        <v>711</v>
      </c>
      <c r="N245" s="319">
        <v>849</v>
      </c>
      <c r="O245" s="319">
        <v>1056</v>
      </c>
      <c r="P245" s="319">
        <v>1255</v>
      </c>
      <c r="Q245" s="319">
        <v>1537</v>
      </c>
      <c r="R245" s="319">
        <v>1777</v>
      </c>
      <c r="S245" s="319">
        <v>1850</v>
      </c>
      <c r="T245" s="319">
        <v>1612</v>
      </c>
      <c r="U245" s="319">
        <v>4060</v>
      </c>
      <c r="V245" s="319">
        <v>148</v>
      </c>
    </row>
    <row r="246" spans="1:22" s="304" customFormat="1" ht="9" customHeight="1">
      <c r="A246" s="295" t="s">
        <v>27</v>
      </c>
      <c r="B246" s="353">
        <f t="shared" si="13"/>
        <v>10715</v>
      </c>
      <c r="C246" s="323">
        <v>496</v>
      </c>
      <c r="D246" s="323">
        <v>177</v>
      </c>
      <c r="E246" s="323">
        <v>74</v>
      </c>
      <c r="F246" s="323">
        <v>100</v>
      </c>
      <c r="G246" s="323">
        <v>198</v>
      </c>
      <c r="H246" s="323">
        <v>288</v>
      </c>
      <c r="I246" s="323">
        <v>384</v>
      </c>
      <c r="J246" s="323">
        <v>369</v>
      </c>
      <c r="K246" s="323">
        <v>430</v>
      </c>
      <c r="L246" s="323">
        <v>412</v>
      </c>
      <c r="M246" s="323">
        <v>519</v>
      </c>
      <c r="N246" s="323">
        <v>570</v>
      </c>
      <c r="O246" s="323">
        <v>593</v>
      </c>
      <c r="P246" s="323">
        <v>827</v>
      </c>
      <c r="Q246" s="323">
        <v>940</v>
      </c>
      <c r="R246" s="323">
        <v>1009</v>
      </c>
      <c r="S246" s="323">
        <v>961</v>
      </c>
      <c r="T246" s="323">
        <v>854</v>
      </c>
      <c r="U246" s="323">
        <v>1469</v>
      </c>
      <c r="V246" s="323">
        <v>45</v>
      </c>
    </row>
    <row r="247" spans="1:22" s="304" customFormat="1" ht="9" customHeight="1">
      <c r="A247" s="292" t="s">
        <v>28</v>
      </c>
      <c r="B247" s="327">
        <f t="shared" si="13"/>
        <v>9693</v>
      </c>
      <c r="C247" s="319">
        <v>752</v>
      </c>
      <c r="D247" s="319">
        <v>119</v>
      </c>
      <c r="E247" s="319">
        <v>92</v>
      </c>
      <c r="F247" s="319">
        <v>85</v>
      </c>
      <c r="G247" s="319">
        <v>165</v>
      </c>
      <c r="H247" s="319">
        <v>206</v>
      </c>
      <c r="I247" s="319">
        <v>207</v>
      </c>
      <c r="J247" s="319">
        <v>249</v>
      </c>
      <c r="K247" s="319">
        <v>302</v>
      </c>
      <c r="L247" s="319">
        <v>375</v>
      </c>
      <c r="M247" s="319">
        <v>447</v>
      </c>
      <c r="N247" s="319">
        <v>502</v>
      </c>
      <c r="O247" s="319">
        <v>640</v>
      </c>
      <c r="P247" s="319">
        <v>684</v>
      </c>
      <c r="Q247" s="319">
        <v>770</v>
      </c>
      <c r="R247" s="319">
        <v>792</v>
      </c>
      <c r="S247" s="319">
        <v>866</v>
      </c>
      <c r="T247" s="319">
        <v>834</v>
      </c>
      <c r="U247" s="319">
        <v>1543</v>
      </c>
      <c r="V247" s="319">
        <v>63</v>
      </c>
    </row>
    <row r="248" spans="1:22" s="304" customFormat="1" ht="9" customHeight="1">
      <c r="A248" s="292" t="s">
        <v>29</v>
      </c>
      <c r="B248" s="327">
        <f t="shared" si="13"/>
        <v>30741</v>
      </c>
      <c r="C248" s="319">
        <v>2224</v>
      </c>
      <c r="D248" s="319">
        <v>440</v>
      </c>
      <c r="E248" s="319">
        <v>262</v>
      </c>
      <c r="F248" s="319">
        <v>258</v>
      </c>
      <c r="G248" s="319">
        <v>460</v>
      </c>
      <c r="H248" s="319">
        <v>586</v>
      </c>
      <c r="I248" s="319">
        <v>652</v>
      </c>
      <c r="J248" s="319">
        <v>763</v>
      </c>
      <c r="K248" s="319">
        <v>797</v>
      </c>
      <c r="L248" s="319">
        <v>972</v>
      </c>
      <c r="M248" s="319">
        <v>1143</v>
      </c>
      <c r="N248" s="319">
        <v>1420</v>
      </c>
      <c r="O248" s="319">
        <v>1711</v>
      </c>
      <c r="P248" s="319">
        <v>2017</v>
      </c>
      <c r="Q248" s="319">
        <v>2379</v>
      </c>
      <c r="R248" s="319">
        <v>2632</v>
      </c>
      <c r="S248" s="319">
        <v>2990</v>
      </c>
      <c r="T248" s="319">
        <v>3141</v>
      </c>
      <c r="U248" s="319">
        <v>5774</v>
      </c>
      <c r="V248" s="319">
        <v>120</v>
      </c>
    </row>
    <row r="249" spans="1:22" s="304" customFormat="1" ht="9" customHeight="1">
      <c r="A249" s="292" t="s">
        <v>30</v>
      </c>
      <c r="B249" s="327">
        <f t="shared" si="13"/>
        <v>53315</v>
      </c>
      <c r="C249" s="319">
        <v>6824</v>
      </c>
      <c r="D249" s="319">
        <v>880</v>
      </c>
      <c r="E249" s="319">
        <v>387</v>
      </c>
      <c r="F249" s="319">
        <v>477</v>
      </c>
      <c r="G249" s="319">
        <v>1059</v>
      </c>
      <c r="H249" s="319">
        <v>1273</v>
      </c>
      <c r="I249" s="319">
        <v>1473</v>
      </c>
      <c r="J249" s="319">
        <v>1562</v>
      </c>
      <c r="K249" s="319">
        <v>1886</v>
      </c>
      <c r="L249" s="319">
        <v>2144</v>
      </c>
      <c r="M249" s="319">
        <v>2492</v>
      </c>
      <c r="N249" s="319">
        <v>2943</v>
      </c>
      <c r="O249" s="319">
        <v>3351</v>
      </c>
      <c r="P249" s="319">
        <v>3865</v>
      </c>
      <c r="Q249" s="319">
        <v>4268</v>
      </c>
      <c r="R249" s="319">
        <v>4402</v>
      </c>
      <c r="S249" s="319">
        <v>4368</v>
      </c>
      <c r="T249" s="319">
        <v>3558</v>
      </c>
      <c r="U249" s="319">
        <v>6023</v>
      </c>
      <c r="V249" s="319">
        <v>80</v>
      </c>
    </row>
    <row r="250" spans="1:22" s="304" customFormat="1" ht="9" customHeight="1">
      <c r="A250" s="295" t="s">
        <v>31</v>
      </c>
      <c r="B250" s="353">
        <f t="shared" si="13"/>
        <v>18277</v>
      </c>
      <c r="C250" s="323">
        <v>1127</v>
      </c>
      <c r="D250" s="323">
        <v>283</v>
      </c>
      <c r="E250" s="323">
        <v>156</v>
      </c>
      <c r="F250" s="323">
        <v>221</v>
      </c>
      <c r="G250" s="323">
        <v>362</v>
      </c>
      <c r="H250" s="323">
        <v>392</v>
      </c>
      <c r="I250" s="323">
        <v>440</v>
      </c>
      <c r="J250" s="323">
        <v>457</v>
      </c>
      <c r="K250" s="323">
        <v>544</v>
      </c>
      <c r="L250" s="323">
        <v>578</v>
      </c>
      <c r="M250" s="323">
        <v>678</v>
      </c>
      <c r="N250" s="323">
        <v>771</v>
      </c>
      <c r="O250" s="323">
        <v>966</v>
      </c>
      <c r="P250" s="323">
        <v>1133</v>
      </c>
      <c r="Q250" s="323">
        <v>1426</v>
      </c>
      <c r="R250" s="323">
        <v>1733</v>
      </c>
      <c r="S250" s="323">
        <v>1832</v>
      </c>
      <c r="T250" s="323">
        <v>1614</v>
      </c>
      <c r="U250" s="323">
        <v>3487</v>
      </c>
      <c r="V250" s="323">
        <v>77</v>
      </c>
    </row>
    <row r="251" spans="1:22" s="304" customFormat="1" ht="9" customHeight="1">
      <c r="A251" s="292" t="s">
        <v>32</v>
      </c>
      <c r="B251" s="327">
        <f t="shared" si="13"/>
        <v>6795</v>
      </c>
      <c r="C251" s="319">
        <v>408</v>
      </c>
      <c r="D251" s="319">
        <v>83</v>
      </c>
      <c r="E251" s="319">
        <v>50</v>
      </c>
      <c r="F251" s="319">
        <v>53</v>
      </c>
      <c r="G251" s="319">
        <v>118</v>
      </c>
      <c r="H251" s="319">
        <v>142</v>
      </c>
      <c r="I251" s="319">
        <v>148</v>
      </c>
      <c r="J251" s="319">
        <v>154</v>
      </c>
      <c r="K251" s="319">
        <v>195</v>
      </c>
      <c r="L251" s="319">
        <v>227</v>
      </c>
      <c r="M251" s="319">
        <v>255</v>
      </c>
      <c r="N251" s="319">
        <v>331</v>
      </c>
      <c r="O251" s="319">
        <v>369</v>
      </c>
      <c r="P251" s="319">
        <v>486</v>
      </c>
      <c r="Q251" s="319">
        <v>630</v>
      </c>
      <c r="R251" s="319">
        <v>656</v>
      </c>
      <c r="S251" s="319">
        <v>729</v>
      </c>
      <c r="T251" s="319">
        <v>596</v>
      </c>
      <c r="U251" s="319">
        <v>1112</v>
      </c>
      <c r="V251" s="319">
        <v>53</v>
      </c>
    </row>
    <row r="252" spans="1:22" s="304" customFormat="1" ht="9" customHeight="1">
      <c r="A252" s="292" t="s">
        <v>33</v>
      </c>
      <c r="B252" s="327">
        <f t="shared" si="13"/>
        <v>4136</v>
      </c>
      <c r="C252" s="319">
        <v>188</v>
      </c>
      <c r="D252" s="319">
        <v>71</v>
      </c>
      <c r="E252" s="319">
        <v>35</v>
      </c>
      <c r="F252" s="319">
        <v>29</v>
      </c>
      <c r="G252" s="319">
        <v>60</v>
      </c>
      <c r="H252" s="319">
        <v>98</v>
      </c>
      <c r="I252" s="319">
        <v>89</v>
      </c>
      <c r="J252" s="319">
        <v>117</v>
      </c>
      <c r="K252" s="319">
        <v>113</v>
      </c>
      <c r="L252" s="319">
        <v>127</v>
      </c>
      <c r="M252" s="319">
        <v>151</v>
      </c>
      <c r="N252" s="319">
        <v>164</v>
      </c>
      <c r="O252" s="319">
        <v>185</v>
      </c>
      <c r="P252" s="319">
        <v>292</v>
      </c>
      <c r="Q252" s="319">
        <v>355</v>
      </c>
      <c r="R252" s="319">
        <v>342</v>
      </c>
      <c r="S252" s="319">
        <v>471</v>
      </c>
      <c r="T252" s="319">
        <v>452</v>
      </c>
      <c r="U252" s="319">
        <v>782</v>
      </c>
      <c r="V252" s="319">
        <v>15</v>
      </c>
    </row>
    <row r="253" spans="1:22" s="304" customFormat="1" ht="9" customHeight="1">
      <c r="A253" s="292" t="s">
        <v>34</v>
      </c>
      <c r="B253" s="327">
        <f t="shared" si="13"/>
        <v>16286</v>
      </c>
      <c r="C253" s="319">
        <v>1036</v>
      </c>
      <c r="D253" s="319">
        <v>151</v>
      </c>
      <c r="E253" s="319">
        <v>89</v>
      </c>
      <c r="F253" s="319">
        <v>87</v>
      </c>
      <c r="G253" s="319">
        <v>208</v>
      </c>
      <c r="H253" s="319">
        <v>273</v>
      </c>
      <c r="I253" s="319">
        <v>336</v>
      </c>
      <c r="J253" s="319">
        <v>328</v>
      </c>
      <c r="K253" s="319">
        <v>393</v>
      </c>
      <c r="L253" s="319">
        <v>505</v>
      </c>
      <c r="M253" s="319">
        <v>590</v>
      </c>
      <c r="N253" s="319">
        <v>796</v>
      </c>
      <c r="O253" s="319">
        <v>1017</v>
      </c>
      <c r="P253" s="319">
        <v>1312</v>
      </c>
      <c r="Q253" s="319">
        <v>1534</v>
      </c>
      <c r="R253" s="319">
        <v>1661</v>
      </c>
      <c r="S253" s="319">
        <v>1744</v>
      </c>
      <c r="T253" s="319">
        <v>1560</v>
      </c>
      <c r="U253" s="319">
        <v>2551</v>
      </c>
      <c r="V253" s="319">
        <v>115</v>
      </c>
    </row>
    <row r="254" spans="1:22" s="304" customFormat="1" ht="9" customHeight="1">
      <c r="A254" s="295" t="s">
        <v>35</v>
      </c>
      <c r="B254" s="353">
        <f t="shared" si="13"/>
        <v>17103</v>
      </c>
      <c r="C254" s="323">
        <v>1208</v>
      </c>
      <c r="D254" s="323">
        <v>410</v>
      </c>
      <c r="E254" s="323">
        <v>202</v>
      </c>
      <c r="F254" s="323">
        <v>197</v>
      </c>
      <c r="G254" s="323">
        <v>326</v>
      </c>
      <c r="H254" s="323">
        <v>367</v>
      </c>
      <c r="I254" s="323">
        <v>423</v>
      </c>
      <c r="J254" s="323">
        <v>506</v>
      </c>
      <c r="K254" s="323">
        <v>540</v>
      </c>
      <c r="L254" s="323">
        <v>601</v>
      </c>
      <c r="M254" s="323">
        <v>773</v>
      </c>
      <c r="N254" s="323">
        <v>837</v>
      </c>
      <c r="O254" s="323">
        <v>905</v>
      </c>
      <c r="P254" s="323">
        <v>1125</v>
      </c>
      <c r="Q254" s="323">
        <v>1334</v>
      </c>
      <c r="R254" s="323">
        <v>1549</v>
      </c>
      <c r="S254" s="323">
        <v>1574</v>
      </c>
      <c r="T254" s="323">
        <v>1476</v>
      </c>
      <c r="U254" s="323">
        <v>2667</v>
      </c>
      <c r="V254" s="323">
        <v>83</v>
      </c>
    </row>
    <row r="255" spans="1:22" s="304" customFormat="1" ht="9" customHeight="1">
      <c r="A255" s="292" t="s">
        <v>36</v>
      </c>
      <c r="B255" s="327">
        <f t="shared" si="13"/>
        <v>25766</v>
      </c>
      <c r="C255" s="319">
        <v>3376</v>
      </c>
      <c r="D255" s="319">
        <v>523</v>
      </c>
      <c r="E255" s="319">
        <v>233</v>
      </c>
      <c r="F255" s="319">
        <v>250</v>
      </c>
      <c r="G255" s="319">
        <v>418</v>
      </c>
      <c r="H255" s="319">
        <v>467</v>
      </c>
      <c r="I255" s="319">
        <v>598</v>
      </c>
      <c r="J255" s="319">
        <v>602</v>
      </c>
      <c r="K255" s="319">
        <v>776</v>
      </c>
      <c r="L255" s="319">
        <v>906</v>
      </c>
      <c r="M255" s="319">
        <v>1037</v>
      </c>
      <c r="N255" s="319">
        <v>1263</v>
      </c>
      <c r="O255" s="319">
        <v>1419</v>
      </c>
      <c r="P255" s="319">
        <v>1634</v>
      </c>
      <c r="Q255" s="319">
        <v>1816</v>
      </c>
      <c r="R255" s="319">
        <v>2192</v>
      </c>
      <c r="S255" s="319">
        <v>2225</v>
      </c>
      <c r="T255" s="319">
        <v>2034</v>
      </c>
      <c r="U255" s="319">
        <v>3918</v>
      </c>
      <c r="V255" s="319">
        <v>79</v>
      </c>
    </row>
    <row r="256" spans="1:22" s="304" customFormat="1" ht="9" customHeight="1">
      <c r="A256" s="292" t="s">
        <v>37</v>
      </c>
      <c r="B256" s="327">
        <f t="shared" si="13"/>
        <v>6022</v>
      </c>
      <c r="C256" s="319">
        <v>644</v>
      </c>
      <c r="D256" s="319">
        <v>90</v>
      </c>
      <c r="E256" s="319">
        <v>59</v>
      </c>
      <c r="F256" s="319">
        <v>74</v>
      </c>
      <c r="G256" s="319">
        <v>135</v>
      </c>
      <c r="H256" s="319">
        <v>161</v>
      </c>
      <c r="I256" s="319">
        <v>156</v>
      </c>
      <c r="J256" s="319">
        <v>201</v>
      </c>
      <c r="K256" s="319">
        <v>201</v>
      </c>
      <c r="L256" s="319">
        <v>245</v>
      </c>
      <c r="M256" s="319">
        <v>284</v>
      </c>
      <c r="N256" s="319">
        <v>283</v>
      </c>
      <c r="O256" s="319">
        <v>356</v>
      </c>
      <c r="P256" s="319">
        <v>401</v>
      </c>
      <c r="Q256" s="319">
        <v>423</v>
      </c>
      <c r="R256" s="319">
        <v>440</v>
      </c>
      <c r="S256" s="319">
        <v>444</v>
      </c>
      <c r="T256" s="319">
        <v>440</v>
      </c>
      <c r="U256" s="319">
        <v>943</v>
      </c>
      <c r="V256" s="319">
        <v>42</v>
      </c>
    </row>
    <row r="257" spans="1:22" s="304" customFormat="1" ht="9" customHeight="1">
      <c r="A257" s="292" t="s">
        <v>38</v>
      </c>
      <c r="B257" s="327">
        <f t="shared" si="13"/>
        <v>2493</v>
      </c>
      <c r="C257" s="319">
        <v>331</v>
      </c>
      <c r="D257" s="319">
        <v>50</v>
      </c>
      <c r="E257" s="319">
        <v>26</v>
      </c>
      <c r="F257" s="319">
        <v>24</v>
      </c>
      <c r="G257" s="319">
        <v>55</v>
      </c>
      <c r="H257" s="319">
        <v>99</v>
      </c>
      <c r="I257" s="319">
        <v>107</v>
      </c>
      <c r="J257" s="319">
        <v>110</v>
      </c>
      <c r="K257" s="319">
        <v>115</v>
      </c>
      <c r="L257" s="319">
        <v>135</v>
      </c>
      <c r="M257" s="319">
        <v>135</v>
      </c>
      <c r="N257" s="319">
        <v>135</v>
      </c>
      <c r="O257" s="319">
        <v>129</v>
      </c>
      <c r="P257" s="319">
        <v>159</v>
      </c>
      <c r="Q257" s="319">
        <v>150</v>
      </c>
      <c r="R257" s="319">
        <v>169</v>
      </c>
      <c r="S257" s="319">
        <v>161</v>
      </c>
      <c r="T257" s="319">
        <v>121</v>
      </c>
      <c r="U257" s="319">
        <v>202</v>
      </c>
      <c r="V257" s="319">
        <v>80</v>
      </c>
    </row>
    <row r="258" spans="1:22" s="304" customFormat="1" ht="9" customHeight="1">
      <c r="A258" s="295" t="s">
        <v>39</v>
      </c>
      <c r="B258" s="353">
        <f t="shared" si="13"/>
        <v>9965</v>
      </c>
      <c r="C258" s="323">
        <v>782</v>
      </c>
      <c r="D258" s="323">
        <v>173</v>
      </c>
      <c r="E258" s="323">
        <v>77</v>
      </c>
      <c r="F258" s="323">
        <v>89</v>
      </c>
      <c r="G258" s="323">
        <v>198</v>
      </c>
      <c r="H258" s="323">
        <v>186</v>
      </c>
      <c r="I258" s="323">
        <v>205</v>
      </c>
      <c r="J258" s="323">
        <v>213</v>
      </c>
      <c r="K258" s="323">
        <v>238</v>
      </c>
      <c r="L258" s="323">
        <v>306</v>
      </c>
      <c r="M258" s="323">
        <v>347</v>
      </c>
      <c r="N258" s="323">
        <v>436</v>
      </c>
      <c r="O258" s="323">
        <v>473</v>
      </c>
      <c r="P258" s="323">
        <v>646</v>
      </c>
      <c r="Q258" s="323">
        <v>787</v>
      </c>
      <c r="R258" s="323">
        <v>948</v>
      </c>
      <c r="S258" s="323">
        <v>1069</v>
      </c>
      <c r="T258" s="323">
        <v>850</v>
      </c>
      <c r="U258" s="323">
        <v>1900</v>
      </c>
      <c r="V258" s="323">
        <v>42</v>
      </c>
    </row>
    <row r="259" spans="1:22" s="304" customFormat="1" ht="9" customHeight="1">
      <c r="A259" s="292" t="s">
        <v>40</v>
      </c>
      <c r="B259" s="327">
        <f t="shared" si="13"/>
        <v>10034</v>
      </c>
      <c r="C259" s="319">
        <v>254</v>
      </c>
      <c r="D259" s="319">
        <v>110</v>
      </c>
      <c r="E259" s="319">
        <v>77</v>
      </c>
      <c r="F259" s="319">
        <v>69</v>
      </c>
      <c r="G259" s="319">
        <v>177</v>
      </c>
      <c r="H259" s="319">
        <v>268</v>
      </c>
      <c r="I259" s="319">
        <v>293</v>
      </c>
      <c r="J259" s="319">
        <v>283</v>
      </c>
      <c r="K259" s="319">
        <v>262</v>
      </c>
      <c r="L259" s="319">
        <v>347</v>
      </c>
      <c r="M259" s="319">
        <v>403</v>
      </c>
      <c r="N259" s="319">
        <v>470</v>
      </c>
      <c r="O259" s="319">
        <v>557</v>
      </c>
      <c r="P259" s="319">
        <v>795</v>
      </c>
      <c r="Q259" s="319">
        <v>889</v>
      </c>
      <c r="R259" s="319">
        <v>1014</v>
      </c>
      <c r="S259" s="319">
        <v>1073</v>
      </c>
      <c r="T259" s="319">
        <v>1011</v>
      </c>
      <c r="U259" s="319">
        <v>1629</v>
      </c>
      <c r="V259" s="319">
        <v>53</v>
      </c>
    </row>
    <row r="260" spans="1:22" s="304" customFormat="1" ht="9" customHeight="1">
      <c r="A260" s="292" t="s">
        <v>41</v>
      </c>
      <c r="B260" s="327">
        <f t="shared" si="13"/>
        <v>10812</v>
      </c>
      <c r="C260" s="319">
        <v>747</v>
      </c>
      <c r="D260" s="319">
        <v>137</v>
      </c>
      <c r="E260" s="319">
        <v>62</v>
      </c>
      <c r="F260" s="319">
        <v>71</v>
      </c>
      <c r="G260" s="319">
        <v>156</v>
      </c>
      <c r="H260" s="319">
        <v>232</v>
      </c>
      <c r="I260" s="319">
        <v>263</v>
      </c>
      <c r="J260" s="319">
        <v>270</v>
      </c>
      <c r="K260" s="319">
        <v>318</v>
      </c>
      <c r="L260" s="319">
        <v>352</v>
      </c>
      <c r="M260" s="319">
        <v>433</v>
      </c>
      <c r="N260" s="319">
        <v>530</v>
      </c>
      <c r="O260" s="319">
        <v>667</v>
      </c>
      <c r="P260" s="319">
        <v>902</v>
      </c>
      <c r="Q260" s="319">
        <v>1011</v>
      </c>
      <c r="R260" s="319">
        <v>1104</v>
      </c>
      <c r="S260" s="319">
        <v>1157</v>
      </c>
      <c r="T260" s="319">
        <v>1004</v>
      </c>
      <c r="U260" s="319">
        <v>1370</v>
      </c>
      <c r="V260" s="319">
        <v>26</v>
      </c>
    </row>
    <row r="261" spans="1:22" s="304" customFormat="1" ht="9" customHeight="1">
      <c r="A261" s="292" t="s">
        <v>42</v>
      </c>
      <c r="B261" s="327">
        <f t="shared" si="13"/>
        <v>7636</v>
      </c>
      <c r="C261" s="319">
        <v>778</v>
      </c>
      <c r="D261" s="319">
        <v>133</v>
      </c>
      <c r="E261" s="319">
        <v>78</v>
      </c>
      <c r="F261" s="319">
        <v>76</v>
      </c>
      <c r="G261" s="319">
        <v>162</v>
      </c>
      <c r="H261" s="319">
        <v>257</v>
      </c>
      <c r="I261" s="319">
        <v>252</v>
      </c>
      <c r="J261" s="319">
        <v>228</v>
      </c>
      <c r="K261" s="319">
        <v>268</v>
      </c>
      <c r="L261" s="319">
        <v>290</v>
      </c>
      <c r="M261" s="319">
        <v>316</v>
      </c>
      <c r="N261" s="319">
        <v>374</v>
      </c>
      <c r="O261" s="319">
        <v>394</v>
      </c>
      <c r="P261" s="319">
        <v>533</v>
      </c>
      <c r="Q261" s="319">
        <v>577</v>
      </c>
      <c r="R261" s="319">
        <v>665</v>
      </c>
      <c r="S261" s="319">
        <v>665</v>
      </c>
      <c r="T261" s="319">
        <v>575</v>
      </c>
      <c r="U261" s="319">
        <v>967</v>
      </c>
      <c r="V261" s="319">
        <v>48</v>
      </c>
    </row>
    <row r="262" spans="1:22" s="304" customFormat="1" ht="9" customHeight="1">
      <c r="A262" s="295" t="s">
        <v>43</v>
      </c>
      <c r="B262" s="353">
        <f t="shared" si="13"/>
        <v>11796</v>
      </c>
      <c r="C262" s="323">
        <v>603</v>
      </c>
      <c r="D262" s="323">
        <v>110</v>
      </c>
      <c r="E262" s="323">
        <v>75</v>
      </c>
      <c r="F262" s="323">
        <v>93</v>
      </c>
      <c r="G262" s="323">
        <v>161</v>
      </c>
      <c r="H262" s="323">
        <v>248</v>
      </c>
      <c r="I262" s="323">
        <v>277</v>
      </c>
      <c r="J262" s="323">
        <v>288</v>
      </c>
      <c r="K262" s="323">
        <v>344</v>
      </c>
      <c r="L262" s="323">
        <v>384</v>
      </c>
      <c r="M262" s="323">
        <v>478</v>
      </c>
      <c r="N262" s="323">
        <v>591</v>
      </c>
      <c r="O262" s="323">
        <v>771</v>
      </c>
      <c r="P262" s="323">
        <v>961</v>
      </c>
      <c r="Q262" s="323">
        <v>1161</v>
      </c>
      <c r="R262" s="323">
        <v>1289</v>
      </c>
      <c r="S262" s="323">
        <v>1239</v>
      </c>
      <c r="T262" s="323">
        <v>930</v>
      </c>
      <c r="U262" s="323">
        <v>1702</v>
      </c>
      <c r="V262" s="323">
        <v>91</v>
      </c>
    </row>
    <row r="263" spans="1:22" s="304" customFormat="1" ht="9" customHeight="1">
      <c r="A263" s="292" t="s">
        <v>44</v>
      </c>
      <c r="B263" s="327">
        <f t="shared" si="13"/>
        <v>4487</v>
      </c>
      <c r="C263" s="319">
        <v>573</v>
      </c>
      <c r="D263" s="319">
        <v>84</v>
      </c>
      <c r="E263" s="319">
        <v>32</v>
      </c>
      <c r="F263" s="319">
        <v>48</v>
      </c>
      <c r="G263" s="319">
        <v>78</v>
      </c>
      <c r="H263" s="319">
        <v>99</v>
      </c>
      <c r="I263" s="319">
        <v>90</v>
      </c>
      <c r="J263" s="319">
        <v>91</v>
      </c>
      <c r="K263" s="319">
        <v>131</v>
      </c>
      <c r="L263" s="319">
        <v>139</v>
      </c>
      <c r="M263" s="319">
        <v>155</v>
      </c>
      <c r="N263" s="319">
        <v>195</v>
      </c>
      <c r="O263" s="319">
        <v>225</v>
      </c>
      <c r="P263" s="319">
        <v>276</v>
      </c>
      <c r="Q263" s="319">
        <v>328</v>
      </c>
      <c r="R263" s="319">
        <v>354</v>
      </c>
      <c r="S263" s="319">
        <v>402</v>
      </c>
      <c r="T263" s="319">
        <v>439</v>
      </c>
      <c r="U263" s="319">
        <v>728</v>
      </c>
      <c r="V263" s="319">
        <v>20</v>
      </c>
    </row>
    <row r="264" spans="1:22" s="304" customFormat="1" ht="9" customHeight="1">
      <c r="A264" s="292" t="s">
        <v>45</v>
      </c>
      <c r="B264" s="327">
        <f t="shared" si="13"/>
        <v>33203</v>
      </c>
      <c r="C264" s="319">
        <v>2103</v>
      </c>
      <c r="D264" s="319">
        <v>500</v>
      </c>
      <c r="E264" s="319">
        <v>254</v>
      </c>
      <c r="F264" s="319">
        <v>283</v>
      </c>
      <c r="G264" s="319">
        <v>498</v>
      </c>
      <c r="H264" s="319">
        <v>629</v>
      </c>
      <c r="I264" s="319">
        <v>798</v>
      </c>
      <c r="J264" s="319">
        <v>879</v>
      </c>
      <c r="K264" s="319">
        <v>1068</v>
      </c>
      <c r="L264" s="319">
        <v>1256</v>
      </c>
      <c r="M264" s="319">
        <v>1500</v>
      </c>
      <c r="N264" s="319">
        <v>1774</v>
      </c>
      <c r="O264" s="319">
        <v>2100</v>
      </c>
      <c r="P264" s="319">
        <v>2550</v>
      </c>
      <c r="Q264" s="319">
        <v>2864</v>
      </c>
      <c r="R264" s="319">
        <v>3284</v>
      </c>
      <c r="S264" s="319">
        <v>3095</v>
      </c>
      <c r="T264" s="319">
        <v>2799</v>
      </c>
      <c r="U264" s="319">
        <v>4749</v>
      </c>
      <c r="V264" s="319">
        <v>220</v>
      </c>
    </row>
    <row r="265" spans="1:22" s="304" customFormat="1" ht="9" customHeight="1">
      <c r="A265" s="292" t="s">
        <v>46</v>
      </c>
      <c r="B265" s="327">
        <f t="shared" si="13"/>
        <v>8357</v>
      </c>
      <c r="C265" s="319">
        <v>562</v>
      </c>
      <c r="D265" s="319">
        <v>117</v>
      </c>
      <c r="E265" s="319">
        <v>56</v>
      </c>
      <c r="F265" s="319">
        <v>51</v>
      </c>
      <c r="G265" s="319">
        <v>88</v>
      </c>
      <c r="H265" s="319">
        <v>105</v>
      </c>
      <c r="I265" s="319">
        <v>140</v>
      </c>
      <c r="J265" s="319">
        <v>158</v>
      </c>
      <c r="K265" s="319">
        <v>189</v>
      </c>
      <c r="L265" s="319">
        <v>218</v>
      </c>
      <c r="M265" s="319">
        <v>274</v>
      </c>
      <c r="N265" s="319">
        <v>362</v>
      </c>
      <c r="O265" s="319">
        <v>452</v>
      </c>
      <c r="P265" s="319">
        <v>490</v>
      </c>
      <c r="Q265" s="319">
        <v>612</v>
      </c>
      <c r="R265" s="319">
        <v>803</v>
      </c>
      <c r="S265" s="319">
        <v>993</v>
      </c>
      <c r="T265" s="319">
        <v>1028</v>
      </c>
      <c r="U265" s="319">
        <v>1588</v>
      </c>
      <c r="V265" s="319">
        <v>71</v>
      </c>
    </row>
    <row r="266" spans="1:22" s="304" customFormat="1" ht="9" customHeight="1">
      <c r="A266" s="295" t="s">
        <v>47</v>
      </c>
      <c r="B266" s="353">
        <f t="shared" si="13"/>
        <v>6360</v>
      </c>
      <c r="C266" s="323">
        <v>437</v>
      </c>
      <c r="D266" s="323">
        <v>97</v>
      </c>
      <c r="E266" s="323">
        <v>50</v>
      </c>
      <c r="F266" s="323">
        <v>61</v>
      </c>
      <c r="G266" s="323">
        <v>130</v>
      </c>
      <c r="H266" s="323">
        <v>132</v>
      </c>
      <c r="I266" s="323">
        <v>141</v>
      </c>
      <c r="J266" s="323">
        <v>133</v>
      </c>
      <c r="K266" s="323">
        <v>137</v>
      </c>
      <c r="L266" s="323">
        <v>151</v>
      </c>
      <c r="M266" s="323">
        <v>191</v>
      </c>
      <c r="N266" s="323">
        <v>272</v>
      </c>
      <c r="O266" s="323">
        <v>281</v>
      </c>
      <c r="P266" s="323">
        <v>345</v>
      </c>
      <c r="Q266" s="323">
        <v>510</v>
      </c>
      <c r="R266" s="323">
        <v>582</v>
      </c>
      <c r="S266" s="323">
        <v>660</v>
      </c>
      <c r="T266" s="323">
        <v>614</v>
      </c>
      <c r="U266" s="323">
        <v>1406</v>
      </c>
      <c r="V266" s="323">
        <v>30</v>
      </c>
    </row>
    <row r="267" spans="1:22" s="304" customFormat="1" ht="9" customHeight="1">
      <c r="A267" s="292" t="s">
        <v>76</v>
      </c>
      <c r="B267" s="327">
        <f t="shared" si="13"/>
        <v>2123</v>
      </c>
      <c r="C267" s="319">
        <v>22</v>
      </c>
      <c r="D267" s="319">
        <v>14</v>
      </c>
      <c r="E267" s="319">
        <v>20</v>
      </c>
      <c r="F267" s="319">
        <v>29</v>
      </c>
      <c r="G267" s="319">
        <v>83</v>
      </c>
      <c r="H267" s="319">
        <v>131</v>
      </c>
      <c r="I267" s="319">
        <v>157</v>
      </c>
      <c r="J267" s="319">
        <v>144</v>
      </c>
      <c r="K267" s="319">
        <v>147</v>
      </c>
      <c r="L267" s="319">
        <v>124</v>
      </c>
      <c r="M267" s="319">
        <v>133</v>
      </c>
      <c r="N267" s="319">
        <v>147</v>
      </c>
      <c r="O267" s="319">
        <v>150</v>
      </c>
      <c r="P267" s="319">
        <v>169</v>
      </c>
      <c r="Q267" s="319">
        <v>149</v>
      </c>
      <c r="R267" s="319">
        <v>155</v>
      </c>
      <c r="S267" s="319">
        <v>133</v>
      </c>
      <c r="T267" s="319">
        <v>85</v>
      </c>
      <c r="U267" s="319">
        <v>114</v>
      </c>
      <c r="V267" s="319">
        <v>17</v>
      </c>
    </row>
    <row r="268" spans="1:22" s="304" customFormat="1" ht="9" customHeight="1">
      <c r="A268" s="292"/>
      <c r="B268" s="327"/>
      <c r="C268" s="319"/>
      <c r="D268" s="319"/>
      <c r="E268" s="319"/>
      <c r="F268" s="319"/>
      <c r="G268" s="319"/>
      <c r="H268" s="319"/>
      <c r="I268" s="319"/>
      <c r="J268" s="319"/>
      <c r="K268" s="319"/>
      <c r="L268" s="319"/>
      <c r="M268" s="319"/>
      <c r="N268" s="319"/>
      <c r="O268" s="319"/>
      <c r="P268" s="319"/>
      <c r="Q268" s="319"/>
      <c r="R268" s="319"/>
      <c r="S268" s="319"/>
      <c r="T268" s="319"/>
      <c r="U268" s="319"/>
      <c r="V268" s="319"/>
    </row>
    <row r="269" spans="1:22" s="304" customFormat="1" ht="9" customHeight="1">
      <c r="A269" s="288">
        <v>2002</v>
      </c>
      <c r="B269" s="327"/>
      <c r="C269" s="327"/>
      <c r="D269" s="327"/>
      <c r="E269" s="327"/>
      <c r="F269" s="327"/>
      <c r="G269" s="327"/>
      <c r="H269" s="327"/>
      <c r="I269" s="327"/>
      <c r="J269" s="327"/>
      <c r="K269" s="327"/>
      <c r="L269" s="327"/>
      <c r="M269" s="292"/>
      <c r="N269" s="292"/>
      <c r="O269" s="292"/>
      <c r="P269" s="292"/>
      <c r="Q269" s="292"/>
      <c r="R269" s="292"/>
      <c r="S269" s="292"/>
      <c r="T269" s="292"/>
      <c r="U269" s="330"/>
      <c r="V269" s="357"/>
    </row>
    <row r="270" spans="1:22" s="303" customFormat="1" ht="9" customHeight="1">
      <c r="A270" s="291" t="s">
        <v>7</v>
      </c>
      <c r="B270" s="328">
        <f t="shared" ref="B270:V270" si="14">SUM(B272:B304)</f>
        <v>459687</v>
      </c>
      <c r="C270" s="328">
        <f t="shared" si="14"/>
        <v>36567</v>
      </c>
      <c r="D270" s="328">
        <f t="shared" si="14"/>
        <v>6831</v>
      </c>
      <c r="E270" s="328">
        <f t="shared" si="14"/>
        <v>3297</v>
      </c>
      <c r="F270" s="328">
        <f t="shared" si="14"/>
        <v>3761</v>
      </c>
      <c r="G270" s="328">
        <f t="shared" si="14"/>
        <v>7643</v>
      </c>
      <c r="H270" s="328">
        <f t="shared" si="14"/>
        <v>9863</v>
      </c>
      <c r="I270" s="328">
        <f t="shared" si="14"/>
        <v>10929</v>
      </c>
      <c r="J270" s="328">
        <f t="shared" si="14"/>
        <v>12105</v>
      </c>
      <c r="K270" s="328">
        <f t="shared" si="14"/>
        <v>13664</v>
      </c>
      <c r="L270" s="328">
        <f t="shared" si="14"/>
        <v>16199</v>
      </c>
      <c r="M270" s="328">
        <f t="shared" si="14"/>
        <v>19233</v>
      </c>
      <c r="N270" s="328">
        <f t="shared" si="14"/>
        <v>22739</v>
      </c>
      <c r="O270" s="328">
        <f t="shared" si="14"/>
        <v>26853</v>
      </c>
      <c r="P270" s="328">
        <f t="shared" si="14"/>
        <v>32478</v>
      </c>
      <c r="Q270" s="328">
        <f t="shared" si="14"/>
        <v>38237</v>
      </c>
      <c r="R270" s="328">
        <f t="shared" si="14"/>
        <v>42516</v>
      </c>
      <c r="S270" s="328">
        <f t="shared" si="14"/>
        <v>44183</v>
      </c>
      <c r="T270" s="328">
        <f t="shared" si="14"/>
        <v>40747</v>
      </c>
      <c r="U270" s="328">
        <f t="shared" si="14"/>
        <v>69633</v>
      </c>
      <c r="V270" s="328">
        <f t="shared" si="14"/>
        <v>2209</v>
      </c>
    </row>
    <row r="271" spans="1:22" s="303" customFormat="1" ht="3.95" customHeight="1">
      <c r="A271" s="291"/>
      <c r="B271" s="328"/>
      <c r="C271" s="328"/>
      <c r="D271" s="328"/>
      <c r="E271" s="328"/>
      <c r="F271" s="328"/>
      <c r="G271" s="328"/>
      <c r="H271" s="328"/>
      <c r="I271" s="328"/>
      <c r="J271" s="328"/>
      <c r="K271" s="328"/>
      <c r="L271" s="328"/>
      <c r="M271" s="328"/>
      <c r="N271" s="328"/>
      <c r="O271" s="328"/>
      <c r="P271" s="328"/>
      <c r="Q271" s="328"/>
      <c r="R271" s="328"/>
      <c r="S271" s="328"/>
      <c r="T271" s="328"/>
      <c r="U271" s="328"/>
      <c r="V271" s="328"/>
    </row>
    <row r="272" spans="1:22" s="304" customFormat="1" ht="9" customHeight="1">
      <c r="A272" s="292" t="s">
        <v>16</v>
      </c>
      <c r="B272" s="327">
        <f t="shared" ref="B272:B304" si="15">SUM(C272:V272)</f>
        <v>4301</v>
      </c>
      <c r="C272" s="319">
        <v>383</v>
      </c>
      <c r="D272" s="319">
        <v>79</v>
      </c>
      <c r="E272" s="319">
        <v>35</v>
      </c>
      <c r="F272" s="319">
        <v>44</v>
      </c>
      <c r="G272" s="319">
        <v>68</v>
      </c>
      <c r="H272" s="319">
        <v>71</v>
      </c>
      <c r="I272" s="319">
        <v>98</v>
      </c>
      <c r="J272" s="319">
        <v>91</v>
      </c>
      <c r="K272" s="319">
        <v>126</v>
      </c>
      <c r="L272" s="319">
        <v>132</v>
      </c>
      <c r="M272" s="319">
        <v>147</v>
      </c>
      <c r="N272" s="319">
        <v>200</v>
      </c>
      <c r="O272" s="319">
        <v>231</v>
      </c>
      <c r="P272" s="319">
        <v>288</v>
      </c>
      <c r="Q272" s="319">
        <v>357</v>
      </c>
      <c r="R272" s="319">
        <v>361</v>
      </c>
      <c r="S272" s="319">
        <v>428</v>
      </c>
      <c r="T272" s="319">
        <v>389</v>
      </c>
      <c r="U272" s="319">
        <v>747</v>
      </c>
      <c r="V272" s="319">
        <v>26</v>
      </c>
    </row>
    <row r="273" spans="1:22" s="304" customFormat="1" ht="9" customHeight="1">
      <c r="A273" s="292" t="s">
        <v>17</v>
      </c>
      <c r="B273" s="327">
        <f t="shared" si="15"/>
        <v>11365</v>
      </c>
      <c r="C273" s="319">
        <v>976</v>
      </c>
      <c r="D273" s="319">
        <v>158</v>
      </c>
      <c r="E273" s="319">
        <v>97</v>
      </c>
      <c r="F273" s="319">
        <v>70</v>
      </c>
      <c r="G273" s="319">
        <v>205</v>
      </c>
      <c r="H273" s="319">
        <v>314</v>
      </c>
      <c r="I273" s="319">
        <v>381</v>
      </c>
      <c r="J273" s="319">
        <v>498</v>
      </c>
      <c r="K273" s="319">
        <v>556</v>
      </c>
      <c r="L273" s="319">
        <v>524</v>
      </c>
      <c r="M273" s="319">
        <v>579</v>
      </c>
      <c r="N273" s="319">
        <v>633</v>
      </c>
      <c r="O273" s="319">
        <v>678</v>
      </c>
      <c r="P273" s="319">
        <v>800</v>
      </c>
      <c r="Q273" s="319">
        <v>919</v>
      </c>
      <c r="R273" s="319">
        <v>1019</v>
      </c>
      <c r="S273" s="319">
        <v>975</v>
      </c>
      <c r="T273" s="319">
        <v>816</v>
      </c>
      <c r="U273" s="319">
        <v>1064</v>
      </c>
      <c r="V273" s="319">
        <v>103</v>
      </c>
    </row>
    <row r="274" spans="1:22" s="304" customFormat="1" ht="9" customHeight="1">
      <c r="A274" s="292" t="s">
        <v>18</v>
      </c>
      <c r="B274" s="327">
        <f t="shared" si="15"/>
        <v>1785</v>
      </c>
      <c r="C274" s="319">
        <v>147</v>
      </c>
      <c r="D274" s="319">
        <v>28</v>
      </c>
      <c r="E274" s="319">
        <v>12</v>
      </c>
      <c r="F274" s="319">
        <v>18</v>
      </c>
      <c r="G274" s="319">
        <v>28</v>
      </c>
      <c r="H274" s="319">
        <v>41</v>
      </c>
      <c r="I274" s="319">
        <v>61</v>
      </c>
      <c r="J274" s="319">
        <v>74</v>
      </c>
      <c r="K274" s="319">
        <v>63</v>
      </c>
      <c r="L274" s="319">
        <v>63</v>
      </c>
      <c r="M274" s="319">
        <v>77</v>
      </c>
      <c r="N274" s="319">
        <v>73</v>
      </c>
      <c r="O274" s="319">
        <v>105</v>
      </c>
      <c r="P274" s="319">
        <v>120</v>
      </c>
      <c r="Q274" s="319">
        <v>154</v>
      </c>
      <c r="R274" s="319">
        <v>168</v>
      </c>
      <c r="S274" s="319">
        <v>149</v>
      </c>
      <c r="T274" s="319">
        <v>148</v>
      </c>
      <c r="U274" s="319">
        <v>241</v>
      </c>
      <c r="V274" s="319">
        <v>15</v>
      </c>
    </row>
    <row r="275" spans="1:22" s="304" customFormat="1" ht="9" customHeight="1">
      <c r="A275" s="295" t="s">
        <v>19</v>
      </c>
      <c r="B275" s="353">
        <f t="shared" si="15"/>
        <v>2750</v>
      </c>
      <c r="C275" s="323">
        <v>188</v>
      </c>
      <c r="D275" s="323">
        <v>30</v>
      </c>
      <c r="E275" s="323">
        <v>17</v>
      </c>
      <c r="F275" s="323">
        <v>20</v>
      </c>
      <c r="G275" s="323">
        <v>52</v>
      </c>
      <c r="H275" s="323">
        <v>84</v>
      </c>
      <c r="I275" s="323">
        <v>65</v>
      </c>
      <c r="J275" s="323">
        <v>92</v>
      </c>
      <c r="K275" s="323">
        <v>83</v>
      </c>
      <c r="L275" s="323">
        <v>96</v>
      </c>
      <c r="M275" s="323">
        <v>123</v>
      </c>
      <c r="N275" s="323">
        <v>135</v>
      </c>
      <c r="O275" s="323">
        <v>167</v>
      </c>
      <c r="P275" s="323">
        <v>195</v>
      </c>
      <c r="Q275" s="323">
        <v>208</v>
      </c>
      <c r="R275" s="323">
        <v>283</v>
      </c>
      <c r="S275" s="323">
        <v>256</v>
      </c>
      <c r="T275" s="323">
        <v>258</v>
      </c>
      <c r="U275" s="323">
        <v>373</v>
      </c>
      <c r="V275" s="323">
        <v>25</v>
      </c>
    </row>
    <row r="276" spans="1:22" s="304" customFormat="1" ht="9" customHeight="1">
      <c r="A276" s="292" t="s">
        <v>20</v>
      </c>
      <c r="B276" s="327">
        <f t="shared" si="15"/>
        <v>11030</v>
      </c>
      <c r="C276" s="319">
        <v>551</v>
      </c>
      <c r="D276" s="319">
        <v>98</v>
      </c>
      <c r="E276" s="319">
        <v>60</v>
      </c>
      <c r="F276" s="319">
        <v>64</v>
      </c>
      <c r="G276" s="319">
        <v>142</v>
      </c>
      <c r="H276" s="319">
        <v>218</v>
      </c>
      <c r="I276" s="319">
        <v>235</v>
      </c>
      <c r="J276" s="319">
        <v>225</v>
      </c>
      <c r="K276" s="319">
        <v>259</v>
      </c>
      <c r="L276" s="319">
        <v>340</v>
      </c>
      <c r="M276" s="319">
        <v>441</v>
      </c>
      <c r="N276" s="319">
        <v>623</v>
      </c>
      <c r="O276" s="319">
        <v>741</v>
      </c>
      <c r="P276" s="319">
        <v>957</v>
      </c>
      <c r="Q276" s="319">
        <v>1111</v>
      </c>
      <c r="R276" s="319">
        <v>1167</v>
      </c>
      <c r="S276" s="319">
        <v>1207</v>
      </c>
      <c r="T276" s="319">
        <v>1044</v>
      </c>
      <c r="U276" s="319">
        <v>1459</v>
      </c>
      <c r="V276" s="319">
        <v>88</v>
      </c>
    </row>
    <row r="277" spans="1:22" s="304" customFormat="1" ht="9" customHeight="1">
      <c r="A277" s="292" t="s">
        <v>21</v>
      </c>
      <c r="B277" s="327">
        <f t="shared" si="15"/>
        <v>2512</v>
      </c>
      <c r="C277" s="319">
        <v>120</v>
      </c>
      <c r="D277" s="319">
        <v>35</v>
      </c>
      <c r="E277" s="319">
        <v>19</v>
      </c>
      <c r="F277" s="319">
        <v>21</v>
      </c>
      <c r="G277" s="319">
        <v>39</v>
      </c>
      <c r="H277" s="319">
        <v>57</v>
      </c>
      <c r="I277" s="319">
        <v>58</v>
      </c>
      <c r="J277" s="319">
        <v>75</v>
      </c>
      <c r="K277" s="319">
        <v>52</v>
      </c>
      <c r="L277" s="319">
        <v>85</v>
      </c>
      <c r="M277" s="319">
        <v>118</v>
      </c>
      <c r="N277" s="319">
        <v>126</v>
      </c>
      <c r="O277" s="319">
        <v>138</v>
      </c>
      <c r="P277" s="319">
        <v>153</v>
      </c>
      <c r="Q277" s="319">
        <v>188</v>
      </c>
      <c r="R277" s="319">
        <v>223</v>
      </c>
      <c r="S277" s="319">
        <v>257</v>
      </c>
      <c r="T277" s="319">
        <v>260</v>
      </c>
      <c r="U277" s="319">
        <v>446</v>
      </c>
      <c r="V277" s="319">
        <v>42</v>
      </c>
    </row>
    <row r="278" spans="1:22" s="304" customFormat="1" ht="9" customHeight="1">
      <c r="A278" s="292" t="s">
        <v>22</v>
      </c>
      <c r="B278" s="327">
        <f t="shared" si="15"/>
        <v>16424</v>
      </c>
      <c r="C278" s="319">
        <v>1549</v>
      </c>
      <c r="D278" s="319">
        <v>495</v>
      </c>
      <c r="E278" s="319">
        <v>189</v>
      </c>
      <c r="F278" s="319">
        <v>222</v>
      </c>
      <c r="G278" s="319">
        <v>390</v>
      </c>
      <c r="H278" s="319">
        <v>557</v>
      </c>
      <c r="I278" s="319">
        <v>547</v>
      </c>
      <c r="J278" s="319">
        <v>602</v>
      </c>
      <c r="K278" s="319">
        <v>639</v>
      </c>
      <c r="L278" s="319">
        <v>687</v>
      </c>
      <c r="M278" s="319">
        <v>759</v>
      </c>
      <c r="N278" s="319">
        <v>854</v>
      </c>
      <c r="O278" s="319">
        <v>937</v>
      </c>
      <c r="P278" s="319">
        <v>1144</v>
      </c>
      <c r="Q278" s="319">
        <v>1132</v>
      </c>
      <c r="R278" s="319">
        <v>1297</v>
      </c>
      <c r="S278" s="319">
        <v>1229</v>
      </c>
      <c r="T278" s="319">
        <v>1165</v>
      </c>
      <c r="U278" s="319">
        <v>1853</v>
      </c>
      <c r="V278" s="319">
        <v>177</v>
      </c>
    </row>
    <row r="279" spans="1:22" s="304" customFormat="1" ht="9" customHeight="1">
      <c r="A279" s="295" t="s">
        <v>23</v>
      </c>
      <c r="B279" s="353">
        <f t="shared" si="15"/>
        <v>16494</v>
      </c>
      <c r="C279" s="323">
        <v>1284</v>
      </c>
      <c r="D279" s="323">
        <v>189</v>
      </c>
      <c r="E279" s="323">
        <v>122</v>
      </c>
      <c r="F279" s="323">
        <v>120</v>
      </c>
      <c r="G279" s="323">
        <v>314</v>
      </c>
      <c r="H279" s="323">
        <v>439</v>
      </c>
      <c r="I279" s="323">
        <v>457</v>
      </c>
      <c r="J279" s="323">
        <v>490</v>
      </c>
      <c r="K279" s="323">
        <v>594</v>
      </c>
      <c r="L279" s="323">
        <v>617</v>
      </c>
      <c r="M279" s="323">
        <v>677</v>
      </c>
      <c r="N279" s="323">
        <v>851</v>
      </c>
      <c r="O279" s="323">
        <v>969</v>
      </c>
      <c r="P279" s="323">
        <v>1235</v>
      </c>
      <c r="Q279" s="323">
        <v>1384</v>
      </c>
      <c r="R279" s="323">
        <v>1665</v>
      </c>
      <c r="S279" s="323">
        <v>1551</v>
      </c>
      <c r="T279" s="323">
        <v>1274</v>
      </c>
      <c r="U279" s="323">
        <v>2084</v>
      </c>
      <c r="V279" s="323">
        <v>178</v>
      </c>
    </row>
    <row r="280" spans="1:22" s="304" customFormat="1" ht="9" customHeight="1">
      <c r="A280" s="243" t="s">
        <v>24</v>
      </c>
      <c r="B280" s="327">
        <f t="shared" si="15"/>
        <v>46984</v>
      </c>
      <c r="C280" s="319">
        <v>2858</v>
      </c>
      <c r="D280" s="319">
        <v>368</v>
      </c>
      <c r="E280" s="319">
        <v>167</v>
      </c>
      <c r="F280" s="319">
        <v>211</v>
      </c>
      <c r="G280" s="319">
        <v>566</v>
      </c>
      <c r="H280" s="319">
        <v>750</v>
      </c>
      <c r="I280" s="319">
        <v>993</v>
      </c>
      <c r="J280" s="319">
        <v>1078</v>
      </c>
      <c r="K280" s="319">
        <v>1267</v>
      </c>
      <c r="L280" s="319">
        <v>1565</v>
      </c>
      <c r="M280" s="319">
        <v>1937</v>
      </c>
      <c r="N280" s="319">
        <v>2412</v>
      </c>
      <c r="O280" s="319">
        <v>2864</v>
      </c>
      <c r="P280" s="319">
        <v>3443</v>
      </c>
      <c r="Q280" s="319">
        <v>4169</v>
      </c>
      <c r="R280" s="319">
        <v>4790</v>
      </c>
      <c r="S280" s="319">
        <v>5155</v>
      </c>
      <c r="T280" s="319">
        <v>4644</v>
      </c>
      <c r="U280" s="319">
        <v>7732</v>
      </c>
      <c r="V280" s="319">
        <v>15</v>
      </c>
    </row>
    <row r="281" spans="1:22" s="304" customFormat="1" ht="9" customHeight="1">
      <c r="A281" s="292" t="s">
        <v>25</v>
      </c>
      <c r="B281" s="327">
        <f t="shared" si="15"/>
        <v>6308</v>
      </c>
      <c r="C281" s="319">
        <v>370</v>
      </c>
      <c r="D281" s="319">
        <v>57</v>
      </c>
      <c r="E281" s="319">
        <v>31</v>
      </c>
      <c r="F281" s="319">
        <v>45</v>
      </c>
      <c r="G281" s="319">
        <v>122</v>
      </c>
      <c r="H281" s="319">
        <v>133</v>
      </c>
      <c r="I281" s="319">
        <v>144</v>
      </c>
      <c r="J281" s="319">
        <v>156</v>
      </c>
      <c r="K281" s="319">
        <v>136</v>
      </c>
      <c r="L281" s="319">
        <v>183</v>
      </c>
      <c r="M281" s="319">
        <v>233</v>
      </c>
      <c r="N281" s="319">
        <v>289</v>
      </c>
      <c r="O281" s="319">
        <v>378</v>
      </c>
      <c r="P281" s="319">
        <v>439</v>
      </c>
      <c r="Q281" s="319">
        <v>623</v>
      </c>
      <c r="R281" s="319">
        <v>672</v>
      </c>
      <c r="S281" s="319">
        <v>713</v>
      </c>
      <c r="T281" s="319">
        <v>566</v>
      </c>
      <c r="U281" s="319">
        <v>991</v>
      </c>
      <c r="V281" s="319">
        <v>27</v>
      </c>
    </row>
    <row r="282" spans="1:22" s="304" customFormat="1" ht="9" customHeight="1">
      <c r="A282" s="292" t="s">
        <v>26</v>
      </c>
      <c r="B282" s="327">
        <f t="shared" si="15"/>
        <v>22285</v>
      </c>
      <c r="C282" s="319">
        <v>2208</v>
      </c>
      <c r="D282" s="319">
        <v>378</v>
      </c>
      <c r="E282" s="319">
        <v>188</v>
      </c>
      <c r="F282" s="319">
        <v>206</v>
      </c>
      <c r="G282" s="319">
        <v>403</v>
      </c>
      <c r="H282" s="319">
        <v>413</v>
      </c>
      <c r="I282" s="319">
        <v>414</v>
      </c>
      <c r="J282" s="319">
        <v>472</v>
      </c>
      <c r="K282" s="319">
        <v>569</v>
      </c>
      <c r="L282" s="319">
        <v>670</v>
      </c>
      <c r="M282" s="319">
        <v>816</v>
      </c>
      <c r="N282" s="319">
        <v>883</v>
      </c>
      <c r="O282" s="319">
        <v>1178</v>
      </c>
      <c r="P282" s="319">
        <v>1386</v>
      </c>
      <c r="Q282" s="319">
        <v>1684</v>
      </c>
      <c r="R282" s="319">
        <v>1950</v>
      </c>
      <c r="S282" s="319">
        <v>2018</v>
      </c>
      <c r="T282" s="319">
        <v>1980</v>
      </c>
      <c r="U282" s="319">
        <v>4331</v>
      </c>
      <c r="V282" s="319">
        <v>138</v>
      </c>
    </row>
    <row r="283" spans="1:22" s="304" customFormat="1" ht="9" customHeight="1">
      <c r="A283" s="295" t="s">
        <v>27</v>
      </c>
      <c r="B283" s="353">
        <f t="shared" si="15"/>
        <v>10882</v>
      </c>
      <c r="C283" s="323">
        <v>601</v>
      </c>
      <c r="D283" s="323">
        <v>213</v>
      </c>
      <c r="E283" s="323">
        <v>93</v>
      </c>
      <c r="F283" s="323">
        <v>96</v>
      </c>
      <c r="G283" s="323">
        <v>228</v>
      </c>
      <c r="H283" s="323">
        <v>285</v>
      </c>
      <c r="I283" s="323">
        <v>377</v>
      </c>
      <c r="J283" s="323">
        <v>398</v>
      </c>
      <c r="K283" s="323">
        <v>418</v>
      </c>
      <c r="L283" s="323">
        <v>430</v>
      </c>
      <c r="M283" s="323">
        <v>488</v>
      </c>
      <c r="N283" s="323">
        <v>534</v>
      </c>
      <c r="O283" s="323">
        <v>612</v>
      </c>
      <c r="P283" s="323">
        <v>744</v>
      </c>
      <c r="Q283" s="323">
        <v>937</v>
      </c>
      <c r="R283" s="323">
        <v>1046</v>
      </c>
      <c r="S283" s="323">
        <v>960</v>
      </c>
      <c r="T283" s="323">
        <v>906</v>
      </c>
      <c r="U283" s="323">
        <v>1451</v>
      </c>
      <c r="V283" s="323">
        <v>65</v>
      </c>
    </row>
    <row r="284" spans="1:22" s="304" customFormat="1" ht="9" customHeight="1">
      <c r="A284" s="292" t="s">
        <v>28</v>
      </c>
      <c r="B284" s="327">
        <f t="shared" si="15"/>
        <v>10151</v>
      </c>
      <c r="C284" s="319">
        <v>833</v>
      </c>
      <c r="D284" s="319">
        <v>125</v>
      </c>
      <c r="E284" s="319">
        <v>76</v>
      </c>
      <c r="F284" s="319">
        <v>96</v>
      </c>
      <c r="G284" s="319">
        <v>179</v>
      </c>
      <c r="H284" s="319">
        <v>178</v>
      </c>
      <c r="I284" s="319">
        <v>205</v>
      </c>
      <c r="J284" s="319">
        <v>251</v>
      </c>
      <c r="K284" s="319">
        <v>257</v>
      </c>
      <c r="L284" s="319">
        <v>368</v>
      </c>
      <c r="M284" s="319">
        <v>474</v>
      </c>
      <c r="N284" s="319">
        <v>509</v>
      </c>
      <c r="O284" s="319">
        <v>632</v>
      </c>
      <c r="P284" s="319">
        <v>735</v>
      </c>
      <c r="Q284" s="319">
        <v>835</v>
      </c>
      <c r="R284" s="319">
        <v>893</v>
      </c>
      <c r="S284" s="319">
        <v>982</v>
      </c>
      <c r="T284" s="319">
        <v>881</v>
      </c>
      <c r="U284" s="319">
        <v>1586</v>
      </c>
      <c r="V284" s="319">
        <v>56</v>
      </c>
    </row>
    <row r="285" spans="1:22" s="304" customFormat="1" ht="9" customHeight="1">
      <c r="A285" s="292" t="s">
        <v>29</v>
      </c>
      <c r="B285" s="327">
        <f t="shared" si="15"/>
        <v>32339</v>
      </c>
      <c r="C285" s="319">
        <v>2156</v>
      </c>
      <c r="D285" s="319">
        <v>379</v>
      </c>
      <c r="E285" s="319">
        <v>225</v>
      </c>
      <c r="F285" s="319">
        <v>279</v>
      </c>
      <c r="G285" s="319">
        <v>592</v>
      </c>
      <c r="H285" s="319">
        <v>649</v>
      </c>
      <c r="I285" s="319">
        <v>667</v>
      </c>
      <c r="J285" s="319">
        <v>726</v>
      </c>
      <c r="K285" s="319">
        <v>797</v>
      </c>
      <c r="L285" s="319">
        <v>1007</v>
      </c>
      <c r="M285" s="319">
        <v>1144</v>
      </c>
      <c r="N285" s="319">
        <v>1522</v>
      </c>
      <c r="O285" s="319">
        <v>1812</v>
      </c>
      <c r="P285" s="319">
        <v>2133</v>
      </c>
      <c r="Q285" s="319">
        <v>2428</v>
      </c>
      <c r="R285" s="319">
        <v>2952</v>
      </c>
      <c r="S285" s="319">
        <v>3206</v>
      </c>
      <c r="T285" s="319">
        <v>3429</v>
      </c>
      <c r="U285" s="319">
        <v>6166</v>
      </c>
      <c r="V285" s="319">
        <v>70</v>
      </c>
    </row>
    <row r="286" spans="1:22" s="304" customFormat="1" ht="9" customHeight="1">
      <c r="A286" s="292" t="s">
        <v>30</v>
      </c>
      <c r="B286" s="327">
        <f t="shared" si="15"/>
        <v>54643</v>
      </c>
      <c r="C286" s="319">
        <v>6697</v>
      </c>
      <c r="D286" s="319">
        <v>937</v>
      </c>
      <c r="E286" s="319">
        <v>374</v>
      </c>
      <c r="F286" s="319">
        <v>474</v>
      </c>
      <c r="G286" s="319">
        <v>1004</v>
      </c>
      <c r="H286" s="319">
        <v>1302</v>
      </c>
      <c r="I286" s="319">
        <v>1423</v>
      </c>
      <c r="J286" s="319">
        <v>1596</v>
      </c>
      <c r="K286" s="319">
        <v>1843</v>
      </c>
      <c r="L286" s="319">
        <v>2186</v>
      </c>
      <c r="M286" s="319">
        <v>2672</v>
      </c>
      <c r="N286" s="319">
        <v>3056</v>
      </c>
      <c r="O286" s="319">
        <v>3519</v>
      </c>
      <c r="P286" s="319">
        <v>3947</v>
      </c>
      <c r="Q286" s="319">
        <v>4416</v>
      </c>
      <c r="R286" s="319">
        <v>4492</v>
      </c>
      <c r="S286" s="319">
        <v>4515</v>
      </c>
      <c r="T286" s="319">
        <v>3931</v>
      </c>
      <c r="U286" s="319">
        <v>6186</v>
      </c>
      <c r="V286" s="319">
        <v>73</v>
      </c>
    </row>
    <row r="287" spans="1:22" s="304" customFormat="1" ht="9" customHeight="1">
      <c r="A287" s="295" t="s">
        <v>31</v>
      </c>
      <c r="B287" s="353">
        <f t="shared" si="15"/>
        <v>19084</v>
      </c>
      <c r="C287" s="323">
        <v>1174</v>
      </c>
      <c r="D287" s="323">
        <v>244</v>
      </c>
      <c r="E287" s="323">
        <v>147</v>
      </c>
      <c r="F287" s="323">
        <v>176</v>
      </c>
      <c r="G287" s="323">
        <v>375</v>
      </c>
      <c r="H287" s="323">
        <v>418</v>
      </c>
      <c r="I287" s="323">
        <v>390</v>
      </c>
      <c r="J287" s="323">
        <v>462</v>
      </c>
      <c r="K287" s="323">
        <v>497</v>
      </c>
      <c r="L287" s="323">
        <v>628</v>
      </c>
      <c r="M287" s="323">
        <v>731</v>
      </c>
      <c r="N287" s="323">
        <v>808</v>
      </c>
      <c r="O287" s="323">
        <v>938</v>
      </c>
      <c r="P287" s="323">
        <v>1161</v>
      </c>
      <c r="Q287" s="323">
        <v>1551</v>
      </c>
      <c r="R287" s="323">
        <v>1780</v>
      </c>
      <c r="S287" s="323">
        <v>1979</v>
      </c>
      <c r="T287" s="323">
        <v>1930</v>
      </c>
      <c r="U287" s="323">
        <v>3619</v>
      </c>
      <c r="V287" s="323">
        <v>76</v>
      </c>
    </row>
    <row r="288" spans="1:22" s="304" customFormat="1" ht="9" customHeight="1">
      <c r="A288" s="292" t="s">
        <v>32</v>
      </c>
      <c r="B288" s="327">
        <f t="shared" si="15"/>
        <v>7213</v>
      </c>
      <c r="C288" s="319">
        <v>505</v>
      </c>
      <c r="D288" s="319">
        <v>95</v>
      </c>
      <c r="E288" s="319">
        <v>36</v>
      </c>
      <c r="F288" s="319">
        <v>50</v>
      </c>
      <c r="G288" s="319">
        <v>91</v>
      </c>
      <c r="H288" s="319">
        <v>157</v>
      </c>
      <c r="I288" s="319">
        <v>157</v>
      </c>
      <c r="J288" s="319">
        <v>171</v>
      </c>
      <c r="K288" s="319">
        <v>198</v>
      </c>
      <c r="L288" s="319">
        <v>265</v>
      </c>
      <c r="M288" s="319">
        <v>297</v>
      </c>
      <c r="N288" s="319">
        <v>343</v>
      </c>
      <c r="O288" s="319">
        <v>430</v>
      </c>
      <c r="P288" s="319">
        <v>490</v>
      </c>
      <c r="Q288" s="319">
        <v>652</v>
      </c>
      <c r="R288" s="319">
        <v>648</v>
      </c>
      <c r="S288" s="319">
        <v>754</v>
      </c>
      <c r="T288" s="319">
        <v>616</v>
      </c>
      <c r="U288" s="319">
        <v>1190</v>
      </c>
      <c r="V288" s="319">
        <v>68</v>
      </c>
    </row>
    <row r="289" spans="1:22" s="304" customFormat="1" ht="9" customHeight="1">
      <c r="A289" s="292" t="s">
        <v>33</v>
      </c>
      <c r="B289" s="327">
        <f t="shared" si="15"/>
        <v>4508</v>
      </c>
      <c r="C289" s="319">
        <v>168</v>
      </c>
      <c r="D289" s="319">
        <v>77</v>
      </c>
      <c r="E289" s="319">
        <v>32</v>
      </c>
      <c r="F289" s="319">
        <v>39</v>
      </c>
      <c r="G289" s="319">
        <v>101</v>
      </c>
      <c r="H289" s="319">
        <v>97</v>
      </c>
      <c r="I289" s="319">
        <v>110</v>
      </c>
      <c r="J289" s="319">
        <v>119</v>
      </c>
      <c r="K289" s="319">
        <v>125</v>
      </c>
      <c r="L289" s="319">
        <v>129</v>
      </c>
      <c r="M289" s="319">
        <v>197</v>
      </c>
      <c r="N289" s="319">
        <v>177</v>
      </c>
      <c r="O289" s="319">
        <v>232</v>
      </c>
      <c r="P289" s="319">
        <v>288</v>
      </c>
      <c r="Q289" s="319">
        <v>397</v>
      </c>
      <c r="R289" s="319">
        <v>442</v>
      </c>
      <c r="S289" s="319">
        <v>478</v>
      </c>
      <c r="T289" s="319">
        <v>473</v>
      </c>
      <c r="U289" s="319">
        <v>800</v>
      </c>
      <c r="V289" s="319">
        <v>27</v>
      </c>
    </row>
    <row r="290" spans="1:22" s="304" customFormat="1" ht="9" customHeight="1">
      <c r="A290" s="292" t="s">
        <v>34</v>
      </c>
      <c r="B290" s="327">
        <f t="shared" si="15"/>
        <v>16849</v>
      </c>
      <c r="C290" s="319">
        <v>977</v>
      </c>
      <c r="D290" s="319">
        <v>130</v>
      </c>
      <c r="E290" s="319">
        <v>85</v>
      </c>
      <c r="F290" s="319">
        <v>92</v>
      </c>
      <c r="G290" s="319">
        <v>172</v>
      </c>
      <c r="H290" s="319">
        <v>275</v>
      </c>
      <c r="I290" s="319">
        <v>289</v>
      </c>
      <c r="J290" s="319">
        <v>353</v>
      </c>
      <c r="K290" s="319">
        <v>423</v>
      </c>
      <c r="L290" s="319">
        <v>497</v>
      </c>
      <c r="M290" s="319">
        <v>601</v>
      </c>
      <c r="N290" s="319">
        <v>888</v>
      </c>
      <c r="O290" s="319">
        <v>1066</v>
      </c>
      <c r="P290" s="319">
        <v>1443</v>
      </c>
      <c r="Q290" s="319">
        <v>1703</v>
      </c>
      <c r="R290" s="319">
        <v>1759</v>
      </c>
      <c r="S290" s="319">
        <v>1862</v>
      </c>
      <c r="T290" s="319">
        <v>1508</v>
      </c>
      <c r="U290" s="319">
        <v>2605</v>
      </c>
      <c r="V290" s="319">
        <v>121</v>
      </c>
    </row>
    <row r="291" spans="1:22" s="304" customFormat="1" ht="9" customHeight="1">
      <c r="A291" s="295" t="s">
        <v>35</v>
      </c>
      <c r="B291" s="353">
        <f t="shared" si="15"/>
        <v>17957</v>
      </c>
      <c r="C291" s="323">
        <v>1356</v>
      </c>
      <c r="D291" s="323">
        <v>466</v>
      </c>
      <c r="E291" s="323">
        <v>181</v>
      </c>
      <c r="F291" s="323">
        <v>205</v>
      </c>
      <c r="G291" s="323">
        <v>280</v>
      </c>
      <c r="H291" s="323">
        <v>390</v>
      </c>
      <c r="I291" s="323">
        <v>415</v>
      </c>
      <c r="J291" s="323">
        <v>461</v>
      </c>
      <c r="K291" s="323">
        <v>578</v>
      </c>
      <c r="L291" s="323">
        <v>646</v>
      </c>
      <c r="M291" s="323">
        <v>756</v>
      </c>
      <c r="N291" s="323">
        <v>848</v>
      </c>
      <c r="O291" s="323">
        <v>952</v>
      </c>
      <c r="P291" s="323">
        <v>1244</v>
      </c>
      <c r="Q291" s="323">
        <v>1335</v>
      </c>
      <c r="R291" s="323">
        <v>1649</v>
      </c>
      <c r="S291" s="323">
        <v>1653</v>
      </c>
      <c r="T291" s="323">
        <v>1668</v>
      </c>
      <c r="U291" s="323">
        <v>2779</v>
      </c>
      <c r="V291" s="323">
        <v>95</v>
      </c>
    </row>
    <row r="292" spans="1:22" s="304" customFormat="1" ht="9" customHeight="1">
      <c r="A292" s="292" t="s">
        <v>36</v>
      </c>
      <c r="B292" s="327">
        <f t="shared" si="15"/>
        <v>26760</v>
      </c>
      <c r="C292" s="319">
        <v>3492</v>
      </c>
      <c r="D292" s="319">
        <v>639</v>
      </c>
      <c r="E292" s="319">
        <v>236</v>
      </c>
      <c r="F292" s="319">
        <v>254</v>
      </c>
      <c r="G292" s="319">
        <v>404</v>
      </c>
      <c r="H292" s="319">
        <v>467</v>
      </c>
      <c r="I292" s="319">
        <v>563</v>
      </c>
      <c r="J292" s="319">
        <v>653</v>
      </c>
      <c r="K292" s="319">
        <v>757</v>
      </c>
      <c r="L292" s="319">
        <v>948</v>
      </c>
      <c r="M292" s="319">
        <v>1096</v>
      </c>
      <c r="N292" s="319">
        <v>1238</v>
      </c>
      <c r="O292" s="319">
        <v>1486</v>
      </c>
      <c r="P292" s="319">
        <v>1668</v>
      </c>
      <c r="Q292" s="319">
        <v>2005</v>
      </c>
      <c r="R292" s="319">
        <v>2270</v>
      </c>
      <c r="S292" s="319">
        <v>2240</v>
      </c>
      <c r="T292" s="319">
        <v>2310</v>
      </c>
      <c r="U292" s="319">
        <v>3967</v>
      </c>
      <c r="V292" s="319">
        <v>67</v>
      </c>
    </row>
    <row r="293" spans="1:22" s="304" customFormat="1" ht="9" customHeight="1">
      <c r="A293" s="292" t="s">
        <v>37</v>
      </c>
      <c r="B293" s="327">
        <f t="shared" si="15"/>
        <v>6188</v>
      </c>
      <c r="C293" s="319">
        <v>650</v>
      </c>
      <c r="D293" s="319">
        <v>93</v>
      </c>
      <c r="E293" s="319">
        <v>60</v>
      </c>
      <c r="F293" s="319">
        <v>68</v>
      </c>
      <c r="G293" s="319">
        <v>119</v>
      </c>
      <c r="H293" s="319">
        <v>127</v>
      </c>
      <c r="I293" s="319">
        <v>167</v>
      </c>
      <c r="J293" s="319">
        <v>162</v>
      </c>
      <c r="K293" s="319">
        <v>213</v>
      </c>
      <c r="L293" s="319">
        <v>213</v>
      </c>
      <c r="M293" s="319">
        <v>283</v>
      </c>
      <c r="N293" s="319">
        <v>300</v>
      </c>
      <c r="O293" s="319">
        <v>361</v>
      </c>
      <c r="P293" s="319">
        <v>397</v>
      </c>
      <c r="Q293" s="319">
        <v>419</v>
      </c>
      <c r="R293" s="319">
        <v>492</v>
      </c>
      <c r="S293" s="319">
        <v>551</v>
      </c>
      <c r="T293" s="319">
        <v>505</v>
      </c>
      <c r="U293" s="319">
        <v>975</v>
      </c>
      <c r="V293" s="319">
        <v>33</v>
      </c>
    </row>
    <row r="294" spans="1:22" s="304" customFormat="1" ht="9" customHeight="1">
      <c r="A294" s="292" t="s">
        <v>38</v>
      </c>
      <c r="B294" s="327">
        <f t="shared" si="15"/>
        <v>2552</v>
      </c>
      <c r="C294" s="319">
        <v>347</v>
      </c>
      <c r="D294" s="319">
        <v>50</v>
      </c>
      <c r="E294" s="319">
        <v>23</v>
      </c>
      <c r="F294" s="319">
        <v>18</v>
      </c>
      <c r="G294" s="319">
        <v>63</v>
      </c>
      <c r="H294" s="319">
        <v>87</v>
      </c>
      <c r="I294" s="319">
        <v>99</v>
      </c>
      <c r="J294" s="319">
        <v>106</v>
      </c>
      <c r="K294" s="319">
        <v>102</v>
      </c>
      <c r="L294" s="319">
        <v>150</v>
      </c>
      <c r="M294" s="319">
        <v>138</v>
      </c>
      <c r="N294" s="319">
        <v>136</v>
      </c>
      <c r="O294" s="319">
        <v>168</v>
      </c>
      <c r="P294" s="319">
        <v>153</v>
      </c>
      <c r="Q294" s="319">
        <v>154</v>
      </c>
      <c r="R294" s="319">
        <v>175</v>
      </c>
      <c r="S294" s="319">
        <v>172</v>
      </c>
      <c r="T294" s="319">
        <v>127</v>
      </c>
      <c r="U294" s="319">
        <v>215</v>
      </c>
      <c r="V294" s="319">
        <v>69</v>
      </c>
    </row>
    <row r="295" spans="1:22" s="304" customFormat="1" ht="9" customHeight="1">
      <c r="A295" s="295" t="s">
        <v>39</v>
      </c>
      <c r="B295" s="353">
        <f t="shared" si="15"/>
        <v>10535</v>
      </c>
      <c r="C295" s="323">
        <v>833</v>
      </c>
      <c r="D295" s="323">
        <v>199</v>
      </c>
      <c r="E295" s="323">
        <v>95</v>
      </c>
      <c r="F295" s="323">
        <v>97</v>
      </c>
      <c r="G295" s="323">
        <v>197</v>
      </c>
      <c r="H295" s="323">
        <v>201</v>
      </c>
      <c r="I295" s="323">
        <v>193</v>
      </c>
      <c r="J295" s="323">
        <v>194</v>
      </c>
      <c r="K295" s="323">
        <v>248</v>
      </c>
      <c r="L295" s="323">
        <v>296</v>
      </c>
      <c r="M295" s="323">
        <v>379</v>
      </c>
      <c r="N295" s="323">
        <v>477</v>
      </c>
      <c r="O295" s="323">
        <v>555</v>
      </c>
      <c r="P295" s="323">
        <v>655</v>
      </c>
      <c r="Q295" s="323">
        <v>841</v>
      </c>
      <c r="R295" s="323">
        <v>943</v>
      </c>
      <c r="S295" s="323">
        <v>1149</v>
      </c>
      <c r="T295" s="323">
        <v>973</v>
      </c>
      <c r="U295" s="323">
        <v>1993</v>
      </c>
      <c r="V295" s="323">
        <v>17</v>
      </c>
    </row>
    <row r="296" spans="1:22" s="304" customFormat="1" ht="9" customHeight="1">
      <c r="A296" s="292" t="s">
        <v>40</v>
      </c>
      <c r="B296" s="327">
        <f t="shared" si="15"/>
        <v>10798</v>
      </c>
      <c r="C296" s="319">
        <v>379</v>
      </c>
      <c r="D296" s="319">
        <v>107</v>
      </c>
      <c r="E296" s="319">
        <v>64</v>
      </c>
      <c r="F296" s="319">
        <v>68</v>
      </c>
      <c r="G296" s="319">
        <v>180</v>
      </c>
      <c r="H296" s="319">
        <v>242</v>
      </c>
      <c r="I296" s="319">
        <v>309</v>
      </c>
      <c r="J296" s="319">
        <v>298</v>
      </c>
      <c r="K296" s="319">
        <v>325</v>
      </c>
      <c r="L296" s="319">
        <v>345</v>
      </c>
      <c r="M296" s="319">
        <v>377</v>
      </c>
      <c r="N296" s="319">
        <v>469</v>
      </c>
      <c r="O296" s="319">
        <v>598</v>
      </c>
      <c r="P296" s="319">
        <v>843</v>
      </c>
      <c r="Q296" s="319">
        <v>1089</v>
      </c>
      <c r="R296" s="319">
        <v>1046</v>
      </c>
      <c r="S296" s="319">
        <v>1090</v>
      </c>
      <c r="T296" s="319">
        <v>1141</v>
      </c>
      <c r="U296" s="319">
        <v>1783</v>
      </c>
      <c r="V296" s="319">
        <v>45</v>
      </c>
    </row>
    <row r="297" spans="1:22" s="304" customFormat="1" ht="9" customHeight="1">
      <c r="A297" s="292" t="s">
        <v>41</v>
      </c>
      <c r="B297" s="327">
        <f t="shared" si="15"/>
        <v>10995</v>
      </c>
      <c r="C297" s="319">
        <v>719</v>
      </c>
      <c r="D297" s="319">
        <v>133</v>
      </c>
      <c r="E297" s="319">
        <v>81</v>
      </c>
      <c r="F297" s="319">
        <v>73</v>
      </c>
      <c r="G297" s="319">
        <v>174</v>
      </c>
      <c r="H297" s="319">
        <v>227</v>
      </c>
      <c r="I297" s="319">
        <v>235</v>
      </c>
      <c r="J297" s="319">
        <v>265</v>
      </c>
      <c r="K297" s="319">
        <v>279</v>
      </c>
      <c r="L297" s="319">
        <v>347</v>
      </c>
      <c r="M297" s="319">
        <v>439</v>
      </c>
      <c r="N297" s="319">
        <v>521</v>
      </c>
      <c r="O297" s="319">
        <v>697</v>
      </c>
      <c r="P297" s="319">
        <v>894</v>
      </c>
      <c r="Q297" s="319">
        <v>1051</v>
      </c>
      <c r="R297" s="319">
        <v>1169</v>
      </c>
      <c r="S297" s="319">
        <v>1217</v>
      </c>
      <c r="T297" s="319">
        <v>1057</v>
      </c>
      <c r="U297" s="319">
        <v>1373</v>
      </c>
      <c r="V297" s="319">
        <v>44</v>
      </c>
    </row>
    <row r="298" spans="1:22" s="304" customFormat="1" ht="9" customHeight="1">
      <c r="A298" s="292" t="s">
        <v>42</v>
      </c>
      <c r="B298" s="327">
        <f t="shared" si="15"/>
        <v>7662</v>
      </c>
      <c r="C298" s="319">
        <v>688</v>
      </c>
      <c r="D298" s="319">
        <v>124</v>
      </c>
      <c r="E298" s="319">
        <v>89</v>
      </c>
      <c r="F298" s="319">
        <v>100</v>
      </c>
      <c r="G298" s="319">
        <v>160</v>
      </c>
      <c r="H298" s="319">
        <v>254</v>
      </c>
      <c r="I298" s="319">
        <v>265</v>
      </c>
      <c r="J298" s="319">
        <v>266</v>
      </c>
      <c r="K298" s="319">
        <v>259</v>
      </c>
      <c r="L298" s="319">
        <v>303</v>
      </c>
      <c r="M298" s="319">
        <v>374</v>
      </c>
      <c r="N298" s="319">
        <v>385</v>
      </c>
      <c r="O298" s="319">
        <v>404</v>
      </c>
      <c r="P298" s="319">
        <v>496</v>
      </c>
      <c r="Q298" s="319">
        <v>564</v>
      </c>
      <c r="R298" s="319">
        <v>661</v>
      </c>
      <c r="S298" s="319">
        <v>670</v>
      </c>
      <c r="T298" s="319">
        <v>585</v>
      </c>
      <c r="U298" s="319">
        <v>978</v>
      </c>
      <c r="V298" s="319">
        <v>37</v>
      </c>
    </row>
    <row r="299" spans="1:22" s="304" customFormat="1" ht="9" customHeight="1">
      <c r="A299" s="295" t="s">
        <v>43</v>
      </c>
      <c r="B299" s="353">
        <f t="shared" si="15"/>
        <v>11970</v>
      </c>
      <c r="C299" s="323">
        <v>558</v>
      </c>
      <c r="D299" s="323">
        <v>132</v>
      </c>
      <c r="E299" s="323">
        <v>67</v>
      </c>
      <c r="F299" s="323">
        <v>64</v>
      </c>
      <c r="G299" s="323">
        <v>144</v>
      </c>
      <c r="H299" s="323">
        <v>216</v>
      </c>
      <c r="I299" s="323">
        <v>273</v>
      </c>
      <c r="J299" s="323">
        <v>309</v>
      </c>
      <c r="K299" s="323">
        <v>339</v>
      </c>
      <c r="L299" s="323">
        <v>433</v>
      </c>
      <c r="M299" s="323">
        <v>510</v>
      </c>
      <c r="N299" s="323">
        <v>634</v>
      </c>
      <c r="O299" s="323">
        <v>744</v>
      </c>
      <c r="P299" s="323">
        <v>1016</v>
      </c>
      <c r="Q299" s="323">
        <v>1203</v>
      </c>
      <c r="R299" s="323">
        <v>1208</v>
      </c>
      <c r="S299" s="323">
        <v>1309</v>
      </c>
      <c r="T299" s="323">
        <v>1001</v>
      </c>
      <c r="U299" s="323">
        <v>1716</v>
      </c>
      <c r="V299" s="323">
        <v>94</v>
      </c>
    </row>
    <row r="300" spans="1:22" s="304" customFormat="1" ht="9" customHeight="1">
      <c r="A300" s="292" t="s">
        <v>44</v>
      </c>
      <c r="B300" s="327">
        <f t="shared" si="15"/>
        <v>4633</v>
      </c>
      <c r="C300" s="319">
        <v>567</v>
      </c>
      <c r="D300" s="319">
        <v>64</v>
      </c>
      <c r="E300" s="319">
        <v>41</v>
      </c>
      <c r="F300" s="319">
        <v>44</v>
      </c>
      <c r="G300" s="319">
        <v>77</v>
      </c>
      <c r="H300" s="319">
        <v>110</v>
      </c>
      <c r="I300" s="319">
        <v>114</v>
      </c>
      <c r="J300" s="319">
        <v>113</v>
      </c>
      <c r="K300" s="319">
        <v>115</v>
      </c>
      <c r="L300" s="319">
        <v>141</v>
      </c>
      <c r="M300" s="319">
        <v>157</v>
      </c>
      <c r="N300" s="319">
        <v>207</v>
      </c>
      <c r="O300" s="319">
        <v>224</v>
      </c>
      <c r="P300" s="319">
        <v>288</v>
      </c>
      <c r="Q300" s="319">
        <v>347</v>
      </c>
      <c r="R300" s="319">
        <v>362</v>
      </c>
      <c r="S300" s="319">
        <v>418</v>
      </c>
      <c r="T300" s="319">
        <v>472</v>
      </c>
      <c r="U300" s="319">
        <v>755</v>
      </c>
      <c r="V300" s="319">
        <v>17</v>
      </c>
    </row>
    <row r="301" spans="1:22" s="304" customFormat="1" ht="9" customHeight="1">
      <c r="A301" s="292" t="s">
        <v>45</v>
      </c>
      <c r="B301" s="327">
        <f t="shared" si="15"/>
        <v>34216</v>
      </c>
      <c r="C301" s="319">
        <v>2196</v>
      </c>
      <c r="D301" s="319">
        <v>495</v>
      </c>
      <c r="E301" s="319">
        <v>237</v>
      </c>
      <c r="F301" s="319">
        <v>278</v>
      </c>
      <c r="G301" s="319">
        <v>482</v>
      </c>
      <c r="H301" s="319">
        <v>688</v>
      </c>
      <c r="I301" s="319">
        <v>771</v>
      </c>
      <c r="J301" s="319">
        <v>895</v>
      </c>
      <c r="K301" s="319">
        <v>1053</v>
      </c>
      <c r="L301" s="319">
        <v>1368</v>
      </c>
      <c r="M301" s="319">
        <v>1556</v>
      </c>
      <c r="N301" s="319">
        <v>1802</v>
      </c>
      <c r="O301" s="319">
        <v>2129</v>
      </c>
      <c r="P301" s="319">
        <v>2627</v>
      </c>
      <c r="Q301" s="319">
        <v>3005</v>
      </c>
      <c r="R301" s="319">
        <v>3344</v>
      </c>
      <c r="S301" s="319">
        <v>3246</v>
      </c>
      <c r="T301" s="319">
        <v>2852</v>
      </c>
      <c r="U301" s="319">
        <v>4973</v>
      </c>
      <c r="V301" s="319">
        <v>219</v>
      </c>
    </row>
    <row r="302" spans="1:22" s="304" customFormat="1" ht="9" customHeight="1">
      <c r="A302" s="292" t="s">
        <v>46</v>
      </c>
      <c r="B302" s="327">
        <f t="shared" si="15"/>
        <v>8681</v>
      </c>
      <c r="C302" s="319">
        <v>508</v>
      </c>
      <c r="D302" s="319">
        <v>92</v>
      </c>
      <c r="E302" s="319">
        <v>51</v>
      </c>
      <c r="F302" s="319">
        <v>58</v>
      </c>
      <c r="G302" s="319">
        <v>88</v>
      </c>
      <c r="H302" s="319">
        <v>134</v>
      </c>
      <c r="I302" s="319">
        <v>181</v>
      </c>
      <c r="J302" s="319">
        <v>175</v>
      </c>
      <c r="K302" s="319">
        <v>207</v>
      </c>
      <c r="L302" s="319">
        <v>266</v>
      </c>
      <c r="M302" s="319">
        <v>334</v>
      </c>
      <c r="N302" s="319">
        <v>411</v>
      </c>
      <c r="O302" s="319">
        <v>463</v>
      </c>
      <c r="P302" s="319">
        <v>550</v>
      </c>
      <c r="Q302" s="319">
        <v>671</v>
      </c>
      <c r="R302" s="319">
        <v>793</v>
      </c>
      <c r="S302" s="319">
        <v>933</v>
      </c>
      <c r="T302" s="319">
        <v>1092</v>
      </c>
      <c r="U302" s="319">
        <v>1631</v>
      </c>
      <c r="V302" s="319">
        <v>43</v>
      </c>
    </row>
    <row r="303" spans="1:22" s="304" customFormat="1" ht="9" customHeight="1">
      <c r="A303" s="295" t="s">
        <v>47</v>
      </c>
      <c r="B303" s="353">
        <f t="shared" si="15"/>
        <v>6826</v>
      </c>
      <c r="C303" s="323">
        <v>508</v>
      </c>
      <c r="D303" s="323">
        <v>100</v>
      </c>
      <c r="E303" s="323">
        <v>43</v>
      </c>
      <c r="F303" s="323">
        <v>66</v>
      </c>
      <c r="G303" s="323">
        <v>132</v>
      </c>
      <c r="H303" s="323">
        <v>147</v>
      </c>
      <c r="I303" s="323">
        <v>132</v>
      </c>
      <c r="J303" s="323">
        <v>137</v>
      </c>
      <c r="K303" s="323">
        <v>164</v>
      </c>
      <c r="L303" s="323">
        <v>158</v>
      </c>
      <c r="M303" s="323">
        <v>207</v>
      </c>
      <c r="N303" s="323">
        <v>257</v>
      </c>
      <c r="O303" s="323">
        <v>311</v>
      </c>
      <c r="P303" s="323">
        <v>384</v>
      </c>
      <c r="Q303" s="323">
        <v>549</v>
      </c>
      <c r="R303" s="323">
        <v>617</v>
      </c>
      <c r="S303" s="323">
        <v>741</v>
      </c>
      <c r="T303" s="323">
        <v>668</v>
      </c>
      <c r="U303" s="323">
        <v>1474</v>
      </c>
      <c r="V303" s="323">
        <v>31</v>
      </c>
    </row>
    <row r="304" spans="1:22" s="304" customFormat="1" ht="9" customHeight="1">
      <c r="A304" s="292" t="s">
        <v>76</v>
      </c>
      <c r="B304" s="327">
        <f t="shared" si="15"/>
        <v>2007</v>
      </c>
      <c r="C304" s="319">
        <v>21</v>
      </c>
      <c r="D304" s="319">
        <v>22</v>
      </c>
      <c r="E304" s="319">
        <v>24</v>
      </c>
      <c r="F304" s="319">
        <v>25</v>
      </c>
      <c r="G304" s="319">
        <v>72</v>
      </c>
      <c r="H304" s="319">
        <v>135</v>
      </c>
      <c r="I304" s="319">
        <v>141</v>
      </c>
      <c r="J304" s="319">
        <v>142</v>
      </c>
      <c r="K304" s="319">
        <v>123</v>
      </c>
      <c r="L304" s="319">
        <v>113</v>
      </c>
      <c r="M304" s="319">
        <v>116</v>
      </c>
      <c r="N304" s="319">
        <v>138</v>
      </c>
      <c r="O304" s="319">
        <v>134</v>
      </c>
      <c r="P304" s="319">
        <v>162</v>
      </c>
      <c r="Q304" s="319">
        <v>156</v>
      </c>
      <c r="R304" s="319">
        <v>180</v>
      </c>
      <c r="S304" s="319">
        <v>120</v>
      </c>
      <c r="T304" s="319">
        <v>78</v>
      </c>
      <c r="U304" s="319">
        <v>97</v>
      </c>
      <c r="V304" s="319">
        <v>8</v>
      </c>
    </row>
    <row r="305" spans="1:22" s="304" customFormat="1" ht="9" customHeight="1">
      <c r="A305" s="292"/>
      <c r="B305" s="327"/>
      <c r="C305" s="319"/>
      <c r="D305" s="319"/>
      <c r="E305" s="319"/>
      <c r="F305" s="319"/>
      <c r="G305" s="319"/>
      <c r="H305" s="319"/>
      <c r="I305" s="319"/>
      <c r="J305" s="319"/>
      <c r="K305" s="319"/>
      <c r="L305" s="319"/>
      <c r="M305" s="319"/>
      <c r="N305" s="319"/>
      <c r="O305" s="319"/>
      <c r="P305" s="319"/>
      <c r="Q305" s="319"/>
      <c r="R305" s="319"/>
      <c r="S305" s="319"/>
      <c r="T305" s="319"/>
      <c r="U305" s="319"/>
      <c r="V305" s="319"/>
    </row>
    <row r="306" spans="1:22" s="304" customFormat="1" ht="9" customHeight="1">
      <c r="A306" s="288">
        <v>2003</v>
      </c>
      <c r="B306" s="327"/>
      <c r="C306" s="327"/>
      <c r="D306" s="327"/>
      <c r="E306" s="327"/>
      <c r="F306" s="327"/>
      <c r="G306" s="327"/>
      <c r="H306" s="327"/>
      <c r="I306" s="327"/>
      <c r="J306" s="327"/>
      <c r="K306" s="327"/>
      <c r="L306" s="327"/>
      <c r="M306" s="292"/>
      <c r="N306" s="292"/>
      <c r="O306" s="292"/>
      <c r="P306" s="292"/>
      <c r="Q306" s="292"/>
      <c r="R306" s="292"/>
      <c r="S306" s="292"/>
      <c r="T306" s="292"/>
      <c r="U306" s="330"/>
      <c r="V306" s="357"/>
    </row>
    <row r="307" spans="1:22" s="303" customFormat="1" ht="9" customHeight="1">
      <c r="A307" s="291" t="s">
        <v>7</v>
      </c>
      <c r="B307" s="328">
        <f t="shared" ref="B307:V307" si="16">SUM(B309:B341)</f>
        <v>472140</v>
      </c>
      <c r="C307" s="328">
        <f t="shared" si="16"/>
        <v>33355</v>
      </c>
      <c r="D307" s="328">
        <f t="shared" si="16"/>
        <v>6700</v>
      </c>
      <c r="E307" s="328">
        <f t="shared" si="16"/>
        <v>3149</v>
      </c>
      <c r="F307" s="328">
        <f t="shared" si="16"/>
        <v>3808</v>
      </c>
      <c r="G307" s="328">
        <f t="shared" si="16"/>
        <v>7332</v>
      </c>
      <c r="H307" s="328">
        <f t="shared" si="16"/>
        <v>9562</v>
      </c>
      <c r="I307" s="328">
        <f t="shared" si="16"/>
        <v>11173</v>
      </c>
      <c r="J307" s="328">
        <f t="shared" si="16"/>
        <v>12400</v>
      </c>
      <c r="K307" s="328">
        <f t="shared" si="16"/>
        <v>13915</v>
      </c>
      <c r="L307" s="328">
        <f t="shared" si="16"/>
        <v>16515</v>
      </c>
      <c r="M307" s="328">
        <f t="shared" si="16"/>
        <v>19804</v>
      </c>
      <c r="N307" s="328">
        <f t="shared" si="16"/>
        <v>23425</v>
      </c>
      <c r="O307" s="328">
        <f t="shared" si="16"/>
        <v>27949</v>
      </c>
      <c r="P307" s="328">
        <f t="shared" si="16"/>
        <v>33642</v>
      </c>
      <c r="Q307" s="328">
        <f t="shared" si="16"/>
        <v>39536</v>
      </c>
      <c r="R307" s="328">
        <f t="shared" si="16"/>
        <v>44905</v>
      </c>
      <c r="S307" s="328">
        <f t="shared" si="16"/>
        <v>45753</v>
      </c>
      <c r="T307" s="328">
        <f t="shared" si="16"/>
        <v>44176</v>
      </c>
      <c r="U307" s="328">
        <f t="shared" si="16"/>
        <v>72845</v>
      </c>
      <c r="V307" s="328">
        <f t="shared" si="16"/>
        <v>2196</v>
      </c>
    </row>
    <row r="308" spans="1:22" s="303" customFormat="1" ht="3.95" customHeight="1">
      <c r="A308" s="291"/>
      <c r="B308" s="328"/>
      <c r="C308" s="328"/>
      <c r="D308" s="328"/>
      <c r="E308" s="328"/>
      <c r="F308" s="328"/>
      <c r="G308" s="328"/>
      <c r="H308" s="328"/>
      <c r="I308" s="328"/>
      <c r="J308" s="328"/>
      <c r="K308" s="328"/>
      <c r="L308" s="328"/>
      <c r="M308" s="328"/>
      <c r="N308" s="328"/>
      <c r="O308" s="328"/>
      <c r="P308" s="328"/>
      <c r="Q308" s="328"/>
      <c r="R308" s="328"/>
      <c r="S308" s="328"/>
      <c r="T308" s="328"/>
      <c r="U308" s="328"/>
      <c r="V308" s="328"/>
    </row>
    <row r="309" spans="1:22" s="304" customFormat="1" ht="9" customHeight="1">
      <c r="A309" s="292" t="s">
        <v>16</v>
      </c>
      <c r="B309" s="327">
        <f t="shared" ref="B309:B341" si="17">SUM(C309:V309)</f>
        <v>4293</v>
      </c>
      <c r="C309" s="319">
        <v>311</v>
      </c>
      <c r="D309" s="319">
        <v>75</v>
      </c>
      <c r="E309" s="319">
        <v>43</v>
      </c>
      <c r="F309" s="319">
        <v>35</v>
      </c>
      <c r="G309" s="319">
        <v>83</v>
      </c>
      <c r="H309" s="319">
        <v>95</v>
      </c>
      <c r="I309" s="319">
        <v>92</v>
      </c>
      <c r="J309" s="319">
        <v>91</v>
      </c>
      <c r="K309" s="319">
        <v>111</v>
      </c>
      <c r="L309" s="319">
        <v>136</v>
      </c>
      <c r="M309" s="319">
        <v>169</v>
      </c>
      <c r="N309" s="319">
        <v>181</v>
      </c>
      <c r="O309" s="319">
        <v>267</v>
      </c>
      <c r="P309" s="319">
        <v>280</v>
      </c>
      <c r="Q309" s="319">
        <v>366</v>
      </c>
      <c r="R309" s="319">
        <v>335</v>
      </c>
      <c r="S309" s="319">
        <v>436</v>
      </c>
      <c r="T309" s="319">
        <v>443</v>
      </c>
      <c r="U309" s="319">
        <v>732</v>
      </c>
      <c r="V309" s="319">
        <v>12</v>
      </c>
    </row>
    <row r="310" spans="1:22" s="304" customFormat="1" ht="9" customHeight="1">
      <c r="A310" s="292" t="s">
        <v>17</v>
      </c>
      <c r="B310" s="327">
        <f t="shared" si="17"/>
        <v>11918</v>
      </c>
      <c r="C310" s="319">
        <v>915</v>
      </c>
      <c r="D310" s="319">
        <v>148</v>
      </c>
      <c r="E310" s="319">
        <v>83</v>
      </c>
      <c r="F310" s="319">
        <v>92</v>
      </c>
      <c r="G310" s="319">
        <v>189</v>
      </c>
      <c r="H310" s="319">
        <v>301</v>
      </c>
      <c r="I310" s="319">
        <v>434</v>
      </c>
      <c r="J310" s="319">
        <v>525</v>
      </c>
      <c r="K310" s="319">
        <v>579</v>
      </c>
      <c r="L310" s="319">
        <v>633</v>
      </c>
      <c r="M310" s="319">
        <v>632</v>
      </c>
      <c r="N310" s="319">
        <v>658</v>
      </c>
      <c r="O310" s="319">
        <v>744</v>
      </c>
      <c r="P310" s="319">
        <v>849</v>
      </c>
      <c r="Q310" s="319">
        <v>955</v>
      </c>
      <c r="R310" s="319">
        <v>1003</v>
      </c>
      <c r="S310" s="319">
        <v>961</v>
      </c>
      <c r="T310" s="319">
        <v>932</v>
      </c>
      <c r="U310" s="319">
        <v>1194</v>
      </c>
      <c r="V310" s="319">
        <v>91</v>
      </c>
    </row>
    <row r="311" spans="1:22" s="304" customFormat="1" ht="9" customHeight="1">
      <c r="A311" s="292" t="s">
        <v>18</v>
      </c>
      <c r="B311" s="327">
        <f t="shared" si="17"/>
        <v>1925</v>
      </c>
      <c r="C311" s="319">
        <v>176</v>
      </c>
      <c r="D311" s="319">
        <v>32</v>
      </c>
      <c r="E311" s="319">
        <v>22</v>
      </c>
      <c r="F311" s="319">
        <v>12</v>
      </c>
      <c r="G311" s="319">
        <v>32</v>
      </c>
      <c r="H311" s="319">
        <v>44</v>
      </c>
      <c r="I311" s="319">
        <v>63</v>
      </c>
      <c r="J311" s="319">
        <v>51</v>
      </c>
      <c r="K311" s="319">
        <v>55</v>
      </c>
      <c r="L311" s="319">
        <v>68</v>
      </c>
      <c r="M311" s="319">
        <v>95</v>
      </c>
      <c r="N311" s="319">
        <v>121</v>
      </c>
      <c r="O311" s="319">
        <v>111</v>
      </c>
      <c r="P311" s="319">
        <v>135</v>
      </c>
      <c r="Q311" s="319">
        <v>185</v>
      </c>
      <c r="R311" s="319">
        <v>167</v>
      </c>
      <c r="S311" s="319">
        <v>150</v>
      </c>
      <c r="T311" s="319">
        <v>145</v>
      </c>
      <c r="U311" s="319">
        <v>242</v>
      </c>
      <c r="V311" s="319">
        <v>19</v>
      </c>
    </row>
    <row r="312" spans="1:22" s="304" customFormat="1" ht="9" customHeight="1">
      <c r="A312" s="295" t="s">
        <v>19</v>
      </c>
      <c r="B312" s="353">
        <f t="shared" si="17"/>
        <v>2827</v>
      </c>
      <c r="C312" s="323">
        <v>216</v>
      </c>
      <c r="D312" s="323">
        <v>42</v>
      </c>
      <c r="E312" s="323">
        <v>16</v>
      </c>
      <c r="F312" s="323">
        <v>28</v>
      </c>
      <c r="G312" s="323">
        <v>47</v>
      </c>
      <c r="H312" s="323">
        <v>67</v>
      </c>
      <c r="I312" s="323">
        <v>77</v>
      </c>
      <c r="J312" s="323">
        <v>79</v>
      </c>
      <c r="K312" s="323">
        <v>85</v>
      </c>
      <c r="L312" s="323">
        <v>93</v>
      </c>
      <c r="M312" s="323">
        <v>143</v>
      </c>
      <c r="N312" s="323">
        <v>139</v>
      </c>
      <c r="O312" s="323">
        <v>160</v>
      </c>
      <c r="P312" s="323">
        <v>196</v>
      </c>
      <c r="Q312" s="323">
        <v>206</v>
      </c>
      <c r="R312" s="323">
        <v>253</v>
      </c>
      <c r="S312" s="323">
        <v>262</v>
      </c>
      <c r="T312" s="323">
        <v>290</v>
      </c>
      <c r="U312" s="323">
        <v>410</v>
      </c>
      <c r="V312" s="323">
        <v>18</v>
      </c>
    </row>
    <row r="313" spans="1:22" s="304" customFormat="1" ht="9" customHeight="1">
      <c r="A313" s="292" t="s">
        <v>20</v>
      </c>
      <c r="B313" s="327">
        <f t="shared" si="17"/>
        <v>11458</v>
      </c>
      <c r="C313" s="319">
        <v>518</v>
      </c>
      <c r="D313" s="319">
        <v>88</v>
      </c>
      <c r="E313" s="319">
        <v>58</v>
      </c>
      <c r="F313" s="319">
        <v>70</v>
      </c>
      <c r="G313" s="319">
        <v>127</v>
      </c>
      <c r="H313" s="319">
        <v>186</v>
      </c>
      <c r="I313" s="319">
        <v>224</v>
      </c>
      <c r="J313" s="319">
        <v>230</v>
      </c>
      <c r="K313" s="319">
        <v>291</v>
      </c>
      <c r="L313" s="319">
        <v>379</v>
      </c>
      <c r="M313" s="319">
        <v>440</v>
      </c>
      <c r="N313" s="319">
        <v>624</v>
      </c>
      <c r="O313" s="319">
        <v>777</v>
      </c>
      <c r="P313" s="319">
        <v>968</v>
      </c>
      <c r="Q313" s="319">
        <v>1167</v>
      </c>
      <c r="R313" s="319">
        <v>1269</v>
      </c>
      <c r="S313" s="319">
        <v>1272</v>
      </c>
      <c r="T313" s="319">
        <v>1110</v>
      </c>
      <c r="U313" s="319">
        <v>1610</v>
      </c>
      <c r="V313" s="319">
        <v>50</v>
      </c>
    </row>
    <row r="314" spans="1:22" s="304" customFormat="1" ht="9" customHeight="1">
      <c r="A314" s="292" t="s">
        <v>21</v>
      </c>
      <c r="B314" s="327">
        <f t="shared" si="17"/>
        <v>2442</v>
      </c>
      <c r="C314" s="319">
        <v>133</v>
      </c>
      <c r="D314" s="319">
        <v>20</v>
      </c>
      <c r="E314" s="319">
        <v>13</v>
      </c>
      <c r="F314" s="319">
        <v>15</v>
      </c>
      <c r="G314" s="319">
        <v>47</v>
      </c>
      <c r="H314" s="319">
        <v>57</v>
      </c>
      <c r="I314" s="319">
        <v>57</v>
      </c>
      <c r="J314" s="319">
        <v>51</v>
      </c>
      <c r="K314" s="319">
        <v>57</v>
      </c>
      <c r="L314" s="319">
        <v>76</v>
      </c>
      <c r="M314" s="319">
        <v>99</v>
      </c>
      <c r="N314" s="319">
        <v>116</v>
      </c>
      <c r="O314" s="319">
        <v>131</v>
      </c>
      <c r="P314" s="319">
        <v>149</v>
      </c>
      <c r="Q314" s="319">
        <v>193</v>
      </c>
      <c r="R314" s="319">
        <v>228</v>
      </c>
      <c r="S314" s="319">
        <v>231</v>
      </c>
      <c r="T314" s="319">
        <v>250</v>
      </c>
      <c r="U314" s="319">
        <v>486</v>
      </c>
      <c r="V314" s="319">
        <v>33</v>
      </c>
    </row>
    <row r="315" spans="1:22" s="304" customFormat="1" ht="9" customHeight="1">
      <c r="A315" s="292" t="s">
        <v>22</v>
      </c>
      <c r="B315" s="327">
        <f t="shared" si="17"/>
        <v>16889</v>
      </c>
      <c r="C315" s="319">
        <v>1524</v>
      </c>
      <c r="D315" s="319">
        <v>562</v>
      </c>
      <c r="E315" s="319">
        <v>210</v>
      </c>
      <c r="F315" s="319">
        <v>222</v>
      </c>
      <c r="G315" s="319">
        <v>381</v>
      </c>
      <c r="H315" s="319">
        <v>505</v>
      </c>
      <c r="I315" s="319">
        <v>585</v>
      </c>
      <c r="J315" s="319">
        <v>603</v>
      </c>
      <c r="K315" s="319">
        <v>624</v>
      </c>
      <c r="L315" s="319">
        <v>717</v>
      </c>
      <c r="M315" s="319">
        <v>784</v>
      </c>
      <c r="N315" s="319">
        <v>844</v>
      </c>
      <c r="O315" s="319">
        <v>885</v>
      </c>
      <c r="P315" s="319">
        <v>1167</v>
      </c>
      <c r="Q315" s="319">
        <v>1221</v>
      </c>
      <c r="R315" s="319">
        <v>1477</v>
      </c>
      <c r="S315" s="319">
        <v>1245</v>
      </c>
      <c r="T315" s="319">
        <v>1182</v>
      </c>
      <c r="U315" s="319">
        <v>1994</v>
      </c>
      <c r="V315" s="319">
        <v>157</v>
      </c>
    </row>
    <row r="316" spans="1:22" s="304" customFormat="1" ht="9" customHeight="1">
      <c r="A316" s="295" t="s">
        <v>23</v>
      </c>
      <c r="B316" s="353">
        <f t="shared" si="17"/>
        <v>17033</v>
      </c>
      <c r="C316" s="323">
        <v>1186</v>
      </c>
      <c r="D316" s="323">
        <v>239</v>
      </c>
      <c r="E316" s="323">
        <v>122</v>
      </c>
      <c r="F316" s="323">
        <v>100</v>
      </c>
      <c r="G316" s="323">
        <v>308</v>
      </c>
      <c r="H316" s="323">
        <v>427</v>
      </c>
      <c r="I316" s="323">
        <v>464</v>
      </c>
      <c r="J316" s="323">
        <v>508</v>
      </c>
      <c r="K316" s="323">
        <v>578</v>
      </c>
      <c r="L316" s="323">
        <v>641</v>
      </c>
      <c r="M316" s="323">
        <v>736</v>
      </c>
      <c r="N316" s="323">
        <v>862</v>
      </c>
      <c r="O316" s="323">
        <v>1014</v>
      </c>
      <c r="P316" s="323">
        <v>1299</v>
      </c>
      <c r="Q316" s="323">
        <v>1495</v>
      </c>
      <c r="R316" s="323">
        <v>1649</v>
      </c>
      <c r="S316" s="323">
        <v>1685</v>
      </c>
      <c r="T316" s="323">
        <v>1502</v>
      </c>
      <c r="U316" s="323">
        <v>2026</v>
      </c>
      <c r="V316" s="323">
        <v>192</v>
      </c>
    </row>
    <row r="317" spans="1:22" s="304" customFormat="1" ht="9" customHeight="1">
      <c r="A317" s="243" t="s">
        <v>24</v>
      </c>
      <c r="B317" s="327">
        <f t="shared" si="17"/>
        <v>48586</v>
      </c>
      <c r="C317" s="319">
        <v>2807</v>
      </c>
      <c r="D317" s="319">
        <v>340</v>
      </c>
      <c r="E317" s="319">
        <v>180</v>
      </c>
      <c r="F317" s="319">
        <v>228</v>
      </c>
      <c r="G317" s="319">
        <v>549</v>
      </c>
      <c r="H317" s="319">
        <v>732</v>
      </c>
      <c r="I317" s="319">
        <v>931</v>
      </c>
      <c r="J317" s="319">
        <v>1142</v>
      </c>
      <c r="K317" s="319">
        <v>1343</v>
      </c>
      <c r="L317" s="319">
        <v>1633</v>
      </c>
      <c r="M317" s="319">
        <v>2013</v>
      </c>
      <c r="N317" s="319">
        <v>2398</v>
      </c>
      <c r="O317" s="319">
        <v>2940</v>
      </c>
      <c r="P317" s="319">
        <v>3608</v>
      </c>
      <c r="Q317" s="319">
        <v>4250</v>
      </c>
      <c r="R317" s="319">
        <v>5084</v>
      </c>
      <c r="S317" s="319">
        <v>5254</v>
      </c>
      <c r="T317" s="319">
        <v>5064</v>
      </c>
      <c r="U317" s="319">
        <v>8064</v>
      </c>
      <c r="V317" s="319">
        <v>26</v>
      </c>
    </row>
    <row r="318" spans="1:22" s="304" customFormat="1" ht="9" customHeight="1">
      <c r="A318" s="292" t="s">
        <v>25</v>
      </c>
      <c r="B318" s="327">
        <f t="shared" si="17"/>
        <v>6564</v>
      </c>
      <c r="C318" s="319">
        <v>271</v>
      </c>
      <c r="D318" s="319">
        <v>45</v>
      </c>
      <c r="E318" s="319">
        <v>35</v>
      </c>
      <c r="F318" s="319">
        <v>40</v>
      </c>
      <c r="G318" s="319">
        <v>125</v>
      </c>
      <c r="H318" s="319">
        <v>123</v>
      </c>
      <c r="I318" s="319">
        <v>150</v>
      </c>
      <c r="J318" s="319">
        <v>135</v>
      </c>
      <c r="K318" s="319">
        <v>157</v>
      </c>
      <c r="L318" s="319">
        <v>196</v>
      </c>
      <c r="M318" s="319">
        <v>226</v>
      </c>
      <c r="N318" s="319">
        <v>290</v>
      </c>
      <c r="O318" s="319">
        <v>402</v>
      </c>
      <c r="P318" s="319">
        <v>499</v>
      </c>
      <c r="Q318" s="319">
        <v>652</v>
      </c>
      <c r="R318" s="319">
        <v>712</v>
      </c>
      <c r="S318" s="319">
        <v>764</v>
      </c>
      <c r="T318" s="319">
        <v>711</v>
      </c>
      <c r="U318" s="319">
        <v>998</v>
      </c>
      <c r="V318" s="319">
        <v>33</v>
      </c>
    </row>
    <row r="319" spans="1:22" s="304" customFormat="1" ht="9" customHeight="1">
      <c r="A319" s="292" t="s">
        <v>26</v>
      </c>
      <c r="B319" s="327">
        <f t="shared" si="17"/>
        <v>22493</v>
      </c>
      <c r="C319" s="319">
        <v>1985</v>
      </c>
      <c r="D319" s="319">
        <v>333</v>
      </c>
      <c r="E319" s="319">
        <v>177</v>
      </c>
      <c r="F319" s="319">
        <v>212</v>
      </c>
      <c r="G319" s="319">
        <v>331</v>
      </c>
      <c r="H319" s="319">
        <v>407</v>
      </c>
      <c r="I319" s="319">
        <v>434</v>
      </c>
      <c r="J319" s="319">
        <v>468</v>
      </c>
      <c r="K319" s="319">
        <v>569</v>
      </c>
      <c r="L319" s="319">
        <v>684</v>
      </c>
      <c r="M319" s="319">
        <v>801</v>
      </c>
      <c r="N319" s="319">
        <v>952</v>
      </c>
      <c r="O319" s="319">
        <v>1193</v>
      </c>
      <c r="P319" s="319">
        <v>1449</v>
      </c>
      <c r="Q319" s="319">
        <v>1675</v>
      </c>
      <c r="R319" s="319">
        <v>1978</v>
      </c>
      <c r="S319" s="319">
        <v>2201</v>
      </c>
      <c r="T319" s="319">
        <v>2124</v>
      </c>
      <c r="U319" s="319">
        <v>4397</v>
      </c>
      <c r="V319" s="319">
        <v>123</v>
      </c>
    </row>
    <row r="320" spans="1:22" s="304" customFormat="1" ht="9" customHeight="1">
      <c r="A320" s="295" t="s">
        <v>27</v>
      </c>
      <c r="B320" s="353">
        <f t="shared" si="17"/>
        <v>11381</v>
      </c>
      <c r="C320" s="323">
        <v>427</v>
      </c>
      <c r="D320" s="323">
        <v>198</v>
      </c>
      <c r="E320" s="323">
        <v>82</v>
      </c>
      <c r="F320" s="323">
        <v>90</v>
      </c>
      <c r="G320" s="323">
        <v>194</v>
      </c>
      <c r="H320" s="323">
        <v>286</v>
      </c>
      <c r="I320" s="323">
        <v>367</v>
      </c>
      <c r="J320" s="323">
        <v>384</v>
      </c>
      <c r="K320" s="323">
        <v>418</v>
      </c>
      <c r="L320" s="323">
        <v>441</v>
      </c>
      <c r="M320" s="323">
        <v>539</v>
      </c>
      <c r="N320" s="323">
        <v>602</v>
      </c>
      <c r="O320" s="323">
        <v>679</v>
      </c>
      <c r="P320" s="323">
        <v>796</v>
      </c>
      <c r="Q320" s="323">
        <v>1069</v>
      </c>
      <c r="R320" s="323">
        <v>1190</v>
      </c>
      <c r="S320" s="323">
        <v>1018</v>
      </c>
      <c r="T320" s="323">
        <v>999</v>
      </c>
      <c r="U320" s="323">
        <v>1549</v>
      </c>
      <c r="V320" s="323">
        <v>53</v>
      </c>
    </row>
    <row r="321" spans="1:22" s="304" customFormat="1" ht="9" customHeight="1">
      <c r="A321" s="292" t="s">
        <v>28</v>
      </c>
      <c r="B321" s="327">
        <f t="shared" si="17"/>
        <v>10089</v>
      </c>
      <c r="C321" s="319">
        <v>668</v>
      </c>
      <c r="D321" s="319">
        <v>126</v>
      </c>
      <c r="E321" s="319">
        <v>68</v>
      </c>
      <c r="F321" s="319">
        <v>96</v>
      </c>
      <c r="G321" s="319">
        <v>155</v>
      </c>
      <c r="H321" s="319">
        <v>190</v>
      </c>
      <c r="I321" s="319">
        <v>219</v>
      </c>
      <c r="J321" s="319">
        <v>220</v>
      </c>
      <c r="K321" s="319">
        <v>278</v>
      </c>
      <c r="L321" s="319">
        <v>355</v>
      </c>
      <c r="M321" s="319">
        <v>451</v>
      </c>
      <c r="N321" s="319">
        <v>567</v>
      </c>
      <c r="O321" s="319">
        <v>631</v>
      </c>
      <c r="P321" s="319">
        <v>761</v>
      </c>
      <c r="Q321" s="319">
        <v>844</v>
      </c>
      <c r="R321" s="319">
        <v>972</v>
      </c>
      <c r="S321" s="319">
        <v>847</v>
      </c>
      <c r="T321" s="319">
        <v>936</v>
      </c>
      <c r="U321" s="319">
        <v>1628</v>
      </c>
      <c r="V321" s="319">
        <v>77</v>
      </c>
    </row>
    <row r="322" spans="1:22" s="304" customFormat="1" ht="9" customHeight="1">
      <c r="A322" s="292" t="s">
        <v>29</v>
      </c>
      <c r="B322" s="327">
        <f t="shared" si="17"/>
        <v>32895</v>
      </c>
      <c r="C322" s="319">
        <v>1890</v>
      </c>
      <c r="D322" s="319">
        <v>430</v>
      </c>
      <c r="E322" s="319">
        <v>196</v>
      </c>
      <c r="F322" s="319">
        <v>275</v>
      </c>
      <c r="G322" s="319">
        <v>510</v>
      </c>
      <c r="H322" s="319">
        <v>651</v>
      </c>
      <c r="I322" s="319">
        <v>670</v>
      </c>
      <c r="J322" s="319">
        <v>796</v>
      </c>
      <c r="K322" s="319">
        <v>859</v>
      </c>
      <c r="L322" s="319">
        <v>1015</v>
      </c>
      <c r="M322" s="319">
        <v>1155</v>
      </c>
      <c r="N322" s="319">
        <v>1597</v>
      </c>
      <c r="O322" s="319">
        <v>1894</v>
      </c>
      <c r="P322" s="319">
        <v>2173</v>
      </c>
      <c r="Q322" s="319">
        <v>2592</v>
      </c>
      <c r="R322" s="319">
        <v>2966</v>
      </c>
      <c r="S322" s="319">
        <v>3193</v>
      </c>
      <c r="T322" s="319">
        <v>3616</v>
      </c>
      <c r="U322" s="319">
        <v>6353</v>
      </c>
      <c r="V322" s="319">
        <v>64</v>
      </c>
    </row>
    <row r="323" spans="1:22" s="304" customFormat="1" ht="9" customHeight="1">
      <c r="A323" s="292" t="s">
        <v>30</v>
      </c>
      <c r="B323" s="327">
        <f t="shared" si="17"/>
        <v>56207</v>
      </c>
      <c r="C323" s="319">
        <v>6258</v>
      </c>
      <c r="D323" s="319">
        <v>907</v>
      </c>
      <c r="E323" s="319">
        <v>365</v>
      </c>
      <c r="F323" s="319">
        <v>495</v>
      </c>
      <c r="G323" s="319">
        <v>992</v>
      </c>
      <c r="H323" s="319">
        <v>1254</v>
      </c>
      <c r="I323" s="319">
        <v>1528</v>
      </c>
      <c r="J323" s="319">
        <v>1707</v>
      </c>
      <c r="K323" s="319">
        <v>1894</v>
      </c>
      <c r="L323" s="319">
        <v>2239</v>
      </c>
      <c r="M323" s="319">
        <v>2755</v>
      </c>
      <c r="N323" s="319">
        <v>3168</v>
      </c>
      <c r="O323" s="319">
        <v>3645</v>
      </c>
      <c r="P323" s="319">
        <v>3988</v>
      </c>
      <c r="Q323" s="319">
        <v>4582</v>
      </c>
      <c r="R323" s="319">
        <v>4926</v>
      </c>
      <c r="S323" s="319">
        <v>4797</v>
      </c>
      <c r="T323" s="319">
        <v>4114</v>
      </c>
      <c r="U323" s="319">
        <v>6524</v>
      </c>
      <c r="V323" s="319">
        <v>69</v>
      </c>
    </row>
    <row r="324" spans="1:22" s="304" customFormat="1" ht="9" customHeight="1">
      <c r="A324" s="295" t="s">
        <v>31</v>
      </c>
      <c r="B324" s="353">
        <f t="shared" si="17"/>
        <v>19123</v>
      </c>
      <c r="C324" s="323">
        <v>919</v>
      </c>
      <c r="D324" s="323">
        <v>215</v>
      </c>
      <c r="E324" s="323">
        <v>125</v>
      </c>
      <c r="F324" s="323">
        <v>207</v>
      </c>
      <c r="G324" s="323">
        <v>341</v>
      </c>
      <c r="H324" s="323">
        <v>367</v>
      </c>
      <c r="I324" s="323">
        <v>476</v>
      </c>
      <c r="J324" s="323">
        <v>460</v>
      </c>
      <c r="K324" s="323">
        <v>533</v>
      </c>
      <c r="L324" s="323">
        <v>571</v>
      </c>
      <c r="M324" s="323">
        <v>677</v>
      </c>
      <c r="N324" s="323">
        <v>878</v>
      </c>
      <c r="O324" s="323">
        <v>1011</v>
      </c>
      <c r="P324" s="323">
        <v>1287</v>
      </c>
      <c r="Q324" s="323">
        <v>1516</v>
      </c>
      <c r="R324" s="323">
        <v>1824</v>
      </c>
      <c r="S324" s="323">
        <v>1999</v>
      </c>
      <c r="T324" s="323">
        <v>1922</v>
      </c>
      <c r="U324" s="323">
        <v>3727</v>
      </c>
      <c r="V324" s="323">
        <v>68</v>
      </c>
    </row>
    <row r="325" spans="1:22" s="304" customFormat="1" ht="9" customHeight="1">
      <c r="A325" s="292" t="s">
        <v>32</v>
      </c>
      <c r="B325" s="327">
        <f t="shared" si="17"/>
        <v>7207</v>
      </c>
      <c r="C325" s="319">
        <v>364</v>
      </c>
      <c r="D325" s="319">
        <v>100</v>
      </c>
      <c r="E325" s="319">
        <v>46</v>
      </c>
      <c r="F325" s="319">
        <v>48</v>
      </c>
      <c r="G325" s="319">
        <v>93</v>
      </c>
      <c r="H325" s="319">
        <v>152</v>
      </c>
      <c r="I325" s="319">
        <v>177</v>
      </c>
      <c r="J325" s="319">
        <v>140</v>
      </c>
      <c r="K325" s="319">
        <v>187</v>
      </c>
      <c r="L325" s="319">
        <v>278</v>
      </c>
      <c r="M325" s="319">
        <v>276</v>
      </c>
      <c r="N325" s="319">
        <v>363</v>
      </c>
      <c r="O325" s="319">
        <v>422</v>
      </c>
      <c r="P325" s="319">
        <v>509</v>
      </c>
      <c r="Q325" s="319">
        <v>654</v>
      </c>
      <c r="R325" s="319">
        <v>738</v>
      </c>
      <c r="S325" s="319">
        <v>749</v>
      </c>
      <c r="T325" s="319">
        <v>691</v>
      </c>
      <c r="U325" s="319">
        <v>1157</v>
      </c>
      <c r="V325" s="319">
        <v>63</v>
      </c>
    </row>
    <row r="326" spans="1:22" s="304" customFormat="1" ht="9" customHeight="1">
      <c r="A326" s="292" t="s">
        <v>33</v>
      </c>
      <c r="B326" s="327">
        <f t="shared" si="17"/>
        <v>4457</v>
      </c>
      <c r="C326" s="319">
        <v>139</v>
      </c>
      <c r="D326" s="319">
        <v>50</v>
      </c>
      <c r="E326" s="319">
        <v>25</v>
      </c>
      <c r="F326" s="319">
        <v>40</v>
      </c>
      <c r="G326" s="319">
        <v>82</v>
      </c>
      <c r="H326" s="319">
        <v>87</v>
      </c>
      <c r="I326" s="319">
        <v>93</v>
      </c>
      <c r="J326" s="319">
        <v>116</v>
      </c>
      <c r="K326" s="319">
        <v>138</v>
      </c>
      <c r="L326" s="319">
        <v>152</v>
      </c>
      <c r="M326" s="319">
        <v>148</v>
      </c>
      <c r="N326" s="319">
        <v>221</v>
      </c>
      <c r="O326" s="319">
        <v>263</v>
      </c>
      <c r="P326" s="319">
        <v>332</v>
      </c>
      <c r="Q326" s="319">
        <v>356</v>
      </c>
      <c r="R326" s="319">
        <v>436</v>
      </c>
      <c r="S326" s="319">
        <v>464</v>
      </c>
      <c r="T326" s="319">
        <v>462</v>
      </c>
      <c r="U326" s="319">
        <v>817</v>
      </c>
      <c r="V326" s="319">
        <v>36</v>
      </c>
    </row>
    <row r="327" spans="1:22" s="304" customFormat="1" ht="9" customHeight="1">
      <c r="A327" s="292" t="s">
        <v>34</v>
      </c>
      <c r="B327" s="327">
        <f t="shared" si="17"/>
        <v>17391</v>
      </c>
      <c r="C327" s="319">
        <v>937</v>
      </c>
      <c r="D327" s="319">
        <v>156</v>
      </c>
      <c r="E327" s="319">
        <v>73</v>
      </c>
      <c r="F327" s="319">
        <v>106</v>
      </c>
      <c r="G327" s="319">
        <v>193</v>
      </c>
      <c r="H327" s="319">
        <v>266</v>
      </c>
      <c r="I327" s="319">
        <v>341</v>
      </c>
      <c r="J327" s="319">
        <v>377</v>
      </c>
      <c r="K327" s="319">
        <v>391</v>
      </c>
      <c r="L327" s="319">
        <v>524</v>
      </c>
      <c r="M327" s="319">
        <v>727</v>
      </c>
      <c r="N327" s="319">
        <v>839</v>
      </c>
      <c r="O327" s="319">
        <v>1074</v>
      </c>
      <c r="P327" s="319">
        <v>1398</v>
      </c>
      <c r="Q327" s="319">
        <v>1691</v>
      </c>
      <c r="R327" s="319">
        <v>1835</v>
      </c>
      <c r="S327" s="319">
        <v>1898</v>
      </c>
      <c r="T327" s="319">
        <v>1759</v>
      </c>
      <c r="U327" s="319">
        <v>2656</v>
      </c>
      <c r="V327" s="319">
        <v>150</v>
      </c>
    </row>
    <row r="328" spans="1:22" s="304" customFormat="1" ht="9" customHeight="1">
      <c r="A328" s="295" t="s">
        <v>35</v>
      </c>
      <c r="B328" s="353">
        <f t="shared" si="17"/>
        <v>18071</v>
      </c>
      <c r="C328" s="323">
        <v>1156</v>
      </c>
      <c r="D328" s="323">
        <v>406</v>
      </c>
      <c r="E328" s="323">
        <v>158</v>
      </c>
      <c r="F328" s="323">
        <v>183</v>
      </c>
      <c r="G328" s="323">
        <v>322</v>
      </c>
      <c r="H328" s="323">
        <v>371</v>
      </c>
      <c r="I328" s="323">
        <v>402</v>
      </c>
      <c r="J328" s="323">
        <v>457</v>
      </c>
      <c r="K328" s="323">
        <v>525</v>
      </c>
      <c r="L328" s="323">
        <v>643</v>
      </c>
      <c r="M328" s="323">
        <v>788</v>
      </c>
      <c r="N328" s="323">
        <v>859</v>
      </c>
      <c r="O328" s="323">
        <v>1031</v>
      </c>
      <c r="P328" s="323">
        <v>1232</v>
      </c>
      <c r="Q328" s="323">
        <v>1415</v>
      </c>
      <c r="R328" s="323">
        <v>1655</v>
      </c>
      <c r="S328" s="323">
        <v>1671</v>
      </c>
      <c r="T328" s="323">
        <v>1723</v>
      </c>
      <c r="U328" s="323">
        <v>2994</v>
      </c>
      <c r="V328" s="323">
        <v>80</v>
      </c>
    </row>
    <row r="329" spans="1:22" s="304" customFormat="1" ht="9" customHeight="1">
      <c r="A329" s="292" t="s">
        <v>36</v>
      </c>
      <c r="B329" s="327">
        <f t="shared" si="17"/>
        <v>27028</v>
      </c>
      <c r="C329" s="319">
        <v>3071</v>
      </c>
      <c r="D329" s="319">
        <v>581</v>
      </c>
      <c r="E329" s="319">
        <v>219</v>
      </c>
      <c r="F329" s="319">
        <v>262</v>
      </c>
      <c r="G329" s="319">
        <v>390</v>
      </c>
      <c r="H329" s="319">
        <v>507</v>
      </c>
      <c r="I329" s="319">
        <v>569</v>
      </c>
      <c r="J329" s="319">
        <v>644</v>
      </c>
      <c r="K329" s="319">
        <v>760</v>
      </c>
      <c r="L329" s="319">
        <v>925</v>
      </c>
      <c r="M329" s="319">
        <v>1118</v>
      </c>
      <c r="N329" s="319">
        <v>1300</v>
      </c>
      <c r="O329" s="319">
        <v>1597</v>
      </c>
      <c r="P329" s="319">
        <v>1724</v>
      </c>
      <c r="Q329" s="319">
        <v>1974</v>
      </c>
      <c r="R329" s="319">
        <v>2327</v>
      </c>
      <c r="S329" s="319">
        <v>2433</v>
      </c>
      <c r="T329" s="319">
        <v>2398</v>
      </c>
      <c r="U329" s="319">
        <v>4164</v>
      </c>
      <c r="V329" s="319">
        <v>65</v>
      </c>
    </row>
    <row r="330" spans="1:22" s="304" customFormat="1" ht="9" customHeight="1">
      <c r="A330" s="292" t="s">
        <v>37</v>
      </c>
      <c r="B330" s="327">
        <f t="shared" si="17"/>
        <v>6445</v>
      </c>
      <c r="C330" s="319">
        <v>583</v>
      </c>
      <c r="D330" s="319">
        <v>104</v>
      </c>
      <c r="E330" s="319">
        <v>49</v>
      </c>
      <c r="F330" s="319">
        <v>52</v>
      </c>
      <c r="G330" s="319">
        <v>121</v>
      </c>
      <c r="H330" s="319">
        <v>153</v>
      </c>
      <c r="I330" s="319">
        <v>177</v>
      </c>
      <c r="J330" s="319">
        <v>162</v>
      </c>
      <c r="K330" s="319">
        <v>200</v>
      </c>
      <c r="L330" s="319">
        <v>273</v>
      </c>
      <c r="M330" s="319">
        <v>278</v>
      </c>
      <c r="N330" s="319">
        <v>347</v>
      </c>
      <c r="O330" s="319">
        <v>386</v>
      </c>
      <c r="P330" s="319">
        <v>402</v>
      </c>
      <c r="Q330" s="319">
        <v>466</v>
      </c>
      <c r="R330" s="319">
        <v>534</v>
      </c>
      <c r="S330" s="319">
        <v>551</v>
      </c>
      <c r="T330" s="319">
        <v>524</v>
      </c>
      <c r="U330" s="319">
        <v>1031</v>
      </c>
      <c r="V330" s="319">
        <v>52</v>
      </c>
    </row>
    <row r="331" spans="1:22" s="304" customFormat="1" ht="9" customHeight="1">
      <c r="A331" s="292" t="s">
        <v>38</v>
      </c>
      <c r="B331" s="327">
        <f t="shared" si="17"/>
        <v>2753</v>
      </c>
      <c r="C331" s="319">
        <v>295</v>
      </c>
      <c r="D331" s="319">
        <v>69</v>
      </c>
      <c r="E331" s="319">
        <v>23</v>
      </c>
      <c r="F331" s="319">
        <v>27</v>
      </c>
      <c r="G331" s="319">
        <v>68</v>
      </c>
      <c r="H331" s="319">
        <v>108</v>
      </c>
      <c r="I331" s="319">
        <v>116</v>
      </c>
      <c r="J331" s="319">
        <v>103</v>
      </c>
      <c r="K331" s="319">
        <v>128</v>
      </c>
      <c r="L331" s="319">
        <v>122</v>
      </c>
      <c r="M331" s="319">
        <v>123</v>
      </c>
      <c r="N331" s="319">
        <v>138</v>
      </c>
      <c r="O331" s="319">
        <v>161</v>
      </c>
      <c r="P331" s="319">
        <v>157</v>
      </c>
      <c r="Q331" s="319">
        <v>183</v>
      </c>
      <c r="R331" s="319">
        <v>208</v>
      </c>
      <c r="S331" s="319">
        <v>210</v>
      </c>
      <c r="T331" s="319">
        <v>189</v>
      </c>
      <c r="U331" s="319">
        <v>233</v>
      </c>
      <c r="V331" s="319">
        <v>92</v>
      </c>
    </row>
    <row r="332" spans="1:22" s="304" customFormat="1" ht="9" customHeight="1">
      <c r="A332" s="295" t="s">
        <v>39</v>
      </c>
      <c r="B332" s="353">
        <f t="shared" si="17"/>
        <v>11052</v>
      </c>
      <c r="C332" s="323">
        <v>682</v>
      </c>
      <c r="D332" s="323">
        <v>149</v>
      </c>
      <c r="E332" s="323">
        <v>93</v>
      </c>
      <c r="F332" s="323">
        <v>73</v>
      </c>
      <c r="G332" s="323">
        <v>169</v>
      </c>
      <c r="H332" s="323">
        <v>189</v>
      </c>
      <c r="I332" s="323">
        <v>209</v>
      </c>
      <c r="J332" s="323">
        <v>228</v>
      </c>
      <c r="K332" s="323">
        <v>231</v>
      </c>
      <c r="L332" s="323">
        <v>317</v>
      </c>
      <c r="M332" s="323">
        <v>378</v>
      </c>
      <c r="N332" s="323">
        <v>457</v>
      </c>
      <c r="O332" s="323">
        <v>581</v>
      </c>
      <c r="P332" s="323">
        <v>758</v>
      </c>
      <c r="Q332" s="323">
        <v>966</v>
      </c>
      <c r="R332" s="323">
        <v>1069</v>
      </c>
      <c r="S332" s="323">
        <v>1245</v>
      </c>
      <c r="T332" s="323">
        <v>1114</v>
      </c>
      <c r="U332" s="323">
        <v>2129</v>
      </c>
      <c r="V332" s="323">
        <v>15</v>
      </c>
    </row>
    <row r="333" spans="1:22" s="304" customFormat="1" ht="9" customHeight="1">
      <c r="A333" s="292" t="s">
        <v>40</v>
      </c>
      <c r="B333" s="327">
        <f t="shared" si="17"/>
        <v>11040</v>
      </c>
      <c r="C333" s="319">
        <v>293</v>
      </c>
      <c r="D333" s="319">
        <v>120</v>
      </c>
      <c r="E333" s="319">
        <v>70</v>
      </c>
      <c r="F333" s="319">
        <v>69</v>
      </c>
      <c r="G333" s="319">
        <v>176</v>
      </c>
      <c r="H333" s="319">
        <v>223</v>
      </c>
      <c r="I333" s="319">
        <v>281</v>
      </c>
      <c r="J333" s="319">
        <v>349</v>
      </c>
      <c r="K333" s="319">
        <v>306</v>
      </c>
      <c r="L333" s="319">
        <v>344</v>
      </c>
      <c r="M333" s="319">
        <v>422</v>
      </c>
      <c r="N333" s="319">
        <v>490</v>
      </c>
      <c r="O333" s="319">
        <v>655</v>
      </c>
      <c r="P333" s="319">
        <v>834</v>
      </c>
      <c r="Q333" s="319">
        <v>1020</v>
      </c>
      <c r="R333" s="319">
        <v>1155</v>
      </c>
      <c r="S333" s="319">
        <v>1219</v>
      </c>
      <c r="T333" s="319">
        <v>1196</v>
      </c>
      <c r="U333" s="319">
        <v>1776</v>
      </c>
      <c r="V333" s="319">
        <v>42</v>
      </c>
    </row>
    <row r="334" spans="1:22" s="304" customFormat="1" ht="9" customHeight="1">
      <c r="A334" s="292" t="s">
        <v>41</v>
      </c>
      <c r="B334" s="327">
        <f t="shared" si="17"/>
        <v>11697</v>
      </c>
      <c r="C334" s="319">
        <v>766</v>
      </c>
      <c r="D334" s="319">
        <v>131</v>
      </c>
      <c r="E334" s="319">
        <v>68</v>
      </c>
      <c r="F334" s="319">
        <v>78</v>
      </c>
      <c r="G334" s="319">
        <v>137</v>
      </c>
      <c r="H334" s="319">
        <v>212</v>
      </c>
      <c r="I334" s="319">
        <v>263</v>
      </c>
      <c r="J334" s="319">
        <v>272</v>
      </c>
      <c r="K334" s="319">
        <v>291</v>
      </c>
      <c r="L334" s="319">
        <v>390</v>
      </c>
      <c r="M334" s="319">
        <v>509</v>
      </c>
      <c r="N334" s="319">
        <v>576</v>
      </c>
      <c r="O334" s="319">
        <v>723</v>
      </c>
      <c r="P334" s="319">
        <v>969</v>
      </c>
      <c r="Q334" s="319">
        <v>1117</v>
      </c>
      <c r="R334" s="319">
        <v>1222</v>
      </c>
      <c r="S334" s="319">
        <v>1254</v>
      </c>
      <c r="T334" s="319">
        <v>1130</v>
      </c>
      <c r="U334" s="319">
        <v>1521</v>
      </c>
      <c r="V334" s="319">
        <v>68</v>
      </c>
    </row>
    <row r="335" spans="1:22" s="304" customFormat="1" ht="9" customHeight="1">
      <c r="A335" s="292" t="s">
        <v>42</v>
      </c>
      <c r="B335" s="327">
        <f t="shared" si="17"/>
        <v>8309</v>
      </c>
      <c r="C335" s="319">
        <v>707</v>
      </c>
      <c r="D335" s="319">
        <v>143</v>
      </c>
      <c r="E335" s="319">
        <v>90</v>
      </c>
      <c r="F335" s="319">
        <v>102</v>
      </c>
      <c r="G335" s="319">
        <v>165</v>
      </c>
      <c r="H335" s="319">
        <v>248</v>
      </c>
      <c r="I335" s="319">
        <v>274</v>
      </c>
      <c r="J335" s="319">
        <v>302</v>
      </c>
      <c r="K335" s="319">
        <v>310</v>
      </c>
      <c r="L335" s="319">
        <v>298</v>
      </c>
      <c r="M335" s="319">
        <v>361</v>
      </c>
      <c r="N335" s="319">
        <v>418</v>
      </c>
      <c r="O335" s="319">
        <v>415</v>
      </c>
      <c r="P335" s="319">
        <v>540</v>
      </c>
      <c r="Q335" s="319">
        <v>601</v>
      </c>
      <c r="R335" s="319">
        <v>675</v>
      </c>
      <c r="S335" s="319">
        <v>722</v>
      </c>
      <c r="T335" s="319">
        <v>752</v>
      </c>
      <c r="U335" s="319">
        <v>1152</v>
      </c>
      <c r="V335" s="319">
        <v>34</v>
      </c>
    </row>
    <row r="336" spans="1:22" s="304" customFormat="1" ht="9" customHeight="1">
      <c r="A336" s="295" t="s">
        <v>43</v>
      </c>
      <c r="B336" s="353">
        <f t="shared" si="17"/>
        <v>12462</v>
      </c>
      <c r="C336" s="323">
        <v>636</v>
      </c>
      <c r="D336" s="323">
        <v>105</v>
      </c>
      <c r="E336" s="323">
        <v>63</v>
      </c>
      <c r="F336" s="323">
        <v>85</v>
      </c>
      <c r="G336" s="323">
        <v>161</v>
      </c>
      <c r="H336" s="323">
        <v>238</v>
      </c>
      <c r="I336" s="323">
        <v>250</v>
      </c>
      <c r="J336" s="323">
        <v>354</v>
      </c>
      <c r="K336" s="323">
        <v>325</v>
      </c>
      <c r="L336" s="323">
        <v>397</v>
      </c>
      <c r="M336" s="323">
        <v>565</v>
      </c>
      <c r="N336" s="323">
        <v>627</v>
      </c>
      <c r="O336" s="323">
        <v>833</v>
      </c>
      <c r="P336" s="323">
        <v>1048</v>
      </c>
      <c r="Q336" s="323">
        <v>1213</v>
      </c>
      <c r="R336" s="323">
        <v>1298</v>
      </c>
      <c r="S336" s="323">
        <v>1330</v>
      </c>
      <c r="T336" s="323">
        <v>1115</v>
      </c>
      <c r="U336" s="323">
        <v>1715</v>
      </c>
      <c r="V336" s="323">
        <v>104</v>
      </c>
    </row>
    <row r="337" spans="1:22" s="304" customFormat="1" ht="9" customHeight="1">
      <c r="A337" s="292" t="s">
        <v>44</v>
      </c>
      <c r="B337" s="327">
        <f t="shared" si="17"/>
        <v>4476</v>
      </c>
      <c r="C337" s="319">
        <v>495</v>
      </c>
      <c r="D337" s="319">
        <v>93</v>
      </c>
      <c r="E337" s="319">
        <v>35</v>
      </c>
      <c r="F337" s="319">
        <v>49</v>
      </c>
      <c r="G337" s="319">
        <v>72</v>
      </c>
      <c r="H337" s="319">
        <v>102</v>
      </c>
      <c r="I337" s="319">
        <v>79</v>
      </c>
      <c r="J337" s="319">
        <v>90</v>
      </c>
      <c r="K337" s="319">
        <v>123</v>
      </c>
      <c r="L337" s="319">
        <v>138</v>
      </c>
      <c r="M337" s="319">
        <v>170</v>
      </c>
      <c r="N337" s="319">
        <v>172</v>
      </c>
      <c r="O337" s="319">
        <v>244</v>
      </c>
      <c r="P337" s="319">
        <v>251</v>
      </c>
      <c r="Q337" s="319">
        <v>351</v>
      </c>
      <c r="R337" s="319">
        <v>374</v>
      </c>
      <c r="S337" s="319">
        <v>402</v>
      </c>
      <c r="T337" s="319">
        <v>410</v>
      </c>
      <c r="U337" s="319">
        <v>807</v>
      </c>
      <c r="V337" s="319">
        <v>19</v>
      </c>
    </row>
    <row r="338" spans="1:22" s="304" customFormat="1" ht="9" customHeight="1">
      <c r="A338" s="292" t="s">
        <v>45</v>
      </c>
      <c r="B338" s="327">
        <f t="shared" si="17"/>
        <v>36118</v>
      </c>
      <c r="C338" s="319">
        <v>2076</v>
      </c>
      <c r="D338" s="319">
        <v>503</v>
      </c>
      <c r="E338" s="319">
        <v>226</v>
      </c>
      <c r="F338" s="319">
        <v>297</v>
      </c>
      <c r="G338" s="319">
        <v>458</v>
      </c>
      <c r="H338" s="319">
        <v>630</v>
      </c>
      <c r="I338" s="319">
        <v>763</v>
      </c>
      <c r="J338" s="319">
        <v>942</v>
      </c>
      <c r="K338" s="319">
        <v>1093</v>
      </c>
      <c r="L338" s="319">
        <v>1298</v>
      </c>
      <c r="M338" s="319">
        <v>1616</v>
      </c>
      <c r="N338" s="319">
        <v>1870</v>
      </c>
      <c r="O338" s="319">
        <v>2190</v>
      </c>
      <c r="P338" s="319">
        <v>2783</v>
      </c>
      <c r="Q338" s="319">
        <v>3234</v>
      </c>
      <c r="R338" s="319">
        <v>3709</v>
      </c>
      <c r="S338" s="319">
        <v>3458</v>
      </c>
      <c r="T338" s="319">
        <v>3295</v>
      </c>
      <c r="U338" s="319">
        <v>5467</v>
      </c>
      <c r="V338" s="319">
        <v>210</v>
      </c>
    </row>
    <row r="339" spans="1:22" s="304" customFormat="1" ht="9" customHeight="1">
      <c r="A339" s="292" t="s">
        <v>46</v>
      </c>
      <c r="B339" s="327">
        <f t="shared" si="17"/>
        <v>9110</v>
      </c>
      <c r="C339" s="319">
        <v>483</v>
      </c>
      <c r="D339" s="319">
        <v>96</v>
      </c>
      <c r="E339" s="319">
        <v>42</v>
      </c>
      <c r="F339" s="319">
        <v>51</v>
      </c>
      <c r="G339" s="319">
        <v>113</v>
      </c>
      <c r="H339" s="319">
        <v>138</v>
      </c>
      <c r="I339" s="319">
        <v>170</v>
      </c>
      <c r="J339" s="319">
        <v>181</v>
      </c>
      <c r="K339" s="319">
        <v>220</v>
      </c>
      <c r="L339" s="319">
        <v>251</v>
      </c>
      <c r="M339" s="319">
        <v>325</v>
      </c>
      <c r="N339" s="319">
        <v>385</v>
      </c>
      <c r="O339" s="319">
        <v>453</v>
      </c>
      <c r="P339" s="319">
        <v>536</v>
      </c>
      <c r="Q339" s="319">
        <v>687</v>
      </c>
      <c r="R339" s="319">
        <v>881</v>
      </c>
      <c r="S339" s="319">
        <v>1024</v>
      </c>
      <c r="T339" s="319">
        <v>1253</v>
      </c>
      <c r="U339" s="319">
        <v>1789</v>
      </c>
      <c r="V339" s="319">
        <v>32</v>
      </c>
    </row>
    <row r="340" spans="1:22" s="304" customFormat="1" ht="9" customHeight="1">
      <c r="A340" s="295" t="s">
        <v>47</v>
      </c>
      <c r="B340" s="353">
        <f t="shared" si="17"/>
        <v>6953</v>
      </c>
      <c r="C340" s="323">
        <v>444</v>
      </c>
      <c r="D340" s="323">
        <v>82</v>
      </c>
      <c r="E340" s="323">
        <v>53</v>
      </c>
      <c r="F340" s="323">
        <v>51</v>
      </c>
      <c r="G340" s="323">
        <v>131</v>
      </c>
      <c r="H340" s="323">
        <v>139</v>
      </c>
      <c r="I340" s="323">
        <v>150</v>
      </c>
      <c r="J340" s="323">
        <v>145</v>
      </c>
      <c r="K340" s="323">
        <v>160</v>
      </c>
      <c r="L340" s="323">
        <v>178</v>
      </c>
      <c r="M340" s="323">
        <v>191</v>
      </c>
      <c r="N340" s="323">
        <v>278</v>
      </c>
      <c r="O340" s="323">
        <v>335</v>
      </c>
      <c r="P340" s="323">
        <v>438</v>
      </c>
      <c r="Q340" s="323">
        <v>535</v>
      </c>
      <c r="R340" s="323">
        <v>673</v>
      </c>
      <c r="S340" s="323">
        <v>720</v>
      </c>
      <c r="T340" s="323">
        <v>765</v>
      </c>
      <c r="U340" s="323">
        <v>1447</v>
      </c>
      <c r="V340" s="323">
        <v>38</v>
      </c>
    </row>
    <row r="341" spans="1:22" s="304" customFormat="1" ht="9" customHeight="1">
      <c r="A341" s="292" t="s">
        <v>76</v>
      </c>
      <c r="B341" s="327">
        <f t="shared" si="17"/>
        <v>1448</v>
      </c>
      <c r="C341" s="319">
        <v>24</v>
      </c>
      <c r="D341" s="319">
        <v>12</v>
      </c>
      <c r="E341" s="319">
        <v>21</v>
      </c>
      <c r="F341" s="319">
        <v>18</v>
      </c>
      <c r="G341" s="319">
        <v>70</v>
      </c>
      <c r="H341" s="319">
        <v>107</v>
      </c>
      <c r="I341" s="319">
        <v>88</v>
      </c>
      <c r="J341" s="319">
        <v>88</v>
      </c>
      <c r="K341" s="319">
        <v>96</v>
      </c>
      <c r="L341" s="319">
        <v>110</v>
      </c>
      <c r="M341" s="319">
        <v>94</v>
      </c>
      <c r="N341" s="319">
        <v>88</v>
      </c>
      <c r="O341" s="319">
        <v>102</v>
      </c>
      <c r="P341" s="319">
        <v>127</v>
      </c>
      <c r="Q341" s="319">
        <v>105</v>
      </c>
      <c r="R341" s="319">
        <v>83</v>
      </c>
      <c r="S341" s="319">
        <v>88</v>
      </c>
      <c r="T341" s="319">
        <v>60</v>
      </c>
      <c r="U341" s="319">
        <v>56</v>
      </c>
      <c r="V341" s="319">
        <v>11</v>
      </c>
    </row>
    <row r="342" spans="1:22" s="304" customFormat="1" ht="9" customHeight="1">
      <c r="A342" s="292"/>
      <c r="B342" s="327"/>
      <c r="C342" s="319"/>
      <c r="D342" s="319"/>
      <c r="E342" s="319"/>
      <c r="F342" s="319"/>
      <c r="G342" s="319"/>
      <c r="H342" s="319"/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V342" s="319"/>
    </row>
    <row r="343" spans="1:22" s="304" customFormat="1" ht="9" customHeight="1">
      <c r="A343" s="288">
        <v>2004</v>
      </c>
      <c r="B343" s="327"/>
      <c r="C343" s="327"/>
      <c r="D343" s="327"/>
      <c r="E343" s="327"/>
      <c r="F343" s="327"/>
      <c r="G343" s="327"/>
      <c r="H343" s="327"/>
      <c r="I343" s="327"/>
      <c r="J343" s="327"/>
      <c r="K343" s="327"/>
      <c r="L343" s="327"/>
      <c r="M343" s="292"/>
      <c r="N343" s="292"/>
      <c r="O343" s="292"/>
      <c r="P343" s="292"/>
      <c r="Q343" s="292"/>
      <c r="R343" s="292"/>
      <c r="S343" s="292"/>
      <c r="T343" s="292"/>
      <c r="U343" s="330"/>
      <c r="V343" s="357"/>
    </row>
    <row r="344" spans="1:22" s="303" customFormat="1" ht="9" customHeight="1">
      <c r="A344" s="291" t="s">
        <v>7</v>
      </c>
      <c r="B344" s="328">
        <f t="shared" ref="B344:V344" si="18">SUM(B346:B378)</f>
        <v>473417</v>
      </c>
      <c r="C344" s="328">
        <f t="shared" si="18"/>
        <v>32764</v>
      </c>
      <c r="D344" s="328">
        <f t="shared" si="18"/>
        <v>6608</v>
      </c>
      <c r="E344" s="328">
        <f t="shared" si="18"/>
        <v>3119</v>
      </c>
      <c r="F344" s="328">
        <f t="shared" si="18"/>
        <v>3526</v>
      </c>
      <c r="G344" s="328">
        <f t="shared" si="18"/>
        <v>7364</v>
      </c>
      <c r="H344" s="328">
        <f t="shared" si="18"/>
        <v>9473</v>
      </c>
      <c r="I344" s="328">
        <f t="shared" si="18"/>
        <v>10725</v>
      </c>
      <c r="J344" s="328">
        <f t="shared" si="18"/>
        <v>12047</v>
      </c>
      <c r="K344" s="328">
        <f t="shared" si="18"/>
        <v>13719</v>
      </c>
      <c r="L344" s="328">
        <f t="shared" si="18"/>
        <v>16368</v>
      </c>
      <c r="M344" s="328">
        <f t="shared" si="18"/>
        <v>19864</v>
      </c>
      <c r="N344" s="328">
        <f t="shared" si="18"/>
        <v>23820</v>
      </c>
      <c r="O344" s="328">
        <f t="shared" si="18"/>
        <v>28227</v>
      </c>
      <c r="P344" s="328">
        <f t="shared" si="18"/>
        <v>34330</v>
      </c>
      <c r="Q344" s="328">
        <f t="shared" si="18"/>
        <v>39474</v>
      </c>
      <c r="R344" s="328">
        <f t="shared" si="18"/>
        <v>45283</v>
      </c>
      <c r="S344" s="328">
        <f t="shared" si="18"/>
        <v>46081</v>
      </c>
      <c r="T344" s="328">
        <f t="shared" si="18"/>
        <v>46335</v>
      </c>
      <c r="U344" s="328">
        <f t="shared" si="18"/>
        <v>72387</v>
      </c>
      <c r="V344" s="328">
        <f t="shared" si="18"/>
        <v>1903</v>
      </c>
    </row>
    <row r="345" spans="1:22" s="303" customFormat="1" ht="3.95" customHeight="1">
      <c r="A345" s="291"/>
      <c r="B345" s="328"/>
      <c r="C345" s="328"/>
      <c r="D345" s="328"/>
      <c r="E345" s="328"/>
      <c r="F345" s="328"/>
      <c r="G345" s="328"/>
      <c r="H345" s="328"/>
      <c r="I345" s="328"/>
      <c r="J345" s="328"/>
      <c r="K345" s="328"/>
      <c r="L345" s="328"/>
      <c r="M345" s="328"/>
      <c r="N345" s="328"/>
      <c r="O345" s="328"/>
      <c r="P345" s="328"/>
      <c r="Q345" s="328"/>
      <c r="R345" s="328"/>
      <c r="S345" s="328"/>
      <c r="T345" s="328"/>
      <c r="U345" s="328"/>
      <c r="V345" s="328"/>
    </row>
    <row r="346" spans="1:22" s="304" customFormat="1" ht="9" customHeight="1">
      <c r="A346" s="292" t="s">
        <v>16</v>
      </c>
      <c r="B346" s="327">
        <f t="shared" ref="B346:B378" si="19">SUM(C346:V346)</f>
        <v>4242</v>
      </c>
      <c r="C346" s="319">
        <v>324</v>
      </c>
      <c r="D346" s="319">
        <v>59</v>
      </c>
      <c r="E346" s="319">
        <v>36</v>
      </c>
      <c r="F346" s="319">
        <v>44</v>
      </c>
      <c r="G346" s="319">
        <v>73</v>
      </c>
      <c r="H346" s="319">
        <v>74</v>
      </c>
      <c r="I346" s="319">
        <v>93</v>
      </c>
      <c r="J346" s="319">
        <v>104</v>
      </c>
      <c r="K346" s="319">
        <v>121</v>
      </c>
      <c r="L346" s="319">
        <v>133</v>
      </c>
      <c r="M346" s="319">
        <v>168</v>
      </c>
      <c r="N346" s="319">
        <v>194</v>
      </c>
      <c r="O346" s="319">
        <v>276</v>
      </c>
      <c r="P346" s="319">
        <v>306</v>
      </c>
      <c r="Q346" s="319">
        <v>322</v>
      </c>
      <c r="R346" s="319">
        <v>384</v>
      </c>
      <c r="S346" s="319">
        <v>368</v>
      </c>
      <c r="T346" s="319">
        <v>430</v>
      </c>
      <c r="U346" s="319">
        <v>715</v>
      </c>
      <c r="V346" s="319">
        <v>18</v>
      </c>
    </row>
    <row r="347" spans="1:22" s="304" customFormat="1" ht="9" customHeight="1">
      <c r="A347" s="292" t="s">
        <v>17</v>
      </c>
      <c r="B347" s="327">
        <f t="shared" si="19"/>
        <v>12422</v>
      </c>
      <c r="C347" s="319">
        <v>963</v>
      </c>
      <c r="D347" s="319">
        <v>176</v>
      </c>
      <c r="E347" s="319">
        <v>87</v>
      </c>
      <c r="F347" s="319">
        <v>79</v>
      </c>
      <c r="G347" s="319">
        <v>247</v>
      </c>
      <c r="H347" s="319">
        <v>327</v>
      </c>
      <c r="I347" s="319">
        <v>409</v>
      </c>
      <c r="J347" s="319">
        <v>511</v>
      </c>
      <c r="K347" s="319">
        <v>581</v>
      </c>
      <c r="L347" s="319">
        <v>632</v>
      </c>
      <c r="M347" s="319">
        <v>697</v>
      </c>
      <c r="N347" s="319">
        <v>747</v>
      </c>
      <c r="O347" s="319">
        <v>760</v>
      </c>
      <c r="P347" s="319">
        <v>927</v>
      </c>
      <c r="Q347" s="319">
        <v>972</v>
      </c>
      <c r="R347" s="319">
        <v>1032</v>
      </c>
      <c r="S347" s="319">
        <v>1011</v>
      </c>
      <c r="T347" s="319">
        <v>950</v>
      </c>
      <c r="U347" s="319">
        <v>1226</v>
      </c>
      <c r="V347" s="319">
        <v>88</v>
      </c>
    </row>
    <row r="348" spans="1:22" s="304" customFormat="1" ht="9" customHeight="1">
      <c r="A348" s="292" t="s">
        <v>18</v>
      </c>
      <c r="B348" s="327">
        <f t="shared" si="19"/>
        <v>1911</v>
      </c>
      <c r="C348" s="319">
        <v>141</v>
      </c>
      <c r="D348" s="319">
        <v>30</v>
      </c>
      <c r="E348" s="319">
        <v>13</v>
      </c>
      <c r="F348" s="319">
        <v>18</v>
      </c>
      <c r="G348" s="319">
        <v>23</v>
      </c>
      <c r="H348" s="319">
        <v>43</v>
      </c>
      <c r="I348" s="319">
        <v>59</v>
      </c>
      <c r="J348" s="319">
        <v>54</v>
      </c>
      <c r="K348" s="319">
        <v>71</v>
      </c>
      <c r="L348" s="319">
        <v>77</v>
      </c>
      <c r="M348" s="319">
        <v>100</v>
      </c>
      <c r="N348" s="319">
        <v>103</v>
      </c>
      <c r="O348" s="319">
        <v>128</v>
      </c>
      <c r="P348" s="319">
        <v>125</v>
      </c>
      <c r="Q348" s="319">
        <v>146</v>
      </c>
      <c r="R348" s="319">
        <v>174</v>
      </c>
      <c r="S348" s="319">
        <v>168</v>
      </c>
      <c r="T348" s="319">
        <v>157</v>
      </c>
      <c r="U348" s="319">
        <v>256</v>
      </c>
      <c r="V348" s="319">
        <v>25</v>
      </c>
    </row>
    <row r="349" spans="1:22" s="304" customFormat="1" ht="9" customHeight="1">
      <c r="A349" s="295" t="s">
        <v>19</v>
      </c>
      <c r="B349" s="353">
        <f t="shared" si="19"/>
        <v>2946</v>
      </c>
      <c r="C349" s="323">
        <v>212</v>
      </c>
      <c r="D349" s="323">
        <v>45</v>
      </c>
      <c r="E349" s="323">
        <v>20</v>
      </c>
      <c r="F349" s="323">
        <v>22</v>
      </c>
      <c r="G349" s="323">
        <v>58</v>
      </c>
      <c r="H349" s="323">
        <v>66</v>
      </c>
      <c r="I349" s="323">
        <v>65</v>
      </c>
      <c r="J349" s="323">
        <v>89</v>
      </c>
      <c r="K349" s="323">
        <v>82</v>
      </c>
      <c r="L349" s="323">
        <v>96</v>
      </c>
      <c r="M349" s="323">
        <v>123</v>
      </c>
      <c r="N349" s="323">
        <v>129</v>
      </c>
      <c r="O349" s="323">
        <v>155</v>
      </c>
      <c r="P349" s="323">
        <v>218</v>
      </c>
      <c r="Q349" s="323">
        <v>242</v>
      </c>
      <c r="R349" s="323">
        <v>273</v>
      </c>
      <c r="S349" s="323">
        <v>303</v>
      </c>
      <c r="T349" s="323">
        <v>283</v>
      </c>
      <c r="U349" s="323">
        <v>439</v>
      </c>
      <c r="V349" s="323">
        <v>26</v>
      </c>
    </row>
    <row r="350" spans="1:22" s="304" customFormat="1" ht="9" customHeight="1">
      <c r="A350" s="292" t="s">
        <v>20</v>
      </c>
      <c r="B350" s="327">
        <f t="shared" si="19"/>
        <v>11044</v>
      </c>
      <c r="C350" s="319">
        <v>453</v>
      </c>
      <c r="D350" s="319">
        <v>104</v>
      </c>
      <c r="E350" s="319">
        <v>63</v>
      </c>
      <c r="F350" s="319">
        <v>56</v>
      </c>
      <c r="G350" s="319">
        <v>116</v>
      </c>
      <c r="H350" s="319">
        <v>167</v>
      </c>
      <c r="I350" s="319">
        <v>193</v>
      </c>
      <c r="J350" s="319">
        <v>231</v>
      </c>
      <c r="K350" s="319">
        <v>265</v>
      </c>
      <c r="L350" s="319">
        <v>355</v>
      </c>
      <c r="M350" s="319">
        <v>410</v>
      </c>
      <c r="N350" s="319">
        <v>577</v>
      </c>
      <c r="O350" s="319">
        <v>781</v>
      </c>
      <c r="P350" s="319">
        <v>976</v>
      </c>
      <c r="Q350" s="319">
        <v>1143</v>
      </c>
      <c r="R350" s="319">
        <v>1230</v>
      </c>
      <c r="S350" s="319">
        <v>1233</v>
      </c>
      <c r="T350" s="319">
        <v>1132</v>
      </c>
      <c r="U350" s="319">
        <v>1504</v>
      </c>
      <c r="V350" s="319">
        <v>55</v>
      </c>
    </row>
    <row r="351" spans="1:22" s="304" customFormat="1" ht="9" customHeight="1">
      <c r="A351" s="292" t="s">
        <v>21</v>
      </c>
      <c r="B351" s="327">
        <f t="shared" si="19"/>
        <v>2594</v>
      </c>
      <c r="C351" s="319">
        <v>139</v>
      </c>
      <c r="D351" s="319">
        <v>31</v>
      </c>
      <c r="E351" s="319">
        <v>15</v>
      </c>
      <c r="F351" s="319">
        <v>18</v>
      </c>
      <c r="G351" s="319">
        <v>33</v>
      </c>
      <c r="H351" s="319">
        <v>48</v>
      </c>
      <c r="I351" s="319">
        <v>56</v>
      </c>
      <c r="J351" s="319">
        <v>62</v>
      </c>
      <c r="K351" s="319">
        <v>84</v>
      </c>
      <c r="L351" s="319">
        <v>86</v>
      </c>
      <c r="M351" s="319">
        <v>118</v>
      </c>
      <c r="N351" s="319">
        <v>134</v>
      </c>
      <c r="O351" s="319">
        <v>133</v>
      </c>
      <c r="P351" s="319">
        <v>171</v>
      </c>
      <c r="Q351" s="319">
        <v>205</v>
      </c>
      <c r="R351" s="319">
        <v>243</v>
      </c>
      <c r="S351" s="319">
        <v>242</v>
      </c>
      <c r="T351" s="319">
        <v>267</v>
      </c>
      <c r="U351" s="319">
        <v>491</v>
      </c>
      <c r="V351" s="319">
        <v>18</v>
      </c>
    </row>
    <row r="352" spans="1:22" s="304" customFormat="1" ht="9" customHeight="1">
      <c r="A352" s="292" t="s">
        <v>22</v>
      </c>
      <c r="B352" s="327">
        <f t="shared" si="19"/>
        <v>16692</v>
      </c>
      <c r="C352" s="319">
        <v>1332</v>
      </c>
      <c r="D352" s="319">
        <v>496</v>
      </c>
      <c r="E352" s="319">
        <v>180</v>
      </c>
      <c r="F352" s="319">
        <v>220</v>
      </c>
      <c r="G352" s="319">
        <v>431</v>
      </c>
      <c r="H352" s="319">
        <v>531</v>
      </c>
      <c r="I352" s="319">
        <v>533</v>
      </c>
      <c r="J352" s="319">
        <v>572</v>
      </c>
      <c r="K352" s="319">
        <v>603</v>
      </c>
      <c r="L352" s="319">
        <v>700</v>
      </c>
      <c r="M352" s="319">
        <v>789</v>
      </c>
      <c r="N352" s="319">
        <v>878</v>
      </c>
      <c r="O352" s="319">
        <v>959</v>
      </c>
      <c r="P352" s="319">
        <v>1187</v>
      </c>
      <c r="Q352" s="319">
        <v>1205</v>
      </c>
      <c r="R352" s="319">
        <v>1465</v>
      </c>
      <c r="S352" s="319">
        <v>1343</v>
      </c>
      <c r="T352" s="319">
        <v>1223</v>
      </c>
      <c r="U352" s="319">
        <v>1964</v>
      </c>
      <c r="V352" s="319">
        <v>81</v>
      </c>
    </row>
    <row r="353" spans="1:22" s="304" customFormat="1" ht="9" customHeight="1">
      <c r="A353" s="295" t="s">
        <v>23</v>
      </c>
      <c r="B353" s="353">
        <f t="shared" si="19"/>
        <v>16277</v>
      </c>
      <c r="C353" s="323">
        <v>957</v>
      </c>
      <c r="D353" s="323">
        <v>191</v>
      </c>
      <c r="E353" s="323">
        <v>108</v>
      </c>
      <c r="F353" s="323">
        <v>124</v>
      </c>
      <c r="G353" s="323">
        <v>317</v>
      </c>
      <c r="H353" s="323">
        <v>404</v>
      </c>
      <c r="I353" s="323">
        <v>470</v>
      </c>
      <c r="J353" s="323">
        <v>503</v>
      </c>
      <c r="K353" s="323">
        <v>552</v>
      </c>
      <c r="L353" s="323">
        <v>645</v>
      </c>
      <c r="M353" s="323">
        <v>728</v>
      </c>
      <c r="N353" s="323">
        <v>838</v>
      </c>
      <c r="O353" s="323">
        <v>969</v>
      </c>
      <c r="P353" s="323">
        <v>1214</v>
      </c>
      <c r="Q353" s="323">
        <v>1395</v>
      </c>
      <c r="R353" s="323">
        <v>1643</v>
      </c>
      <c r="S353" s="323">
        <v>1607</v>
      </c>
      <c r="T353" s="323">
        <v>1435</v>
      </c>
      <c r="U353" s="323">
        <v>2017</v>
      </c>
      <c r="V353" s="323">
        <v>160</v>
      </c>
    </row>
    <row r="354" spans="1:22" s="304" customFormat="1" ht="9" customHeight="1">
      <c r="A354" s="243" t="s">
        <v>24</v>
      </c>
      <c r="B354" s="327">
        <f t="shared" si="19"/>
        <v>48950</v>
      </c>
      <c r="C354" s="319">
        <v>2676</v>
      </c>
      <c r="D354" s="319">
        <v>349</v>
      </c>
      <c r="E354" s="319">
        <v>157</v>
      </c>
      <c r="F354" s="319">
        <v>195</v>
      </c>
      <c r="G354" s="319">
        <v>471</v>
      </c>
      <c r="H354" s="319">
        <v>714</v>
      </c>
      <c r="I354" s="319">
        <v>821</v>
      </c>
      <c r="J354" s="319">
        <v>1054</v>
      </c>
      <c r="K354" s="319">
        <v>1265</v>
      </c>
      <c r="L354" s="319">
        <v>1570</v>
      </c>
      <c r="M354" s="319">
        <v>1977</v>
      </c>
      <c r="N354" s="319">
        <v>2510</v>
      </c>
      <c r="O354" s="319">
        <v>3048</v>
      </c>
      <c r="P354" s="319">
        <v>3602</v>
      </c>
      <c r="Q354" s="319">
        <v>4265</v>
      </c>
      <c r="R354" s="319">
        <v>5032</v>
      </c>
      <c r="S354" s="319">
        <v>5525</v>
      </c>
      <c r="T354" s="319">
        <v>5506</v>
      </c>
      <c r="U354" s="319">
        <v>8195</v>
      </c>
      <c r="V354" s="319">
        <v>18</v>
      </c>
    </row>
    <row r="355" spans="1:22" s="304" customFormat="1" ht="9" customHeight="1">
      <c r="A355" s="292" t="s">
        <v>25</v>
      </c>
      <c r="B355" s="327">
        <f t="shared" si="19"/>
        <v>6463</v>
      </c>
      <c r="C355" s="319">
        <v>358</v>
      </c>
      <c r="D355" s="319">
        <v>63</v>
      </c>
      <c r="E355" s="319">
        <v>29</v>
      </c>
      <c r="F355" s="319">
        <v>35</v>
      </c>
      <c r="G355" s="319">
        <v>89</v>
      </c>
      <c r="H355" s="319">
        <v>143</v>
      </c>
      <c r="I355" s="319">
        <v>146</v>
      </c>
      <c r="J355" s="319">
        <v>160</v>
      </c>
      <c r="K355" s="319">
        <v>162</v>
      </c>
      <c r="L355" s="319">
        <v>179</v>
      </c>
      <c r="M355" s="319">
        <v>227</v>
      </c>
      <c r="N355" s="319">
        <v>283</v>
      </c>
      <c r="O355" s="319">
        <v>381</v>
      </c>
      <c r="P355" s="319">
        <v>484</v>
      </c>
      <c r="Q355" s="319">
        <v>632</v>
      </c>
      <c r="R355" s="319">
        <v>700</v>
      </c>
      <c r="S355" s="319">
        <v>729</v>
      </c>
      <c r="T355" s="319">
        <v>681</v>
      </c>
      <c r="U355" s="319">
        <v>943</v>
      </c>
      <c r="V355" s="319">
        <v>39</v>
      </c>
    </row>
    <row r="356" spans="1:22" s="304" customFormat="1" ht="9" customHeight="1">
      <c r="A356" s="292" t="s">
        <v>26</v>
      </c>
      <c r="B356" s="327">
        <f t="shared" si="19"/>
        <v>22237</v>
      </c>
      <c r="C356" s="319">
        <v>1879</v>
      </c>
      <c r="D356" s="319">
        <v>325</v>
      </c>
      <c r="E356" s="319">
        <v>165</v>
      </c>
      <c r="F356" s="319">
        <v>180</v>
      </c>
      <c r="G356" s="319">
        <v>387</v>
      </c>
      <c r="H356" s="319">
        <v>401</v>
      </c>
      <c r="I356" s="319">
        <v>446</v>
      </c>
      <c r="J356" s="319">
        <v>476</v>
      </c>
      <c r="K356" s="319">
        <v>529</v>
      </c>
      <c r="L356" s="319">
        <v>680</v>
      </c>
      <c r="M356" s="319">
        <v>812</v>
      </c>
      <c r="N356" s="319">
        <v>1011</v>
      </c>
      <c r="O356" s="319">
        <v>1171</v>
      </c>
      <c r="P356" s="319">
        <v>1360</v>
      </c>
      <c r="Q356" s="319">
        <v>1676</v>
      </c>
      <c r="R356" s="319">
        <v>1984</v>
      </c>
      <c r="S356" s="319">
        <v>2174</v>
      </c>
      <c r="T356" s="319">
        <v>2231</v>
      </c>
      <c r="U356" s="319">
        <v>4215</v>
      </c>
      <c r="V356" s="319">
        <v>135</v>
      </c>
    </row>
    <row r="357" spans="1:22" s="304" customFormat="1" ht="9" customHeight="1">
      <c r="A357" s="295" t="s">
        <v>27</v>
      </c>
      <c r="B357" s="353">
        <f t="shared" si="19"/>
        <v>11561</v>
      </c>
      <c r="C357" s="323">
        <v>672</v>
      </c>
      <c r="D357" s="323">
        <v>197</v>
      </c>
      <c r="E357" s="323">
        <v>91</v>
      </c>
      <c r="F357" s="323">
        <v>104</v>
      </c>
      <c r="G357" s="323">
        <v>194</v>
      </c>
      <c r="H357" s="323">
        <v>272</v>
      </c>
      <c r="I357" s="323">
        <v>355</v>
      </c>
      <c r="J357" s="323">
        <v>377</v>
      </c>
      <c r="K357" s="323">
        <v>386</v>
      </c>
      <c r="L357" s="323">
        <v>475</v>
      </c>
      <c r="M357" s="323">
        <v>486</v>
      </c>
      <c r="N357" s="323">
        <v>624</v>
      </c>
      <c r="O357" s="323">
        <v>680</v>
      </c>
      <c r="P357" s="323">
        <v>870</v>
      </c>
      <c r="Q357" s="323">
        <v>1008</v>
      </c>
      <c r="R357" s="323">
        <v>1146</v>
      </c>
      <c r="S357" s="323">
        <v>1001</v>
      </c>
      <c r="T357" s="323">
        <v>1030</v>
      </c>
      <c r="U357" s="323">
        <v>1557</v>
      </c>
      <c r="V357" s="323">
        <v>36</v>
      </c>
    </row>
    <row r="358" spans="1:22" s="304" customFormat="1" ht="9" customHeight="1">
      <c r="A358" s="292" t="s">
        <v>28</v>
      </c>
      <c r="B358" s="327">
        <f t="shared" si="19"/>
        <v>10561</v>
      </c>
      <c r="C358" s="319">
        <v>650</v>
      </c>
      <c r="D358" s="319">
        <v>150</v>
      </c>
      <c r="E358" s="319">
        <v>77</v>
      </c>
      <c r="F358" s="319">
        <v>84</v>
      </c>
      <c r="G358" s="319">
        <v>166</v>
      </c>
      <c r="H358" s="319">
        <v>198</v>
      </c>
      <c r="I358" s="319">
        <v>198</v>
      </c>
      <c r="J358" s="319">
        <v>225</v>
      </c>
      <c r="K358" s="319">
        <v>276</v>
      </c>
      <c r="L358" s="319">
        <v>344</v>
      </c>
      <c r="M358" s="319">
        <v>503</v>
      </c>
      <c r="N358" s="319">
        <v>569</v>
      </c>
      <c r="O358" s="319">
        <v>684</v>
      </c>
      <c r="P358" s="319">
        <v>808</v>
      </c>
      <c r="Q358" s="319">
        <v>874</v>
      </c>
      <c r="R358" s="319">
        <v>1016</v>
      </c>
      <c r="S358" s="319">
        <v>954</v>
      </c>
      <c r="T358" s="319">
        <v>1024</v>
      </c>
      <c r="U358" s="319">
        <v>1703</v>
      </c>
      <c r="V358" s="319">
        <v>58</v>
      </c>
    </row>
    <row r="359" spans="1:22" s="304" customFormat="1" ht="9" customHeight="1">
      <c r="A359" s="292" t="s">
        <v>29</v>
      </c>
      <c r="B359" s="327">
        <f t="shared" si="19"/>
        <v>32380</v>
      </c>
      <c r="C359" s="319">
        <v>1936</v>
      </c>
      <c r="D359" s="319">
        <v>407</v>
      </c>
      <c r="E359" s="319">
        <v>213</v>
      </c>
      <c r="F359" s="319">
        <v>243</v>
      </c>
      <c r="G359" s="319">
        <v>539</v>
      </c>
      <c r="H359" s="319">
        <v>626</v>
      </c>
      <c r="I359" s="319">
        <v>671</v>
      </c>
      <c r="J359" s="319">
        <v>734</v>
      </c>
      <c r="K359" s="319">
        <v>852</v>
      </c>
      <c r="L359" s="319">
        <v>1018</v>
      </c>
      <c r="M359" s="319">
        <v>1214</v>
      </c>
      <c r="N359" s="319">
        <v>1435</v>
      </c>
      <c r="O359" s="319">
        <v>1875</v>
      </c>
      <c r="P359" s="319">
        <v>2281</v>
      </c>
      <c r="Q359" s="319">
        <v>2533</v>
      </c>
      <c r="R359" s="319">
        <v>2922</v>
      </c>
      <c r="S359" s="319">
        <v>3186</v>
      </c>
      <c r="T359" s="319">
        <v>3485</v>
      </c>
      <c r="U359" s="319">
        <v>6147</v>
      </c>
      <c r="V359" s="319">
        <v>63</v>
      </c>
    </row>
    <row r="360" spans="1:22" s="304" customFormat="1" ht="9" customHeight="1">
      <c r="A360" s="292" t="s">
        <v>30</v>
      </c>
      <c r="B360" s="327">
        <f t="shared" si="19"/>
        <v>56747</v>
      </c>
      <c r="C360" s="319">
        <v>6289</v>
      </c>
      <c r="D360" s="319">
        <v>926</v>
      </c>
      <c r="E360" s="319">
        <v>380</v>
      </c>
      <c r="F360" s="319">
        <v>504</v>
      </c>
      <c r="G360" s="319">
        <v>1060</v>
      </c>
      <c r="H360" s="319">
        <v>1303</v>
      </c>
      <c r="I360" s="319">
        <v>1392</v>
      </c>
      <c r="J360" s="319">
        <v>1553</v>
      </c>
      <c r="K360" s="319">
        <v>1830</v>
      </c>
      <c r="L360" s="319">
        <v>2174</v>
      </c>
      <c r="M360" s="319">
        <v>2751</v>
      </c>
      <c r="N360" s="319">
        <v>3215</v>
      </c>
      <c r="O360" s="319">
        <v>3719</v>
      </c>
      <c r="P360" s="319">
        <v>4259</v>
      </c>
      <c r="Q360" s="319">
        <v>4619</v>
      </c>
      <c r="R360" s="319">
        <v>4962</v>
      </c>
      <c r="S360" s="319">
        <v>4764</v>
      </c>
      <c r="T360" s="319">
        <v>4478</v>
      </c>
      <c r="U360" s="319">
        <v>6517</v>
      </c>
      <c r="V360" s="319">
        <v>52</v>
      </c>
    </row>
    <row r="361" spans="1:22" s="304" customFormat="1" ht="9" customHeight="1">
      <c r="A361" s="295" t="s">
        <v>31</v>
      </c>
      <c r="B361" s="353">
        <f t="shared" si="19"/>
        <v>19631</v>
      </c>
      <c r="C361" s="323">
        <v>965</v>
      </c>
      <c r="D361" s="323">
        <v>265</v>
      </c>
      <c r="E361" s="323">
        <v>159</v>
      </c>
      <c r="F361" s="323">
        <v>150</v>
      </c>
      <c r="G361" s="323">
        <v>335</v>
      </c>
      <c r="H361" s="323">
        <v>424</v>
      </c>
      <c r="I361" s="323">
        <v>457</v>
      </c>
      <c r="J361" s="323">
        <v>441</v>
      </c>
      <c r="K361" s="323">
        <v>506</v>
      </c>
      <c r="L361" s="323">
        <v>639</v>
      </c>
      <c r="M361" s="323">
        <v>740</v>
      </c>
      <c r="N361" s="323">
        <v>893</v>
      </c>
      <c r="O361" s="323">
        <v>1016</v>
      </c>
      <c r="P361" s="323">
        <v>1245</v>
      </c>
      <c r="Q361" s="323">
        <v>1564</v>
      </c>
      <c r="R361" s="323">
        <v>1855</v>
      </c>
      <c r="S361" s="323">
        <v>1899</v>
      </c>
      <c r="T361" s="323">
        <v>2137</v>
      </c>
      <c r="U361" s="323">
        <v>3844</v>
      </c>
      <c r="V361" s="323">
        <v>97</v>
      </c>
    </row>
    <row r="362" spans="1:22" s="304" customFormat="1" ht="9" customHeight="1">
      <c r="A362" s="292" t="s">
        <v>32</v>
      </c>
      <c r="B362" s="327">
        <f t="shared" si="19"/>
        <v>7423</v>
      </c>
      <c r="C362" s="319">
        <v>395</v>
      </c>
      <c r="D362" s="319">
        <v>89</v>
      </c>
      <c r="E362" s="319">
        <v>43</v>
      </c>
      <c r="F362" s="319">
        <v>43</v>
      </c>
      <c r="G362" s="319">
        <v>102</v>
      </c>
      <c r="H362" s="319">
        <v>140</v>
      </c>
      <c r="I362" s="319">
        <v>133</v>
      </c>
      <c r="J362" s="319">
        <v>160</v>
      </c>
      <c r="K362" s="319">
        <v>212</v>
      </c>
      <c r="L362" s="319">
        <v>236</v>
      </c>
      <c r="M362" s="319">
        <v>291</v>
      </c>
      <c r="N362" s="319">
        <v>370</v>
      </c>
      <c r="O362" s="319">
        <v>399</v>
      </c>
      <c r="P362" s="319">
        <v>553</v>
      </c>
      <c r="Q362" s="319">
        <v>687</v>
      </c>
      <c r="R362" s="319">
        <v>797</v>
      </c>
      <c r="S362" s="319">
        <v>786</v>
      </c>
      <c r="T362" s="319">
        <v>753</v>
      </c>
      <c r="U362" s="319">
        <v>1180</v>
      </c>
      <c r="V362" s="319">
        <v>54</v>
      </c>
    </row>
    <row r="363" spans="1:22" s="304" customFormat="1" ht="9" customHeight="1">
      <c r="A363" s="292" t="s">
        <v>33</v>
      </c>
      <c r="B363" s="327">
        <f t="shared" si="19"/>
        <v>4542</v>
      </c>
      <c r="C363" s="319">
        <v>184</v>
      </c>
      <c r="D363" s="319">
        <v>66</v>
      </c>
      <c r="E363" s="319">
        <v>38</v>
      </c>
      <c r="F363" s="319">
        <v>27</v>
      </c>
      <c r="G363" s="319">
        <v>71</v>
      </c>
      <c r="H363" s="319">
        <v>96</v>
      </c>
      <c r="I363" s="319">
        <v>111</v>
      </c>
      <c r="J363" s="319">
        <v>104</v>
      </c>
      <c r="K363" s="319">
        <v>125</v>
      </c>
      <c r="L363" s="319">
        <v>119</v>
      </c>
      <c r="M363" s="319">
        <v>176</v>
      </c>
      <c r="N363" s="319">
        <v>198</v>
      </c>
      <c r="O363" s="319">
        <v>257</v>
      </c>
      <c r="P363" s="319">
        <v>300</v>
      </c>
      <c r="Q363" s="319">
        <v>366</v>
      </c>
      <c r="R363" s="319">
        <v>470</v>
      </c>
      <c r="S363" s="319">
        <v>481</v>
      </c>
      <c r="T363" s="319">
        <v>494</v>
      </c>
      <c r="U363" s="319">
        <v>816</v>
      </c>
      <c r="V363" s="319">
        <v>43</v>
      </c>
    </row>
    <row r="364" spans="1:22" s="304" customFormat="1" ht="9" customHeight="1">
      <c r="A364" s="292" t="s">
        <v>34</v>
      </c>
      <c r="B364" s="327">
        <f t="shared" si="19"/>
        <v>17426</v>
      </c>
      <c r="C364" s="319">
        <v>859</v>
      </c>
      <c r="D364" s="319">
        <v>131</v>
      </c>
      <c r="E364" s="319">
        <v>85</v>
      </c>
      <c r="F364" s="319">
        <v>91</v>
      </c>
      <c r="G364" s="319">
        <v>171</v>
      </c>
      <c r="H364" s="319">
        <v>266</v>
      </c>
      <c r="I364" s="319">
        <v>334</v>
      </c>
      <c r="J364" s="319">
        <v>372</v>
      </c>
      <c r="K364" s="319">
        <v>414</v>
      </c>
      <c r="L364" s="319">
        <v>488</v>
      </c>
      <c r="M364" s="319">
        <v>641</v>
      </c>
      <c r="N364" s="319">
        <v>891</v>
      </c>
      <c r="O364" s="319">
        <v>1180</v>
      </c>
      <c r="P364" s="319">
        <v>1511</v>
      </c>
      <c r="Q364" s="319">
        <v>1690</v>
      </c>
      <c r="R364" s="319">
        <v>1880</v>
      </c>
      <c r="S364" s="319">
        <v>1894</v>
      </c>
      <c r="T364" s="319">
        <v>1784</v>
      </c>
      <c r="U364" s="319">
        <v>2658</v>
      </c>
      <c r="V364" s="319">
        <v>86</v>
      </c>
    </row>
    <row r="365" spans="1:22" s="304" customFormat="1" ht="9" customHeight="1">
      <c r="A365" s="295" t="s">
        <v>35</v>
      </c>
      <c r="B365" s="353">
        <f t="shared" si="19"/>
        <v>17993</v>
      </c>
      <c r="C365" s="323">
        <v>1164</v>
      </c>
      <c r="D365" s="323">
        <v>388</v>
      </c>
      <c r="E365" s="323">
        <v>155</v>
      </c>
      <c r="F365" s="323">
        <v>173</v>
      </c>
      <c r="G365" s="323">
        <v>290</v>
      </c>
      <c r="H365" s="323">
        <v>339</v>
      </c>
      <c r="I365" s="323">
        <v>421</v>
      </c>
      <c r="J365" s="323">
        <v>458</v>
      </c>
      <c r="K365" s="323">
        <v>495</v>
      </c>
      <c r="L365" s="323">
        <v>656</v>
      </c>
      <c r="M365" s="323">
        <v>744</v>
      </c>
      <c r="N365" s="323">
        <v>888</v>
      </c>
      <c r="O365" s="323">
        <v>982</v>
      </c>
      <c r="P365" s="323">
        <v>1240</v>
      </c>
      <c r="Q365" s="323">
        <v>1356</v>
      </c>
      <c r="R365" s="323">
        <v>1744</v>
      </c>
      <c r="S365" s="323">
        <v>1693</v>
      </c>
      <c r="T365" s="323">
        <v>1876</v>
      </c>
      <c r="U365" s="323">
        <v>2871</v>
      </c>
      <c r="V365" s="323">
        <v>60</v>
      </c>
    </row>
    <row r="366" spans="1:22" s="304" customFormat="1" ht="9" customHeight="1">
      <c r="A366" s="292" t="s">
        <v>36</v>
      </c>
      <c r="B366" s="327">
        <f t="shared" si="19"/>
        <v>27240</v>
      </c>
      <c r="C366" s="319">
        <v>2897</v>
      </c>
      <c r="D366" s="319">
        <v>556</v>
      </c>
      <c r="E366" s="319">
        <v>211</v>
      </c>
      <c r="F366" s="319">
        <v>182</v>
      </c>
      <c r="G366" s="319">
        <v>387</v>
      </c>
      <c r="H366" s="319">
        <v>461</v>
      </c>
      <c r="I366" s="319">
        <v>541</v>
      </c>
      <c r="J366" s="319">
        <v>652</v>
      </c>
      <c r="K366" s="319">
        <v>748</v>
      </c>
      <c r="L366" s="319">
        <v>946</v>
      </c>
      <c r="M366" s="319">
        <v>1119</v>
      </c>
      <c r="N366" s="319">
        <v>1322</v>
      </c>
      <c r="O366" s="319">
        <v>1484</v>
      </c>
      <c r="P366" s="319">
        <v>1774</v>
      </c>
      <c r="Q366" s="319">
        <v>2060</v>
      </c>
      <c r="R366" s="319">
        <v>2396</v>
      </c>
      <c r="S366" s="319">
        <v>2504</v>
      </c>
      <c r="T366" s="319">
        <v>2635</v>
      </c>
      <c r="U366" s="319">
        <v>4313</v>
      </c>
      <c r="V366" s="319">
        <v>52</v>
      </c>
    </row>
    <row r="367" spans="1:22" s="304" customFormat="1" ht="9" customHeight="1">
      <c r="A367" s="292" t="s">
        <v>37</v>
      </c>
      <c r="B367" s="327">
        <f t="shared" si="19"/>
        <v>6418</v>
      </c>
      <c r="C367" s="319">
        <v>531</v>
      </c>
      <c r="D367" s="319">
        <v>93</v>
      </c>
      <c r="E367" s="319">
        <v>49</v>
      </c>
      <c r="F367" s="319">
        <v>56</v>
      </c>
      <c r="G367" s="319">
        <v>143</v>
      </c>
      <c r="H367" s="319">
        <v>155</v>
      </c>
      <c r="I367" s="319">
        <v>159</v>
      </c>
      <c r="J367" s="319">
        <v>208</v>
      </c>
      <c r="K367" s="319">
        <v>200</v>
      </c>
      <c r="L367" s="319">
        <v>239</v>
      </c>
      <c r="M367" s="319">
        <v>290</v>
      </c>
      <c r="N367" s="319">
        <v>347</v>
      </c>
      <c r="O367" s="319">
        <v>342</v>
      </c>
      <c r="P367" s="319">
        <v>386</v>
      </c>
      <c r="Q367" s="319">
        <v>459</v>
      </c>
      <c r="R367" s="319">
        <v>534</v>
      </c>
      <c r="S367" s="319">
        <v>562</v>
      </c>
      <c r="T367" s="319">
        <v>602</v>
      </c>
      <c r="U367" s="319">
        <v>1019</v>
      </c>
      <c r="V367" s="319">
        <v>44</v>
      </c>
    </row>
    <row r="368" spans="1:22" s="304" customFormat="1" ht="9" customHeight="1">
      <c r="A368" s="292" t="s">
        <v>38</v>
      </c>
      <c r="B368" s="327">
        <f t="shared" si="19"/>
        <v>2950</v>
      </c>
      <c r="C368" s="319">
        <v>276</v>
      </c>
      <c r="D368" s="319">
        <v>53</v>
      </c>
      <c r="E368" s="319">
        <v>35</v>
      </c>
      <c r="F368" s="319">
        <v>32</v>
      </c>
      <c r="G368" s="319">
        <v>69</v>
      </c>
      <c r="H368" s="319">
        <v>111</v>
      </c>
      <c r="I368" s="319">
        <v>131</v>
      </c>
      <c r="J368" s="319">
        <v>134</v>
      </c>
      <c r="K368" s="319">
        <v>140</v>
      </c>
      <c r="L368" s="319">
        <v>139</v>
      </c>
      <c r="M368" s="319">
        <v>168</v>
      </c>
      <c r="N368" s="319">
        <v>162</v>
      </c>
      <c r="O368" s="319">
        <v>184</v>
      </c>
      <c r="P368" s="319">
        <v>220</v>
      </c>
      <c r="Q368" s="319">
        <v>204</v>
      </c>
      <c r="R368" s="319">
        <v>221</v>
      </c>
      <c r="S368" s="319">
        <v>171</v>
      </c>
      <c r="T368" s="319">
        <v>207</v>
      </c>
      <c r="U368" s="319">
        <v>229</v>
      </c>
      <c r="V368" s="319">
        <v>64</v>
      </c>
    </row>
    <row r="369" spans="1:22" s="304" customFormat="1" ht="9" customHeight="1">
      <c r="A369" s="295" t="s">
        <v>39</v>
      </c>
      <c r="B369" s="353">
        <f t="shared" si="19"/>
        <v>10910</v>
      </c>
      <c r="C369" s="323">
        <v>650</v>
      </c>
      <c r="D369" s="323">
        <v>160</v>
      </c>
      <c r="E369" s="323">
        <v>77</v>
      </c>
      <c r="F369" s="323">
        <v>94</v>
      </c>
      <c r="G369" s="323">
        <v>142</v>
      </c>
      <c r="H369" s="323">
        <v>204</v>
      </c>
      <c r="I369" s="323">
        <v>193</v>
      </c>
      <c r="J369" s="323">
        <v>248</v>
      </c>
      <c r="K369" s="323">
        <v>243</v>
      </c>
      <c r="L369" s="323">
        <v>312</v>
      </c>
      <c r="M369" s="323">
        <v>384</v>
      </c>
      <c r="N369" s="323">
        <v>456</v>
      </c>
      <c r="O369" s="323">
        <v>615</v>
      </c>
      <c r="P369" s="323">
        <v>728</v>
      </c>
      <c r="Q369" s="323">
        <v>907</v>
      </c>
      <c r="R369" s="323">
        <v>1094</v>
      </c>
      <c r="S369" s="323">
        <v>1197</v>
      </c>
      <c r="T369" s="323">
        <v>1175</v>
      </c>
      <c r="U369" s="323">
        <v>2022</v>
      </c>
      <c r="V369" s="323">
        <v>9</v>
      </c>
    </row>
    <row r="370" spans="1:22" s="304" customFormat="1" ht="9" customHeight="1">
      <c r="A370" s="292" t="s">
        <v>40</v>
      </c>
      <c r="B370" s="327">
        <f t="shared" si="19"/>
        <v>11093</v>
      </c>
      <c r="C370" s="319">
        <v>332</v>
      </c>
      <c r="D370" s="319">
        <v>108</v>
      </c>
      <c r="E370" s="319">
        <v>60</v>
      </c>
      <c r="F370" s="319">
        <v>75</v>
      </c>
      <c r="G370" s="319">
        <v>189</v>
      </c>
      <c r="H370" s="319">
        <v>235</v>
      </c>
      <c r="I370" s="319">
        <v>306</v>
      </c>
      <c r="J370" s="319">
        <v>301</v>
      </c>
      <c r="K370" s="319">
        <v>349</v>
      </c>
      <c r="L370" s="319">
        <v>377</v>
      </c>
      <c r="M370" s="319">
        <v>409</v>
      </c>
      <c r="N370" s="319">
        <v>508</v>
      </c>
      <c r="O370" s="319">
        <v>630</v>
      </c>
      <c r="P370" s="319">
        <v>822</v>
      </c>
      <c r="Q370" s="319">
        <v>996</v>
      </c>
      <c r="R370" s="319">
        <v>1125</v>
      </c>
      <c r="S370" s="319">
        <v>1189</v>
      </c>
      <c r="T370" s="319">
        <v>1215</v>
      </c>
      <c r="U370" s="319">
        <v>1808</v>
      </c>
      <c r="V370" s="319">
        <v>59</v>
      </c>
    </row>
    <row r="371" spans="1:22" s="304" customFormat="1" ht="9" customHeight="1">
      <c r="A371" s="292" t="s">
        <v>41</v>
      </c>
      <c r="B371" s="327">
        <f t="shared" si="19"/>
        <v>11723</v>
      </c>
      <c r="C371" s="319">
        <v>708</v>
      </c>
      <c r="D371" s="319">
        <v>146</v>
      </c>
      <c r="E371" s="319">
        <v>62</v>
      </c>
      <c r="F371" s="319">
        <v>74</v>
      </c>
      <c r="G371" s="319">
        <v>134</v>
      </c>
      <c r="H371" s="319">
        <v>212</v>
      </c>
      <c r="I371" s="319">
        <v>260</v>
      </c>
      <c r="J371" s="319">
        <v>279</v>
      </c>
      <c r="K371" s="319">
        <v>320</v>
      </c>
      <c r="L371" s="319">
        <v>378</v>
      </c>
      <c r="M371" s="319">
        <v>489</v>
      </c>
      <c r="N371" s="319">
        <v>641</v>
      </c>
      <c r="O371" s="319">
        <v>743</v>
      </c>
      <c r="P371" s="319">
        <v>952</v>
      </c>
      <c r="Q371" s="319">
        <v>1111</v>
      </c>
      <c r="R371" s="319">
        <v>1190</v>
      </c>
      <c r="S371" s="319">
        <v>1236</v>
      </c>
      <c r="T371" s="319">
        <v>1184</v>
      </c>
      <c r="U371" s="319">
        <v>1534</v>
      </c>
      <c r="V371" s="319">
        <v>70</v>
      </c>
    </row>
    <row r="372" spans="1:22" s="304" customFormat="1" ht="9" customHeight="1">
      <c r="A372" s="292" t="s">
        <v>42</v>
      </c>
      <c r="B372" s="327">
        <f t="shared" si="19"/>
        <v>8202</v>
      </c>
      <c r="C372" s="319">
        <v>669</v>
      </c>
      <c r="D372" s="319">
        <v>129</v>
      </c>
      <c r="E372" s="319">
        <v>73</v>
      </c>
      <c r="F372" s="319">
        <v>81</v>
      </c>
      <c r="G372" s="319">
        <v>178</v>
      </c>
      <c r="H372" s="319">
        <v>227</v>
      </c>
      <c r="I372" s="319">
        <v>291</v>
      </c>
      <c r="J372" s="319">
        <v>264</v>
      </c>
      <c r="K372" s="319">
        <v>281</v>
      </c>
      <c r="L372" s="319">
        <v>342</v>
      </c>
      <c r="M372" s="319">
        <v>339</v>
      </c>
      <c r="N372" s="319">
        <v>420</v>
      </c>
      <c r="O372" s="319">
        <v>431</v>
      </c>
      <c r="P372" s="319">
        <v>588</v>
      </c>
      <c r="Q372" s="319">
        <v>634</v>
      </c>
      <c r="R372" s="319">
        <v>741</v>
      </c>
      <c r="S372" s="319">
        <v>748</v>
      </c>
      <c r="T372" s="319">
        <v>672</v>
      </c>
      <c r="U372" s="319">
        <v>1058</v>
      </c>
      <c r="V372" s="319">
        <v>36</v>
      </c>
    </row>
    <row r="373" spans="1:22" s="304" customFormat="1" ht="9" customHeight="1">
      <c r="A373" s="295" t="s">
        <v>43</v>
      </c>
      <c r="B373" s="353">
        <f t="shared" si="19"/>
        <v>12969</v>
      </c>
      <c r="C373" s="323">
        <v>723</v>
      </c>
      <c r="D373" s="323">
        <v>114</v>
      </c>
      <c r="E373" s="323">
        <v>53</v>
      </c>
      <c r="F373" s="323">
        <v>84</v>
      </c>
      <c r="G373" s="323">
        <v>179</v>
      </c>
      <c r="H373" s="323">
        <v>240</v>
      </c>
      <c r="I373" s="323">
        <v>304</v>
      </c>
      <c r="J373" s="323">
        <v>353</v>
      </c>
      <c r="K373" s="323">
        <v>360</v>
      </c>
      <c r="L373" s="323">
        <v>456</v>
      </c>
      <c r="M373" s="323">
        <v>547</v>
      </c>
      <c r="N373" s="323">
        <v>627</v>
      </c>
      <c r="O373" s="323">
        <v>867</v>
      </c>
      <c r="P373" s="323">
        <v>999</v>
      </c>
      <c r="Q373" s="323">
        <v>1267</v>
      </c>
      <c r="R373" s="323">
        <v>1319</v>
      </c>
      <c r="S373" s="323">
        <v>1369</v>
      </c>
      <c r="T373" s="323">
        <v>1254</v>
      </c>
      <c r="U373" s="323">
        <v>1770</v>
      </c>
      <c r="V373" s="323">
        <v>84</v>
      </c>
    </row>
    <row r="374" spans="1:22" s="304" customFormat="1" ht="9" customHeight="1">
      <c r="A374" s="292" t="s">
        <v>44</v>
      </c>
      <c r="B374" s="327">
        <f t="shared" si="19"/>
        <v>4785</v>
      </c>
      <c r="C374" s="319">
        <v>514</v>
      </c>
      <c r="D374" s="319">
        <v>83</v>
      </c>
      <c r="E374" s="319">
        <v>42</v>
      </c>
      <c r="F374" s="319">
        <v>36</v>
      </c>
      <c r="G374" s="319">
        <v>74</v>
      </c>
      <c r="H374" s="319">
        <v>87</v>
      </c>
      <c r="I374" s="319">
        <v>89</v>
      </c>
      <c r="J374" s="319">
        <v>101</v>
      </c>
      <c r="K374" s="319">
        <v>118</v>
      </c>
      <c r="L374" s="319">
        <v>141</v>
      </c>
      <c r="M374" s="319">
        <v>178</v>
      </c>
      <c r="N374" s="319">
        <v>208</v>
      </c>
      <c r="O374" s="319">
        <v>227</v>
      </c>
      <c r="P374" s="319">
        <v>291</v>
      </c>
      <c r="Q374" s="319">
        <v>365</v>
      </c>
      <c r="R374" s="319">
        <v>418</v>
      </c>
      <c r="S374" s="319">
        <v>455</v>
      </c>
      <c r="T374" s="319">
        <v>481</v>
      </c>
      <c r="U374" s="319">
        <v>861</v>
      </c>
      <c r="V374" s="319">
        <v>16</v>
      </c>
    </row>
    <row r="375" spans="1:22" s="304" customFormat="1" ht="9" customHeight="1">
      <c r="A375" s="292" t="s">
        <v>45</v>
      </c>
      <c r="B375" s="327">
        <f t="shared" si="19"/>
        <v>36413</v>
      </c>
      <c r="C375" s="319">
        <v>1982</v>
      </c>
      <c r="D375" s="319">
        <v>484</v>
      </c>
      <c r="E375" s="319">
        <v>222</v>
      </c>
      <c r="F375" s="319">
        <v>280</v>
      </c>
      <c r="G375" s="319">
        <v>447</v>
      </c>
      <c r="H375" s="319">
        <v>641</v>
      </c>
      <c r="I375" s="319">
        <v>761</v>
      </c>
      <c r="J375" s="319">
        <v>935</v>
      </c>
      <c r="K375" s="319">
        <v>1113</v>
      </c>
      <c r="L375" s="319">
        <v>1233</v>
      </c>
      <c r="M375" s="319">
        <v>1634</v>
      </c>
      <c r="N375" s="319">
        <v>1914</v>
      </c>
      <c r="O375" s="319">
        <v>2229</v>
      </c>
      <c r="P375" s="319">
        <v>2837</v>
      </c>
      <c r="Q375" s="319">
        <v>3285</v>
      </c>
      <c r="R375" s="319">
        <v>3763</v>
      </c>
      <c r="S375" s="319">
        <v>3580</v>
      </c>
      <c r="T375" s="319">
        <v>3570</v>
      </c>
      <c r="U375" s="319">
        <v>5339</v>
      </c>
      <c r="V375" s="319">
        <v>164</v>
      </c>
    </row>
    <row r="376" spans="1:22" s="304" customFormat="1" ht="9" customHeight="1">
      <c r="A376" s="292" t="s">
        <v>46</v>
      </c>
      <c r="B376" s="327">
        <f t="shared" si="19"/>
        <v>8625</v>
      </c>
      <c r="C376" s="319">
        <v>478</v>
      </c>
      <c r="D376" s="319">
        <v>86</v>
      </c>
      <c r="E376" s="319">
        <v>50</v>
      </c>
      <c r="F376" s="319">
        <v>50</v>
      </c>
      <c r="G376" s="319">
        <v>82</v>
      </c>
      <c r="H376" s="319">
        <v>117</v>
      </c>
      <c r="I376" s="319">
        <v>136</v>
      </c>
      <c r="J376" s="319">
        <v>151</v>
      </c>
      <c r="K376" s="319">
        <v>199</v>
      </c>
      <c r="L376" s="319">
        <v>254</v>
      </c>
      <c r="M376" s="319">
        <v>320</v>
      </c>
      <c r="N376" s="319">
        <v>376</v>
      </c>
      <c r="O376" s="319">
        <v>474</v>
      </c>
      <c r="P376" s="319">
        <v>576</v>
      </c>
      <c r="Q376" s="319">
        <v>716</v>
      </c>
      <c r="R376" s="319">
        <v>790</v>
      </c>
      <c r="S376" s="319">
        <v>890</v>
      </c>
      <c r="T376" s="319">
        <v>1145</v>
      </c>
      <c r="U376" s="319">
        <v>1677</v>
      </c>
      <c r="V376" s="319">
        <v>58</v>
      </c>
    </row>
    <row r="377" spans="1:22" s="304" customFormat="1" ht="9" customHeight="1">
      <c r="A377" s="295" t="s">
        <v>47</v>
      </c>
      <c r="B377" s="353">
        <f t="shared" si="19"/>
        <v>6903</v>
      </c>
      <c r="C377" s="323">
        <v>450</v>
      </c>
      <c r="D377" s="323">
        <v>90</v>
      </c>
      <c r="E377" s="323">
        <v>51</v>
      </c>
      <c r="F377" s="323">
        <v>49</v>
      </c>
      <c r="G377" s="323">
        <v>117</v>
      </c>
      <c r="H377" s="323">
        <v>124</v>
      </c>
      <c r="I377" s="323">
        <v>127</v>
      </c>
      <c r="J377" s="323">
        <v>127</v>
      </c>
      <c r="K377" s="323">
        <v>161</v>
      </c>
      <c r="L377" s="323">
        <v>178</v>
      </c>
      <c r="M377" s="323">
        <v>200</v>
      </c>
      <c r="N377" s="323">
        <v>250</v>
      </c>
      <c r="O377" s="323">
        <v>346</v>
      </c>
      <c r="P377" s="323">
        <v>426</v>
      </c>
      <c r="Q377" s="323">
        <v>499</v>
      </c>
      <c r="R377" s="323">
        <v>678</v>
      </c>
      <c r="S377" s="323">
        <v>750</v>
      </c>
      <c r="T377" s="323">
        <v>792</v>
      </c>
      <c r="U377" s="323">
        <v>1455</v>
      </c>
      <c r="V377" s="323">
        <v>33</v>
      </c>
    </row>
    <row r="378" spans="1:22" s="304" customFormat="1" ht="9" customHeight="1">
      <c r="A378" s="292" t="s">
        <v>76</v>
      </c>
      <c r="B378" s="327">
        <f t="shared" si="19"/>
        <v>1144</v>
      </c>
      <c r="C378" s="319">
        <v>6</v>
      </c>
      <c r="D378" s="319">
        <v>18</v>
      </c>
      <c r="E378" s="319">
        <v>20</v>
      </c>
      <c r="F378" s="319">
        <v>23</v>
      </c>
      <c r="G378" s="319">
        <v>50</v>
      </c>
      <c r="H378" s="319">
        <v>77</v>
      </c>
      <c r="I378" s="319">
        <v>64</v>
      </c>
      <c r="J378" s="319">
        <v>54</v>
      </c>
      <c r="K378" s="319">
        <v>76</v>
      </c>
      <c r="L378" s="319">
        <v>71</v>
      </c>
      <c r="M378" s="319">
        <v>92</v>
      </c>
      <c r="N378" s="319">
        <v>102</v>
      </c>
      <c r="O378" s="319">
        <v>102</v>
      </c>
      <c r="P378" s="319">
        <v>94</v>
      </c>
      <c r="Q378" s="319">
        <v>71</v>
      </c>
      <c r="R378" s="319">
        <v>62</v>
      </c>
      <c r="S378" s="319">
        <v>69</v>
      </c>
      <c r="T378" s="319">
        <v>47</v>
      </c>
      <c r="U378" s="319">
        <v>44</v>
      </c>
      <c r="V378" s="319">
        <v>2</v>
      </c>
    </row>
    <row r="379" spans="1:22" s="304" customFormat="1" ht="9" customHeight="1">
      <c r="A379" s="292"/>
      <c r="B379" s="327"/>
      <c r="C379" s="319"/>
      <c r="D379" s="319"/>
      <c r="E379" s="319"/>
      <c r="F379" s="319"/>
      <c r="G379" s="319"/>
      <c r="H379" s="319"/>
      <c r="I379" s="319"/>
      <c r="J379" s="319"/>
      <c r="K379" s="319"/>
      <c r="L379" s="319"/>
      <c r="M379" s="319"/>
      <c r="N379" s="319"/>
      <c r="O379" s="319"/>
      <c r="P379" s="319"/>
      <c r="Q379" s="319"/>
      <c r="R379" s="319"/>
      <c r="S379" s="319"/>
      <c r="T379" s="319"/>
      <c r="U379" s="319"/>
      <c r="V379" s="319"/>
    </row>
    <row r="380" spans="1:22" s="304" customFormat="1" ht="9" customHeight="1">
      <c r="A380" s="288">
        <v>2005</v>
      </c>
      <c r="B380" s="327"/>
      <c r="C380" s="327"/>
      <c r="D380" s="327"/>
      <c r="E380" s="327"/>
      <c r="F380" s="327"/>
      <c r="G380" s="327"/>
      <c r="H380" s="327"/>
      <c r="I380" s="327"/>
      <c r="J380" s="327"/>
      <c r="K380" s="327"/>
      <c r="L380" s="327"/>
      <c r="M380" s="292"/>
      <c r="N380" s="292"/>
      <c r="O380" s="292"/>
      <c r="P380" s="292"/>
      <c r="Q380" s="292"/>
      <c r="R380" s="292"/>
      <c r="S380" s="292"/>
      <c r="T380" s="292"/>
      <c r="U380" s="330"/>
      <c r="V380" s="357"/>
    </row>
    <row r="381" spans="1:22" s="303" customFormat="1" ht="9" customHeight="1">
      <c r="A381" s="291" t="s">
        <v>7</v>
      </c>
      <c r="B381" s="328">
        <f t="shared" ref="B381:V381" si="20">SUM(B383:B415)</f>
        <v>495240</v>
      </c>
      <c r="C381" s="328">
        <f t="shared" si="20"/>
        <v>32603</v>
      </c>
      <c r="D381" s="328">
        <f t="shared" si="20"/>
        <v>6469</v>
      </c>
      <c r="E381" s="328">
        <f t="shared" si="20"/>
        <v>3176</v>
      </c>
      <c r="F381" s="328">
        <f t="shared" si="20"/>
        <v>3644</v>
      </c>
      <c r="G381" s="328">
        <f t="shared" si="20"/>
        <v>7498</v>
      </c>
      <c r="H381" s="328">
        <f t="shared" si="20"/>
        <v>9825</v>
      </c>
      <c r="I381" s="328">
        <f t="shared" si="20"/>
        <v>10909</v>
      </c>
      <c r="J381" s="328">
        <f t="shared" si="20"/>
        <v>12539</v>
      </c>
      <c r="K381" s="328">
        <f t="shared" si="20"/>
        <v>14062</v>
      </c>
      <c r="L381" s="328">
        <f t="shared" si="20"/>
        <v>17048</v>
      </c>
      <c r="M381" s="328">
        <f t="shared" si="20"/>
        <v>20839</v>
      </c>
      <c r="N381" s="328">
        <f t="shared" si="20"/>
        <v>24758</v>
      </c>
      <c r="O381" s="328">
        <f t="shared" si="20"/>
        <v>29706</v>
      </c>
      <c r="P381" s="328">
        <f t="shared" si="20"/>
        <v>35371</v>
      </c>
      <c r="Q381" s="328">
        <f t="shared" si="20"/>
        <v>40938</v>
      </c>
      <c r="R381" s="328">
        <f t="shared" si="20"/>
        <v>47028</v>
      </c>
      <c r="S381" s="328">
        <f t="shared" si="20"/>
        <v>49394</v>
      </c>
      <c r="T381" s="328">
        <f t="shared" si="20"/>
        <v>49602</v>
      </c>
      <c r="U381" s="328">
        <f t="shared" si="20"/>
        <v>77712</v>
      </c>
      <c r="V381" s="328">
        <f t="shared" si="20"/>
        <v>2119</v>
      </c>
    </row>
    <row r="382" spans="1:22" s="303" customFormat="1" ht="3.95" customHeight="1">
      <c r="A382" s="291"/>
      <c r="B382" s="328"/>
      <c r="C382" s="328"/>
      <c r="D382" s="328"/>
      <c r="E382" s="328"/>
      <c r="F382" s="328"/>
      <c r="G382" s="328"/>
      <c r="H382" s="328"/>
      <c r="I382" s="328"/>
      <c r="J382" s="328"/>
      <c r="K382" s="328"/>
      <c r="L382" s="328"/>
      <c r="M382" s="328"/>
      <c r="N382" s="328"/>
      <c r="O382" s="328"/>
      <c r="P382" s="328"/>
      <c r="Q382" s="328"/>
      <c r="R382" s="328"/>
      <c r="S382" s="328"/>
      <c r="T382" s="328"/>
      <c r="U382" s="328"/>
      <c r="V382" s="328"/>
    </row>
    <row r="383" spans="1:22" s="304" customFormat="1" ht="9" customHeight="1">
      <c r="A383" s="292" t="s">
        <v>16</v>
      </c>
      <c r="B383" s="327">
        <f t="shared" ref="B383:B415" si="21">SUM(C383:V383)</f>
        <v>4431</v>
      </c>
      <c r="C383" s="327">
        <v>296</v>
      </c>
      <c r="D383" s="327">
        <v>58</v>
      </c>
      <c r="E383" s="327">
        <v>36</v>
      </c>
      <c r="F383" s="327">
        <v>33</v>
      </c>
      <c r="G383" s="327">
        <v>83</v>
      </c>
      <c r="H383" s="327">
        <v>89</v>
      </c>
      <c r="I383" s="327">
        <v>76</v>
      </c>
      <c r="J383" s="327">
        <v>101</v>
      </c>
      <c r="K383" s="327">
        <v>123</v>
      </c>
      <c r="L383" s="327">
        <v>143</v>
      </c>
      <c r="M383" s="327">
        <v>153</v>
      </c>
      <c r="N383" s="327">
        <v>203</v>
      </c>
      <c r="O383" s="327">
        <v>252</v>
      </c>
      <c r="P383" s="327">
        <v>312</v>
      </c>
      <c r="Q383" s="327">
        <v>352</v>
      </c>
      <c r="R383" s="327">
        <v>361</v>
      </c>
      <c r="S383" s="327">
        <v>415</v>
      </c>
      <c r="T383" s="327">
        <v>517</v>
      </c>
      <c r="U383" s="327">
        <v>813</v>
      </c>
      <c r="V383" s="327">
        <v>15</v>
      </c>
    </row>
    <row r="384" spans="1:22" s="304" customFormat="1" ht="9" customHeight="1">
      <c r="A384" s="292" t="s">
        <v>17</v>
      </c>
      <c r="B384" s="327">
        <f t="shared" si="21"/>
        <v>12695</v>
      </c>
      <c r="C384" s="327">
        <v>903</v>
      </c>
      <c r="D384" s="327">
        <v>161</v>
      </c>
      <c r="E384" s="327">
        <v>105</v>
      </c>
      <c r="F384" s="327">
        <v>89</v>
      </c>
      <c r="G384" s="327">
        <v>223</v>
      </c>
      <c r="H384" s="327">
        <v>331</v>
      </c>
      <c r="I384" s="327">
        <v>445</v>
      </c>
      <c r="J384" s="327">
        <v>552</v>
      </c>
      <c r="K384" s="327">
        <v>642</v>
      </c>
      <c r="L384" s="327">
        <v>663</v>
      </c>
      <c r="M384" s="327">
        <v>718</v>
      </c>
      <c r="N384" s="327">
        <v>733</v>
      </c>
      <c r="O384" s="327">
        <v>821</v>
      </c>
      <c r="P384" s="327">
        <v>847</v>
      </c>
      <c r="Q384" s="327">
        <v>924</v>
      </c>
      <c r="R384" s="327">
        <v>1025</v>
      </c>
      <c r="S384" s="327">
        <v>1096</v>
      </c>
      <c r="T384" s="327">
        <v>1001</v>
      </c>
      <c r="U384" s="327">
        <v>1315</v>
      </c>
      <c r="V384" s="327">
        <v>101</v>
      </c>
    </row>
    <row r="385" spans="1:22" s="304" customFormat="1" ht="9" customHeight="1">
      <c r="A385" s="292" t="s">
        <v>18</v>
      </c>
      <c r="B385" s="327">
        <f t="shared" si="21"/>
        <v>2092</v>
      </c>
      <c r="C385" s="327">
        <v>154</v>
      </c>
      <c r="D385" s="327">
        <v>32</v>
      </c>
      <c r="E385" s="327">
        <v>24</v>
      </c>
      <c r="F385" s="327">
        <v>20</v>
      </c>
      <c r="G385" s="327">
        <v>28</v>
      </c>
      <c r="H385" s="327">
        <v>50</v>
      </c>
      <c r="I385" s="327">
        <v>76</v>
      </c>
      <c r="J385" s="327">
        <v>63</v>
      </c>
      <c r="K385" s="327">
        <v>79</v>
      </c>
      <c r="L385" s="327">
        <v>78</v>
      </c>
      <c r="M385" s="327">
        <v>93</v>
      </c>
      <c r="N385" s="327">
        <v>134</v>
      </c>
      <c r="O385" s="327">
        <v>136</v>
      </c>
      <c r="P385" s="327">
        <v>150</v>
      </c>
      <c r="Q385" s="327">
        <v>184</v>
      </c>
      <c r="R385" s="327">
        <v>189</v>
      </c>
      <c r="S385" s="327">
        <v>176</v>
      </c>
      <c r="T385" s="327">
        <v>165</v>
      </c>
      <c r="U385" s="327">
        <v>241</v>
      </c>
      <c r="V385" s="327">
        <v>20</v>
      </c>
    </row>
    <row r="386" spans="1:22" s="304" customFormat="1" ht="9" customHeight="1">
      <c r="A386" s="295" t="s">
        <v>19</v>
      </c>
      <c r="B386" s="353">
        <f t="shared" si="21"/>
        <v>3019</v>
      </c>
      <c r="C386" s="353">
        <v>171</v>
      </c>
      <c r="D386" s="353">
        <v>37</v>
      </c>
      <c r="E386" s="353">
        <v>15</v>
      </c>
      <c r="F386" s="353">
        <v>24</v>
      </c>
      <c r="G386" s="353">
        <v>42</v>
      </c>
      <c r="H386" s="353">
        <v>80</v>
      </c>
      <c r="I386" s="353">
        <v>76</v>
      </c>
      <c r="J386" s="353">
        <v>70</v>
      </c>
      <c r="K386" s="353">
        <v>97</v>
      </c>
      <c r="L386" s="353">
        <v>85</v>
      </c>
      <c r="M386" s="353">
        <v>137</v>
      </c>
      <c r="N386" s="353">
        <v>160</v>
      </c>
      <c r="O386" s="353">
        <v>199</v>
      </c>
      <c r="P386" s="353">
        <v>227</v>
      </c>
      <c r="Q386" s="353">
        <v>236</v>
      </c>
      <c r="R386" s="353">
        <v>283</v>
      </c>
      <c r="S386" s="353">
        <v>303</v>
      </c>
      <c r="T386" s="353">
        <v>328</v>
      </c>
      <c r="U386" s="353">
        <v>427</v>
      </c>
      <c r="V386" s="353">
        <v>22</v>
      </c>
    </row>
    <row r="387" spans="1:22" s="304" customFormat="1" ht="9" customHeight="1">
      <c r="A387" s="292" t="s">
        <v>20</v>
      </c>
      <c r="B387" s="327">
        <f t="shared" si="21"/>
        <v>12377</v>
      </c>
      <c r="C387" s="327">
        <v>498</v>
      </c>
      <c r="D387" s="327">
        <v>98</v>
      </c>
      <c r="E387" s="327">
        <v>58</v>
      </c>
      <c r="F387" s="327">
        <v>72</v>
      </c>
      <c r="G387" s="327">
        <v>120</v>
      </c>
      <c r="H387" s="327">
        <v>206</v>
      </c>
      <c r="I387" s="327">
        <v>230</v>
      </c>
      <c r="J387" s="327">
        <v>240</v>
      </c>
      <c r="K387" s="327">
        <v>275</v>
      </c>
      <c r="L387" s="327">
        <v>390</v>
      </c>
      <c r="M387" s="327">
        <v>524</v>
      </c>
      <c r="N387" s="327">
        <v>693</v>
      </c>
      <c r="O387" s="327">
        <v>835</v>
      </c>
      <c r="P387" s="327">
        <v>1033</v>
      </c>
      <c r="Q387" s="327">
        <v>1253</v>
      </c>
      <c r="R387" s="327">
        <v>1398</v>
      </c>
      <c r="S387" s="327">
        <v>1380</v>
      </c>
      <c r="T387" s="327">
        <v>1256</v>
      </c>
      <c r="U387" s="327">
        <v>1736</v>
      </c>
      <c r="V387" s="327">
        <v>82</v>
      </c>
    </row>
    <row r="388" spans="1:22" s="304" customFormat="1" ht="9" customHeight="1">
      <c r="A388" s="292" t="s">
        <v>21</v>
      </c>
      <c r="B388" s="327">
        <f t="shared" si="21"/>
        <v>2759</v>
      </c>
      <c r="C388" s="327">
        <v>157</v>
      </c>
      <c r="D388" s="327">
        <v>27</v>
      </c>
      <c r="E388" s="327">
        <v>13</v>
      </c>
      <c r="F388" s="327">
        <v>15</v>
      </c>
      <c r="G388" s="327">
        <v>34</v>
      </c>
      <c r="H388" s="327">
        <v>36</v>
      </c>
      <c r="I388" s="327">
        <v>50</v>
      </c>
      <c r="J388" s="327">
        <v>64</v>
      </c>
      <c r="K388" s="327">
        <v>70</v>
      </c>
      <c r="L388" s="327">
        <v>102</v>
      </c>
      <c r="M388" s="327">
        <v>102</v>
      </c>
      <c r="N388" s="327">
        <v>134</v>
      </c>
      <c r="O388" s="327">
        <v>152</v>
      </c>
      <c r="P388" s="327">
        <v>181</v>
      </c>
      <c r="Q388" s="327">
        <v>243</v>
      </c>
      <c r="R388" s="327">
        <v>236</v>
      </c>
      <c r="S388" s="327">
        <v>272</v>
      </c>
      <c r="T388" s="327">
        <v>322</v>
      </c>
      <c r="U388" s="327">
        <v>527</v>
      </c>
      <c r="V388" s="327">
        <v>22</v>
      </c>
    </row>
    <row r="389" spans="1:22" s="304" customFormat="1" ht="9" customHeight="1">
      <c r="A389" s="292" t="s">
        <v>22</v>
      </c>
      <c r="B389" s="327">
        <f t="shared" si="21"/>
        <v>17411</v>
      </c>
      <c r="C389" s="327">
        <v>1309</v>
      </c>
      <c r="D389" s="327">
        <v>510</v>
      </c>
      <c r="E389" s="327">
        <v>216</v>
      </c>
      <c r="F389" s="327">
        <v>230</v>
      </c>
      <c r="G389" s="327">
        <v>399</v>
      </c>
      <c r="H389" s="327">
        <v>521</v>
      </c>
      <c r="I389" s="327">
        <v>609</v>
      </c>
      <c r="J389" s="327">
        <v>582</v>
      </c>
      <c r="K389" s="327">
        <v>615</v>
      </c>
      <c r="L389" s="327">
        <v>718</v>
      </c>
      <c r="M389" s="327">
        <v>771</v>
      </c>
      <c r="N389" s="327">
        <v>939</v>
      </c>
      <c r="O389" s="327">
        <v>944</v>
      </c>
      <c r="P389" s="327">
        <v>1206</v>
      </c>
      <c r="Q389" s="327">
        <v>1358</v>
      </c>
      <c r="R389" s="327">
        <v>1509</v>
      </c>
      <c r="S389" s="327">
        <v>1422</v>
      </c>
      <c r="T389" s="327">
        <v>1301</v>
      </c>
      <c r="U389" s="327">
        <v>2143</v>
      </c>
      <c r="V389" s="327">
        <v>109</v>
      </c>
    </row>
    <row r="390" spans="1:22" s="304" customFormat="1" ht="9" customHeight="1">
      <c r="A390" s="295" t="s">
        <v>23</v>
      </c>
      <c r="B390" s="353">
        <f t="shared" si="21"/>
        <v>17239</v>
      </c>
      <c r="C390" s="353">
        <v>1073</v>
      </c>
      <c r="D390" s="353">
        <v>199</v>
      </c>
      <c r="E390" s="353">
        <v>99</v>
      </c>
      <c r="F390" s="353">
        <v>100</v>
      </c>
      <c r="G390" s="353">
        <v>333</v>
      </c>
      <c r="H390" s="353">
        <v>432</v>
      </c>
      <c r="I390" s="353">
        <v>437</v>
      </c>
      <c r="J390" s="353">
        <v>483</v>
      </c>
      <c r="K390" s="353">
        <v>558</v>
      </c>
      <c r="L390" s="353">
        <v>678</v>
      </c>
      <c r="M390" s="353">
        <v>777</v>
      </c>
      <c r="N390" s="353">
        <v>872</v>
      </c>
      <c r="O390" s="353">
        <v>1052</v>
      </c>
      <c r="P390" s="353">
        <v>1331</v>
      </c>
      <c r="Q390" s="353">
        <v>1553</v>
      </c>
      <c r="R390" s="353">
        <v>1683</v>
      </c>
      <c r="S390" s="353">
        <v>1721</v>
      </c>
      <c r="T390" s="353">
        <v>1622</v>
      </c>
      <c r="U390" s="353">
        <v>2059</v>
      </c>
      <c r="V390" s="353">
        <v>177</v>
      </c>
    </row>
    <row r="391" spans="1:22" s="304" customFormat="1" ht="9" customHeight="1">
      <c r="A391" s="243" t="s">
        <v>24</v>
      </c>
      <c r="B391" s="327">
        <f t="shared" si="21"/>
        <v>49882</v>
      </c>
      <c r="C391" s="327">
        <v>2591</v>
      </c>
      <c r="D391" s="327">
        <v>322</v>
      </c>
      <c r="E391" s="327">
        <v>185</v>
      </c>
      <c r="F391" s="327">
        <v>213</v>
      </c>
      <c r="G391" s="327">
        <v>513</v>
      </c>
      <c r="H391" s="327">
        <v>699</v>
      </c>
      <c r="I391" s="327">
        <v>805</v>
      </c>
      <c r="J391" s="327">
        <v>1079</v>
      </c>
      <c r="K391" s="327">
        <v>1219</v>
      </c>
      <c r="L391" s="327">
        <v>1595</v>
      </c>
      <c r="M391" s="327">
        <v>2075</v>
      </c>
      <c r="N391" s="327">
        <v>2523</v>
      </c>
      <c r="O391" s="327">
        <v>3146</v>
      </c>
      <c r="P391" s="327">
        <v>3629</v>
      </c>
      <c r="Q391" s="327">
        <v>4250</v>
      </c>
      <c r="R391" s="327">
        <v>5186</v>
      </c>
      <c r="S391" s="327">
        <v>5650</v>
      </c>
      <c r="T391" s="327">
        <v>5698</v>
      </c>
      <c r="U391" s="327">
        <v>8473</v>
      </c>
      <c r="V391" s="327">
        <v>31</v>
      </c>
    </row>
    <row r="392" spans="1:22" s="304" customFormat="1" ht="9" customHeight="1">
      <c r="A392" s="292" t="s">
        <v>25</v>
      </c>
      <c r="B392" s="327">
        <f t="shared" si="21"/>
        <v>7440</v>
      </c>
      <c r="C392" s="327">
        <v>412</v>
      </c>
      <c r="D392" s="327">
        <v>62</v>
      </c>
      <c r="E392" s="327">
        <v>28</v>
      </c>
      <c r="F392" s="327">
        <v>45</v>
      </c>
      <c r="G392" s="327">
        <v>72</v>
      </c>
      <c r="H392" s="327">
        <v>127</v>
      </c>
      <c r="I392" s="327">
        <v>168</v>
      </c>
      <c r="J392" s="327">
        <v>190</v>
      </c>
      <c r="K392" s="327">
        <v>173</v>
      </c>
      <c r="L392" s="327">
        <v>243</v>
      </c>
      <c r="M392" s="327">
        <v>273</v>
      </c>
      <c r="N392" s="327">
        <v>349</v>
      </c>
      <c r="O392" s="327">
        <v>434</v>
      </c>
      <c r="P392" s="327">
        <v>568</v>
      </c>
      <c r="Q392" s="327">
        <v>729</v>
      </c>
      <c r="R392" s="327">
        <v>836</v>
      </c>
      <c r="S392" s="327">
        <v>864</v>
      </c>
      <c r="T392" s="327">
        <v>785</v>
      </c>
      <c r="U392" s="327">
        <v>1059</v>
      </c>
      <c r="V392" s="327">
        <v>23</v>
      </c>
    </row>
    <row r="393" spans="1:22" s="304" customFormat="1" ht="9" customHeight="1">
      <c r="A393" s="292" t="s">
        <v>26</v>
      </c>
      <c r="B393" s="327">
        <f t="shared" si="21"/>
        <v>23402</v>
      </c>
      <c r="C393" s="327">
        <v>1806</v>
      </c>
      <c r="D393" s="327">
        <v>310</v>
      </c>
      <c r="E393" s="327">
        <v>151</v>
      </c>
      <c r="F393" s="327">
        <v>212</v>
      </c>
      <c r="G393" s="327">
        <v>393</v>
      </c>
      <c r="H393" s="327">
        <v>445</v>
      </c>
      <c r="I393" s="327">
        <v>438</v>
      </c>
      <c r="J393" s="327">
        <v>474</v>
      </c>
      <c r="K393" s="327">
        <v>548</v>
      </c>
      <c r="L393" s="327">
        <v>667</v>
      </c>
      <c r="M393" s="327">
        <v>851</v>
      </c>
      <c r="N393" s="327">
        <v>1044</v>
      </c>
      <c r="O393" s="327">
        <v>1245</v>
      </c>
      <c r="P393" s="327">
        <v>1482</v>
      </c>
      <c r="Q393" s="327">
        <v>1742</v>
      </c>
      <c r="R393" s="327">
        <v>2103</v>
      </c>
      <c r="S393" s="327">
        <v>2359</v>
      </c>
      <c r="T393" s="327">
        <v>2427</v>
      </c>
      <c r="U393" s="327">
        <v>4628</v>
      </c>
      <c r="V393" s="327">
        <v>77</v>
      </c>
    </row>
    <row r="394" spans="1:22" s="304" customFormat="1" ht="9" customHeight="1">
      <c r="A394" s="295" t="s">
        <v>27</v>
      </c>
      <c r="B394" s="353">
        <f t="shared" si="21"/>
        <v>11651</v>
      </c>
      <c r="C394" s="353">
        <v>691</v>
      </c>
      <c r="D394" s="353">
        <v>183</v>
      </c>
      <c r="E394" s="353">
        <v>76</v>
      </c>
      <c r="F394" s="353">
        <v>96</v>
      </c>
      <c r="G394" s="353">
        <v>254</v>
      </c>
      <c r="H394" s="353">
        <v>288</v>
      </c>
      <c r="I394" s="353">
        <v>336</v>
      </c>
      <c r="J394" s="353">
        <v>365</v>
      </c>
      <c r="K394" s="353">
        <v>375</v>
      </c>
      <c r="L394" s="353">
        <v>411</v>
      </c>
      <c r="M394" s="353">
        <v>532</v>
      </c>
      <c r="N394" s="353">
        <v>580</v>
      </c>
      <c r="O394" s="353">
        <v>710</v>
      </c>
      <c r="P394" s="353">
        <v>820</v>
      </c>
      <c r="Q394" s="353">
        <v>962</v>
      </c>
      <c r="R394" s="353">
        <v>1118</v>
      </c>
      <c r="S394" s="353">
        <v>1111</v>
      </c>
      <c r="T394" s="353">
        <v>1088</v>
      </c>
      <c r="U394" s="353">
        <v>1618</v>
      </c>
      <c r="V394" s="353">
        <v>37</v>
      </c>
    </row>
    <row r="395" spans="1:22" s="304" customFormat="1" ht="9" customHeight="1">
      <c r="A395" s="292" t="s">
        <v>28</v>
      </c>
      <c r="B395" s="327">
        <f t="shared" si="21"/>
        <v>10955</v>
      </c>
      <c r="C395" s="327">
        <v>681</v>
      </c>
      <c r="D395" s="327">
        <v>126</v>
      </c>
      <c r="E395" s="327">
        <v>84</v>
      </c>
      <c r="F395" s="327">
        <v>79</v>
      </c>
      <c r="G395" s="327">
        <v>156</v>
      </c>
      <c r="H395" s="327">
        <v>183</v>
      </c>
      <c r="I395" s="327">
        <v>217</v>
      </c>
      <c r="J395" s="327">
        <v>212</v>
      </c>
      <c r="K395" s="327">
        <v>278</v>
      </c>
      <c r="L395" s="327">
        <v>355</v>
      </c>
      <c r="M395" s="327">
        <v>499</v>
      </c>
      <c r="N395" s="327">
        <v>607</v>
      </c>
      <c r="O395" s="327">
        <v>669</v>
      </c>
      <c r="P395" s="327">
        <v>817</v>
      </c>
      <c r="Q395" s="327">
        <v>834</v>
      </c>
      <c r="R395" s="327">
        <v>1058</v>
      </c>
      <c r="S395" s="327">
        <v>1106</v>
      </c>
      <c r="T395" s="327">
        <v>1100</v>
      </c>
      <c r="U395" s="327">
        <v>1830</v>
      </c>
      <c r="V395" s="327">
        <v>64</v>
      </c>
    </row>
    <row r="396" spans="1:22" s="304" customFormat="1" ht="9" customHeight="1">
      <c r="A396" s="292" t="s">
        <v>29</v>
      </c>
      <c r="B396" s="327">
        <f t="shared" si="21"/>
        <v>34117</v>
      </c>
      <c r="C396" s="327">
        <v>1829</v>
      </c>
      <c r="D396" s="327">
        <v>392</v>
      </c>
      <c r="E396" s="327">
        <v>172</v>
      </c>
      <c r="F396" s="327">
        <v>241</v>
      </c>
      <c r="G396" s="327">
        <v>527</v>
      </c>
      <c r="H396" s="327">
        <v>626</v>
      </c>
      <c r="I396" s="327">
        <v>640</v>
      </c>
      <c r="J396" s="327">
        <v>798</v>
      </c>
      <c r="K396" s="327">
        <v>890</v>
      </c>
      <c r="L396" s="327">
        <v>1036</v>
      </c>
      <c r="M396" s="327">
        <v>1310</v>
      </c>
      <c r="N396" s="327">
        <v>1556</v>
      </c>
      <c r="O396" s="327">
        <v>1970</v>
      </c>
      <c r="P396" s="327">
        <v>2468</v>
      </c>
      <c r="Q396" s="327">
        <v>2709</v>
      </c>
      <c r="R396" s="327">
        <v>3124</v>
      </c>
      <c r="S396" s="327">
        <v>3401</v>
      </c>
      <c r="T396" s="327">
        <v>3689</v>
      </c>
      <c r="U396" s="327">
        <v>6698</v>
      </c>
      <c r="V396" s="327">
        <v>41</v>
      </c>
    </row>
    <row r="397" spans="1:22" s="304" customFormat="1" ht="9" customHeight="1">
      <c r="A397" s="292" t="s">
        <v>30</v>
      </c>
      <c r="B397" s="327">
        <f t="shared" si="21"/>
        <v>58896</v>
      </c>
      <c r="C397" s="327">
        <v>6000</v>
      </c>
      <c r="D397" s="327">
        <v>856</v>
      </c>
      <c r="E397" s="327">
        <v>371</v>
      </c>
      <c r="F397" s="327">
        <v>442</v>
      </c>
      <c r="G397" s="327">
        <v>1008</v>
      </c>
      <c r="H397" s="327">
        <v>1306</v>
      </c>
      <c r="I397" s="327">
        <v>1436</v>
      </c>
      <c r="J397" s="327">
        <v>1636</v>
      </c>
      <c r="K397" s="327">
        <v>1877</v>
      </c>
      <c r="L397" s="327">
        <v>2328</v>
      </c>
      <c r="M397" s="327">
        <v>2854</v>
      </c>
      <c r="N397" s="327">
        <v>3231</v>
      </c>
      <c r="O397" s="327">
        <v>3951</v>
      </c>
      <c r="P397" s="327">
        <v>4336</v>
      </c>
      <c r="Q397" s="327">
        <v>4817</v>
      </c>
      <c r="R397" s="327">
        <v>5263</v>
      </c>
      <c r="S397" s="327">
        <v>5161</v>
      </c>
      <c r="T397" s="327">
        <v>4929</v>
      </c>
      <c r="U397" s="327">
        <v>7023</v>
      </c>
      <c r="V397" s="327">
        <v>71</v>
      </c>
    </row>
    <row r="398" spans="1:22" s="304" customFormat="1" ht="9" customHeight="1">
      <c r="A398" s="295" t="s">
        <v>31</v>
      </c>
      <c r="B398" s="353">
        <f t="shared" si="21"/>
        <v>20514</v>
      </c>
      <c r="C398" s="353">
        <v>1058</v>
      </c>
      <c r="D398" s="353">
        <v>257</v>
      </c>
      <c r="E398" s="353">
        <v>150</v>
      </c>
      <c r="F398" s="353">
        <v>172</v>
      </c>
      <c r="G398" s="353">
        <v>366</v>
      </c>
      <c r="H398" s="353">
        <v>480</v>
      </c>
      <c r="I398" s="353">
        <v>455</v>
      </c>
      <c r="J398" s="353">
        <v>533</v>
      </c>
      <c r="K398" s="353">
        <v>577</v>
      </c>
      <c r="L398" s="353">
        <v>654</v>
      </c>
      <c r="M398" s="353">
        <v>777</v>
      </c>
      <c r="N398" s="353">
        <v>889</v>
      </c>
      <c r="O398" s="353">
        <v>1057</v>
      </c>
      <c r="P398" s="353">
        <v>1258</v>
      </c>
      <c r="Q398" s="353">
        <v>1513</v>
      </c>
      <c r="R398" s="353">
        <v>1953</v>
      </c>
      <c r="S398" s="353">
        <v>2113</v>
      </c>
      <c r="T398" s="353">
        <v>2244</v>
      </c>
      <c r="U398" s="353">
        <v>3884</v>
      </c>
      <c r="V398" s="353">
        <v>124</v>
      </c>
    </row>
    <row r="399" spans="1:22" s="304" customFormat="1" ht="9" customHeight="1">
      <c r="A399" s="292" t="s">
        <v>32</v>
      </c>
      <c r="B399" s="327">
        <f t="shared" si="21"/>
        <v>7823</v>
      </c>
      <c r="C399" s="327">
        <v>425</v>
      </c>
      <c r="D399" s="327">
        <v>107</v>
      </c>
      <c r="E399" s="327">
        <v>51</v>
      </c>
      <c r="F399" s="327">
        <v>51</v>
      </c>
      <c r="G399" s="327">
        <v>105</v>
      </c>
      <c r="H399" s="327">
        <v>134</v>
      </c>
      <c r="I399" s="327">
        <v>162</v>
      </c>
      <c r="J399" s="327">
        <v>176</v>
      </c>
      <c r="K399" s="327">
        <v>212</v>
      </c>
      <c r="L399" s="327">
        <v>241</v>
      </c>
      <c r="M399" s="327">
        <v>301</v>
      </c>
      <c r="N399" s="327">
        <v>391</v>
      </c>
      <c r="O399" s="327">
        <v>428</v>
      </c>
      <c r="P399" s="327">
        <v>550</v>
      </c>
      <c r="Q399" s="327">
        <v>641</v>
      </c>
      <c r="R399" s="327">
        <v>769</v>
      </c>
      <c r="S399" s="327">
        <v>863</v>
      </c>
      <c r="T399" s="327">
        <v>866</v>
      </c>
      <c r="U399" s="327">
        <v>1270</v>
      </c>
      <c r="V399" s="327">
        <v>80</v>
      </c>
    </row>
    <row r="400" spans="1:22" s="304" customFormat="1" ht="9" customHeight="1">
      <c r="A400" s="292" t="s">
        <v>33</v>
      </c>
      <c r="B400" s="327">
        <f t="shared" si="21"/>
        <v>4808</v>
      </c>
      <c r="C400" s="327">
        <v>160</v>
      </c>
      <c r="D400" s="327">
        <v>59</v>
      </c>
      <c r="E400" s="327">
        <v>30</v>
      </c>
      <c r="F400" s="327">
        <v>35</v>
      </c>
      <c r="G400" s="327">
        <v>89</v>
      </c>
      <c r="H400" s="327">
        <v>92</v>
      </c>
      <c r="I400" s="327">
        <v>120</v>
      </c>
      <c r="J400" s="327">
        <v>125</v>
      </c>
      <c r="K400" s="327">
        <v>127</v>
      </c>
      <c r="L400" s="327">
        <v>146</v>
      </c>
      <c r="M400" s="327">
        <v>165</v>
      </c>
      <c r="N400" s="327">
        <v>213</v>
      </c>
      <c r="O400" s="327">
        <v>242</v>
      </c>
      <c r="P400" s="327">
        <v>323</v>
      </c>
      <c r="Q400" s="327">
        <v>398</v>
      </c>
      <c r="R400" s="327">
        <v>478</v>
      </c>
      <c r="S400" s="327">
        <v>508</v>
      </c>
      <c r="T400" s="327">
        <v>513</v>
      </c>
      <c r="U400" s="327">
        <v>939</v>
      </c>
      <c r="V400" s="327">
        <v>46</v>
      </c>
    </row>
    <row r="401" spans="1:22" s="304" customFormat="1" ht="9" customHeight="1">
      <c r="A401" s="292" t="s">
        <v>34</v>
      </c>
      <c r="B401" s="327">
        <f t="shared" si="21"/>
        <v>19259</v>
      </c>
      <c r="C401" s="327">
        <v>891</v>
      </c>
      <c r="D401" s="327">
        <v>139</v>
      </c>
      <c r="E401" s="327">
        <v>82</v>
      </c>
      <c r="F401" s="327">
        <v>95</v>
      </c>
      <c r="G401" s="327">
        <v>197</v>
      </c>
      <c r="H401" s="327">
        <v>288</v>
      </c>
      <c r="I401" s="327">
        <v>292</v>
      </c>
      <c r="J401" s="327">
        <v>382</v>
      </c>
      <c r="K401" s="327">
        <v>464</v>
      </c>
      <c r="L401" s="327">
        <v>589</v>
      </c>
      <c r="M401" s="327">
        <v>740</v>
      </c>
      <c r="N401" s="327">
        <v>931</v>
      </c>
      <c r="O401" s="327">
        <v>1254</v>
      </c>
      <c r="P401" s="327">
        <v>1685</v>
      </c>
      <c r="Q401" s="327">
        <v>1933</v>
      </c>
      <c r="R401" s="327">
        <v>1930</v>
      </c>
      <c r="S401" s="327">
        <v>2085</v>
      </c>
      <c r="T401" s="327">
        <v>2032</v>
      </c>
      <c r="U401" s="327">
        <v>3069</v>
      </c>
      <c r="V401" s="327">
        <v>181</v>
      </c>
    </row>
    <row r="402" spans="1:22" s="304" customFormat="1" ht="9" customHeight="1">
      <c r="A402" s="295" t="s">
        <v>35</v>
      </c>
      <c r="B402" s="353">
        <f t="shared" si="21"/>
        <v>18908</v>
      </c>
      <c r="C402" s="353">
        <v>1082</v>
      </c>
      <c r="D402" s="353">
        <v>377</v>
      </c>
      <c r="E402" s="353">
        <v>168</v>
      </c>
      <c r="F402" s="353">
        <v>192</v>
      </c>
      <c r="G402" s="353">
        <v>284</v>
      </c>
      <c r="H402" s="353">
        <v>398</v>
      </c>
      <c r="I402" s="353">
        <v>456</v>
      </c>
      <c r="J402" s="353">
        <v>495</v>
      </c>
      <c r="K402" s="353">
        <v>522</v>
      </c>
      <c r="L402" s="353">
        <v>635</v>
      </c>
      <c r="M402" s="353">
        <v>728</v>
      </c>
      <c r="N402" s="353">
        <v>892</v>
      </c>
      <c r="O402" s="353">
        <v>1020</v>
      </c>
      <c r="P402" s="353">
        <v>1236</v>
      </c>
      <c r="Q402" s="353">
        <v>1485</v>
      </c>
      <c r="R402" s="353">
        <v>1779</v>
      </c>
      <c r="S402" s="353">
        <v>1868</v>
      </c>
      <c r="T402" s="353">
        <v>1912</v>
      </c>
      <c r="U402" s="353">
        <v>3301</v>
      </c>
      <c r="V402" s="353">
        <v>78</v>
      </c>
    </row>
    <row r="403" spans="1:22" s="304" customFormat="1" ht="9" customHeight="1">
      <c r="A403" s="292" t="s">
        <v>36</v>
      </c>
      <c r="B403" s="327">
        <f t="shared" si="21"/>
        <v>28165</v>
      </c>
      <c r="C403" s="327">
        <v>2922</v>
      </c>
      <c r="D403" s="327">
        <v>560</v>
      </c>
      <c r="E403" s="327">
        <v>230</v>
      </c>
      <c r="F403" s="327">
        <v>245</v>
      </c>
      <c r="G403" s="327">
        <v>358</v>
      </c>
      <c r="H403" s="327">
        <v>466</v>
      </c>
      <c r="I403" s="327">
        <v>514</v>
      </c>
      <c r="J403" s="327">
        <v>639</v>
      </c>
      <c r="K403" s="327">
        <v>770</v>
      </c>
      <c r="L403" s="327">
        <v>974</v>
      </c>
      <c r="M403" s="327">
        <v>1214</v>
      </c>
      <c r="N403" s="327">
        <v>1400</v>
      </c>
      <c r="O403" s="327">
        <v>1547</v>
      </c>
      <c r="P403" s="327">
        <v>1835</v>
      </c>
      <c r="Q403" s="327">
        <v>2056</v>
      </c>
      <c r="R403" s="327">
        <v>2537</v>
      </c>
      <c r="S403" s="327">
        <v>2635</v>
      </c>
      <c r="T403" s="327">
        <v>2628</v>
      </c>
      <c r="U403" s="327">
        <v>4579</v>
      </c>
      <c r="V403" s="327">
        <v>56</v>
      </c>
    </row>
    <row r="404" spans="1:22" s="304" customFormat="1" ht="9" customHeight="1">
      <c r="A404" s="292" t="s">
        <v>37</v>
      </c>
      <c r="B404" s="327">
        <f t="shared" si="21"/>
        <v>6678</v>
      </c>
      <c r="C404" s="327">
        <v>534</v>
      </c>
      <c r="D404" s="327">
        <v>86</v>
      </c>
      <c r="E404" s="327">
        <v>56</v>
      </c>
      <c r="F404" s="327">
        <v>62</v>
      </c>
      <c r="G404" s="327">
        <v>106</v>
      </c>
      <c r="H404" s="327">
        <v>137</v>
      </c>
      <c r="I404" s="327">
        <v>167</v>
      </c>
      <c r="J404" s="327">
        <v>181</v>
      </c>
      <c r="K404" s="327">
        <v>174</v>
      </c>
      <c r="L404" s="327">
        <v>252</v>
      </c>
      <c r="M404" s="327">
        <v>321</v>
      </c>
      <c r="N404" s="327">
        <v>313</v>
      </c>
      <c r="O404" s="327">
        <v>408</v>
      </c>
      <c r="P404" s="327">
        <v>475</v>
      </c>
      <c r="Q404" s="327">
        <v>516</v>
      </c>
      <c r="R404" s="327">
        <v>581</v>
      </c>
      <c r="S404" s="327">
        <v>583</v>
      </c>
      <c r="T404" s="327">
        <v>640</v>
      </c>
      <c r="U404" s="327">
        <v>1057</v>
      </c>
      <c r="V404" s="327">
        <v>29</v>
      </c>
    </row>
    <row r="405" spans="1:22" s="304" customFormat="1" ht="9" customHeight="1">
      <c r="A405" s="292" t="s">
        <v>38</v>
      </c>
      <c r="B405" s="327">
        <f t="shared" si="21"/>
        <v>3206</v>
      </c>
      <c r="C405" s="327">
        <v>342</v>
      </c>
      <c r="D405" s="327">
        <v>63</v>
      </c>
      <c r="E405" s="327">
        <v>34</v>
      </c>
      <c r="F405" s="327">
        <v>36</v>
      </c>
      <c r="G405" s="327">
        <v>73</v>
      </c>
      <c r="H405" s="327">
        <v>111</v>
      </c>
      <c r="I405" s="327">
        <v>160</v>
      </c>
      <c r="J405" s="327">
        <v>154</v>
      </c>
      <c r="K405" s="327">
        <v>126</v>
      </c>
      <c r="L405" s="327">
        <v>160</v>
      </c>
      <c r="M405" s="327">
        <v>180</v>
      </c>
      <c r="N405" s="327">
        <v>170</v>
      </c>
      <c r="O405" s="327">
        <v>214</v>
      </c>
      <c r="P405" s="327">
        <v>233</v>
      </c>
      <c r="Q405" s="327">
        <v>211</v>
      </c>
      <c r="R405" s="327">
        <v>208</v>
      </c>
      <c r="S405" s="327">
        <v>196</v>
      </c>
      <c r="T405" s="327">
        <v>192</v>
      </c>
      <c r="U405" s="327">
        <v>271</v>
      </c>
      <c r="V405" s="327">
        <v>72</v>
      </c>
    </row>
    <row r="406" spans="1:22" s="304" customFormat="1" ht="9" customHeight="1">
      <c r="A406" s="295" t="s">
        <v>39</v>
      </c>
      <c r="B406" s="353">
        <f t="shared" si="21"/>
        <v>11253</v>
      </c>
      <c r="C406" s="353">
        <v>680</v>
      </c>
      <c r="D406" s="353">
        <v>160</v>
      </c>
      <c r="E406" s="353">
        <v>76</v>
      </c>
      <c r="F406" s="353">
        <v>86</v>
      </c>
      <c r="G406" s="353">
        <v>183</v>
      </c>
      <c r="H406" s="353">
        <v>210</v>
      </c>
      <c r="I406" s="353">
        <v>214</v>
      </c>
      <c r="J406" s="353">
        <v>229</v>
      </c>
      <c r="K406" s="353">
        <v>251</v>
      </c>
      <c r="L406" s="353">
        <v>320</v>
      </c>
      <c r="M406" s="353">
        <v>371</v>
      </c>
      <c r="N406" s="353">
        <v>489</v>
      </c>
      <c r="O406" s="353">
        <v>563</v>
      </c>
      <c r="P406" s="353">
        <v>754</v>
      </c>
      <c r="Q406" s="353">
        <v>938</v>
      </c>
      <c r="R406" s="353">
        <v>994</v>
      </c>
      <c r="S406" s="353">
        <v>1260</v>
      </c>
      <c r="T406" s="353">
        <v>1327</v>
      </c>
      <c r="U406" s="353">
        <v>2125</v>
      </c>
      <c r="V406" s="353">
        <v>23</v>
      </c>
    </row>
    <row r="407" spans="1:22" s="304" customFormat="1" ht="9" customHeight="1">
      <c r="A407" s="292" t="s">
        <v>40</v>
      </c>
      <c r="B407" s="327">
        <f t="shared" si="21"/>
        <v>11584</v>
      </c>
      <c r="C407" s="327">
        <v>400</v>
      </c>
      <c r="D407" s="327">
        <v>136</v>
      </c>
      <c r="E407" s="327">
        <v>56</v>
      </c>
      <c r="F407" s="327">
        <v>72</v>
      </c>
      <c r="G407" s="327">
        <v>179</v>
      </c>
      <c r="H407" s="327">
        <v>255</v>
      </c>
      <c r="I407" s="327">
        <v>337</v>
      </c>
      <c r="J407" s="327">
        <v>355</v>
      </c>
      <c r="K407" s="327">
        <v>293</v>
      </c>
      <c r="L407" s="327">
        <v>344</v>
      </c>
      <c r="M407" s="327">
        <v>413</v>
      </c>
      <c r="N407" s="327">
        <v>511</v>
      </c>
      <c r="O407" s="327">
        <v>693</v>
      </c>
      <c r="P407" s="327">
        <v>891</v>
      </c>
      <c r="Q407" s="327">
        <v>992</v>
      </c>
      <c r="R407" s="327">
        <v>1231</v>
      </c>
      <c r="S407" s="327">
        <v>1288</v>
      </c>
      <c r="T407" s="327">
        <v>1253</v>
      </c>
      <c r="U407" s="327">
        <v>1841</v>
      </c>
      <c r="V407" s="327">
        <v>44</v>
      </c>
    </row>
    <row r="408" spans="1:22" s="304" customFormat="1" ht="9" customHeight="1">
      <c r="A408" s="292" t="s">
        <v>41</v>
      </c>
      <c r="B408" s="327">
        <f t="shared" si="21"/>
        <v>12401</v>
      </c>
      <c r="C408" s="327">
        <v>740</v>
      </c>
      <c r="D408" s="327">
        <v>129</v>
      </c>
      <c r="E408" s="327">
        <v>91</v>
      </c>
      <c r="F408" s="327">
        <v>75</v>
      </c>
      <c r="G408" s="327">
        <v>183</v>
      </c>
      <c r="H408" s="327">
        <v>239</v>
      </c>
      <c r="I408" s="327">
        <v>258</v>
      </c>
      <c r="J408" s="327">
        <v>301</v>
      </c>
      <c r="K408" s="327">
        <v>318</v>
      </c>
      <c r="L408" s="327">
        <v>411</v>
      </c>
      <c r="M408" s="327">
        <v>540</v>
      </c>
      <c r="N408" s="327">
        <v>619</v>
      </c>
      <c r="O408" s="327">
        <v>767</v>
      </c>
      <c r="P408" s="327">
        <v>966</v>
      </c>
      <c r="Q408" s="327">
        <v>1150</v>
      </c>
      <c r="R408" s="327">
        <v>1303</v>
      </c>
      <c r="S408" s="327">
        <v>1303</v>
      </c>
      <c r="T408" s="327">
        <v>1254</v>
      </c>
      <c r="U408" s="327">
        <v>1710</v>
      </c>
      <c r="V408" s="327">
        <v>44</v>
      </c>
    </row>
    <row r="409" spans="1:22" s="304" customFormat="1" ht="9" customHeight="1">
      <c r="A409" s="292" t="s">
        <v>42</v>
      </c>
      <c r="B409" s="327">
        <f t="shared" si="21"/>
        <v>8724</v>
      </c>
      <c r="C409" s="327">
        <v>712</v>
      </c>
      <c r="D409" s="327">
        <v>132</v>
      </c>
      <c r="E409" s="327">
        <v>70</v>
      </c>
      <c r="F409" s="327">
        <v>100</v>
      </c>
      <c r="G409" s="327">
        <v>178</v>
      </c>
      <c r="H409" s="327">
        <v>241</v>
      </c>
      <c r="I409" s="327">
        <v>265</v>
      </c>
      <c r="J409" s="327">
        <v>270</v>
      </c>
      <c r="K409" s="327">
        <v>297</v>
      </c>
      <c r="L409" s="327">
        <v>381</v>
      </c>
      <c r="M409" s="327">
        <v>396</v>
      </c>
      <c r="N409" s="327">
        <v>437</v>
      </c>
      <c r="O409" s="327">
        <v>504</v>
      </c>
      <c r="P409" s="327">
        <v>534</v>
      </c>
      <c r="Q409" s="327">
        <v>627</v>
      </c>
      <c r="R409" s="327">
        <v>792</v>
      </c>
      <c r="S409" s="327">
        <v>816</v>
      </c>
      <c r="T409" s="327">
        <v>769</v>
      </c>
      <c r="U409" s="327">
        <v>1165</v>
      </c>
      <c r="V409" s="327">
        <v>38</v>
      </c>
    </row>
    <row r="410" spans="1:22" s="304" customFormat="1" ht="9" customHeight="1">
      <c r="A410" s="295" t="s">
        <v>43</v>
      </c>
      <c r="B410" s="353">
        <f t="shared" si="21"/>
        <v>13487</v>
      </c>
      <c r="C410" s="353">
        <v>694</v>
      </c>
      <c r="D410" s="353">
        <v>101</v>
      </c>
      <c r="E410" s="353">
        <v>68</v>
      </c>
      <c r="F410" s="353">
        <v>74</v>
      </c>
      <c r="G410" s="353">
        <v>149</v>
      </c>
      <c r="H410" s="353">
        <v>304</v>
      </c>
      <c r="I410" s="353">
        <v>324</v>
      </c>
      <c r="J410" s="353">
        <v>359</v>
      </c>
      <c r="K410" s="353">
        <v>403</v>
      </c>
      <c r="L410" s="353">
        <v>458</v>
      </c>
      <c r="M410" s="353">
        <v>583</v>
      </c>
      <c r="N410" s="353">
        <v>736</v>
      </c>
      <c r="O410" s="353">
        <v>873</v>
      </c>
      <c r="P410" s="353">
        <v>1082</v>
      </c>
      <c r="Q410" s="353">
        <v>1307</v>
      </c>
      <c r="R410" s="353">
        <v>1334</v>
      </c>
      <c r="S410" s="353">
        <v>1432</v>
      </c>
      <c r="T410" s="353">
        <v>1303</v>
      </c>
      <c r="U410" s="353">
        <v>1824</v>
      </c>
      <c r="V410" s="353">
        <v>79</v>
      </c>
    </row>
    <row r="411" spans="1:22" s="304" customFormat="1" ht="9" customHeight="1">
      <c r="A411" s="292" t="s">
        <v>44</v>
      </c>
      <c r="B411" s="327">
        <f t="shared" si="21"/>
        <v>4714</v>
      </c>
      <c r="C411" s="327">
        <v>555</v>
      </c>
      <c r="D411" s="327">
        <v>74</v>
      </c>
      <c r="E411" s="327">
        <v>41</v>
      </c>
      <c r="F411" s="327">
        <v>28</v>
      </c>
      <c r="G411" s="327">
        <v>90</v>
      </c>
      <c r="H411" s="327">
        <v>79</v>
      </c>
      <c r="I411" s="327">
        <v>69</v>
      </c>
      <c r="J411" s="327">
        <v>87</v>
      </c>
      <c r="K411" s="327">
        <v>124</v>
      </c>
      <c r="L411" s="327">
        <v>142</v>
      </c>
      <c r="M411" s="327">
        <v>167</v>
      </c>
      <c r="N411" s="327">
        <v>209</v>
      </c>
      <c r="O411" s="327">
        <v>227</v>
      </c>
      <c r="P411" s="327">
        <v>269</v>
      </c>
      <c r="Q411" s="327">
        <v>320</v>
      </c>
      <c r="R411" s="327">
        <v>389</v>
      </c>
      <c r="S411" s="327">
        <v>456</v>
      </c>
      <c r="T411" s="327">
        <v>463</v>
      </c>
      <c r="U411" s="327">
        <v>912</v>
      </c>
      <c r="V411" s="327">
        <v>13</v>
      </c>
    </row>
    <row r="412" spans="1:22" s="304" customFormat="1" ht="9" customHeight="1">
      <c r="A412" s="292" t="s">
        <v>45</v>
      </c>
      <c r="B412" s="327">
        <f t="shared" si="21"/>
        <v>37877</v>
      </c>
      <c r="C412" s="327">
        <v>1999</v>
      </c>
      <c r="D412" s="327">
        <v>498</v>
      </c>
      <c r="E412" s="327">
        <v>210</v>
      </c>
      <c r="F412" s="327">
        <v>253</v>
      </c>
      <c r="G412" s="327">
        <v>499</v>
      </c>
      <c r="H412" s="327">
        <v>660</v>
      </c>
      <c r="I412" s="327">
        <v>729</v>
      </c>
      <c r="J412" s="327">
        <v>949</v>
      </c>
      <c r="K412" s="327">
        <v>1122</v>
      </c>
      <c r="L412" s="327">
        <v>1330</v>
      </c>
      <c r="M412" s="327">
        <v>1632</v>
      </c>
      <c r="N412" s="327">
        <v>2058</v>
      </c>
      <c r="O412" s="327">
        <v>2412</v>
      </c>
      <c r="P412" s="327">
        <v>2743</v>
      </c>
      <c r="Q412" s="327">
        <v>3359</v>
      </c>
      <c r="R412" s="327">
        <v>3748</v>
      </c>
      <c r="S412" s="327">
        <v>3738</v>
      </c>
      <c r="T412" s="327">
        <v>3852</v>
      </c>
      <c r="U412" s="327">
        <v>5869</v>
      </c>
      <c r="V412" s="327">
        <v>217</v>
      </c>
    </row>
    <row r="413" spans="1:22" s="304" customFormat="1" ht="9" customHeight="1">
      <c r="A413" s="292" t="s">
        <v>46</v>
      </c>
      <c r="B413" s="327">
        <f t="shared" si="21"/>
        <v>9169</v>
      </c>
      <c r="C413" s="327">
        <v>416</v>
      </c>
      <c r="D413" s="327">
        <v>114</v>
      </c>
      <c r="E413" s="327">
        <v>56</v>
      </c>
      <c r="F413" s="327">
        <v>52</v>
      </c>
      <c r="G413" s="327">
        <v>93</v>
      </c>
      <c r="H413" s="327">
        <v>109</v>
      </c>
      <c r="I413" s="327">
        <v>159</v>
      </c>
      <c r="J413" s="327">
        <v>170</v>
      </c>
      <c r="K413" s="327">
        <v>207</v>
      </c>
      <c r="L413" s="327">
        <v>237</v>
      </c>
      <c r="M413" s="327">
        <v>350</v>
      </c>
      <c r="N413" s="327">
        <v>392</v>
      </c>
      <c r="O413" s="327">
        <v>511</v>
      </c>
      <c r="P413" s="327">
        <v>588</v>
      </c>
      <c r="Q413" s="327">
        <v>722</v>
      </c>
      <c r="R413" s="327">
        <v>915</v>
      </c>
      <c r="S413" s="327">
        <v>965</v>
      </c>
      <c r="T413" s="327">
        <v>1256</v>
      </c>
      <c r="U413" s="327">
        <v>1788</v>
      </c>
      <c r="V413" s="327">
        <v>69</v>
      </c>
    </row>
    <row r="414" spans="1:22" s="304" customFormat="1" ht="9" customHeight="1">
      <c r="A414" s="295" t="s">
        <v>47</v>
      </c>
      <c r="B414" s="353">
        <f t="shared" si="21"/>
        <v>7021</v>
      </c>
      <c r="C414" s="353">
        <v>409</v>
      </c>
      <c r="D414" s="353">
        <v>85</v>
      </c>
      <c r="E414" s="353">
        <v>54</v>
      </c>
      <c r="F414" s="353">
        <v>78</v>
      </c>
      <c r="G414" s="353">
        <v>131</v>
      </c>
      <c r="H414" s="353">
        <v>112</v>
      </c>
      <c r="I414" s="353">
        <v>130</v>
      </c>
      <c r="J414" s="353">
        <v>161</v>
      </c>
      <c r="K414" s="353">
        <v>165</v>
      </c>
      <c r="L414" s="353">
        <v>198</v>
      </c>
      <c r="M414" s="353">
        <v>222</v>
      </c>
      <c r="N414" s="353">
        <v>249</v>
      </c>
      <c r="O414" s="353">
        <v>359</v>
      </c>
      <c r="P414" s="353">
        <v>427</v>
      </c>
      <c r="Q414" s="353">
        <v>517</v>
      </c>
      <c r="R414" s="353">
        <v>633</v>
      </c>
      <c r="S414" s="353">
        <v>784</v>
      </c>
      <c r="T414" s="353">
        <v>817</v>
      </c>
      <c r="U414" s="353">
        <v>1459</v>
      </c>
      <c r="V414" s="353">
        <v>31</v>
      </c>
    </row>
    <row r="415" spans="1:22" s="304" customFormat="1" ht="9" customHeight="1">
      <c r="A415" s="292" t="s">
        <v>76</v>
      </c>
      <c r="B415" s="327">
        <f t="shared" si="21"/>
        <v>1283</v>
      </c>
      <c r="C415" s="327">
        <v>13</v>
      </c>
      <c r="D415" s="327">
        <v>19</v>
      </c>
      <c r="E415" s="327">
        <v>20</v>
      </c>
      <c r="F415" s="327">
        <v>27</v>
      </c>
      <c r="G415" s="327">
        <v>50</v>
      </c>
      <c r="H415" s="327">
        <v>91</v>
      </c>
      <c r="I415" s="327">
        <v>59</v>
      </c>
      <c r="J415" s="327">
        <v>64</v>
      </c>
      <c r="K415" s="327">
        <v>91</v>
      </c>
      <c r="L415" s="327">
        <v>84</v>
      </c>
      <c r="M415" s="327">
        <v>70</v>
      </c>
      <c r="N415" s="327">
        <v>101</v>
      </c>
      <c r="O415" s="327">
        <v>111</v>
      </c>
      <c r="P415" s="327">
        <v>115</v>
      </c>
      <c r="Q415" s="327">
        <v>107</v>
      </c>
      <c r="R415" s="327">
        <v>82</v>
      </c>
      <c r="S415" s="327">
        <v>64</v>
      </c>
      <c r="T415" s="327">
        <v>53</v>
      </c>
      <c r="U415" s="327">
        <v>59</v>
      </c>
      <c r="V415" s="327">
        <v>3</v>
      </c>
    </row>
    <row r="416" spans="1:22" s="304" customFormat="1" ht="9" customHeight="1">
      <c r="A416" s="292"/>
      <c r="B416" s="327"/>
      <c r="C416" s="319"/>
      <c r="D416" s="319"/>
      <c r="E416" s="319"/>
      <c r="F416" s="319"/>
      <c r="G416" s="319"/>
      <c r="H416" s="319"/>
      <c r="I416" s="319"/>
      <c r="J416" s="319"/>
      <c r="K416" s="319"/>
      <c r="L416" s="319"/>
      <c r="M416" s="319"/>
      <c r="N416" s="319"/>
      <c r="O416" s="319"/>
      <c r="P416" s="319"/>
      <c r="Q416" s="319"/>
      <c r="R416" s="319"/>
      <c r="S416" s="319"/>
      <c r="T416" s="319"/>
      <c r="U416" s="319"/>
      <c r="V416" s="319"/>
    </row>
    <row r="417" spans="1:22" s="304" customFormat="1" ht="9" customHeight="1">
      <c r="A417" s="288">
        <v>2006</v>
      </c>
      <c r="B417" s="327"/>
      <c r="C417" s="327"/>
      <c r="D417" s="327"/>
      <c r="E417" s="327"/>
      <c r="F417" s="327"/>
      <c r="G417" s="327"/>
      <c r="H417" s="327"/>
      <c r="I417" s="327"/>
      <c r="J417" s="327"/>
      <c r="K417" s="327"/>
      <c r="L417" s="327"/>
      <c r="M417" s="292"/>
      <c r="N417" s="292"/>
      <c r="O417" s="292"/>
      <c r="P417" s="292"/>
      <c r="Q417" s="292"/>
      <c r="R417" s="292"/>
      <c r="S417" s="292"/>
      <c r="T417" s="292"/>
      <c r="U417" s="330"/>
      <c r="V417" s="357"/>
    </row>
    <row r="418" spans="1:22" s="303" customFormat="1" ht="9" customHeight="1">
      <c r="A418" s="291" t="s">
        <v>7</v>
      </c>
      <c r="B418" s="328">
        <f t="shared" ref="B418:V418" si="22">SUM(B420:B452)</f>
        <v>494471</v>
      </c>
      <c r="C418" s="328">
        <f t="shared" si="22"/>
        <v>30899</v>
      </c>
      <c r="D418" s="328">
        <f t="shared" si="22"/>
        <v>6093</v>
      </c>
      <c r="E418" s="328">
        <f t="shared" si="22"/>
        <v>2993</v>
      </c>
      <c r="F418" s="328">
        <f t="shared" si="22"/>
        <v>3699</v>
      </c>
      <c r="G418" s="328">
        <f t="shared" si="22"/>
        <v>7652</v>
      </c>
      <c r="H418" s="328">
        <f t="shared" si="22"/>
        <v>9741</v>
      </c>
      <c r="I418" s="328">
        <f t="shared" si="22"/>
        <v>10808</v>
      </c>
      <c r="J418" s="328">
        <f t="shared" si="22"/>
        <v>12777</v>
      </c>
      <c r="K418" s="328">
        <f t="shared" si="22"/>
        <v>14262</v>
      </c>
      <c r="L418" s="328">
        <f t="shared" si="22"/>
        <v>16857</v>
      </c>
      <c r="M418" s="328">
        <f t="shared" si="22"/>
        <v>21073</v>
      </c>
      <c r="N418" s="328">
        <f t="shared" si="22"/>
        <v>25460</v>
      </c>
      <c r="O418" s="328">
        <f t="shared" si="22"/>
        <v>30336</v>
      </c>
      <c r="P418" s="328">
        <f t="shared" si="22"/>
        <v>35214</v>
      </c>
      <c r="Q418" s="328">
        <f t="shared" si="22"/>
        <v>41278</v>
      </c>
      <c r="R418" s="328">
        <f t="shared" si="22"/>
        <v>46589</v>
      </c>
      <c r="S418" s="328">
        <f t="shared" si="22"/>
        <v>50147</v>
      </c>
      <c r="T418" s="328">
        <f t="shared" si="22"/>
        <v>49059</v>
      </c>
      <c r="U418" s="328">
        <f t="shared" si="22"/>
        <v>77667</v>
      </c>
      <c r="V418" s="328">
        <f t="shared" si="22"/>
        <v>1867</v>
      </c>
    </row>
    <row r="419" spans="1:22" s="303" customFormat="1" ht="3.95" customHeight="1">
      <c r="A419" s="291"/>
      <c r="B419" s="328"/>
      <c r="C419" s="328"/>
      <c r="D419" s="328"/>
      <c r="E419" s="328"/>
      <c r="F419" s="328"/>
      <c r="G419" s="328"/>
      <c r="H419" s="328"/>
      <c r="I419" s="328"/>
      <c r="J419" s="328"/>
      <c r="K419" s="328"/>
      <c r="L419" s="328"/>
      <c r="M419" s="328"/>
      <c r="N419" s="328"/>
      <c r="O419" s="328"/>
      <c r="P419" s="328"/>
      <c r="Q419" s="328"/>
      <c r="R419" s="328"/>
      <c r="S419" s="328"/>
      <c r="T419" s="328"/>
      <c r="U419" s="328"/>
      <c r="V419" s="328"/>
    </row>
    <row r="420" spans="1:22" s="304" customFormat="1" ht="9" customHeight="1">
      <c r="A420" s="292" t="s">
        <v>16</v>
      </c>
      <c r="B420" s="327">
        <f t="shared" ref="B420:B452" si="23">SUM(C420:V420)</f>
        <v>4488</v>
      </c>
      <c r="C420" s="327">
        <v>319</v>
      </c>
      <c r="D420" s="327">
        <v>52</v>
      </c>
      <c r="E420" s="327">
        <v>35</v>
      </c>
      <c r="F420" s="327">
        <v>41</v>
      </c>
      <c r="G420" s="327">
        <v>87</v>
      </c>
      <c r="H420" s="327">
        <v>97</v>
      </c>
      <c r="I420" s="327">
        <v>65</v>
      </c>
      <c r="J420" s="327">
        <v>107</v>
      </c>
      <c r="K420" s="327">
        <v>125</v>
      </c>
      <c r="L420" s="327">
        <v>149</v>
      </c>
      <c r="M420" s="327">
        <v>193</v>
      </c>
      <c r="N420" s="327">
        <v>200</v>
      </c>
      <c r="O420" s="327">
        <v>251</v>
      </c>
      <c r="P420" s="327">
        <v>329</v>
      </c>
      <c r="Q420" s="327">
        <v>306</v>
      </c>
      <c r="R420" s="327">
        <v>423</v>
      </c>
      <c r="S420" s="327">
        <v>442</v>
      </c>
      <c r="T420" s="327">
        <v>489</v>
      </c>
      <c r="U420" s="327">
        <v>763</v>
      </c>
      <c r="V420" s="327">
        <v>15</v>
      </c>
    </row>
    <row r="421" spans="1:22" s="304" customFormat="1" ht="9" customHeight="1">
      <c r="A421" s="292" t="s">
        <v>17</v>
      </c>
      <c r="B421" s="327">
        <f t="shared" si="23"/>
        <v>12696</v>
      </c>
      <c r="C421" s="327">
        <v>868</v>
      </c>
      <c r="D421" s="327">
        <v>145</v>
      </c>
      <c r="E421" s="327">
        <v>95</v>
      </c>
      <c r="F421" s="327">
        <v>102</v>
      </c>
      <c r="G421" s="327">
        <v>177</v>
      </c>
      <c r="H421" s="327">
        <v>325</v>
      </c>
      <c r="I421" s="327">
        <v>400</v>
      </c>
      <c r="J421" s="327">
        <v>501</v>
      </c>
      <c r="K421" s="327">
        <v>573</v>
      </c>
      <c r="L421" s="327">
        <v>660</v>
      </c>
      <c r="M421" s="327">
        <v>738</v>
      </c>
      <c r="N421" s="327">
        <v>783</v>
      </c>
      <c r="O421" s="327">
        <v>857</v>
      </c>
      <c r="P421" s="327">
        <v>883</v>
      </c>
      <c r="Q421" s="327">
        <v>994</v>
      </c>
      <c r="R421" s="327">
        <v>1069</v>
      </c>
      <c r="S421" s="327">
        <v>1084</v>
      </c>
      <c r="T421" s="327">
        <v>1019</v>
      </c>
      <c r="U421" s="327">
        <v>1295</v>
      </c>
      <c r="V421" s="327">
        <v>128</v>
      </c>
    </row>
    <row r="422" spans="1:22" s="304" customFormat="1" ht="9" customHeight="1">
      <c r="A422" s="292" t="s">
        <v>18</v>
      </c>
      <c r="B422" s="327">
        <f t="shared" si="23"/>
        <v>2171</v>
      </c>
      <c r="C422" s="327">
        <v>146</v>
      </c>
      <c r="D422" s="327">
        <v>26</v>
      </c>
      <c r="E422" s="327">
        <v>15</v>
      </c>
      <c r="F422" s="327">
        <v>12</v>
      </c>
      <c r="G422" s="327">
        <v>36</v>
      </c>
      <c r="H422" s="327">
        <v>55</v>
      </c>
      <c r="I422" s="327">
        <v>60</v>
      </c>
      <c r="J422" s="327">
        <v>73</v>
      </c>
      <c r="K422" s="327">
        <v>85</v>
      </c>
      <c r="L422" s="327">
        <v>79</v>
      </c>
      <c r="M422" s="327">
        <v>116</v>
      </c>
      <c r="N422" s="327">
        <v>126</v>
      </c>
      <c r="O422" s="327">
        <v>137</v>
      </c>
      <c r="P422" s="327">
        <v>175</v>
      </c>
      <c r="Q422" s="327">
        <v>191</v>
      </c>
      <c r="R422" s="327">
        <v>196</v>
      </c>
      <c r="S422" s="327">
        <v>173</v>
      </c>
      <c r="T422" s="327">
        <v>162</v>
      </c>
      <c r="U422" s="327">
        <v>282</v>
      </c>
      <c r="V422" s="327">
        <v>26</v>
      </c>
    </row>
    <row r="423" spans="1:22" s="304" customFormat="1" ht="9" customHeight="1">
      <c r="A423" s="295" t="s">
        <v>19</v>
      </c>
      <c r="B423" s="353">
        <f t="shared" si="23"/>
        <v>3084</v>
      </c>
      <c r="C423" s="353">
        <v>152</v>
      </c>
      <c r="D423" s="353">
        <v>21</v>
      </c>
      <c r="E423" s="353">
        <v>18</v>
      </c>
      <c r="F423" s="353">
        <v>30</v>
      </c>
      <c r="G423" s="353">
        <v>48</v>
      </c>
      <c r="H423" s="353">
        <v>75</v>
      </c>
      <c r="I423" s="353">
        <v>70</v>
      </c>
      <c r="J423" s="353">
        <v>89</v>
      </c>
      <c r="K423" s="353">
        <v>88</v>
      </c>
      <c r="L423" s="353">
        <v>114</v>
      </c>
      <c r="M423" s="353">
        <v>138</v>
      </c>
      <c r="N423" s="353">
        <v>174</v>
      </c>
      <c r="O423" s="353">
        <v>182</v>
      </c>
      <c r="P423" s="353">
        <v>231</v>
      </c>
      <c r="Q423" s="353">
        <v>234</v>
      </c>
      <c r="R423" s="353">
        <v>280</v>
      </c>
      <c r="S423" s="353">
        <v>336</v>
      </c>
      <c r="T423" s="353">
        <v>315</v>
      </c>
      <c r="U423" s="353">
        <v>471</v>
      </c>
      <c r="V423" s="353">
        <v>18</v>
      </c>
    </row>
    <row r="424" spans="1:22" s="304" customFormat="1" ht="9" customHeight="1">
      <c r="A424" s="292" t="s">
        <v>20</v>
      </c>
      <c r="B424" s="327">
        <f t="shared" si="23"/>
        <v>11955</v>
      </c>
      <c r="C424" s="327">
        <v>424</v>
      </c>
      <c r="D424" s="327">
        <v>95</v>
      </c>
      <c r="E424" s="327">
        <v>65</v>
      </c>
      <c r="F424" s="327">
        <v>75</v>
      </c>
      <c r="G424" s="327">
        <v>144</v>
      </c>
      <c r="H424" s="327">
        <v>174</v>
      </c>
      <c r="I424" s="327">
        <v>210</v>
      </c>
      <c r="J424" s="327">
        <v>252</v>
      </c>
      <c r="K424" s="327">
        <v>313</v>
      </c>
      <c r="L424" s="327">
        <v>385</v>
      </c>
      <c r="M424" s="327">
        <v>494</v>
      </c>
      <c r="N424" s="327">
        <v>681</v>
      </c>
      <c r="O424" s="327">
        <v>829</v>
      </c>
      <c r="P424" s="327">
        <v>1073</v>
      </c>
      <c r="Q424" s="327">
        <v>1206</v>
      </c>
      <c r="R424" s="327">
        <v>1374</v>
      </c>
      <c r="S424" s="327">
        <v>1292</v>
      </c>
      <c r="T424" s="327">
        <v>1212</v>
      </c>
      <c r="U424" s="327">
        <v>1579</v>
      </c>
      <c r="V424" s="327">
        <v>78</v>
      </c>
    </row>
    <row r="425" spans="1:22" s="304" customFormat="1" ht="9" customHeight="1">
      <c r="A425" s="292" t="s">
        <v>21</v>
      </c>
      <c r="B425" s="327">
        <f t="shared" si="23"/>
        <v>2831</v>
      </c>
      <c r="C425" s="327">
        <v>149</v>
      </c>
      <c r="D425" s="327">
        <v>29</v>
      </c>
      <c r="E425" s="327">
        <v>14</v>
      </c>
      <c r="F425" s="327">
        <v>22</v>
      </c>
      <c r="G425" s="327">
        <v>39</v>
      </c>
      <c r="H425" s="327">
        <v>50</v>
      </c>
      <c r="I425" s="327">
        <v>73</v>
      </c>
      <c r="J425" s="327">
        <v>65</v>
      </c>
      <c r="K425" s="327">
        <v>70</v>
      </c>
      <c r="L425" s="327">
        <v>94</v>
      </c>
      <c r="M425" s="327">
        <v>109</v>
      </c>
      <c r="N425" s="327">
        <v>142</v>
      </c>
      <c r="O425" s="327">
        <v>162</v>
      </c>
      <c r="P425" s="327">
        <v>187</v>
      </c>
      <c r="Q425" s="327">
        <v>236</v>
      </c>
      <c r="R425" s="327">
        <v>214</v>
      </c>
      <c r="S425" s="327">
        <v>290</v>
      </c>
      <c r="T425" s="327">
        <v>311</v>
      </c>
      <c r="U425" s="327">
        <v>559</v>
      </c>
      <c r="V425" s="327">
        <v>16</v>
      </c>
    </row>
    <row r="426" spans="1:22" s="304" customFormat="1" ht="9" customHeight="1">
      <c r="A426" s="292" t="s">
        <v>22</v>
      </c>
      <c r="B426" s="327">
        <f t="shared" si="23"/>
        <v>18287</v>
      </c>
      <c r="C426" s="327">
        <v>1146</v>
      </c>
      <c r="D426" s="327">
        <v>494</v>
      </c>
      <c r="E426" s="327">
        <v>204</v>
      </c>
      <c r="F426" s="327">
        <v>235</v>
      </c>
      <c r="G426" s="327">
        <v>466</v>
      </c>
      <c r="H426" s="327">
        <v>593</v>
      </c>
      <c r="I426" s="327">
        <v>626</v>
      </c>
      <c r="J426" s="327">
        <v>622</v>
      </c>
      <c r="K426" s="327">
        <v>709</v>
      </c>
      <c r="L426" s="327">
        <v>771</v>
      </c>
      <c r="M426" s="327">
        <v>891</v>
      </c>
      <c r="N426" s="327">
        <v>1016</v>
      </c>
      <c r="O426" s="327">
        <v>1075</v>
      </c>
      <c r="P426" s="327">
        <v>1238</v>
      </c>
      <c r="Q426" s="327">
        <v>1438</v>
      </c>
      <c r="R426" s="327">
        <v>1403</v>
      </c>
      <c r="S426" s="327">
        <v>1590</v>
      </c>
      <c r="T426" s="327">
        <v>1397</v>
      </c>
      <c r="U426" s="327">
        <v>2266</v>
      </c>
      <c r="V426" s="327">
        <v>107</v>
      </c>
    </row>
    <row r="427" spans="1:22" s="304" customFormat="1" ht="9" customHeight="1">
      <c r="A427" s="295" t="s">
        <v>23</v>
      </c>
      <c r="B427" s="353">
        <f t="shared" si="23"/>
        <v>17963</v>
      </c>
      <c r="C427" s="353">
        <v>1097</v>
      </c>
      <c r="D427" s="353">
        <v>231</v>
      </c>
      <c r="E427" s="353">
        <v>102</v>
      </c>
      <c r="F427" s="353">
        <v>151</v>
      </c>
      <c r="G427" s="353">
        <v>307</v>
      </c>
      <c r="H427" s="353">
        <v>409</v>
      </c>
      <c r="I427" s="353">
        <v>425</v>
      </c>
      <c r="J427" s="353">
        <v>568</v>
      </c>
      <c r="K427" s="353">
        <v>649</v>
      </c>
      <c r="L427" s="353">
        <v>700</v>
      </c>
      <c r="M427" s="353">
        <v>831</v>
      </c>
      <c r="N427" s="353">
        <v>870</v>
      </c>
      <c r="O427" s="353">
        <v>1128</v>
      </c>
      <c r="P427" s="353">
        <v>1327</v>
      </c>
      <c r="Q427" s="353">
        <v>1682</v>
      </c>
      <c r="R427" s="353">
        <v>1735</v>
      </c>
      <c r="S427" s="353">
        <v>1877</v>
      </c>
      <c r="T427" s="353">
        <v>1578</v>
      </c>
      <c r="U427" s="353">
        <v>2120</v>
      </c>
      <c r="V427" s="353">
        <v>176</v>
      </c>
    </row>
    <row r="428" spans="1:22" s="304" customFormat="1" ht="9" customHeight="1">
      <c r="A428" s="243" t="s">
        <v>24</v>
      </c>
      <c r="B428" s="327">
        <f t="shared" si="23"/>
        <v>49894</v>
      </c>
      <c r="C428" s="327">
        <v>2399</v>
      </c>
      <c r="D428" s="327">
        <v>312</v>
      </c>
      <c r="E428" s="327">
        <v>183</v>
      </c>
      <c r="F428" s="327">
        <v>178</v>
      </c>
      <c r="G428" s="327">
        <v>457</v>
      </c>
      <c r="H428" s="327">
        <v>696</v>
      </c>
      <c r="I428" s="327">
        <v>768</v>
      </c>
      <c r="J428" s="327">
        <v>1076</v>
      </c>
      <c r="K428" s="327">
        <v>1244</v>
      </c>
      <c r="L428" s="327">
        <v>1607</v>
      </c>
      <c r="M428" s="327">
        <v>2006</v>
      </c>
      <c r="N428" s="327">
        <v>2545</v>
      </c>
      <c r="O428" s="327">
        <v>3270</v>
      </c>
      <c r="P428" s="327">
        <v>3709</v>
      </c>
      <c r="Q428" s="327">
        <v>4277</v>
      </c>
      <c r="R428" s="327">
        <v>5096</v>
      </c>
      <c r="S428" s="327">
        <v>5686</v>
      </c>
      <c r="T428" s="327">
        <v>5692</v>
      </c>
      <c r="U428" s="327">
        <v>8657</v>
      </c>
      <c r="V428" s="327">
        <v>36</v>
      </c>
    </row>
    <row r="429" spans="1:22" s="304" customFormat="1" ht="9" customHeight="1">
      <c r="A429" s="292" t="s">
        <v>25</v>
      </c>
      <c r="B429" s="327">
        <f t="shared" si="23"/>
        <v>7388</v>
      </c>
      <c r="C429" s="327">
        <v>333</v>
      </c>
      <c r="D429" s="327">
        <v>89</v>
      </c>
      <c r="E429" s="327">
        <v>26</v>
      </c>
      <c r="F429" s="327">
        <v>36</v>
      </c>
      <c r="G429" s="327">
        <v>97</v>
      </c>
      <c r="H429" s="327">
        <v>128</v>
      </c>
      <c r="I429" s="327">
        <v>134</v>
      </c>
      <c r="J429" s="327">
        <v>192</v>
      </c>
      <c r="K429" s="327">
        <v>155</v>
      </c>
      <c r="L429" s="327">
        <v>225</v>
      </c>
      <c r="M429" s="327">
        <v>291</v>
      </c>
      <c r="N429" s="327">
        <v>390</v>
      </c>
      <c r="O429" s="327">
        <v>421</v>
      </c>
      <c r="P429" s="327">
        <v>560</v>
      </c>
      <c r="Q429" s="327">
        <v>741</v>
      </c>
      <c r="R429" s="327">
        <v>835</v>
      </c>
      <c r="S429" s="327">
        <v>871</v>
      </c>
      <c r="T429" s="327">
        <v>776</v>
      </c>
      <c r="U429" s="327">
        <v>1062</v>
      </c>
      <c r="V429" s="327">
        <v>26</v>
      </c>
    </row>
    <row r="430" spans="1:22" s="304" customFormat="1" ht="9" customHeight="1">
      <c r="A430" s="292" t="s">
        <v>26</v>
      </c>
      <c r="B430" s="327">
        <f t="shared" si="23"/>
        <v>22973</v>
      </c>
      <c r="C430" s="327">
        <v>1698</v>
      </c>
      <c r="D430" s="327">
        <v>274</v>
      </c>
      <c r="E430" s="327">
        <v>149</v>
      </c>
      <c r="F430" s="327">
        <v>186</v>
      </c>
      <c r="G430" s="327">
        <v>371</v>
      </c>
      <c r="H430" s="327">
        <v>397</v>
      </c>
      <c r="I430" s="327">
        <v>423</v>
      </c>
      <c r="J430" s="327">
        <v>521</v>
      </c>
      <c r="K430" s="327">
        <v>563</v>
      </c>
      <c r="L430" s="327">
        <v>624</v>
      </c>
      <c r="M430" s="327">
        <v>854</v>
      </c>
      <c r="N430" s="327">
        <v>1061</v>
      </c>
      <c r="O430" s="327">
        <v>1230</v>
      </c>
      <c r="P430" s="327">
        <v>1500</v>
      </c>
      <c r="Q430" s="327">
        <v>1693</v>
      </c>
      <c r="R430" s="327">
        <v>2106</v>
      </c>
      <c r="S430" s="327">
        <v>2375</v>
      </c>
      <c r="T430" s="327">
        <v>2497</v>
      </c>
      <c r="U430" s="327">
        <v>4378</v>
      </c>
      <c r="V430" s="327">
        <v>73</v>
      </c>
    </row>
    <row r="431" spans="1:22" s="304" customFormat="1" ht="9" customHeight="1">
      <c r="A431" s="295" t="s">
        <v>27</v>
      </c>
      <c r="B431" s="353">
        <f t="shared" si="23"/>
        <v>11656</v>
      </c>
      <c r="C431" s="353">
        <v>767</v>
      </c>
      <c r="D431" s="353">
        <v>184</v>
      </c>
      <c r="E431" s="353">
        <v>81</v>
      </c>
      <c r="F431" s="353">
        <v>96</v>
      </c>
      <c r="G431" s="353">
        <v>225</v>
      </c>
      <c r="H431" s="353">
        <v>266</v>
      </c>
      <c r="I431" s="353">
        <v>348</v>
      </c>
      <c r="J431" s="353">
        <v>418</v>
      </c>
      <c r="K431" s="353">
        <v>439</v>
      </c>
      <c r="L431" s="353">
        <v>450</v>
      </c>
      <c r="M431" s="353">
        <v>568</v>
      </c>
      <c r="N431" s="353">
        <v>595</v>
      </c>
      <c r="O431" s="353">
        <v>726</v>
      </c>
      <c r="P431" s="353">
        <v>752</v>
      </c>
      <c r="Q431" s="353">
        <v>966</v>
      </c>
      <c r="R431" s="353">
        <v>1103</v>
      </c>
      <c r="S431" s="353">
        <v>1053</v>
      </c>
      <c r="T431" s="353">
        <v>998</v>
      </c>
      <c r="U431" s="353">
        <v>1571</v>
      </c>
      <c r="V431" s="353">
        <v>50</v>
      </c>
    </row>
    <row r="432" spans="1:22" s="304" customFormat="1" ht="9" customHeight="1">
      <c r="A432" s="292" t="s">
        <v>28</v>
      </c>
      <c r="B432" s="327">
        <f t="shared" si="23"/>
        <v>10926</v>
      </c>
      <c r="C432" s="327">
        <v>648</v>
      </c>
      <c r="D432" s="327">
        <v>143</v>
      </c>
      <c r="E432" s="327">
        <v>56</v>
      </c>
      <c r="F432" s="327">
        <v>100</v>
      </c>
      <c r="G432" s="327">
        <v>168</v>
      </c>
      <c r="H432" s="327">
        <v>198</v>
      </c>
      <c r="I432" s="327">
        <v>202</v>
      </c>
      <c r="J432" s="327">
        <v>225</v>
      </c>
      <c r="K432" s="327">
        <v>288</v>
      </c>
      <c r="L432" s="327">
        <v>370</v>
      </c>
      <c r="M432" s="327">
        <v>474</v>
      </c>
      <c r="N432" s="327">
        <v>627</v>
      </c>
      <c r="O432" s="327">
        <v>717</v>
      </c>
      <c r="P432" s="327">
        <v>751</v>
      </c>
      <c r="Q432" s="327">
        <v>955</v>
      </c>
      <c r="R432" s="327">
        <v>975</v>
      </c>
      <c r="S432" s="327">
        <v>1097</v>
      </c>
      <c r="T432" s="327">
        <v>1031</v>
      </c>
      <c r="U432" s="327">
        <v>1830</v>
      </c>
      <c r="V432" s="327">
        <v>71</v>
      </c>
    </row>
    <row r="433" spans="1:22" s="304" customFormat="1" ht="9" customHeight="1">
      <c r="A433" s="292" t="s">
        <v>29</v>
      </c>
      <c r="B433" s="327">
        <f t="shared" si="23"/>
        <v>33638</v>
      </c>
      <c r="C433" s="327">
        <v>1731</v>
      </c>
      <c r="D433" s="327">
        <v>350</v>
      </c>
      <c r="E433" s="327">
        <v>185</v>
      </c>
      <c r="F433" s="327">
        <v>221</v>
      </c>
      <c r="G433" s="327">
        <v>519</v>
      </c>
      <c r="H433" s="327">
        <v>641</v>
      </c>
      <c r="I433" s="327">
        <v>663</v>
      </c>
      <c r="J433" s="327">
        <v>811</v>
      </c>
      <c r="K433" s="327">
        <v>851</v>
      </c>
      <c r="L433" s="327">
        <v>1015</v>
      </c>
      <c r="M433" s="327">
        <v>1282</v>
      </c>
      <c r="N433" s="327">
        <v>1547</v>
      </c>
      <c r="O433" s="327">
        <v>1936</v>
      </c>
      <c r="P433" s="327">
        <v>2403</v>
      </c>
      <c r="Q433" s="327">
        <v>2646</v>
      </c>
      <c r="R433" s="327">
        <v>3151</v>
      </c>
      <c r="S433" s="327">
        <v>3341</v>
      </c>
      <c r="T433" s="327">
        <v>3647</v>
      </c>
      <c r="U433" s="327">
        <v>6609</v>
      </c>
      <c r="V433" s="327">
        <v>89</v>
      </c>
    </row>
    <row r="434" spans="1:22" s="304" customFormat="1" ht="9" customHeight="1">
      <c r="A434" s="292" t="s">
        <v>30</v>
      </c>
      <c r="B434" s="327">
        <f t="shared" si="23"/>
        <v>58999</v>
      </c>
      <c r="C434" s="327">
        <v>5640</v>
      </c>
      <c r="D434" s="327">
        <v>766</v>
      </c>
      <c r="E434" s="327">
        <v>368</v>
      </c>
      <c r="F434" s="327">
        <v>491</v>
      </c>
      <c r="G434" s="327">
        <v>1039</v>
      </c>
      <c r="H434" s="327">
        <v>1318</v>
      </c>
      <c r="I434" s="327">
        <v>1363</v>
      </c>
      <c r="J434" s="327">
        <v>1617</v>
      </c>
      <c r="K434" s="327">
        <v>1885</v>
      </c>
      <c r="L434" s="327">
        <v>2237</v>
      </c>
      <c r="M434" s="327">
        <v>2886</v>
      </c>
      <c r="N434" s="327">
        <v>3480</v>
      </c>
      <c r="O434" s="327">
        <v>3869</v>
      </c>
      <c r="P434" s="327">
        <v>4392</v>
      </c>
      <c r="Q434" s="327">
        <v>4844</v>
      </c>
      <c r="R434" s="327">
        <v>5266</v>
      </c>
      <c r="S434" s="327">
        <v>5322</v>
      </c>
      <c r="T434" s="327">
        <v>5018</v>
      </c>
      <c r="U434" s="327">
        <v>7157</v>
      </c>
      <c r="V434" s="327">
        <v>41</v>
      </c>
    </row>
    <row r="435" spans="1:22" s="304" customFormat="1" ht="9" customHeight="1">
      <c r="A435" s="295" t="s">
        <v>31</v>
      </c>
      <c r="B435" s="353">
        <f t="shared" si="23"/>
        <v>20656</v>
      </c>
      <c r="C435" s="353">
        <v>1006</v>
      </c>
      <c r="D435" s="353">
        <v>270</v>
      </c>
      <c r="E435" s="353">
        <v>118</v>
      </c>
      <c r="F435" s="353">
        <v>183</v>
      </c>
      <c r="G435" s="353">
        <v>418</v>
      </c>
      <c r="H435" s="353">
        <v>471</v>
      </c>
      <c r="I435" s="353">
        <v>635</v>
      </c>
      <c r="J435" s="353">
        <v>573</v>
      </c>
      <c r="K435" s="353">
        <v>650</v>
      </c>
      <c r="L435" s="353">
        <v>676</v>
      </c>
      <c r="M435" s="353">
        <v>802</v>
      </c>
      <c r="N435" s="353">
        <v>868</v>
      </c>
      <c r="O435" s="353">
        <v>1063</v>
      </c>
      <c r="P435" s="353">
        <v>1245</v>
      </c>
      <c r="Q435" s="353">
        <v>1540</v>
      </c>
      <c r="R435" s="353">
        <v>1846</v>
      </c>
      <c r="S435" s="353">
        <v>2139</v>
      </c>
      <c r="T435" s="353">
        <v>2213</v>
      </c>
      <c r="U435" s="353">
        <v>3806</v>
      </c>
      <c r="V435" s="353">
        <v>134</v>
      </c>
    </row>
    <row r="436" spans="1:22" s="304" customFormat="1" ht="9" customHeight="1">
      <c r="A436" s="292" t="s">
        <v>32</v>
      </c>
      <c r="B436" s="327">
        <f t="shared" si="23"/>
        <v>7960</v>
      </c>
      <c r="C436" s="327">
        <v>399</v>
      </c>
      <c r="D436" s="327">
        <v>91</v>
      </c>
      <c r="E436" s="327">
        <v>35</v>
      </c>
      <c r="F436" s="327">
        <v>35</v>
      </c>
      <c r="G436" s="327">
        <v>113</v>
      </c>
      <c r="H436" s="327">
        <v>134</v>
      </c>
      <c r="I436" s="327">
        <v>159</v>
      </c>
      <c r="J436" s="327">
        <v>169</v>
      </c>
      <c r="K436" s="327">
        <v>198</v>
      </c>
      <c r="L436" s="327">
        <v>239</v>
      </c>
      <c r="M436" s="327">
        <v>319</v>
      </c>
      <c r="N436" s="327">
        <v>364</v>
      </c>
      <c r="O436" s="327">
        <v>471</v>
      </c>
      <c r="P436" s="327">
        <v>586</v>
      </c>
      <c r="Q436" s="327">
        <v>679</v>
      </c>
      <c r="R436" s="327">
        <v>835</v>
      </c>
      <c r="S436" s="327">
        <v>872</v>
      </c>
      <c r="T436" s="327">
        <v>821</v>
      </c>
      <c r="U436" s="327">
        <v>1386</v>
      </c>
      <c r="V436" s="327">
        <v>55</v>
      </c>
    </row>
    <row r="437" spans="1:22" s="304" customFormat="1" ht="9" customHeight="1">
      <c r="A437" s="292" t="s">
        <v>33</v>
      </c>
      <c r="B437" s="327">
        <f t="shared" si="23"/>
        <v>4748</v>
      </c>
      <c r="C437" s="327">
        <v>145</v>
      </c>
      <c r="D437" s="327">
        <v>50</v>
      </c>
      <c r="E437" s="327">
        <v>28</v>
      </c>
      <c r="F437" s="327">
        <v>47</v>
      </c>
      <c r="G437" s="327">
        <v>69</v>
      </c>
      <c r="H437" s="327">
        <v>121</v>
      </c>
      <c r="I437" s="327">
        <v>108</v>
      </c>
      <c r="J437" s="327">
        <v>132</v>
      </c>
      <c r="K437" s="327">
        <v>131</v>
      </c>
      <c r="L437" s="327">
        <v>132</v>
      </c>
      <c r="M437" s="327">
        <v>159</v>
      </c>
      <c r="N437" s="327">
        <v>238</v>
      </c>
      <c r="O437" s="327">
        <v>248</v>
      </c>
      <c r="P437" s="327">
        <v>331</v>
      </c>
      <c r="Q437" s="327">
        <v>387</v>
      </c>
      <c r="R437" s="327">
        <v>444</v>
      </c>
      <c r="S437" s="327">
        <v>490</v>
      </c>
      <c r="T437" s="327">
        <v>532</v>
      </c>
      <c r="U437" s="327">
        <v>919</v>
      </c>
      <c r="V437" s="327">
        <v>37</v>
      </c>
    </row>
    <row r="438" spans="1:22" s="304" customFormat="1" ht="9" customHeight="1">
      <c r="A438" s="292" t="s">
        <v>34</v>
      </c>
      <c r="B438" s="327">
        <f t="shared" si="23"/>
        <v>18655</v>
      </c>
      <c r="C438" s="327">
        <v>930</v>
      </c>
      <c r="D438" s="327">
        <v>128</v>
      </c>
      <c r="E438" s="327">
        <v>81</v>
      </c>
      <c r="F438" s="327">
        <v>99</v>
      </c>
      <c r="G438" s="327">
        <v>203</v>
      </c>
      <c r="H438" s="327">
        <v>268</v>
      </c>
      <c r="I438" s="327">
        <v>345</v>
      </c>
      <c r="J438" s="327">
        <v>358</v>
      </c>
      <c r="K438" s="327">
        <v>424</v>
      </c>
      <c r="L438" s="327">
        <v>534</v>
      </c>
      <c r="M438" s="327">
        <v>741</v>
      </c>
      <c r="N438" s="327">
        <v>1021</v>
      </c>
      <c r="O438" s="327">
        <v>1282</v>
      </c>
      <c r="P438" s="327">
        <v>1534</v>
      </c>
      <c r="Q438" s="327">
        <v>1819</v>
      </c>
      <c r="R438" s="327">
        <v>1978</v>
      </c>
      <c r="S438" s="327">
        <v>1985</v>
      </c>
      <c r="T438" s="327">
        <v>1956</v>
      </c>
      <c r="U438" s="327">
        <v>2901</v>
      </c>
      <c r="V438" s="327">
        <v>68</v>
      </c>
    </row>
    <row r="439" spans="1:22" s="304" customFormat="1" ht="9" customHeight="1">
      <c r="A439" s="295" t="s">
        <v>35</v>
      </c>
      <c r="B439" s="353">
        <f t="shared" si="23"/>
        <v>18026</v>
      </c>
      <c r="C439" s="353">
        <v>984</v>
      </c>
      <c r="D439" s="353">
        <v>320</v>
      </c>
      <c r="E439" s="353">
        <v>129</v>
      </c>
      <c r="F439" s="353">
        <v>170</v>
      </c>
      <c r="G439" s="353">
        <v>276</v>
      </c>
      <c r="H439" s="353">
        <v>333</v>
      </c>
      <c r="I439" s="353">
        <v>400</v>
      </c>
      <c r="J439" s="353">
        <v>435</v>
      </c>
      <c r="K439" s="353">
        <v>487</v>
      </c>
      <c r="L439" s="353">
        <v>560</v>
      </c>
      <c r="M439" s="353">
        <v>769</v>
      </c>
      <c r="N439" s="353">
        <v>869</v>
      </c>
      <c r="O439" s="353">
        <v>974</v>
      </c>
      <c r="P439" s="353">
        <v>1181</v>
      </c>
      <c r="Q439" s="353">
        <v>1414</v>
      </c>
      <c r="R439" s="353">
        <v>1612</v>
      </c>
      <c r="S439" s="353">
        <v>1948</v>
      </c>
      <c r="T439" s="353">
        <v>1920</v>
      </c>
      <c r="U439" s="353">
        <v>3175</v>
      </c>
      <c r="V439" s="353">
        <v>70</v>
      </c>
    </row>
    <row r="440" spans="1:22" s="304" customFormat="1" ht="9" customHeight="1">
      <c r="A440" s="292" t="s">
        <v>36</v>
      </c>
      <c r="B440" s="327">
        <f t="shared" si="23"/>
        <v>27599</v>
      </c>
      <c r="C440" s="327">
        <v>2695</v>
      </c>
      <c r="D440" s="327">
        <v>468</v>
      </c>
      <c r="E440" s="327">
        <v>196</v>
      </c>
      <c r="F440" s="327">
        <v>223</v>
      </c>
      <c r="G440" s="327">
        <v>377</v>
      </c>
      <c r="H440" s="327">
        <v>476</v>
      </c>
      <c r="I440" s="327">
        <v>533</v>
      </c>
      <c r="J440" s="327">
        <v>645</v>
      </c>
      <c r="K440" s="327">
        <v>752</v>
      </c>
      <c r="L440" s="327">
        <v>920</v>
      </c>
      <c r="M440" s="327">
        <v>1113</v>
      </c>
      <c r="N440" s="327">
        <v>1326</v>
      </c>
      <c r="O440" s="327">
        <v>1549</v>
      </c>
      <c r="P440" s="327">
        <v>1859</v>
      </c>
      <c r="Q440" s="327">
        <v>2111</v>
      </c>
      <c r="R440" s="327">
        <v>2366</v>
      </c>
      <c r="S440" s="327">
        <v>2751</v>
      </c>
      <c r="T440" s="327">
        <v>2551</v>
      </c>
      <c r="U440" s="327">
        <v>4628</v>
      </c>
      <c r="V440" s="327">
        <v>60</v>
      </c>
    </row>
    <row r="441" spans="1:22" s="304" customFormat="1" ht="9" customHeight="1">
      <c r="A441" s="292" t="s">
        <v>37</v>
      </c>
      <c r="B441" s="327">
        <f t="shared" si="23"/>
        <v>6716</v>
      </c>
      <c r="C441" s="327">
        <v>466</v>
      </c>
      <c r="D441" s="327">
        <v>101</v>
      </c>
      <c r="E441" s="327">
        <v>41</v>
      </c>
      <c r="F441" s="327">
        <v>58</v>
      </c>
      <c r="G441" s="327">
        <v>125</v>
      </c>
      <c r="H441" s="327">
        <v>154</v>
      </c>
      <c r="I441" s="327">
        <v>154</v>
      </c>
      <c r="J441" s="327">
        <v>166</v>
      </c>
      <c r="K441" s="327">
        <v>217</v>
      </c>
      <c r="L441" s="327">
        <v>264</v>
      </c>
      <c r="M441" s="327">
        <v>302</v>
      </c>
      <c r="N441" s="327">
        <v>381</v>
      </c>
      <c r="O441" s="327">
        <v>429</v>
      </c>
      <c r="P441" s="327">
        <v>452</v>
      </c>
      <c r="Q441" s="327">
        <v>534</v>
      </c>
      <c r="R441" s="327">
        <v>543</v>
      </c>
      <c r="S441" s="327">
        <v>640</v>
      </c>
      <c r="T441" s="327">
        <v>623</v>
      </c>
      <c r="U441" s="327">
        <v>1055</v>
      </c>
      <c r="V441" s="327">
        <v>11</v>
      </c>
    </row>
    <row r="442" spans="1:22" s="304" customFormat="1" ht="9" customHeight="1">
      <c r="A442" s="292" t="s">
        <v>38</v>
      </c>
      <c r="B442" s="327">
        <f t="shared" si="23"/>
        <v>3104</v>
      </c>
      <c r="C442" s="327">
        <v>338</v>
      </c>
      <c r="D442" s="327">
        <v>67</v>
      </c>
      <c r="E442" s="327">
        <v>32</v>
      </c>
      <c r="F442" s="327">
        <v>30</v>
      </c>
      <c r="G442" s="327">
        <v>56</v>
      </c>
      <c r="H442" s="327">
        <v>137</v>
      </c>
      <c r="I442" s="327">
        <v>133</v>
      </c>
      <c r="J442" s="327">
        <v>147</v>
      </c>
      <c r="K442" s="327">
        <v>143</v>
      </c>
      <c r="L442" s="327">
        <v>169</v>
      </c>
      <c r="M442" s="327">
        <v>170</v>
      </c>
      <c r="N442" s="327">
        <v>193</v>
      </c>
      <c r="O442" s="327">
        <v>198</v>
      </c>
      <c r="P442" s="327">
        <v>196</v>
      </c>
      <c r="Q442" s="327">
        <v>191</v>
      </c>
      <c r="R442" s="327">
        <v>217</v>
      </c>
      <c r="S442" s="327">
        <v>200</v>
      </c>
      <c r="T442" s="327">
        <v>189</v>
      </c>
      <c r="U442" s="327">
        <v>265</v>
      </c>
      <c r="V442" s="327">
        <v>33</v>
      </c>
    </row>
    <row r="443" spans="1:22" s="304" customFormat="1" ht="9" customHeight="1">
      <c r="A443" s="295" t="s">
        <v>39</v>
      </c>
      <c r="B443" s="353">
        <f t="shared" si="23"/>
        <v>11354</v>
      </c>
      <c r="C443" s="353">
        <v>587</v>
      </c>
      <c r="D443" s="353">
        <v>149</v>
      </c>
      <c r="E443" s="353">
        <v>82</v>
      </c>
      <c r="F443" s="353">
        <v>117</v>
      </c>
      <c r="G443" s="353">
        <v>176</v>
      </c>
      <c r="H443" s="353">
        <v>196</v>
      </c>
      <c r="I443" s="353">
        <v>196</v>
      </c>
      <c r="J443" s="353">
        <v>217</v>
      </c>
      <c r="K443" s="353">
        <v>247</v>
      </c>
      <c r="L443" s="353">
        <v>349</v>
      </c>
      <c r="M443" s="353">
        <v>413</v>
      </c>
      <c r="N443" s="353">
        <v>478</v>
      </c>
      <c r="O443" s="353">
        <v>637</v>
      </c>
      <c r="P443" s="353">
        <v>739</v>
      </c>
      <c r="Q443" s="353">
        <v>903</v>
      </c>
      <c r="R443" s="353">
        <v>1110</v>
      </c>
      <c r="S443" s="353">
        <v>1241</v>
      </c>
      <c r="T443" s="353">
        <v>1338</v>
      </c>
      <c r="U443" s="353">
        <v>2164</v>
      </c>
      <c r="V443" s="353">
        <v>15</v>
      </c>
    </row>
    <row r="444" spans="1:22" s="304" customFormat="1" ht="9" customHeight="1">
      <c r="A444" s="292" t="s">
        <v>40</v>
      </c>
      <c r="B444" s="327">
        <f t="shared" si="23"/>
        <v>11790</v>
      </c>
      <c r="C444" s="327">
        <v>452</v>
      </c>
      <c r="D444" s="327">
        <v>114</v>
      </c>
      <c r="E444" s="327">
        <v>49</v>
      </c>
      <c r="F444" s="327">
        <v>77</v>
      </c>
      <c r="G444" s="327">
        <v>200</v>
      </c>
      <c r="H444" s="327">
        <v>257</v>
      </c>
      <c r="I444" s="327">
        <v>295</v>
      </c>
      <c r="J444" s="327">
        <v>368</v>
      </c>
      <c r="K444" s="327">
        <v>350</v>
      </c>
      <c r="L444" s="327">
        <v>339</v>
      </c>
      <c r="M444" s="327">
        <v>460</v>
      </c>
      <c r="N444" s="327">
        <v>565</v>
      </c>
      <c r="O444" s="327">
        <v>750</v>
      </c>
      <c r="P444" s="327">
        <v>797</v>
      </c>
      <c r="Q444" s="327">
        <v>1097</v>
      </c>
      <c r="R444" s="327">
        <v>1182</v>
      </c>
      <c r="S444" s="327">
        <v>1300</v>
      </c>
      <c r="T444" s="327">
        <v>1205</v>
      </c>
      <c r="U444" s="327">
        <v>1900</v>
      </c>
      <c r="V444" s="327">
        <v>33</v>
      </c>
    </row>
    <row r="445" spans="1:22" s="304" customFormat="1" ht="9" customHeight="1">
      <c r="A445" s="292" t="s">
        <v>41</v>
      </c>
      <c r="B445" s="327">
        <f t="shared" si="23"/>
        <v>12241</v>
      </c>
      <c r="C445" s="327">
        <v>664</v>
      </c>
      <c r="D445" s="327">
        <v>141</v>
      </c>
      <c r="E445" s="327">
        <v>70</v>
      </c>
      <c r="F445" s="327">
        <v>75</v>
      </c>
      <c r="G445" s="327">
        <v>184</v>
      </c>
      <c r="H445" s="327">
        <v>232</v>
      </c>
      <c r="I445" s="327">
        <v>261</v>
      </c>
      <c r="J445" s="327">
        <v>325</v>
      </c>
      <c r="K445" s="327">
        <v>353</v>
      </c>
      <c r="L445" s="327">
        <v>383</v>
      </c>
      <c r="M445" s="327">
        <v>505</v>
      </c>
      <c r="N445" s="327">
        <v>666</v>
      </c>
      <c r="O445" s="327">
        <v>874</v>
      </c>
      <c r="P445" s="327">
        <v>960</v>
      </c>
      <c r="Q445" s="327">
        <v>1143</v>
      </c>
      <c r="R445" s="327">
        <v>1194</v>
      </c>
      <c r="S445" s="327">
        <v>1266</v>
      </c>
      <c r="T445" s="327">
        <v>1212</v>
      </c>
      <c r="U445" s="327">
        <v>1710</v>
      </c>
      <c r="V445" s="327">
        <v>23</v>
      </c>
    </row>
    <row r="446" spans="1:22" s="304" customFormat="1" ht="9" customHeight="1">
      <c r="A446" s="292" t="s">
        <v>42</v>
      </c>
      <c r="B446" s="327">
        <f t="shared" si="23"/>
        <v>8878</v>
      </c>
      <c r="C446" s="327">
        <v>658</v>
      </c>
      <c r="D446" s="327">
        <v>137</v>
      </c>
      <c r="E446" s="327">
        <v>71</v>
      </c>
      <c r="F446" s="327">
        <v>95</v>
      </c>
      <c r="G446" s="327">
        <v>224</v>
      </c>
      <c r="H446" s="327">
        <v>264</v>
      </c>
      <c r="I446" s="327">
        <v>280</v>
      </c>
      <c r="J446" s="327">
        <v>297</v>
      </c>
      <c r="K446" s="327">
        <v>272</v>
      </c>
      <c r="L446" s="327">
        <v>371</v>
      </c>
      <c r="M446" s="327">
        <v>400</v>
      </c>
      <c r="N446" s="327">
        <v>449</v>
      </c>
      <c r="O446" s="327">
        <v>564</v>
      </c>
      <c r="P446" s="327">
        <v>602</v>
      </c>
      <c r="Q446" s="327">
        <v>674</v>
      </c>
      <c r="R446" s="327">
        <v>795</v>
      </c>
      <c r="S446" s="327">
        <v>782</v>
      </c>
      <c r="T446" s="327">
        <v>730</v>
      </c>
      <c r="U446" s="327">
        <v>1171</v>
      </c>
      <c r="V446" s="327">
        <v>42</v>
      </c>
    </row>
    <row r="447" spans="1:22" s="304" customFormat="1" ht="9" customHeight="1">
      <c r="A447" s="295" t="s">
        <v>43</v>
      </c>
      <c r="B447" s="353">
        <f t="shared" si="23"/>
        <v>13852</v>
      </c>
      <c r="C447" s="353">
        <v>827</v>
      </c>
      <c r="D447" s="353">
        <v>137</v>
      </c>
      <c r="E447" s="353">
        <v>66</v>
      </c>
      <c r="F447" s="353">
        <v>72</v>
      </c>
      <c r="G447" s="353">
        <v>213</v>
      </c>
      <c r="H447" s="353">
        <v>270</v>
      </c>
      <c r="I447" s="353">
        <v>314</v>
      </c>
      <c r="J447" s="353">
        <v>380</v>
      </c>
      <c r="K447" s="353">
        <v>395</v>
      </c>
      <c r="L447" s="353">
        <v>463</v>
      </c>
      <c r="M447" s="353">
        <v>591</v>
      </c>
      <c r="N447" s="353">
        <v>747</v>
      </c>
      <c r="O447" s="353">
        <v>902</v>
      </c>
      <c r="P447" s="353">
        <v>1084</v>
      </c>
      <c r="Q447" s="353">
        <v>1330</v>
      </c>
      <c r="R447" s="353">
        <v>1426</v>
      </c>
      <c r="S447" s="353">
        <v>1394</v>
      </c>
      <c r="T447" s="353">
        <v>1307</v>
      </c>
      <c r="U447" s="353">
        <v>1841</v>
      </c>
      <c r="V447" s="353">
        <v>93</v>
      </c>
    </row>
    <row r="448" spans="1:22" s="304" customFormat="1" ht="9" customHeight="1">
      <c r="A448" s="292" t="s">
        <v>44</v>
      </c>
      <c r="B448" s="327">
        <f t="shared" si="23"/>
        <v>4931</v>
      </c>
      <c r="C448" s="327">
        <v>478</v>
      </c>
      <c r="D448" s="327">
        <v>70</v>
      </c>
      <c r="E448" s="327">
        <v>40</v>
      </c>
      <c r="F448" s="327">
        <v>45</v>
      </c>
      <c r="G448" s="327">
        <v>89</v>
      </c>
      <c r="H448" s="327">
        <v>111</v>
      </c>
      <c r="I448" s="327">
        <v>98</v>
      </c>
      <c r="J448" s="327">
        <v>119</v>
      </c>
      <c r="K448" s="327">
        <v>135</v>
      </c>
      <c r="L448" s="327">
        <v>128</v>
      </c>
      <c r="M448" s="327">
        <v>167</v>
      </c>
      <c r="N448" s="327">
        <v>228</v>
      </c>
      <c r="O448" s="327">
        <v>279</v>
      </c>
      <c r="P448" s="327">
        <v>269</v>
      </c>
      <c r="Q448" s="327">
        <v>346</v>
      </c>
      <c r="R448" s="327">
        <v>438</v>
      </c>
      <c r="S448" s="327">
        <v>479</v>
      </c>
      <c r="T448" s="327">
        <v>526</v>
      </c>
      <c r="U448" s="327">
        <v>872</v>
      </c>
      <c r="V448" s="327">
        <v>14</v>
      </c>
    </row>
    <row r="449" spans="1:22" s="304" customFormat="1" ht="9" customHeight="1">
      <c r="A449" s="292" t="s">
        <v>45</v>
      </c>
      <c r="B449" s="327">
        <f t="shared" si="23"/>
        <v>37404</v>
      </c>
      <c r="C449" s="327">
        <v>1900</v>
      </c>
      <c r="D449" s="327">
        <v>444</v>
      </c>
      <c r="E449" s="327">
        <v>255</v>
      </c>
      <c r="F449" s="327">
        <v>259</v>
      </c>
      <c r="G449" s="327">
        <v>470</v>
      </c>
      <c r="H449" s="327">
        <v>559</v>
      </c>
      <c r="I449" s="327">
        <v>750</v>
      </c>
      <c r="J449" s="327">
        <v>923</v>
      </c>
      <c r="K449" s="327">
        <v>1065</v>
      </c>
      <c r="L449" s="327">
        <v>1327</v>
      </c>
      <c r="M449" s="327">
        <v>1612</v>
      </c>
      <c r="N449" s="327">
        <v>1998</v>
      </c>
      <c r="O449" s="327">
        <v>2370</v>
      </c>
      <c r="P449" s="327">
        <v>2760</v>
      </c>
      <c r="Q449" s="327">
        <v>3343</v>
      </c>
      <c r="R449" s="327">
        <v>3767</v>
      </c>
      <c r="S449" s="327">
        <v>4001</v>
      </c>
      <c r="T449" s="327">
        <v>3780</v>
      </c>
      <c r="U449" s="327">
        <v>5672</v>
      </c>
      <c r="V449" s="327">
        <v>149</v>
      </c>
    </row>
    <row r="450" spans="1:22" s="304" customFormat="1" ht="9" customHeight="1">
      <c r="A450" s="292" t="s">
        <v>46</v>
      </c>
      <c r="B450" s="327">
        <f t="shared" si="23"/>
        <v>9501</v>
      </c>
      <c r="C450" s="327">
        <v>443</v>
      </c>
      <c r="D450" s="327">
        <v>99</v>
      </c>
      <c r="E450" s="327">
        <v>41</v>
      </c>
      <c r="F450" s="327">
        <v>49</v>
      </c>
      <c r="G450" s="327">
        <v>120</v>
      </c>
      <c r="H450" s="327">
        <v>135</v>
      </c>
      <c r="I450" s="327">
        <v>132</v>
      </c>
      <c r="J450" s="327">
        <v>180</v>
      </c>
      <c r="K450" s="327">
        <v>203</v>
      </c>
      <c r="L450" s="327">
        <v>270</v>
      </c>
      <c r="M450" s="327">
        <v>344</v>
      </c>
      <c r="N450" s="327">
        <v>473</v>
      </c>
      <c r="O450" s="327">
        <v>539</v>
      </c>
      <c r="P450" s="327">
        <v>584</v>
      </c>
      <c r="Q450" s="327">
        <v>787</v>
      </c>
      <c r="R450" s="327">
        <v>881</v>
      </c>
      <c r="S450" s="327">
        <v>973</v>
      </c>
      <c r="T450" s="327">
        <v>1174</v>
      </c>
      <c r="U450" s="327">
        <v>2039</v>
      </c>
      <c r="V450" s="327">
        <v>35</v>
      </c>
    </row>
    <row r="451" spans="1:22" s="304" customFormat="1" ht="9" customHeight="1">
      <c r="A451" s="295" t="s">
        <v>47</v>
      </c>
      <c r="B451" s="353">
        <f t="shared" si="23"/>
        <v>6932</v>
      </c>
      <c r="C451" s="353">
        <v>401</v>
      </c>
      <c r="D451" s="353">
        <v>78</v>
      </c>
      <c r="E451" s="353">
        <v>46</v>
      </c>
      <c r="F451" s="353">
        <v>68</v>
      </c>
      <c r="G451" s="353">
        <v>123</v>
      </c>
      <c r="H451" s="353">
        <v>137</v>
      </c>
      <c r="I451" s="353">
        <v>124</v>
      </c>
      <c r="J451" s="353">
        <v>135</v>
      </c>
      <c r="K451" s="353">
        <v>137</v>
      </c>
      <c r="L451" s="353">
        <v>169</v>
      </c>
      <c r="M451" s="353">
        <v>238</v>
      </c>
      <c r="N451" s="353">
        <v>276</v>
      </c>
      <c r="O451" s="353">
        <v>308</v>
      </c>
      <c r="P451" s="353">
        <v>428</v>
      </c>
      <c r="Q451" s="353">
        <v>484</v>
      </c>
      <c r="R451" s="353">
        <v>644</v>
      </c>
      <c r="S451" s="353">
        <v>784</v>
      </c>
      <c r="T451" s="353">
        <v>792</v>
      </c>
      <c r="U451" s="353">
        <v>1517</v>
      </c>
      <c r="V451" s="353">
        <v>43</v>
      </c>
    </row>
    <row r="452" spans="1:22" s="304" customFormat="1" ht="9" customHeight="1">
      <c r="A452" s="292" t="s">
        <v>76</v>
      </c>
      <c r="B452" s="327">
        <f t="shared" si="23"/>
        <v>1175</v>
      </c>
      <c r="C452" s="327">
        <v>9</v>
      </c>
      <c r="D452" s="327">
        <v>18</v>
      </c>
      <c r="E452" s="327">
        <v>17</v>
      </c>
      <c r="F452" s="327">
        <v>21</v>
      </c>
      <c r="G452" s="327">
        <v>36</v>
      </c>
      <c r="H452" s="327">
        <v>64</v>
      </c>
      <c r="I452" s="327">
        <v>61</v>
      </c>
      <c r="J452" s="327">
        <v>71</v>
      </c>
      <c r="K452" s="327">
        <v>66</v>
      </c>
      <c r="L452" s="327">
        <v>84</v>
      </c>
      <c r="M452" s="327">
        <v>97</v>
      </c>
      <c r="N452" s="327">
        <v>83</v>
      </c>
      <c r="O452" s="327">
        <v>109</v>
      </c>
      <c r="P452" s="327">
        <v>97</v>
      </c>
      <c r="Q452" s="327">
        <v>87</v>
      </c>
      <c r="R452" s="327">
        <v>85</v>
      </c>
      <c r="S452" s="327">
        <v>73</v>
      </c>
      <c r="T452" s="327">
        <v>48</v>
      </c>
      <c r="U452" s="327">
        <v>47</v>
      </c>
      <c r="V452" s="327">
        <v>2</v>
      </c>
    </row>
    <row r="453" spans="1:22" s="143" customFormat="1" ht="9" customHeight="1">
      <c r="A453" s="84"/>
      <c r="B453" s="116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</row>
    <row r="454" spans="1:22" s="143" customFormat="1" ht="9" customHeight="1">
      <c r="A454" s="80">
        <v>2007</v>
      </c>
      <c r="B454" s="116"/>
      <c r="C454" s="116"/>
      <c r="D454" s="116"/>
      <c r="E454" s="116"/>
      <c r="F454" s="116"/>
      <c r="G454" s="116"/>
      <c r="H454" s="116"/>
      <c r="I454" s="116"/>
      <c r="J454" s="116"/>
      <c r="K454" s="116"/>
      <c r="L454" s="116"/>
      <c r="M454" s="84"/>
      <c r="N454" s="84"/>
      <c r="O454" s="84"/>
      <c r="P454" s="84"/>
      <c r="Q454" s="84"/>
      <c r="R454" s="84"/>
      <c r="S454" s="84"/>
      <c r="T454" s="84"/>
      <c r="U454" s="334"/>
      <c r="V454" s="358"/>
    </row>
    <row r="455" spans="1:22" s="258" customFormat="1" ht="9" customHeight="1">
      <c r="A455" s="83" t="s">
        <v>7</v>
      </c>
      <c r="B455" s="121">
        <f t="shared" ref="B455:V455" si="24">SUM(B457:B489)</f>
        <v>514420</v>
      </c>
      <c r="C455" s="121">
        <f t="shared" si="24"/>
        <v>30425</v>
      </c>
      <c r="D455" s="121">
        <f t="shared" si="24"/>
        <v>6068</v>
      </c>
      <c r="E455" s="121">
        <f t="shared" si="24"/>
        <v>2992</v>
      </c>
      <c r="F455" s="121">
        <f t="shared" si="24"/>
        <v>3583</v>
      </c>
      <c r="G455" s="121">
        <f t="shared" si="24"/>
        <v>7985</v>
      </c>
      <c r="H455" s="121">
        <f t="shared" si="24"/>
        <v>10024</v>
      </c>
      <c r="I455" s="121">
        <f t="shared" si="24"/>
        <v>11159</v>
      </c>
      <c r="J455" s="121">
        <f t="shared" si="24"/>
        <v>13019</v>
      </c>
      <c r="K455" s="121">
        <f t="shared" si="24"/>
        <v>14921</v>
      </c>
      <c r="L455" s="121">
        <f t="shared" si="24"/>
        <v>17625</v>
      </c>
      <c r="M455" s="121">
        <f t="shared" si="24"/>
        <v>22001</v>
      </c>
      <c r="N455" s="121">
        <f t="shared" si="24"/>
        <v>26771</v>
      </c>
      <c r="O455" s="121">
        <f t="shared" si="24"/>
        <v>31604</v>
      </c>
      <c r="P455" s="121">
        <f t="shared" si="24"/>
        <v>37015</v>
      </c>
      <c r="Q455" s="121">
        <f t="shared" si="24"/>
        <v>42564</v>
      </c>
      <c r="R455" s="121">
        <f t="shared" si="24"/>
        <v>49214</v>
      </c>
      <c r="S455" s="121">
        <f t="shared" si="24"/>
        <v>52501</v>
      </c>
      <c r="T455" s="121">
        <f t="shared" si="24"/>
        <v>51188</v>
      </c>
      <c r="U455" s="121">
        <f t="shared" si="24"/>
        <v>81846</v>
      </c>
      <c r="V455" s="121">
        <f t="shared" si="24"/>
        <v>1915</v>
      </c>
    </row>
    <row r="456" spans="1:22" s="258" customFormat="1" ht="5.25" customHeight="1">
      <c r="A456" s="83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</row>
    <row r="457" spans="1:22" s="143" customFormat="1" ht="9" customHeight="1">
      <c r="A457" s="84" t="s">
        <v>16</v>
      </c>
      <c r="B457" s="116">
        <f t="shared" ref="B457:B489" si="25">SUM(C457:V457)</f>
        <v>4694</v>
      </c>
      <c r="C457" s="116">
        <v>246</v>
      </c>
      <c r="D457" s="116">
        <v>63</v>
      </c>
      <c r="E457" s="116">
        <v>33</v>
      </c>
      <c r="F457" s="116">
        <v>47</v>
      </c>
      <c r="G457" s="116">
        <v>95</v>
      </c>
      <c r="H457" s="116">
        <v>93</v>
      </c>
      <c r="I457" s="116">
        <v>96</v>
      </c>
      <c r="J457" s="116">
        <v>116</v>
      </c>
      <c r="K457" s="116">
        <v>119</v>
      </c>
      <c r="L457" s="116">
        <v>152</v>
      </c>
      <c r="M457" s="116">
        <v>154</v>
      </c>
      <c r="N457" s="116">
        <v>236</v>
      </c>
      <c r="O457" s="116">
        <v>315</v>
      </c>
      <c r="P457" s="116">
        <v>325</v>
      </c>
      <c r="Q457" s="116">
        <v>368</v>
      </c>
      <c r="R457" s="116">
        <v>424</v>
      </c>
      <c r="S457" s="116">
        <v>465</v>
      </c>
      <c r="T457" s="116">
        <v>477</v>
      </c>
      <c r="U457" s="116">
        <v>853</v>
      </c>
      <c r="V457" s="116">
        <v>17</v>
      </c>
    </row>
    <row r="458" spans="1:22" s="143" customFormat="1" ht="9" customHeight="1">
      <c r="A458" s="84" t="s">
        <v>17</v>
      </c>
      <c r="B458" s="116">
        <f t="shared" si="25"/>
        <v>13069</v>
      </c>
      <c r="C458" s="116">
        <v>886</v>
      </c>
      <c r="D458" s="116">
        <v>160</v>
      </c>
      <c r="E458" s="116">
        <v>74</v>
      </c>
      <c r="F458" s="116">
        <v>84</v>
      </c>
      <c r="G458" s="116">
        <v>222</v>
      </c>
      <c r="H458" s="116">
        <v>336</v>
      </c>
      <c r="I458" s="116">
        <v>414</v>
      </c>
      <c r="J458" s="116">
        <v>481</v>
      </c>
      <c r="K458" s="116">
        <v>558</v>
      </c>
      <c r="L458" s="116">
        <v>648</v>
      </c>
      <c r="M458" s="116">
        <v>736</v>
      </c>
      <c r="N458" s="116">
        <v>847</v>
      </c>
      <c r="O458" s="116">
        <v>878</v>
      </c>
      <c r="P458" s="116">
        <v>946</v>
      </c>
      <c r="Q458" s="116">
        <v>1012</v>
      </c>
      <c r="R458" s="116">
        <v>1163</v>
      </c>
      <c r="S458" s="116">
        <v>1107</v>
      </c>
      <c r="T458" s="116">
        <v>982</v>
      </c>
      <c r="U458" s="116">
        <v>1416</v>
      </c>
      <c r="V458" s="116">
        <v>119</v>
      </c>
    </row>
    <row r="459" spans="1:22" s="143" customFormat="1" ht="9" customHeight="1">
      <c r="A459" s="84" t="s">
        <v>18</v>
      </c>
      <c r="B459" s="116">
        <f t="shared" si="25"/>
        <v>2353</v>
      </c>
      <c r="C459" s="116">
        <v>152</v>
      </c>
      <c r="D459" s="116">
        <v>33</v>
      </c>
      <c r="E459" s="116">
        <v>12</v>
      </c>
      <c r="F459" s="116">
        <v>20</v>
      </c>
      <c r="G459" s="116">
        <v>48</v>
      </c>
      <c r="H459" s="116">
        <v>69</v>
      </c>
      <c r="I459" s="116">
        <v>77</v>
      </c>
      <c r="J459" s="116">
        <v>89</v>
      </c>
      <c r="K459" s="116">
        <v>83</v>
      </c>
      <c r="L459" s="116">
        <v>84</v>
      </c>
      <c r="M459" s="116">
        <v>126</v>
      </c>
      <c r="N459" s="116">
        <v>152</v>
      </c>
      <c r="O459" s="116">
        <v>144</v>
      </c>
      <c r="P459" s="116">
        <v>160</v>
      </c>
      <c r="Q459" s="116">
        <v>191</v>
      </c>
      <c r="R459" s="116">
        <v>199</v>
      </c>
      <c r="S459" s="116">
        <v>189</v>
      </c>
      <c r="T459" s="116">
        <v>186</v>
      </c>
      <c r="U459" s="116">
        <v>314</v>
      </c>
      <c r="V459" s="116">
        <v>25</v>
      </c>
    </row>
    <row r="460" spans="1:22" s="143" customFormat="1" ht="9" customHeight="1">
      <c r="A460" s="87" t="s">
        <v>19</v>
      </c>
      <c r="B460" s="117">
        <f t="shared" si="25"/>
        <v>3186</v>
      </c>
      <c r="C460" s="117">
        <v>124</v>
      </c>
      <c r="D460" s="117">
        <v>25</v>
      </c>
      <c r="E460" s="117">
        <v>26</v>
      </c>
      <c r="F460" s="117">
        <v>23</v>
      </c>
      <c r="G460" s="117">
        <v>40</v>
      </c>
      <c r="H460" s="117">
        <v>63</v>
      </c>
      <c r="I460" s="117">
        <v>87</v>
      </c>
      <c r="J460" s="117">
        <v>89</v>
      </c>
      <c r="K460" s="117">
        <v>115</v>
      </c>
      <c r="L460" s="117">
        <v>93</v>
      </c>
      <c r="M460" s="117">
        <v>143</v>
      </c>
      <c r="N460" s="117">
        <v>172</v>
      </c>
      <c r="O460" s="117">
        <v>197</v>
      </c>
      <c r="P460" s="117">
        <v>215</v>
      </c>
      <c r="Q460" s="117">
        <v>252</v>
      </c>
      <c r="R460" s="117">
        <v>320</v>
      </c>
      <c r="S460" s="117">
        <v>322</v>
      </c>
      <c r="T460" s="117">
        <v>323</v>
      </c>
      <c r="U460" s="117">
        <v>536</v>
      </c>
      <c r="V460" s="117">
        <v>21</v>
      </c>
    </row>
    <row r="461" spans="1:22" s="143" customFormat="1" ht="9" customHeight="1">
      <c r="A461" s="84" t="s">
        <v>20</v>
      </c>
      <c r="B461" s="116">
        <f t="shared" si="25"/>
        <v>12626</v>
      </c>
      <c r="C461" s="116">
        <v>557</v>
      </c>
      <c r="D461" s="116">
        <v>101</v>
      </c>
      <c r="E461" s="116">
        <v>67</v>
      </c>
      <c r="F461" s="116">
        <v>63</v>
      </c>
      <c r="G461" s="116">
        <v>161</v>
      </c>
      <c r="H461" s="116">
        <v>191</v>
      </c>
      <c r="I461" s="116">
        <v>227</v>
      </c>
      <c r="J461" s="116">
        <v>300</v>
      </c>
      <c r="K461" s="116">
        <v>331</v>
      </c>
      <c r="L461" s="116">
        <v>369</v>
      </c>
      <c r="M461" s="116">
        <v>571</v>
      </c>
      <c r="N461" s="116">
        <v>709</v>
      </c>
      <c r="O461" s="116">
        <v>935</v>
      </c>
      <c r="P461" s="116">
        <v>1080</v>
      </c>
      <c r="Q461" s="116">
        <v>1194</v>
      </c>
      <c r="R461" s="116">
        <v>1398</v>
      </c>
      <c r="S461" s="116">
        <v>1391</v>
      </c>
      <c r="T461" s="116">
        <v>1224</v>
      </c>
      <c r="U461" s="116">
        <v>1687</v>
      </c>
      <c r="V461" s="116">
        <v>70</v>
      </c>
    </row>
    <row r="462" spans="1:22" s="143" customFormat="1" ht="9" customHeight="1">
      <c r="A462" s="84" t="s">
        <v>21</v>
      </c>
      <c r="B462" s="116">
        <f t="shared" si="25"/>
        <v>2866</v>
      </c>
      <c r="C462" s="116">
        <v>136</v>
      </c>
      <c r="D462" s="116">
        <v>31</v>
      </c>
      <c r="E462" s="116">
        <v>14</v>
      </c>
      <c r="F462" s="116">
        <v>19</v>
      </c>
      <c r="G462" s="116">
        <v>33</v>
      </c>
      <c r="H462" s="116">
        <v>50</v>
      </c>
      <c r="I462" s="116">
        <v>53</v>
      </c>
      <c r="J462" s="116">
        <v>65</v>
      </c>
      <c r="K462" s="116">
        <v>91</v>
      </c>
      <c r="L462" s="116">
        <v>112</v>
      </c>
      <c r="M462" s="116">
        <v>135</v>
      </c>
      <c r="N462" s="116">
        <v>167</v>
      </c>
      <c r="O462" s="116">
        <v>175</v>
      </c>
      <c r="P462" s="116">
        <v>200</v>
      </c>
      <c r="Q462" s="116">
        <v>203</v>
      </c>
      <c r="R462" s="116">
        <v>243</v>
      </c>
      <c r="S462" s="116">
        <v>290</v>
      </c>
      <c r="T462" s="116">
        <v>281</v>
      </c>
      <c r="U462" s="116">
        <v>551</v>
      </c>
      <c r="V462" s="116">
        <v>17</v>
      </c>
    </row>
    <row r="463" spans="1:22" s="143" customFormat="1" ht="9" customHeight="1">
      <c r="A463" s="84" t="s">
        <v>22</v>
      </c>
      <c r="B463" s="116">
        <f t="shared" si="25"/>
        <v>18767</v>
      </c>
      <c r="C463" s="116">
        <v>1266</v>
      </c>
      <c r="D463" s="116">
        <v>479</v>
      </c>
      <c r="E463" s="116">
        <v>214</v>
      </c>
      <c r="F463" s="116">
        <v>217</v>
      </c>
      <c r="G463" s="116">
        <v>409</v>
      </c>
      <c r="H463" s="116">
        <v>534</v>
      </c>
      <c r="I463" s="116">
        <v>586</v>
      </c>
      <c r="J463" s="116">
        <v>605</v>
      </c>
      <c r="K463" s="116">
        <v>747</v>
      </c>
      <c r="L463" s="116">
        <v>743</v>
      </c>
      <c r="M463" s="116">
        <v>882</v>
      </c>
      <c r="N463" s="116">
        <v>965</v>
      </c>
      <c r="O463" s="116">
        <v>1136</v>
      </c>
      <c r="P463" s="116">
        <v>1270</v>
      </c>
      <c r="Q463" s="116">
        <v>1624</v>
      </c>
      <c r="R463" s="116">
        <v>1555</v>
      </c>
      <c r="S463" s="116">
        <v>1633</v>
      </c>
      <c r="T463" s="116">
        <v>1436</v>
      </c>
      <c r="U463" s="116">
        <v>2378</v>
      </c>
      <c r="V463" s="116">
        <v>88</v>
      </c>
    </row>
    <row r="464" spans="1:22" s="143" customFormat="1" ht="9" customHeight="1">
      <c r="A464" s="87" t="s">
        <v>23</v>
      </c>
      <c r="B464" s="117">
        <f t="shared" si="25"/>
        <v>18064</v>
      </c>
      <c r="C464" s="117">
        <v>1050</v>
      </c>
      <c r="D464" s="117">
        <v>204</v>
      </c>
      <c r="E464" s="117">
        <v>102</v>
      </c>
      <c r="F464" s="117">
        <v>115</v>
      </c>
      <c r="G464" s="117">
        <v>330</v>
      </c>
      <c r="H464" s="117">
        <v>425</v>
      </c>
      <c r="I464" s="117">
        <v>429</v>
      </c>
      <c r="J464" s="117">
        <v>528</v>
      </c>
      <c r="K464" s="117">
        <v>617</v>
      </c>
      <c r="L464" s="117">
        <v>743</v>
      </c>
      <c r="M464" s="117">
        <v>864</v>
      </c>
      <c r="N464" s="117">
        <v>938</v>
      </c>
      <c r="O464" s="117">
        <v>1147</v>
      </c>
      <c r="P464" s="117">
        <v>1311</v>
      </c>
      <c r="Q464" s="117">
        <v>1630</v>
      </c>
      <c r="R464" s="117">
        <v>1763</v>
      </c>
      <c r="S464" s="117">
        <v>1798</v>
      </c>
      <c r="T464" s="117">
        <v>1677</v>
      </c>
      <c r="U464" s="117">
        <v>2186</v>
      </c>
      <c r="V464" s="117">
        <v>207</v>
      </c>
    </row>
    <row r="465" spans="1:22" s="143" customFormat="1" ht="9" customHeight="1">
      <c r="A465" s="243" t="s">
        <v>24</v>
      </c>
      <c r="B465" s="116">
        <f t="shared" si="25"/>
        <v>51465</v>
      </c>
      <c r="C465" s="116">
        <v>2230</v>
      </c>
      <c r="D465" s="116">
        <v>339</v>
      </c>
      <c r="E465" s="116">
        <v>151</v>
      </c>
      <c r="F465" s="116">
        <v>165</v>
      </c>
      <c r="G465" s="116">
        <v>472</v>
      </c>
      <c r="H465" s="116">
        <v>711</v>
      </c>
      <c r="I465" s="116">
        <v>849</v>
      </c>
      <c r="J465" s="116">
        <v>1029</v>
      </c>
      <c r="K465" s="116">
        <v>1260</v>
      </c>
      <c r="L465" s="116">
        <v>1637</v>
      </c>
      <c r="M465" s="116">
        <v>2137</v>
      </c>
      <c r="N465" s="116">
        <v>2787</v>
      </c>
      <c r="O465" s="116">
        <v>3306</v>
      </c>
      <c r="P465" s="116">
        <v>3917</v>
      </c>
      <c r="Q465" s="116">
        <v>4346</v>
      </c>
      <c r="R465" s="116">
        <v>5336</v>
      </c>
      <c r="S465" s="116">
        <v>5811</v>
      </c>
      <c r="T465" s="116">
        <v>5829</v>
      </c>
      <c r="U465" s="116">
        <v>9104</v>
      </c>
      <c r="V465" s="116">
        <v>49</v>
      </c>
    </row>
    <row r="466" spans="1:22" s="143" customFormat="1" ht="9" customHeight="1">
      <c r="A466" s="84" t="s">
        <v>25</v>
      </c>
      <c r="B466" s="116">
        <f t="shared" si="25"/>
        <v>7686</v>
      </c>
      <c r="C466" s="116">
        <v>356</v>
      </c>
      <c r="D466" s="116">
        <v>68</v>
      </c>
      <c r="E466" s="116">
        <v>33</v>
      </c>
      <c r="F466" s="116">
        <v>64</v>
      </c>
      <c r="G466" s="116">
        <v>134</v>
      </c>
      <c r="H466" s="116">
        <v>159</v>
      </c>
      <c r="I466" s="116">
        <v>174</v>
      </c>
      <c r="J466" s="116">
        <v>199</v>
      </c>
      <c r="K466" s="116">
        <v>205</v>
      </c>
      <c r="L466" s="116">
        <v>260</v>
      </c>
      <c r="M466" s="116">
        <v>283</v>
      </c>
      <c r="N466" s="116">
        <v>358</v>
      </c>
      <c r="O466" s="116">
        <v>472</v>
      </c>
      <c r="P466" s="116">
        <v>592</v>
      </c>
      <c r="Q466" s="116">
        <v>719</v>
      </c>
      <c r="R466" s="116">
        <v>864</v>
      </c>
      <c r="S466" s="116">
        <v>926</v>
      </c>
      <c r="T466" s="116">
        <v>798</v>
      </c>
      <c r="U466" s="116">
        <v>1008</v>
      </c>
      <c r="V466" s="116">
        <v>14</v>
      </c>
    </row>
    <row r="467" spans="1:22" s="143" customFormat="1" ht="9" customHeight="1">
      <c r="A467" s="84" t="s">
        <v>26</v>
      </c>
      <c r="B467" s="116">
        <f t="shared" si="25"/>
        <v>23664</v>
      </c>
      <c r="C467" s="116">
        <v>1656</v>
      </c>
      <c r="D467" s="116">
        <v>271</v>
      </c>
      <c r="E467" s="116">
        <v>160</v>
      </c>
      <c r="F467" s="116">
        <v>226</v>
      </c>
      <c r="G467" s="116">
        <v>453</v>
      </c>
      <c r="H467" s="116">
        <v>437</v>
      </c>
      <c r="I467" s="116">
        <v>436</v>
      </c>
      <c r="J467" s="116">
        <v>536</v>
      </c>
      <c r="K467" s="116">
        <v>600</v>
      </c>
      <c r="L467" s="116">
        <v>723</v>
      </c>
      <c r="M467" s="116">
        <v>877</v>
      </c>
      <c r="N467" s="116">
        <v>1118</v>
      </c>
      <c r="O467" s="116">
        <v>1298</v>
      </c>
      <c r="P467" s="116">
        <v>1564</v>
      </c>
      <c r="Q467" s="116">
        <v>1702</v>
      </c>
      <c r="R467" s="116">
        <v>2133</v>
      </c>
      <c r="S467" s="116">
        <v>2363</v>
      </c>
      <c r="T467" s="116">
        <v>2529</v>
      </c>
      <c r="U467" s="116">
        <v>4512</v>
      </c>
      <c r="V467" s="116">
        <v>70</v>
      </c>
    </row>
    <row r="468" spans="1:22" s="143" customFormat="1" ht="9" customHeight="1">
      <c r="A468" s="87" t="s">
        <v>27</v>
      </c>
      <c r="B468" s="117">
        <f t="shared" si="25"/>
        <v>13555</v>
      </c>
      <c r="C468" s="117">
        <v>795</v>
      </c>
      <c r="D468" s="117">
        <v>217</v>
      </c>
      <c r="E468" s="117">
        <v>86</v>
      </c>
      <c r="F468" s="117">
        <v>105</v>
      </c>
      <c r="G468" s="117">
        <v>275</v>
      </c>
      <c r="H468" s="117">
        <v>306</v>
      </c>
      <c r="I468" s="117">
        <v>398</v>
      </c>
      <c r="J468" s="117">
        <v>491</v>
      </c>
      <c r="K468" s="117">
        <v>512</v>
      </c>
      <c r="L468" s="117">
        <v>545</v>
      </c>
      <c r="M468" s="117">
        <v>646</v>
      </c>
      <c r="N468" s="117">
        <v>722</v>
      </c>
      <c r="O468" s="117">
        <v>752</v>
      </c>
      <c r="P468" s="117">
        <v>919</v>
      </c>
      <c r="Q468" s="117">
        <v>1061</v>
      </c>
      <c r="R468" s="117">
        <v>1245</v>
      </c>
      <c r="S468" s="117">
        <v>1256</v>
      </c>
      <c r="T468" s="117">
        <v>1142</v>
      </c>
      <c r="U468" s="117">
        <v>1998</v>
      </c>
      <c r="V468" s="117">
        <v>84</v>
      </c>
    </row>
    <row r="469" spans="1:22" s="143" customFormat="1" ht="9" customHeight="1">
      <c r="A469" s="84" t="s">
        <v>28</v>
      </c>
      <c r="B469" s="116">
        <f t="shared" si="25"/>
        <v>11628</v>
      </c>
      <c r="C469" s="116">
        <v>698</v>
      </c>
      <c r="D469" s="116">
        <v>137</v>
      </c>
      <c r="E469" s="116">
        <v>55</v>
      </c>
      <c r="F469" s="116">
        <v>81</v>
      </c>
      <c r="G469" s="116">
        <v>161</v>
      </c>
      <c r="H469" s="116">
        <v>214</v>
      </c>
      <c r="I469" s="116">
        <v>190</v>
      </c>
      <c r="J469" s="116">
        <v>253</v>
      </c>
      <c r="K469" s="116">
        <v>290</v>
      </c>
      <c r="L469" s="116">
        <v>377</v>
      </c>
      <c r="M469" s="116">
        <v>492</v>
      </c>
      <c r="N469" s="116">
        <v>596</v>
      </c>
      <c r="O469" s="116">
        <v>778</v>
      </c>
      <c r="P469" s="116">
        <v>869</v>
      </c>
      <c r="Q469" s="116">
        <v>968</v>
      </c>
      <c r="R469" s="116">
        <v>1075</v>
      </c>
      <c r="S469" s="116">
        <v>1173</v>
      </c>
      <c r="T469" s="116">
        <v>1142</v>
      </c>
      <c r="U469" s="116">
        <v>1999</v>
      </c>
      <c r="V469" s="116">
        <v>80</v>
      </c>
    </row>
    <row r="470" spans="1:22" s="143" customFormat="1" ht="9" customHeight="1">
      <c r="A470" s="84" t="s">
        <v>29</v>
      </c>
      <c r="B470" s="116">
        <f t="shared" si="25"/>
        <v>34670</v>
      </c>
      <c r="C470" s="116">
        <v>1891</v>
      </c>
      <c r="D470" s="116">
        <v>376</v>
      </c>
      <c r="E470" s="116">
        <v>207</v>
      </c>
      <c r="F470" s="116">
        <v>254</v>
      </c>
      <c r="G470" s="116">
        <v>537</v>
      </c>
      <c r="H470" s="116">
        <v>663</v>
      </c>
      <c r="I470" s="116">
        <v>682</v>
      </c>
      <c r="J470" s="116">
        <v>749</v>
      </c>
      <c r="K470" s="116">
        <v>911</v>
      </c>
      <c r="L470" s="116">
        <v>1063</v>
      </c>
      <c r="M470" s="116">
        <v>1253</v>
      </c>
      <c r="N470" s="116">
        <v>1599</v>
      </c>
      <c r="O470" s="116">
        <v>1966</v>
      </c>
      <c r="P470" s="116">
        <v>2554</v>
      </c>
      <c r="Q470" s="116">
        <v>2724</v>
      </c>
      <c r="R470" s="116">
        <v>3202</v>
      </c>
      <c r="S470" s="116">
        <v>3466</v>
      </c>
      <c r="T470" s="116">
        <v>3700</v>
      </c>
      <c r="U470" s="116">
        <v>6779</v>
      </c>
      <c r="V470" s="116">
        <v>94</v>
      </c>
    </row>
    <row r="471" spans="1:22" s="143" customFormat="1" ht="9" customHeight="1">
      <c r="A471" s="84" t="s">
        <v>30</v>
      </c>
      <c r="B471" s="116">
        <f t="shared" si="25"/>
        <v>61096</v>
      </c>
      <c r="C471" s="116">
        <v>5502</v>
      </c>
      <c r="D471" s="116">
        <v>887</v>
      </c>
      <c r="E471" s="116">
        <v>379</v>
      </c>
      <c r="F471" s="116">
        <v>424</v>
      </c>
      <c r="G471" s="116">
        <v>1051</v>
      </c>
      <c r="H471" s="116">
        <v>1255</v>
      </c>
      <c r="I471" s="116">
        <v>1403</v>
      </c>
      <c r="J471" s="116">
        <v>1721</v>
      </c>
      <c r="K471" s="116">
        <v>1872</v>
      </c>
      <c r="L471" s="116">
        <v>2331</v>
      </c>
      <c r="M471" s="116">
        <v>2966</v>
      </c>
      <c r="N471" s="116">
        <v>3590</v>
      </c>
      <c r="O471" s="116">
        <v>4128</v>
      </c>
      <c r="P471" s="116">
        <v>4667</v>
      </c>
      <c r="Q471" s="116">
        <v>5043</v>
      </c>
      <c r="R471" s="116">
        <v>5531</v>
      </c>
      <c r="S471" s="116">
        <v>5487</v>
      </c>
      <c r="T471" s="116">
        <v>5303</v>
      </c>
      <c r="U471" s="116">
        <v>7521</v>
      </c>
      <c r="V471" s="116">
        <v>35</v>
      </c>
    </row>
    <row r="472" spans="1:22" s="143" customFormat="1" ht="9" customHeight="1">
      <c r="A472" s="87" t="s">
        <v>31</v>
      </c>
      <c r="B472" s="117">
        <f t="shared" si="25"/>
        <v>21242</v>
      </c>
      <c r="C472" s="117">
        <v>999</v>
      </c>
      <c r="D472" s="117">
        <v>234</v>
      </c>
      <c r="E472" s="117">
        <v>151</v>
      </c>
      <c r="F472" s="117">
        <v>187</v>
      </c>
      <c r="G472" s="117">
        <v>458</v>
      </c>
      <c r="H472" s="117">
        <v>504</v>
      </c>
      <c r="I472" s="117">
        <v>470</v>
      </c>
      <c r="J472" s="117">
        <v>632</v>
      </c>
      <c r="K472" s="117">
        <v>620</v>
      </c>
      <c r="L472" s="117">
        <v>696</v>
      </c>
      <c r="M472" s="117">
        <v>838</v>
      </c>
      <c r="N472" s="117">
        <v>867</v>
      </c>
      <c r="O472" s="117">
        <v>1081</v>
      </c>
      <c r="P472" s="117">
        <v>1320</v>
      </c>
      <c r="Q472" s="117">
        <v>1591</v>
      </c>
      <c r="R472" s="117">
        <v>2042</v>
      </c>
      <c r="S472" s="117">
        <v>2276</v>
      </c>
      <c r="T472" s="117">
        <v>2229</v>
      </c>
      <c r="U472" s="117">
        <v>3925</v>
      </c>
      <c r="V472" s="117">
        <v>122</v>
      </c>
    </row>
    <row r="473" spans="1:22" s="143" customFormat="1" ht="9" customHeight="1">
      <c r="A473" s="84" t="s">
        <v>32</v>
      </c>
      <c r="B473" s="116">
        <f t="shared" si="25"/>
        <v>8283</v>
      </c>
      <c r="C473" s="116">
        <v>389</v>
      </c>
      <c r="D473" s="116">
        <v>89</v>
      </c>
      <c r="E473" s="116">
        <v>29</v>
      </c>
      <c r="F473" s="116">
        <v>52</v>
      </c>
      <c r="G473" s="116">
        <v>125</v>
      </c>
      <c r="H473" s="116">
        <v>117</v>
      </c>
      <c r="I473" s="116">
        <v>144</v>
      </c>
      <c r="J473" s="116">
        <v>185</v>
      </c>
      <c r="K473" s="116">
        <v>199</v>
      </c>
      <c r="L473" s="116">
        <v>283</v>
      </c>
      <c r="M473" s="116">
        <v>294</v>
      </c>
      <c r="N473" s="116">
        <v>441</v>
      </c>
      <c r="O473" s="116">
        <v>474</v>
      </c>
      <c r="P473" s="116">
        <v>653</v>
      </c>
      <c r="Q473" s="116">
        <v>667</v>
      </c>
      <c r="R473" s="116">
        <v>867</v>
      </c>
      <c r="S473" s="116">
        <v>930</v>
      </c>
      <c r="T473" s="116">
        <v>920</v>
      </c>
      <c r="U473" s="116">
        <v>1388</v>
      </c>
      <c r="V473" s="116">
        <v>37</v>
      </c>
    </row>
    <row r="474" spans="1:22" s="143" customFormat="1" ht="9" customHeight="1">
      <c r="A474" s="84" t="s">
        <v>33</v>
      </c>
      <c r="B474" s="116">
        <f t="shared" si="25"/>
        <v>4982</v>
      </c>
      <c r="C474" s="116">
        <v>140</v>
      </c>
      <c r="D474" s="116">
        <v>53</v>
      </c>
      <c r="E474" s="116">
        <v>27</v>
      </c>
      <c r="F474" s="116">
        <v>37</v>
      </c>
      <c r="G474" s="116">
        <v>79</v>
      </c>
      <c r="H474" s="116">
        <v>86</v>
      </c>
      <c r="I474" s="116">
        <v>118</v>
      </c>
      <c r="J474" s="116">
        <v>130</v>
      </c>
      <c r="K474" s="116">
        <v>146</v>
      </c>
      <c r="L474" s="116">
        <v>161</v>
      </c>
      <c r="M474" s="116">
        <v>169</v>
      </c>
      <c r="N474" s="116">
        <v>230</v>
      </c>
      <c r="O474" s="116">
        <v>283</v>
      </c>
      <c r="P474" s="116">
        <v>307</v>
      </c>
      <c r="Q474" s="116">
        <v>421</v>
      </c>
      <c r="R474" s="116">
        <v>506</v>
      </c>
      <c r="S474" s="116">
        <v>530</v>
      </c>
      <c r="T474" s="116">
        <v>513</v>
      </c>
      <c r="U474" s="116">
        <v>1004</v>
      </c>
      <c r="V474" s="116">
        <v>42</v>
      </c>
    </row>
    <row r="475" spans="1:22" s="143" customFormat="1" ht="9" customHeight="1">
      <c r="A475" s="84" t="s">
        <v>34</v>
      </c>
      <c r="B475" s="116">
        <f t="shared" si="25"/>
        <v>19943</v>
      </c>
      <c r="C475" s="116">
        <v>835</v>
      </c>
      <c r="D475" s="116">
        <v>143</v>
      </c>
      <c r="E475" s="116">
        <v>102</v>
      </c>
      <c r="F475" s="116">
        <v>87</v>
      </c>
      <c r="G475" s="116">
        <v>221</v>
      </c>
      <c r="H475" s="116">
        <v>294</v>
      </c>
      <c r="I475" s="116">
        <v>361</v>
      </c>
      <c r="J475" s="116">
        <v>422</v>
      </c>
      <c r="K475" s="116">
        <v>524</v>
      </c>
      <c r="L475" s="116">
        <v>573</v>
      </c>
      <c r="M475" s="116">
        <v>837</v>
      </c>
      <c r="N475" s="116">
        <v>1063</v>
      </c>
      <c r="O475" s="116">
        <v>1348</v>
      </c>
      <c r="P475" s="116">
        <v>1596</v>
      </c>
      <c r="Q475" s="116">
        <v>1982</v>
      </c>
      <c r="R475" s="116">
        <v>2043</v>
      </c>
      <c r="S475" s="116">
        <v>2127</v>
      </c>
      <c r="T475" s="116">
        <v>2187</v>
      </c>
      <c r="U475" s="116">
        <v>3114</v>
      </c>
      <c r="V475" s="116">
        <v>84</v>
      </c>
    </row>
    <row r="476" spans="1:22" s="143" customFormat="1" ht="9" customHeight="1">
      <c r="A476" s="87" t="s">
        <v>35</v>
      </c>
      <c r="B476" s="117">
        <f t="shared" si="25"/>
        <v>19500</v>
      </c>
      <c r="C476" s="117">
        <v>1021</v>
      </c>
      <c r="D476" s="117">
        <v>279</v>
      </c>
      <c r="E476" s="117">
        <v>119</v>
      </c>
      <c r="F476" s="117">
        <v>149</v>
      </c>
      <c r="G476" s="117">
        <v>286</v>
      </c>
      <c r="H476" s="117">
        <v>426</v>
      </c>
      <c r="I476" s="117">
        <v>425</v>
      </c>
      <c r="J476" s="117">
        <v>492</v>
      </c>
      <c r="K476" s="117">
        <v>547</v>
      </c>
      <c r="L476" s="117">
        <v>626</v>
      </c>
      <c r="M476" s="117">
        <v>834</v>
      </c>
      <c r="N476" s="117">
        <v>901</v>
      </c>
      <c r="O476" s="117">
        <v>1106</v>
      </c>
      <c r="P476" s="117">
        <v>1252</v>
      </c>
      <c r="Q476" s="117">
        <v>1529</v>
      </c>
      <c r="R476" s="117">
        <v>1889</v>
      </c>
      <c r="S476" s="117">
        <v>2128</v>
      </c>
      <c r="T476" s="117">
        <v>1906</v>
      </c>
      <c r="U476" s="117">
        <v>3525</v>
      </c>
      <c r="V476" s="117">
        <v>60</v>
      </c>
    </row>
    <row r="477" spans="1:22" s="143" customFormat="1" ht="9" customHeight="1">
      <c r="A477" s="84" t="s">
        <v>36</v>
      </c>
      <c r="B477" s="116">
        <f t="shared" si="25"/>
        <v>28420</v>
      </c>
      <c r="C477" s="116">
        <v>2630</v>
      </c>
      <c r="D477" s="116">
        <v>440</v>
      </c>
      <c r="E477" s="116">
        <v>199</v>
      </c>
      <c r="F477" s="116">
        <v>225</v>
      </c>
      <c r="G477" s="116">
        <v>410</v>
      </c>
      <c r="H477" s="116">
        <v>460</v>
      </c>
      <c r="I477" s="116">
        <v>516</v>
      </c>
      <c r="J477" s="116">
        <v>587</v>
      </c>
      <c r="K477" s="116">
        <v>704</v>
      </c>
      <c r="L477" s="116">
        <v>924</v>
      </c>
      <c r="M477" s="116">
        <v>1254</v>
      </c>
      <c r="N477" s="116">
        <v>1424</v>
      </c>
      <c r="O477" s="116">
        <v>1625</v>
      </c>
      <c r="P477" s="116">
        <v>1874</v>
      </c>
      <c r="Q477" s="116">
        <v>2146</v>
      </c>
      <c r="R477" s="116">
        <v>2591</v>
      </c>
      <c r="S477" s="116">
        <v>2757</v>
      </c>
      <c r="T477" s="116">
        <v>2781</v>
      </c>
      <c r="U477" s="116">
        <v>4771</v>
      </c>
      <c r="V477" s="116">
        <v>102</v>
      </c>
    </row>
    <row r="478" spans="1:22" s="143" customFormat="1" ht="9" customHeight="1">
      <c r="A478" s="84" t="s">
        <v>37</v>
      </c>
      <c r="B478" s="116">
        <f t="shared" si="25"/>
        <v>6878</v>
      </c>
      <c r="C478" s="116">
        <v>544</v>
      </c>
      <c r="D478" s="116">
        <v>90</v>
      </c>
      <c r="E478" s="116">
        <v>43</v>
      </c>
      <c r="F478" s="116">
        <v>62</v>
      </c>
      <c r="G478" s="116">
        <v>122</v>
      </c>
      <c r="H478" s="116">
        <v>155</v>
      </c>
      <c r="I478" s="116">
        <v>145</v>
      </c>
      <c r="J478" s="116">
        <v>161</v>
      </c>
      <c r="K478" s="116">
        <v>225</v>
      </c>
      <c r="L478" s="116">
        <v>267</v>
      </c>
      <c r="M478" s="116">
        <v>307</v>
      </c>
      <c r="N478" s="116">
        <v>411</v>
      </c>
      <c r="O478" s="116">
        <v>399</v>
      </c>
      <c r="P478" s="116">
        <v>519</v>
      </c>
      <c r="Q478" s="116">
        <v>509</v>
      </c>
      <c r="R478" s="116">
        <v>555</v>
      </c>
      <c r="S478" s="116">
        <v>603</v>
      </c>
      <c r="T478" s="116">
        <v>679</v>
      </c>
      <c r="U478" s="116">
        <v>1071</v>
      </c>
      <c r="V478" s="116">
        <v>11</v>
      </c>
    </row>
    <row r="479" spans="1:22" s="143" customFormat="1" ht="9" customHeight="1">
      <c r="A479" s="84" t="s">
        <v>38</v>
      </c>
      <c r="B479" s="116">
        <f t="shared" si="25"/>
        <v>3727</v>
      </c>
      <c r="C479" s="116">
        <v>304</v>
      </c>
      <c r="D479" s="116">
        <v>53</v>
      </c>
      <c r="E479" s="116">
        <v>30</v>
      </c>
      <c r="F479" s="116">
        <v>33</v>
      </c>
      <c r="G479" s="116">
        <v>103</v>
      </c>
      <c r="H479" s="116">
        <v>153</v>
      </c>
      <c r="I479" s="116">
        <v>184</v>
      </c>
      <c r="J479" s="116">
        <v>204</v>
      </c>
      <c r="K479" s="116">
        <v>197</v>
      </c>
      <c r="L479" s="116">
        <v>205</v>
      </c>
      <c r="M479" s="116">
        <v>195</v>
      </c>
      <c r="N479" s="116">
        <v>242</v>
      </c>
      <c r="O479" s="116">
        <v>239</v>
      </c>
      <c r="P479" s="116">
        <v>234</v>
      </c>
      <c r="Q479" s="116">
        <v>276</v>
      </c>
      <c r="R479" s="116">
        <v>252</v>
      </c>
      <c r="S479" s="116">
        <v>242</v>
      </c>
      <c r="T479" s="116">
        <v>244</v>
      </c>
      <c r="U479" s="116">
        <v>286</v>
      </c>
      <c r="V479" s="116">
        <v>51</v>
      </c>
    </row>
    <row r="480" spans="1:22" s="143" customFormat="1" ht="9" customHeight="1">
      <c r="A480" s="87" t="s">
        <v>39</v>
      </c>
      <c r="B480" s="117">
        <f t="shared" si="25"/>
        <v>11745</v>
      </c>
      <c r="C480" s="117">
        <v>544</v>
      </c>
      <c r="D480" s="117">
        <v>149</v>
      </c>
      <c r="E480" s="117">
        <v>76</v>
      </c>
      <c r="F480" s="117">
        <v>108</v>
      </c>
      <c r="G480" s="117">
        <v>162</v>
      </c>
      <c r="H480" s="117">
        <v>210</v>
      </c>
      <c r="I480" s="117">
        <v>214</v>
      </c>
      <c r="J480" s="117">
        <v>206</v>
      </c>
      <c r="K480" s="117">
        <v>259</v>
      </c>
      <c r="L480" s="117">
        <v>339</v>
      </c>
      <c r="M480" s="117">
        <v>376</v>
      </c>
      <c r="N480" s="117">
        <v>510</v>
      </c>
      <c r="O480" s="117">
        <v>602</v>
      </c>
      <c r="P480" s="117">
        <v>797</v>
      </c>
      <c r="Q480" s="117">
        <v>964</v>
      </c>
      <c r="R480" s="117">
        <v>1202</v>
      </c>
      <c r="S480" s="117">
        <v>1353</v>
      </c>
      <c r="T480" s="117">
        <v>1393</v>
      </c>
      <c r="U480" s="117">
        <v>2266</v>
      </c>
      <c r="V480" s="117">
        <v>15</v>
      </c>
    </row>
    <row r="481" spans="1:22" s="143" customFormat="1" ht="9" customHeight="1">
      <c r="A481" s="84" t="s">
        <v>40</v>
      </c>
      <c r="B481" s="116">
        <f t="shared" si="25"/>
        <v>11572</v>
      </c>
      <c r="C481" s="116">
        <v>441</v>
      </c>
      <c r="D481" s="116">
        <v>115</v>
      </c>
      <c r="E481" s="116">
        <v>69</v>
      </c>
      <c r="F481" s="116">
        <v>63</v>
      </c>
      <c r="G481" s="116">
        <v>179</v>
      </c>
      <c r="H481" s="116">
        <v>258</v>
      </c>
      <c r="I481" s="116">
        <v>307</v>
      </c>
      <c r="J481" s="116">
        <v>357</v>
      </c>
      <c r="K481" s="116">
        <v>371</v>
      </c>
      <c r="L481" s="116">
        <v>349</v>
      </c>
      <c r="M481" s="116">
        <v>445</v>
      </c>
      <c r="N481" s="116">
        <v>544</v>
      </c>
      <c r="O481" s="116">
        <v>653</v>
      </c>
      <c r="P481" s="116">
        <v>854</v>
      </c>
      <c r="Q481" s="116">
        <v>1054</v>
      </c>
      <c r="R481" s="116">
        <v>1198</v>
      </c>
      <c r="S481" s="116">
        <v>1269</v>
      </c>
      <c r="T481" s="116">
        <v>1212</v>
      </c>
      <c r="U481" s="116">
        <v>1816</v>
      </c>
      <c r="V481" s="116">
        <v>18</v>
      </c>
    </row>
    <row r="482" spans="1:22" s="143" customFormat="1" ht="9" customHeight="1">
      <c r="A482" s="84" t="s">
        <v>41</v>
      </c>
      <c r="B482" s="116">
        <f t="shared" si="25"/>
        <v>12449</v>
      </c>
      <c r="C482" s="116">
        <v>585</v>
      </c>
      <c r="D482" s="116">
        <v>129</v>
      </c>
      <c r="E482" s="116">
        <v>64</v>
      </c>
      <c r="F482" s="116">
        <v>78</v>
      </c>
      <c r="G482" s="116">
        <v>182</v>
      </c>
      <c r="H482" s="116">
        <v>211</v>
      </c>
      <c r="I482" s="116">
        <v>273</v>
      </c>
      <c r="J482" s="116">
        <v>309</v>
      </c>
      <c r="K482" s="116">
        <v>375</v>
      </c>
      <c r="L482" s="116">
        <v>389</v>
      </c>
      <c r="M482" s="116">
        <v>560</v>
      </c>
      <c r="N482" s="116">
        <v>702</v>
      </c>
      <c r="O482" s="116">
        <v>814</v>
      </c>
      <c r="P482" s="116">
        <v>945</v>
      </c>
      <c r="Q482" s="116">
        <v>1169</v>
      </c>
      <c r="R482" s="116">
        <v>1321</v>
      </c>
      <c r="S482" s="116">
        <v>1368</v>
      </c>
      <c r="T482" s="116">
        <v>1235</v>
      </c>
      <c r="U482" s="116">
        <v>1676</v>
      </c>
      <c r="V482" s="116">
        <v>64</v>
      </c>
    </row>
    <row r="483" spans="1:22" s="143" customFormat="1" ht="9" customHeight="1">
      <c r="A483" s="84" t="s">
        <v>42</v>
      </c>
      <c r="B483" s="116">
        <f t="shared" si="25"/>
        <v>9073</v>
      </c>
      <c r="C483" s="116">
        <v>573</v>
      </c>
      <c r="D483" s="116">
        <v>124</v>
      </c>
      <c r="E483" s="116">
        <v>61</v>
      </c>
      <c r="F483" s="116">
        <v>89</v>
      </c>
      <c r="G483" s="116">
        <v>181</v>
      </c>
      <c r="H483" s="116">
        <v>253</v>
      </c>
      <c r="I483" s="116">
        <v>320</v>
      </c>
      <c r="J483" s="116">
        <v>315</v>
      </c>
      <c r="K483" s="116">
        <v>316</v>
      </c>
      <c r="L483" s="116">
        <v>355</v>
      </c>
      <c r="M483" s="116">
        <v>424</v>
      </c>
      <c r="N483" s="116">
        <v>525</v>
      </c>
      <c r="O483" s="116">
        <v>552</v>
      </c>
      <c r="P483" s="116">
        <v>576</v>
      </c>
      <c r="Q483" s="116">
        <v>700</v>
      </c>
      <c r="R483" s="116">
        <v>804</v>
      </c>
      <c r="S483" s="116">
        <v>829</v>
      </c>
      <c r="T483" s="116">
        <v>762</v>
      </c>
      <c r="U483" s="116">
        <v>1265</v>
      </c>
      <c r="V483" s="116">
        <v>49</v>
      </c>
    </row>
    <row r="484" spans="1:22" s="143" customFormat="1" ht="9" customHeight="1">
      <c r="A484" s="87" t="s">
        <v>43</v>
      </c>
      <c r="B484" s="117">
        <f t="shared" si="25"/>
        <v>14301</v>
      </c>
      <c r="C484" s="117">
        <v>754</v>
      </c>
      <c r="D484" s="117">
        <v>106</v>
      </c>
      <c r="E484" s="117">
        <v>67</v>
      </c>
      <c r="F484" s="117">
        <v>75</v>
      </c>
      <c r="G484" s="117">
        <v>169</v>
      </c>
      <c r="H484" s="117">
        <v>252</v>
      </c>
      <c r="I484" s="117">
        <v>329</v>
      </c>
      <c r="J484" s="117">
        <v>326</v>
      </c>
      <c r="K484" s="117">
        <v>410</v>
      </c>
      <c r="L484" s="117">
        <v>476</v>
      </c>
      <c r="M484" s="117">
        <v>642</v>
      </c>
      <c r="N484" s="117">
        <v>772</v>
      </c>
      <c r="O484" s="117">
        <v>903</v>
      </c>
      <c r="P484" s="117">
        <v>1124</v>
      </c>
      <c r="Q484" s="117">
        <v>1281</v>
      </c>
      <c r="R484" s="117">
        <v>1521</v>
      </c>
      <c r="S484" s="117">
        <v>1597</v>
      </c>
      <c r="T484" s="117">
        <v>1478</v>
      </c>
      <c r="U484" s="117">
        <v>1954</v>
      </c>
      <c r="V484" s="117">
        <v>65</v>
      </c>
    </row>
    <row r="485" spans="1:22" s="143" customFormat="1" ht="9" customHeight="1">
      <c r="A485" s="84" t="s">
        <v>44</v>
      </c>
      <c r="B485" s="116">
        <f t="shared" si="25"/>
        <v>5036</v>
      </c>
      <c r="C485" s="116">
        <v>464</v>
      </c>
      <c r="D485" s="116">
        <v>85</v>
      </c>
      <c r="E485" s="116">
        <v>33</v>
      </c>
      <c r="F485" s="116">
        <v>44</v>
      </c>
      <c r="G485" s="116">
        <v>74</v>
      </c>
      <c r="H485" s="116">
        <v>97</v>
      </c>
      <c r="I485" s="116">
        <v>92</v>
      </c>
      <c r="J485" s="116">
        <v>88</v>
      </c>
      <c r="K485" s="116">
        <v>105</v>
      </c>
      <c r="L485" s="116">
        <v>159</v>
      </c>
      <c r="M485" s="116">
        <v>184</v>
      </c>
      <c r="N485" s="116">
        <v>219</v>
      </c>
      <c r="O485" s="116">
        <v>258</v>
      </c>
      <c r="P485" s="116">
        <v>326</v>
      </c>
      <c r="Q485" s="116">
        <v>372</v>
      </c>
      <c r="R485" s="116">
        <v>398</v>
      </c>
      <c r="S485" s="116">
        <v>495</v>
      </c>
      <c r="T485" s="116">
        <v>559</v>
      </c>
      <c r="U485" s="116">
        <v>967</v>
      </c>
      <c r="V485" s="116">
        <v>17</v>
      </c>
    </row>
    <row r="486" spans="1:22" s="143" customFormat="1" ht="9" customHeight="1">
      <c r="A486" s="84" t="s">
        <v>45</v>
      </c>
      <c r="B486" s="116">
        <f t="shared" si="25"/>
        <v>39489</v>
      </c>
      <c r="C486" s="116">
        <v>1834</v>
      </c>
      <c r="D486" s="116">
        <v>389</v>
      </c>
      <c r="E486" s="116">
        <v>199</v>
      </c>
      <c r="F486" s="116">
        <v>259</v>
      </c>
      <c r="G486" s="116">
        <v>519</v>
      </c>
      <c r="H486" s="116">
        <v>676</v>
      </c>
      <c r="I486" s="116">
        <v>802</v>
      </c>
      <c r="J486" s="116">
        <v>918</v>
      </c>
      <c r="K486" s="116">
        <v>1171</v>
      </c>
      <c r="L486" s="116">
        <v>1381</v>
      </c>
      <c r="M486" s="116">
        <v>1709</v>
      </c>
      <c r="N486" s="116">
        <v>2147</v>
      </c>
      <c r="O486" s="116">
        <v>2599</v>
      </c>
      <c r="P486" s="116">
        <v>2870</v>
      </c>
      <c r="Q486" s="116">
        <v>3458</v>
      </c>
      <c r="R486" s="116">
        <v>3874</v>
      </c>
      <c r="S486" s="116">
        <v>4326</v>
      </c>
      <c r="T486" s="116">
        <v>3927</v>
      </c>
      <c r="U486" s="116">
        <v>6307</v>
      </c>
      <c r="V486" s="116">
        <v>124</v>
      </c>
    </row>
    <row r="487" spans="1:22" s="143" customFormat="1" ht="9" customHeight="1">
      <c r="A487" s="84" t="s">
        <v>46</v>
      </c>
      <c r="B487" s="116">
        <f t="shared" si="25"/>
        <v>9812</v>
      </c>
      <c r="C487" s="116">
        <v>408</v>
      </c>
      <c r="D487" s="116">
        <v>97</v>
      </c>
      <c r="E487" s="116">
        <v>42</v>
      </c>
      <c r="F487" s="116">
        <v>52</v>
      </c>
      <c r="G487" s="116">
        <v>127</v>
      </c>
      <c r="H487" s="116">
        <v>157</v>
      </c>
      <c r="I487" s="116">
        <v>162</v>
      </c>
      <c r="J487" s="116">
        <v>219</v>
      </c>
      <c r="K487" s="116">
        <v>215</v>
      </c>
      <c r="L487" s="116">
        <v>310</v>
      </c>
      <c r="M487" s="116">
        <v>350</v>
      </c>
      <c r="N487" s="116">
        <v>439</v>
      </c>
      <c r="O487" s="116">
        <v>599</v>
      </c>
      <c r="P487" s="116">
        <v>592</v>
      </c>
      <c r="Q487" s="116">
        <v>800</v>
      </c>
      <c r="R487" s="116">
        <v>942</v>
      </c>
      <c r="S487" s="116">
        <v>1054</v>
      </c>
      <c r="T487" s="116">
        <v>1183</v>
      </c>
      <c r="U487" s="116">
        <v>2033</v>
      </c>
      <c r="V487" s="116">
        <v>31</v>
      </c>
    </row>
    <row r="488" spans="1:22" s="143" customFormat="1" ht="9" customHeight="1">
      <c r="A488" s="87" t="s">
        <v>47</v>
      </c>
      <c r="B488" s="117">
        <f t="shared" si="25"/>
        <v>7281</v>
      </c>
      <c r="C488" s="117">
        <v>402</v>
      </c>
      <c r="D488" s="117">
        <v>80</v>
      </c>
      <c r="E488" s="117">
        <v>41</v>
      </c>
      <c r="F488" s="117">
        <v>57</v>
      </c>
      <c r="G488" s="117">
        <v>112</v>
      </c>
      <c r="H488" s="117">
        <v>148</v>
      </c>
      <c r="I488" s="117">
        <v>132</v>
      </c>
      <c r="J488" s="117">
        <v>148</v>
      </c>
      <c r="K488" s="117">
        <v>153</v>
      </c>
      <c r="L488" s="117">
        <v>173</v>
      </c>
      <c r="M488" s="117">
        <v>212</v>
      </c>
      <c r="N488" s="117">
        <v>269</v>
      </c>
      <c r="O488" s="117">
        <v>335</v>
      </c>
      <c r="P488" s="117">
        <v>460</v>
      </c>
      <c r="Q488" s="117">
        <v>523</v>
      </c>
      <c r="R488" s="117">
        <v>668</v>
      </c>
      <c r="S488" s="117">
        <v>857</v>
      </c>
      <c r="T488" s="117">
        <v>897</v>
      </c>
      <c r="U488" s="117">
        <v>1583</v>
      </c>
      <c r="V488" s="117">
        <v>31</v>
      </c>
    </row>
    <row r="489" spans="1:22" s="143" customFormat="1" ht="9" customHeight="1">
      <c r="A489" s="84" t="s">
        <v>76</v>
      </c>
      <c r="B489" s="116">
        <f t="shared" si="25"/>
        <v>1298</v>
      </c>
      <c r="C489" s="116">
        <v>13</v>
      </c>
      <c r="D489" s="116">
        <v>22</v>
      </c>
      <c r="E489" s="116">
        <v>27</v>
      </c>
      <c r="F489" s="116">
        <v>19</v>
      </c>
      <c r="G489" s="116">
        <v>55</v>
      </c>
      <c r="H489" s="116">
        <v>61</v>
      </c>
      <c r="I489" s="116">
        <v>64</v>
      </c>
      <c r="J489" s="116">
        <v>69</v>
      </c>
      <c r="K489" s="116">
        <v>73</v>
      </c>
      <c r="L489" s="116">
        <v>79</v>
      </c>
      <c r="M489" s="116">
        <v>106</v>
      </c>
      <c r="N489" s="116">
        <v>109</v>
      </c>
      <c r="O489" s="116">
        <v>107</v>
      </c>
      <c r="P489" s="116">
        <v>127</v>
      </c>
      <c r="Q489" s="116">
        <v>85</v>
      </c>
      <c r="R489" s="116">
        <v>90</v>
      </c>
      <c r="S489" s="116">
        <v>83</v>
      </c>
      <c r="T489" s="116">
        <v>54</v>
      </c>
      <c r="U489" s="116">
        <v>53</v>
      </c>
      <c r="V489" s="116">
        <v>2</v>
      </c>
    </row>
    <row r="490" spans="1:22" s="143" customFormat="1" ht="9" customHeight="1">
      <c r="A490" s="84"/>
      <c r="B490" s="116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</row>
    <row r="491" spans="1:22" s="143" customFormat="1" ht="9" customHeight="1">
      <c r="A491" s="80">
        <v>2008</v>
      </c>
      <c r="B491" s="116"/>
      <c r="C491" s="116"/>
      <c r="D491" s="116"/>
      <c r="E491" s="116"/>
      <c r="F491" s="116"/>
      <c r="G491" s="116"/>
      <c r="H491" s="116"/>
      <c r="I491" s="116"/>
      <c r="J491" s="116"/>
      <c r="K491" s="116"/>
      <c r="L491" s="116"/>
      <c r="M491" s="84"/>
      <c r="N491" s="84"/>
      <c r="O491" s="84"/>
      <c r="P491" s="84"/>
      <c r="Q491" s="84"/>
      <c r="R491" s="84"/>
      <c r="S491" s="84"/>
      <c r="T491" s="84"/>
      <c r="U491" s="334"/>
      <c r="V491" s="358"/>
    </row>
    <row r="492" spans="1:22" s="258" customFormat="1" ht="9" customHeight="1">
      <c r="A492" s="83" t="s">
        <v>7</v>
      </c>
      <c r="B492" s="121">
        <f t="shared" ref="B492:V492" si="26">SUM(B494:B526)</f>
        <v>539530</v>
      </c>
      <c r="C492" s="121">
        <f t="shared" si="26"/>
        <v>29537</v>
      </c>
      <c r="D492" s="121">
        <f t="shared" si="26"/>
        <v>5739</v>
      </c>
      <c r="E492" s="121">
        <f t="shared" si="26"/>
        <v>2897</v>
      </c>
      <c r="F492" s="121">
        <f t="shared" si="26"/>
        <v>3691</v>
      </c>
      <c r="G492" s="121">
        <f t="shared" si="26"/>
        <v>8496</v>
      </c>
      <c r="H492" s="121">
        <f t="shared" si="26"/>
        <v>10938</v>
      </c>
      <c r="I492" s="121">
        <f t="shared" si="26"/>
        <v>12102</v>
      </c>
      <c r="J492" s="121">
        <f t="shared" si="26"/>
        <v>14017</v>
      </c>
      <c r="K492" s="121">
        <f t="shared" si="26"/>
        <v>15950</v>
      </c>
      <c r="L492" s="121">
        <f t="shared" si="26"/>
        <v>18555</v>
      </c>
      <c r="M492" s="121">
        <f t="shared" si="26"/>
        <v>23015</v>
      </c>
      <c r="N492" s="121">
        <f t="shared" si="26"/>
        <v>28557</v>
      </c>
      <c r="O492" s="121">
        <f t="shared" si="26"/>
        <v>32764</v>
      </c>
      <c r="P492" s="121">
        <f t="shared" si="26"/>
        <v>39110</v>
      </c>
      <c r="Q492" s="121">
        <f t="shared" si="26"/>
        <v>44040</v>
      </c>
      <c r="R492" s="121">
        <f t="shared" si="26"/>
        <v>51676</v>
      </c>
      <c r="S492" s="121">
        <f t="shared" si="26"/>
        <v>55691</v>
      </c>
      <c r="T492" s="121">
        <f t="shared" si="26"/>
        <v>53836</v>
      </c>
      <c r="U492" s="121">
        <f t="shared" si="26"/>
        <v>87132</v>
      </c>
      <c r="V492" s="121">
        <f t="shared" si="26"/>
        <v>1787</v>
      </c>
    </row>
    <row r="493" spans="1:22" s="258" customFormat="1" ht="5.25" customHeight="1">
      <c r="A493" s="83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</row>
    <row r="494" spans="1:22" s="143" customFormat="1" ht="9" customHeight="1">
      <c r="A494" s="84" t="s">
        <v>16</v>
      </c>
      <c r="B494" s="116">
        <f t="shared" ref="B494:B526" si="27">SUM(C494:V494)</f>
        <v>4955</v>
      </c>
      <c r="C494" s="116">
        <v>298</v>
      </c>
      <c r="D494" s="116">
        <v>46</v>
      </c>
      <c r="E494" s="116">
        <v>39</v>
      </c>
      <c r="F494" s="116">
        <v>49</v>
      </c>
      <c r="G494" s="116">
        <v>102</v>
      </c>
      <c r="H494" s="116">
        <v>103</v>
      </c>
      <c r="I494" s="116">
        <v>97</v>
      </c>
      <c r="J494" s="116">
        <v>109</v>
      </c>
      <c r="K494" s="116">
        <v>149</v>
      </c>
      <c r="L494" s="116">
        <v>162</v>
      </c>
      <c r="M494" s="116">
        <v>195</v>
      </c>
      <c r="N494" s="116">
        <v>260</v>
      </c>
      <c r="O494" s="116">
        <v>300</v>
      </c>
      <c r="P494" s="116">
        <v>355</v>
      </c>
      <c r="Q494" s="116">
        <v>378</v>
      </c>
      <c r="R494" s="116">
        <v>435</v>
      </c>
      <c r="S494" s="116">
        <v>516</v>
      </c>
      <c r="T494" s="116">
        <v>508</v>
      </c>
      <c r="U494" s="116">
        <v>844</v>
      </c>
      <c r="V494" s="116">
        <v>10</v>
      </c>
    </row>
    <row r="495" spans="1:22" s="143" customFormat="1" ht="9" customHeight="1">
      <c r="A495" s="84" t="s">
        <v>17</v>
      </c>
      <c r="B495" s="116">
        <f t="shared" si="27"/>
        <v>14052</v>
      </c>
      <c r="C495" s="116">
        <v>823</v>
      </c>
      <c r="D495" s="116">
        <v>159</v>
      </c>
      <c r="E495" s="116">
        <v>75</v>
      </c>
      <c r="F495" s="116">
        <v>89</v>
      </c>
      <c r="G495" s="116">
        <v>292</v>
      </c>
      <c r="H495" s="116">
        <v>442</v>
      </c>
      <c r="I495" s="116">
        <v>518</v>
      </c>
      <c r="J495" s="116">
        <v>530</v>
      </c>
      <c r="K495" s="116">
        <v>645</v>
      </c>
      <c r="L495" s="116">
        <v>726</v>
      </c>
      <c r="M495" s="116">
        <v>782</v>
      </c>
      <c r="N495" s="116">
        <v>920</v>
      </c>
      <c r="O495" s="116">
        <v>879</v>
      </c>
      <c r="P495" s="116">
        <v>1002</v>
      </c>
      <c r="Q495" s="116">
        <v>1113</v>
      </c>
      <c r="R495" s="116">
        <v>1205</v>
      </c>
      <c r="S495" s="116">
        <v>1108</v>
      </c>
      <c r="T495" s="116">
        <v>1111</v>
      </c>
      <c r="U495" s="116">
        <v>1506</v>
      </c>
      <c r="V495" s="116">
        <v>127</v>
      </c>
    </row>
    <row r="496" spans="1:22" s="143" customFormat="1" ht="9" customHeight="1">
      <c r="A496" s="84" t="s">
        <v>18</v>
      </c>
      <c r="B496" s="116">
        <f t="shared" si="27"/>
        <v>2385</v>
      </c>
      <c r="C496" s="116">
        <v>141</v>
      </c>
      <c r="D496" s="116">
        <v>33</v>
      </c>
      <c r="E496" s="116">
        <v>18</v>
      </c>
      <c r="F496" s="116">
        <v>17</v>
      </c>
      <c r="G496" s="116">
        <v>49</v>
      </c>
      <c r="H496" s="116">
        <v>83</v>
      </c>
      <c r="I496" s="116">
        <v>84</v>
      </c>
      <c r="J496" s="116">
        <v>75</v>
      </c>
      <c r="K496" s="116">
        <v>75</v>
      </c>
      <c r="L496" s="116">
        <v>95</v>
      </c>
      <c r="M496" s="116">
        <v>133</v>
      </c>
      <c r="N496" s="116">
        <v>150</v>
      </c>
      <c r="O496" s="116">
        <v>164</v>
      </c>
      <c r="P496" s="116">
        <v>176</v>
      </c>
      <c r="Q496" s="116">
        <v>187</v>
      </c>
      <c r="R496" s="116">
        <v>214</v>
      </c>
      <c r="S496" s="116">
        <v>198</v>
      </c>
      <c r="T496" s="116">
        <v>180</v>
      </c>
      <c r="U496" s="116">
        <v>286</v>
      </c>
      <c r="V496" s="116">
        <v>27</v>
      </c>
    </row>
    <row r="497" spans="1:22" s="143" customFormat="1" ht="9" customHeight="1">
      <c r="A497" s="87" t="s">
        <v>19</v>
      </c>
      <c r="B497" s="117">
        <f t="shared" si="27"/>
        <v>3516</v>
      </c>
      <c r="C497" s="117">
        <v>168</v>
      </c>
      <c r="D497" s="117">
        <v>31</v>
      </c>
      <c r="E497" s="117">
        <v>17</v>
      </c>
      <c r="F497" s="117">
        <v>25</v>
      </c>
      <c r="G497" s="117">
        <v>53</v>
      </c>
      <c r="H497" s="117">
        <v>71</v>
      </c>
      <c r="I497" s="117">
        <v>83</v>
      </c>
      <c r="J497" s="117">
        <v>87</v>
      </c>
      <c r="K497" s="117">
        <v>106</v>
      </c>
      <c r="L497" s="117">
        <v>104</v>
      </c>
      <c r="M497" s="117">
        <v>161</v>
      </c>
      <c r="N497" s="117">
        <v>174</v>
      </c>
      <c r="O497" s="117">
        <v>227</v>
      </c>
      <c r="P497" s="117">
        <v>236</v>
      </c>
      <c r="Q497" s="117">
        <v>302</v>
      </c>
      <c r="R497" s="117">
        <v>319</v>
      </c>
      <c r="S497" s="117">
        <v>385</v>
      </c>
      <c r="T497" s="117">
        <v>373</v>
      </c>
      <c r="U497" s="117">
        <v>560</v>
      </c>
      <c r="V497" s="117">
        <v>34</v>
      </c>
    </row>
    <row r="498" spans="1:22" s="143" customFormat="1" ht="9" customHeight="1">
      <c r="A498" s="84" t="s">
        <v>20</v>
      </c>
      <c r="B498" s="116">
        <f t="shared" si="27"/>
        <v>12981</v>
      </c>
      <c r="C498" s="116">
        <v>418</v>
      </c>
      <c r="D498" s="116">
        <v>100</v>
      </c>
      <c r="E498" s="116">
        <v>77</v>
      </c>
      <c r="F498" s="116">
        <v>68</v>
      </c>
      <c r="G498" s="116">
        <v>152</v>
      </c>
      <c r="H498" s="116">
        <v>190</v>
      </c>
      <c r="I498" s="116">
        <v>242</v>
      </c>
      <c r="J498" s="116">
        <v>270</v>
      </c>
      <c r="K498" s="116">
        <v>309</v>
      </c>
      <c r="L498" s="116">
        <v>390</v>
      </c>
      <c r="M498" s="116">
        <v>567</v>
      </c>
      <c r="N498" s="116">
        <v>699</v>
      </c>
      <c r="O498" s="116">
        <v>953</v>
      </c>
      <c r="P498" s="116">
        <v>1151</v>
      </c>
      <c r="Q498" s="116">
        <v>1248</v>
      </c>
      <c r="R498" s="116">
        <v>1479</v>
      </c>
      <c r="S498" s="116">
        <v>1433</v>
      </c>
      <c r="T498" s="116">
        <v>1312</v>
      </c>
      <c r="U498" s="116">
        <v>1857</v>
      </c>
      <c r="V498" s="116">
        <v>66</v>
      </c>
    </row>
    <row r="499" spans="1:22" s="143" customFormat="1" ht="9" customHeight="1">
      <c r="A499" s="84" t="s">
        <v>21</v>
      </c>
      <c r="B499" s="116">
        <f t="shared" si="27"/>
        <v>3052</v>
      </c>
      <c r="C499" s="116">
        <v>136</v>
      </c>
      <c r="D499" s="116">
        <v>27</v>
      </c>
      <c r="E499" s="116">
        <v>17</v>
      </c>
      <c r="F499" s="116">
        <v>20</v>
      </c>
      <c r="G499" s="116">
        <v>42</v>
      </c>
      <c r="H499" s="116">
        <v>49</v>
      </c>
      <c r="I499" s="116">
        <v>48</v>
      </c>
      <c r="J499" s="116">
        <v>72</v>
      </c>
      <c r="K499" s="116">
        <v>86</v>
      </c>
      <c r="L499" s="116">
        <v>101</v>
      </c>
      <c r="M499" s="116">
        <v>128</v>
      </c>
      <c r="N499" s="116">
        <v>162</v>
      </c>
      <c r="O499" s="116">
        <v>184</v>
      </c>
      <c r="P499" s="116">
        <v>210</v>
      </c>
      <c r="Q499" s="116">
        <v>234</v>
      </c>
      <c r="R499" s="116">
        <v>290</v>
      </c>
      <c r="S499" s="116">
        <v>324</v>
      </c>
      <c r="T499" s="116">
        <v>301</v>
      </c>
      <c r="U499" s="116">
        <v>589</v>
      </c>
      <c r="V499" s="116">
        <v>32</v>
      </c>
    </row>
    <row r="500" spans="1:22" s="143" customFormat="1" ht="9" customHeight="1">
      <c r="A500" s="84" t="s">
        <v>22</v>
      </c>
      <c r="B500" s="116">
        <f t="shared" si="27"/>
        <v>19570</v>
      </c>
      <c r="C500" s="116">
        <v>1243</v>
      </c>
      <c r="D500" s="116">
        <v>417</v>
      </c>
      <c r="E500" s="116">
        <v>209</v>
      </c>
      <c r="F500" s="116">
        <v>230</v>
      </c>
      <c r="G500" s="116">
        <v>432</v>
      </c>
      <c r="H500" s="116">
        <v>543</v>
      </c>
      <c r="I500" s="116">
        <v>617</v>
      </c>
      <c r="J500" s="116">
        <v>673</v>
      </c>
      <c r="K500" s="116">
        <v>710</v>
      </c>
      <c r="L500" s="116">
        <v>806</v>
      </c>
      <c r="M500" s="116">
        <v>950</v>
      </c>
      <c r="N500" s="116">
        <v>1075</v>
      </c>
      <c r="O500" s="116">
        <v>1222</v>
      </c>
      <c r="P500" s="116">
        <v>1293</v>
      </c>
      <c r="Q500" s="116">
        <v>1637</v>
      </c>
      <c r="R500" s="116">
        <v>1609</v>
      </c>
      <c r="S500" s="116">
        <v>1761</v>
      </c>
      <c r="T500" s="116">
        <v>1550</v>
      </c>
      <c r="U500" s="116">
        <v>2516</v>
      </c>
      <c r="V500" s="116">
        <v>77</v>
      </c>
    </row>
    <row r="501" spans="1:22" s="143" customFormat="1" ht="9" customHeight="1">
      <c r="A501" s="87" t="s">
        <v>23</v>
      </c>
      <c r="B501" s="117">
        <f t="shared" si="27"/>
        <v>21066</v>
      </c>
      <c r="C501" s="117">
        <v>1056</v>
      </c>
      <c r="D501" s="117">
        <v>218</v>
      </c>
      <c r="E501" s="117">
        <v>123</v>
      </c>
      <c r="F501" s="117">
        <v>131</v>
      </c>
      <c r="G501" s="117">
        <v>487</v>
      </c>
      <c r="H501" s="117">
        <v>788</v>
      </c>
      <c r="I501" s="117">
        <v>872</v>
      </c>
      <c r="J501" s="117">
        <v>949</v>
      </c>
      <c r="K501" s="117">
        <v>982</v>
      </c>
      <c r="L501" s="117">
        <v>942</v>
      </c>
      <c r="M501" s="117">
        <v>1074</v>
      </c>
      <c r="N501" s="117">
        <v>1101</v>
      </c>
      <c r="O501" s="117">
        <v>1154</v>
      </c>
      <c r="P501" s="117">
        <v>1407</v>
      </c>
      <c r="Q501" s="117">
        <v>1680</v>
      </c>
      <c r="R501" s="117">
        <v>1968</v>
      </c>
      <c r="S501" s="117">
        <v>1948</v>
      </c>
      <c r="T501" s="117">
        <v>1778</v>
      </c>
      <c r="U501" s="117">
        <v>2270</v>
      </c>
      <c r="V501" s="117">
        <v>138</v>
      </c>
    </row>
    <row r="502" spans="1:22" s="143" customFormat="1" ht="9" customHeight="1">
      <c r="A502" s="243" t="s">
        <v>24</v>
      </c>
      <c r="B502" s="116">
        <f t="shared" si="27"/>
        <v>52404</v>
      </c>
      <c r="C502" s="116">
        <v>2221</v>
      </c>
      <c r="D502" s="116">
        <v>289</v>
      </c>
      <c r="E502" s="116">
        <v>135</v>
      </c>
      <c r="F502" s="116">
        <v>203</v>
      </c>
      <c r="G502" s="116">
        <v>498</v>
      </c>
      <c r="H502" s="116">
        <v>698</v>
      </c>
      <c r="I502" s="116">
        <v>784</v>
      </c>
      <c r="J502" s="116">
        <v>1037</v>
      </c>
      <c r="K502" s="116">
        <v>1297</v>
      </c>
      <c r="L502" s="116">
        <v>1652</v>
      </c>
      <c r="M502" s="116">
        <v>2138</v>
      </c>
      <c r="N502" s="116">
        <v>2874</v>
      </c>
      <c r="O502" s="116">
        <v>3298</v>
      </c>
      <c r="P502" s="116">
        <v>4003</v>
      </c>
      <c r="Q502" s="116">
        <v>4457</v>
      </c>
      <c r="R502" s="116">
        <v>5270</v>
      </c>
      <c r="S502" s="116">
        <v>6108</v>
      </c>
      <c r="T502" s="116">
        <v>5926</v>
      </c>
      <c r="U502" s="116">
        <v>9455</v>
      </c>
      <c r="V502" s="116">
        <v>61</v>
      </c>
    </row>
    <row r="503" spans="1:22" s="143" customFormat="1" ht="9" customHeight="1">
      <c r="A503" s="84" t="s">
        <v>25</v>
      </c>
      <c r="B503" s="116">
        <f t="shared" si="27"/>
        <v>8628</v>
      </c>
      <c r="C503" s="116">
        <v>364</v>
      </c>
      <c r="D503" s="116">
        <v>62</v>
      </c>
      <c r="E503" s="116">
        <v>40</v>
      </c>
      <c r="F503" s="116">
        <v>50</v>
      </c>
      <c r="G503" s="116">
        <v>151</v>
      </c>
      <c r="H503" s="116">
        <v>213</v>
      </c>
      <c r="I503" s="116">
        <v>204</v>
      </c>
      <c r="J503" s="116">
        <v>218</v>
      </c>
      <c r="K503" s="116">
        <v>274</v>
      </c>
      <c r="L503" s="116">
        <v>288</v>
      </c>
      <c r="M503" s="116">
        <v>344</v>
      </c>
      <c r="N503" s="116">
        <v>393</v>
      </c>
      <c r="O503" s="116">
        <v>469</v>
      </c>
      <c r="P503" s="116">
        <v>665</v>
      </c>
      <c r="Q503" s="116">
        <v>769</v>
      </c>
      <c r="R503" s="116">
        <v>932</v>
      </c>
      <c r="S503" s="116">
        <v>1004</v>
      </c>
      <c r="T503" s="116">
        <v>898</v>
      </c>
      <c r="U503" s="116">
        <v>1258</v>
      </c>
      <c r="V503" s="116">
        <v>32</v>
      </c>
    </row>
    <row r="504" spans="1:22" s="143" customFormat="1" ht="9" customHeight="1">
      <c r="A504" s="84" t="s">
        <v>26</v>
      </c>
      <c r="B504" s="116">
        <f t="shared" si="27"/>
        <v>25104</v>
      </c>
      <c r="C504" s="116">
        <v>1585</v>
      </c>
      <c r="D504" s="116">
        <v>278</v>
      </c>
      <c r="E504" s="116">
        <v>158</v>
      </c>
      <c r="F504" s="116">
        <v>210</v>
      </c>
      <c r="G504" s="116">
        <v>441</v>
      </c>
      <c r="H504" s="116">
        <v>491</v>
      </c>
      <c r="I504" s="116">
        <v>481</v>
      </c>
      <c r="J504" s="116">
        <v>530</v>
      </c>
      <c r="K504" s="116">
        <v>637</v>
      </c>
      <c r="L504" s="116">
        <v>731</v>
      </c>
      <c r="M504" s="116">
        <v>888</v>
      </c>
      <c r="N504" s="116">
        <v>1212</v>
      </c>
      <c r="O504" s="116">
        <v>1445</v>
      </c>
      <c r="P504" s="116">
        <v>1706</v>
      </c>
      <c r="Q504" s="116">
        <v>1862</v>
      </c>
      <c r="R504" s="116">
        <v>2265</v>
      </c>
      <c r="S504" s="116">
        <v>2516</v>
      </c>
      <c r="T504" s="116">
        <v>2764</v>
      </c>
      <c r="U504" s="116">
        <v>4852</v>
      </c>
      <c r="V504" s="116">
        <v>52</v>
      </c>
    </row>
    <row r="505" spans="1:22" s="143" customFormat="1" ht="9" customHeight="1">
      <c r="A505" s="87" t="s">
        <v>27</v>
      </c>
      <c r="B505" s="117">
        <f t="shared" si="27"/>
        <v>14262</v>
      </c>
      <c r="C505" s="117">
        <v>712</v>
      </c>
      <c r="D505" s="117">
        <v>182</v>
      </c>
      <c r="E505" s="117">
        <v>92</v>
      </c>
      <c r="F505" s="117">
        <v>111</v>
      </c>
      <c r="G505" s="117">
        <v>254</v>
      </c>
      <c r="H505" s="117">
        <v>371</v>
      </c>
      <c r="I505" s="117">
        <v>396</v>
      </c>
      <c r="J505" s="117">
        <v>432</v>
      </c>
      <c r="K505" s="117">
        <v>525</v>
      </c>
      <c r="L505" s="117">
        <v>535</v>
      </c>
      <c r="M505" s="117">
        <v>650</v>
      </c>
      <c r="N505" s="117">
        <v>679</v>
      </c>
      <c r="O505" s="117">
        <v>833</v>
      </c>
      <c r="P505" s="117">
        <v>964</v>
      </c>
      <c r="Q505" s="117">
        <v>1136</v>
      </c>
      <c r="R505" s="117">
        <v>1421</v>
      </c>
      <c r="S505" s="117">
        <v>1453</v>
      </c>
      <c r="T505" s="117">
        <v>1281</v>
      </c>
      <c r="U505" s="117">
        <v>2120</v>
      </c>
      <c r="V505" s="117">
        <v>115</v>
      </c>
    </row>
    <row r="506" spans="1:22" s="143" customFormat="1" ht="9" customHeight="1">
      <c r="A506" s="84" t="s">
        <v>28</v>
      </c>
      <c r="B506" s="116">
        <f t="shared" si="27"/>
        <v>12363</v>
      </c>
      <c r="C506" s="116">
        <v>648</v>
      </c>
      <c r="D506" s="116">
        <v>119</v>
      </c>
      <c r="E506" s="116">
        <v>73</v>
      </c>
      <c r="F506" s="116">
        <v>96</v>
      </c>
      <c r="G506" s="116">
        <v>195</v>
      </c>
      <c r="H506" s="116">
        <v>208</v>
      </c>
      <c r="I506" s="116">
        <v>229</v>
      </c>
      <c r="J506" s="116">
        <v>265</v>
      </c>
      <c r="K506" s="116">
        <v>310</v>
      </c>
      <c r="L506" s="116">
        <v>400</v>
      </c>
      <c r="M506" s="116">
        <v>493</v>
      </c>
      <c r="N506" s="116">
        <v>680</v>
      </c>
      <c r="O506" s="116">
        <v>793</v>
      </c>
      <c r="P506" s="116">
        <v>941</v>
      </c>
      <c r="Q506" s="116">
        <v>1010</v>
      </c>
      <c r="R506" s="116">
        <v>1174</v>
      </c>
      <c r="S506" s="116">
        <v>1287</v>
      </c>
      <c r="T506" s="116">
        <v>1221</v>
      </c>
      <c r="U506" s="116">
        <v>2178</v>
      </c>
      <c r="V506" s="116">
        <v>43</v>
      </c>
    </row>
    <row r="507" spans="1:22" s="143" customFormat="1" ht="9" customHeight="1">
      <c r="A507" s="84" t="s">
        <v>29</v>
      </c>
      <c r="B507" s="116">
        <f t="shared" si="27"/>
        <v>35862</v>
      </c>
      <c r="C507" s="116">
        <v>1789</v>
      </c>
      <c r="D507" s="116">
        <v>315</v>
      </c>
      <c r="E507" s="116">
        <v>191</v>
      </c>
      <c r="F507" s="116">
        <v>240</v>
      </c>
      <c r="G507" s="116">
        <v>586</v>
      </c>
      <c r="H507" s="116">
        <v>696</v>
      </c>
      <c r="I507" s="116">
        <v>706</v>
      </c>
      <c r="J507" s="116">
        <v>779</v>
      </c>
      <c r="K507" s="116">
        <v>965</v>
      </c>
      <c r="L507" s="116">
        <v>1086</v>
      </c>
      <c r="M507" s="116">
        <v>1314</v>
      </c>
      <c r="N507" s="116">
        <v>1757</v>
      </c>
      <c r="O507" s="116">
        <v>2070</v>
      </c>
      <c r="P507" s="116">
        <v>2615</v>
      </c>
      <c r="Q507" s="116">
        <v>2778</v>
      </c>
      <c r="R507" s="116">
        <v>3334</v>
      </c>
      <c r="S507" s="116">
        <v>3628</v>
      </c>
      <c r="T507" s="116">
        <v>3681</v>
      </c>
      <c r="U507" s="116">
        <v>7287</v>
      </c>
      <c r="V507" s="116">
        <v>45</v>
      </c>
    </row>
    <row r="508" spans="1:22" s="143" customFormat="1" ht="9" customHeight="1">
      <c r="A508" s="84" t="s">
        <v>30</v>
      </c>
      <c r="B508" s="116">
        <f t="shared" si="27"/>
        <v>63389</v>
      </c>
      <c r="C508" s="116">
        <v>5220</v>
      </c>
      <c r="D508" s="116">
        <v>794</v>
      </c>
      <c r="E508" s="116">
        <v>358</v>
      </c>
      <c r="F508" s="116">
        <v>420</v>
      </c>
      <c r="G508" s="116">
        <v>1068</v>
      </c>
      <c r="H508" s="116">
        <v>1296</v>
      </c>
      <c r="I508" s="116">
        <v>1485</v>
      </c>
      <c r="J508" s="116">
        <v>1710</v>
      </c>
      <c r="K508" s="116">
        <v>1964</v>
      </c>
      <c r="L508" s="116">
        <v>2455</v>
      </c>
      <c r="M508" s="116">
        <v>3095</v>
      </c>
      <c r="N508" s="116">
        <v>3875</v>
      </c>
      <c r="O508" s="116">
        <v>4283</v>
      </c>
      <c r="P508" s="116">
        <v>4870</v>
      </c>
      <c r="Q508" s="116">
        <v>5236</v>
      </c>
      <c r="R508" s="116">
        <v>5664</v>
      </c>
      <c r="S508" s="116">
        <v>5853</v>
      </c>
      <c r="T508" s="116">
        <v>5531</v>
      </c>
      <c r="U508" s="116">
        <v>8173</v>
      </c>
      <c r="V508" s="116">
        <v>39</v>
      </c>
    </row>
    <row r="509" spans="1:22" s="143" customFormat="1" ht="9" customHeight="1">
      <c r="A509" s="87" t="s">
        <v>31</v>
      </c>
      <c r="B509" s="117">
        <f t="shared" si="27"/>
        <v>22035</v>
      </c>
      <c r="C509" s="117">
        <v>1004</v>
      </c>
      <c r="D509" s="117">
        <v>220</v>
      </c>
      <c r="E509" s="117">
        <v>132</v>
      </c>
      <c r="F509" s="117">
        <v>157</v>
      </c>
      <c r="G509" s="117">
        <v>415</v>
      </c>
      <c r="H509" s="117">
        <v>466</v>
      </c>
      <c r="I509" s="117">
        <v>512</v>
      </c>
      <c r="J509" s="117">
        <v>612</v>
      </c>
      <c r="K509" s="117">
        <v>597</v>
      </c>
      <c r="L509" s="117">
        <v>689</v>
      </c>
      <c r="M509" s="117">
        <v>871</v>
      </c>
      <c r="N509" s="117">
        <v>1007</v>
      </c>
      <c r="O509" s="117">
        <v>1142</v>
      </c>
      <c r="P509" s="117">
        <v>1368</v>
      </c>
      <c r="Q509" s="117">
        <v>1603</v>
      </c>
      <c r="R509" s="117">
        <v>2142</v>
      </c>
      <c r="S509" s="117">
        <v>2388</v>
      </c>
      <c r="T509" s="117">
        <v>2393</v>
      </c>
      <c r="U509" s="117">
        <v>4195</v>
      </c>
      <c r="V509" s="117">
        <v>122</v>
      </c>
    </row>
    <row r="510" spans="1:22" s="143" customFormat="1" ht="9" customHeight="1">
      <c r="A510" s="84" t="s">
        <v>32</v>
      </c>
      <c r="B510" s="116">
        <f t="shared" si="27"/>
        <v>8951</v>
      </c>
      <c r="C510" s="116">
        <v>411</v>
      </c>
      <c r="D510" s="116">
        <v>78</v>
      </c>
      <c r="E510" s="116">
        <v>39</v>
      </c>
      <c r="F510" s="116">
        <v>70</v>
      </c>
      <c r="G510" s="116">
        <v>127</v>
      </c>
      <c r="H510" s="116">
        <v>156</v>
      </c>
      <c r="I510" s="116">
        <v>185</v>
      </c>
      <c r="J510" s="116">
        <v>188</v>
      </c>
      <c r="K510" s="116">
        <v>214</v>
      </c>
      <c r="L510" s="116">
        <v>281</v>
      </c>
      <c r="M510" s="116">
        <v>346</v>
      </c>
      <c r="N510" s="116">
        <v>430</v>
      </c>
      <c r="O510" s="116">
        <v>568</v>
      </c>
      <c r="P510" s="116">
        <v>615</v>
      </c>
      <c r="Q510" s="116">
        <v>731</v>
      </c>
      <c r="R510" s="116">
        <v>876</v>
      </c>
      <c r="S510" s="116">
        <v>1070</v>
      </c>
      <c r="T510" s="116">
        <v>998</v>
      </c>
      <c r="U510" s="116">
        <v>1519</v>
      </c>
      <c r="V510" s="116">
        <v>49</v>
      </c>
    </row>
    <row r="511" spans="1:22" s="143" customFormat="1" ht="9" customHeight="1">
      <c r="A511" s="84" t="s">
        <v>33</v>
      </c>
      <c r="B511" s="116">
        <f t="shared" si="27"/>
        <v>5298</v>
      </c>
      <c r="C511" s="116">
        <v>179</v>
      </c>
      <c r="D511" s="116">
        <v>56</v>
      </c>
      <c r="E511" s="116">
        <v>25</v>
      </c>
      <c r="F511" s="116">
        <v>41</v>
      </c>
      <c r="G511" s="116">
        <v>91</v>
      </c>
      <c r="H511" s="116">
        <v>103</v>
      </c>
      <c r="I511" s="116">
        <v>121</v>
      </c>
      <c r="J511" s="116">
        <v>140</v>
      </c>
      <c r="K511" s="116">
        <v>173</v>
      </c>
      <c r="L511" s="116">
        <v>156</v>
      </c>
      <c r="M511" s="116">
        <v>179</v>
      </c>
      <c r="N511" s="116">
        <v>226</v>
      </c>
      <c r="O511" s="116">
        <v>282</v>
      </c>
      <c r="P511" s="116">
        <v>355</v>
      </c>
      <c r="Q511" s="116">
        <v>424</v>
      </c>
      <c r="R511" s="116">
        <v>529</v>
      </c>
      <c r="S511" s="116">
        <v>612</v>
      </c>
      <c r="T511" s="116">
        <v>562</v>
      </c>
      <c r="U511" s="116">
        <v>1015</v>
      </c>
      <c r="V511" s="116">
        <v>29</v>
      </c>
    </row>
    <row r="512" spans="1:22" s="143" customFormat="1" ht="9" customHeight="1">
      <c r="A512" s="84" t="s">
        <v>34</v>
      </c>
      <c r="B512" s="116">
        <f t="shared" si="27"/>
        <v>20418</v>
      </c>
      <c r="C512" s="116">
        <v>860</v>
      </c>
      <c r="D512" s="116">
        <v>134</v>
      </c>
      <c r="E512" s="116">
        <v>97</v>
      </c>
      <c r="F512" s="116">
        <v>108</v>
      </c>
      <c r="G512" s="116">
        <v>219</v>
      </c>
      <c r="H512" s="116">
        <v>316</v>
      </c>
      <c r="I512" s="116">
        <v>326</v>
      </c>
      <c r="J512" s="116">
        <v>469</v>
      </c>
      <c r="K512" s="116">
        <v>517</v>
      </c>
      <c r="L512" s="116">
        <v>649</v>
      </c>
      <c r="M512" s="116">
        <v>831</v>
      </c>
      <c r="N512" s="116">
        <v>1111</v>
      </c>
      <c r="O512" s="116">
        <v>1318</v>
      </c>
      <c r="P512" s="116">
        <v>1680</v>
      </c>
      <c r="Q512" s="116">
        <v>1961</v>
      </c>
      <c r="R512" s="116">
        <v>2195</v>
      </c>
      <c r="S512" s="116">
        <v>2234</v>
      </c>
      <c r="T512" s="116">
        <v>2114</v>
      </c>
      <c r="U512" s="116">
        <v>3202</v>
      </c>
      <c r="V512" s="116">
        <v>77</v>
      </c>
    </row>
    <row r="513" spans="1:22" s="143" customFormat="1" ht="9" customHeight="1">
      <c r="A513" s="87" t="s">
        <v>35</v>
      </c>
      <c r="B513" s="117">
        <f t="shared" si="27"/>
        <v>19990</v>
      </c>
      <c r="C513" s="117">
        <v>978</v>
      </c>
      <c r="D513" s="117">
        <v>319</v>
      </c>
      <c r="E513" s="117">
        <v>123</v>
      </c>
      <c r="F513" s="117">
        <v>167</v>
      </c>
      <c r="G513" s="117">
        <v>311</v>
      </c>
      <c r="H513" s="117">
        <v>374</v>
      </c>
      <c r="I513" s="117">
        <v>435</v>
      </c>
      <c r="J513" s="117">
        <v>465</v>
      </c>
      <c r="K513" s="117">
        <v>561</v>
      </c>
      <c r="L513" s="117">
        <v>693</v>
      </c>
      <c r="M513" s="117">
        <v>829</v>
      </c>
      <c r="N513" s="117">
        <v>949</v>
      </c>
      <c r="O513" s="117">
        <v>1094</v>
      </c>
      <c r="P513" s="117">
        <v>1327</v>
      </c>
      <c r="Q513" s="117">
        <v>1515</v>
      </c>
      <c r="R513" s="117">
        <v>1854</v>
      </c>
      <c r="S513" s="117">
        <v>2087</v>
      </c>
      <c r="T513" s="117">
        <v>2183</v>
      </c>
      <c r="U513" s="117">
        <v>3670</v>
      </c>
      <c r="V513" s="117">
        <v>56</v>
      </c>
    </row>
    <row r="514" spans="1:22" s="143" customFormat="1" ht="9" customHeight="1">
      <c r="A514" s="84" t="s">
        <v>36</v>
      </c>
      <c r="B514" s="116">
        <f t="shared" si="27"/>
        <v>29320</v>
      </c>
      <c r="C514" s="116">
        <v>2373</v>
      </c>
      <c r="D514" s="116">
        <v>440</v>
      </c>
      <c r="E514" s="116">
        <v>166</v>
      </c>
      <c r="F514" s="116">
        <v>214</v>
      </c>
      <c r="G514" s="116">
        <v>428</v>
      </c>
      <c r="H514" s="116">
        <v>429</v>
      </c>
      <c r="I514" s="116">
        <v>517</v>
      </c>
      <c r="J514" s="116">
        <v>666</v>
      </c>
      <c r="K514" s="116">
        <v>795</v>
      </c>
      <c r="L514" s="116">
        <v>970</v>
      </c>
      <c r="M514" s="116">
        <v>1176</v>
      </c>
      <c r="N514" s="116">
        <v>1505</v>
      </c>
      <c r="O514" s="116">
        <v>1744</v>
      </c>
      <c r="P514" s="116">
        <v>2001</v>
      </c>
      <c r="Q514" s="116">
        <v>2212</v>
      </c>
      <c r="R514" s="116">
        <v>2655</v>
      </c>
      <c r="S514" s="116">
        <v>2962</v>
      </c>
      <c r="T514" s="116">
        <v>2902</v>
      </c>
      <c r="U514" s="116">
        <v>5044</v>
      </c>
      <c r="V514" s="116">
        <v>121</v>
      </c>
    </row>
    <row r="515" spans="1:22" s="143" customFormat="1" ht="9" customHeight="1">
      <c r="A515" s="84" t="s">
        <v>37</v>
      </c>
      <c r="B515" s="116">
        <f t="shared" si="27"/>
        <v>7452</v>
      </c>
      <c r="C515" s="116">
        <v>492</v>
      </c>
      <c r="D515" s="116">
        <v>69</v>
      </c>
      <c r="E515" s="116">
        <v>44</v>
      </c>
      <c r="F515" s="116">
        <v>41</v>
      </c>
      <c r="G515" s="116">
        <v>132</v>
      </c>
      <c r="H515" s="116">
        <v>164</v>
      </c>
      <c r="I515" s="116">
        <v>144</v>
      </c>
      <c r="J515" s="116">
        <v>182</v>
      </c>
      <c r="K515" s="116">
        <v>215</v>
      </c>
      <c r="L515" s="116">
        <v>276</v>
      </c>
      <c r="M515" s="116">
        <v>336</v>
      </c>
      <c r="N515" s="116">
        <v>380</v>
      </c>
      <c r="O515" s="116">
        <v>447</v>
      </c>
      <c r="P515" s="116">
        <v>511</v>
      </c>
      <c r="Q515" s="116">
        <v>605</v>
      </c>
      <c r="R515" s="116">
        <v>678</v>
      </c>
      <c r="S515" s="116">
        <v>742</v>
      </c>
      <c r="T515" s="116">
        <v>695</v>
      </c>
      <c r="U515" s="116">
        <v>1292</v>
      </c>
      <c r="V515" s="116">
        <v>7</v>
      </c>
    </row>
    <row r="516" spans="1:22" s="143" customFormat="1" ht="9" customHeight="1">
      <c r="A516" s="84" t="s">
        <v>38</v>
      </c>
      <c r="B516" s="116">
        <f t="shared" si="27"/>
        <v>3849</v>
      </c>
      <c r="C516" s="116">
        <v>377</v>
      </c>
      <c r="D516" s="116">
        <v>56</v>
      </c>
      <c r="E516" s="116">
        <v>24</v>
      </c>
      <c r="F516" s="116">
        <v>49</v>
      </c>
      <c r="G516" s="116">
        <v>78</v>
      </c>
      <c r="H516" s="116">
        <v>147</v>
      </c>
      <c r="I516" s="116">
        <v>148</v>
      </c>
      <c r="J516" s="116">
        <v>189</v>
      </c>
      <c r="K516" s="116">
        <v>210</v>
      </c>
      <c r="L516" s="116">
        <v>209</v>
      </c>
      <c r="M516" s="116">
        <v>206</v>
      </c>
      <c r="N516" s="116">
        <v>246</v>
      </c>
      <c r="O516" s="116">
        <v>232</v>
      </c>
      <c r="P516" s="116">
        <v>273</v>
      </c>
      <c r="Q516" s="116">
        <v>249</v>
      </c>
      <c r="R516" s="116">
        <v>294</v>
      </c>
      <c r="S516" s="116">
        <v>266</v>
      </c>
      <c r="T516" s="116">
        <v>225</v>
      </c>
      <c r="U516" s="116">
        <v>309</v>
      </c>
      <c r="V516" s="116">
        <v>62</v>
      </c>
    </row>
    <row r="517" spans="1:22" s="143" customFormat="1" ht="9" customHeight="1">
      <c r="A517" s="87" t="s">
        <v>39</v>
      </c>
      <c r="B517" s="117">
        <f t="shared" si="27"/>
        <v>12263</v>
      </c>
      <c r="C517" s="117">
        <v>538</v>
      </c>
      <c r="D517" s="117">
        <v>160</v>
      </c>
      <c r="E517" s="117">
        <v>68</v>
      </c>
      <c r="F517" s="117">
        <v>92</v>
      </c>
      <c r="G517" s="117">
        <v>188</v>
      </c>
      <c r="H517" s="117">
        <v>223</v>
      </c>
      <c r="I517" s="117">
        <v>193</v>
      </c>
      <c r="J517" s="117">
        <v>281</v>
      </c>
      <c r="K517" s="117">
        <v>288</v>
      </c>
      <c r="L517" s="117">
        <v>315</v>
      </c>
      <c r="M517" s="117">
        <v>454</v>
      </c>
      <c r="N517" s="117">
        <v>539</v>
      </c>
      <c r="O517" s="117">
        <v>637</v>
      </c>
      <c r="P517" s="117">
        <v>809</v>
      </c>
      <c r="Q517" s="117">
        <v>986</v>
      </c>
      <c r="R517" s="117">
        <v>1261</v>
      </c>
      <c r="S517" s="117">
        <v>1324</v>
      </c>
      <c r="T517" s="117">
        <v>1485</v>
      </c>
      <c r="U517" s="117">
        <v>2404</v>
      </c>
      <c r="V517" s="117">
        <v>18</v>
      </c>
    </row>
    <row r="518" spans="1:22" s="143" customFormat="1" ht="9" customHeight="1">
      <c r="A518" s="84" t="s">
        <v>40</v>
      </c>
      <c r="B518" s="116">
        <f t="shared" si="27"/>
        <v>13299</v>
      </c>
      <c r="C518" s="116">
        <v>411</v>
      </c>
      <c r="D518" s="116">
        <v>121</v>
      </c>
      <c r="E518" s="116">
        <v>56</v>
      </c>
      <c r="F518" s="116">
        <v>81</v>
      </c>
      <c r="G518" s="116">
        <v>250</v>
      </c>
      <c r="H518" s="116">
        <v>344</v>
      </c>
      <c r="I518" s="116">
        <v>404</v>
      </c>
      <c r="J518" s="116">
        <v>473</v>
      </c>
      <c r="K518" s="116">
        <v>446</v>
      </c>
      <c r="L518" s="116">
        <v>420</v>
      </c>
      <c r="M518" s="116">
        <v>503</v>
      </c>
      <c r="N518" s="116">
        <v>648</v>
      </c>
      <c r="O518" s="116">
        <v>752</v>
      </c>
      <c r="P518" s="116">
        <v>892</v>
      </c>
      <c r="Q518" s="116">
        <v>1122</v>
      </c>
      <c r="R518" s="116">
        <v>1363</v>
      </c>
      <c r="S518" s="116">
        <v>1382</v>
      </c>
      <c r="T518" s="116">
        <v>1450</v>
      </c>
      <c r="U518" s="116">
        <v>2163</v>
      </c>
      <c r="V518" s="116">
        <v>18</v>
      </c>
    </row>
    <row r="519" spans="1:22" s="143" customFormat="1" ht="9" customHeight="1">
      <c r="A519" s="84" t="s">
        <v>41</v>
      </c>
      <c r="B519" s="116">
        <f t="shared" si="27"/>
        <v>13210</v>
      </c>
      <c r="C519" s="116">
        <v>627</v>
      </c>
      <c r="D519" s="116">
        <v>128</v>
      </c>
      <c r="E519" s="116">
        <v>63</v>
      </c>
      <c r="F519" s="116">
        <v>90</v>
      </c>
      <c r="G519" s="116">
        <v>189</v>
      </c>
      <c r="H519" s="116">
        <v>245</v>
      </c>
      <c r="I519" s="116">
        <v>279</v>
      </c>
      <c r="J519" s="116">
        <v>379</v>
      </c>
      <c r="K519" s="116">
        <v>371</v>
      </c>
      <c r="L519" s="116">
        <v>446</v>
      </c>
      <c r="M519" s="116">
        <v>600</v>
      </c>
      <c r="N519" s="116">
        <v>696</v>
      </c>
      <c r="O519" s="116">
        <v>875</v>
      </c>
      <c r="P519" s="116">
        <v>1034</v>
      </c>
      <c r="Q519" s="116">
        <v>1219</v>
      </c>
      <c r="R519" s="116">
        <v>1312</v>
      </c>
      <c r="S519" s="116">
        <v>1478</v>
      </c>
      <c r="T519" s="116">
        <v>1325</v>
      </c>
      <c r="U519" s="116">
        <v>1794</v>
      </c>
      <c r="V519" s="116">
        <v>60</v>
      </c>
    </row>
    <row r="520" spans="1:22" s="143" customFormat="1" ht="9" customHeight="1">
      <c r="A520" s="84" t="s">
        <v>42</v>
      </c>
      <c r="B520" s="116">
        <f t="shared" si="27"/>
        <v>9536</v>
      </c>
      <c r="C520" s="116">
        <v>518</v>
      </c>
      <c r="D520" s="116">
        <v>120</v>
      </c>
      <c r="E520" s="116">
        <v>69</v>
      </c>
      <c r="F520" s="116">
        <v>81</v>
      </c>
      <c r="G520" s="116">
        <v>225</v>
      </c>
      <c r="H520" s="116">
        <v>319</v>
      </c>
      <c r="I520" s="116">
        <v>325</v>
      </c>
      <c r="J520" s="116">
        <v>330</v>
      </c>
      <c r="K520" s="116">
        <v>362</v>
      </c>
      <c r="L520" s="116">
        <v>371</v>
      </c>
      <c r="M520" s="116">
        <v>487</v>
      </c>
      <c r="N520" s="116">
        <v>525</v>
      </c>
      <c r="O520" s="116">
        <v>637</v>
      </c>
      <c r="P520" s="116">
        <v>634</v>
      </c>
      <c r="Q520" s="116">
        <v>709</v>
      </c>
      <c r="R520" s="116">
        <v>827</v>
      </c>
      <c r="S520" s="116">
        <v>929</v>
      </c>
      <c r="T520" s="116">
        <v>775</v>
      </c>
      <c r="U520" s="116">
        <v>1267</v>
      </c>
      <c r="V520" s="116">
        <v>26</v>
      </c>
    </row>
    <row r="521" spans="1:22" s="143" customFormat="1" ht="9" customHeight="1">
      <c r="A521" s="87" t="s">
        <v>43</v>
      </c>
      <c r="B521" s="117">
        <f t="shared" si="27"/>
        <v>14870</v>
      </c>
      <c r="C521" s="117">
        <v>784</v>
      </c>
      <c r="D521" s="117">
        <v>139</v>
      </c>
      <c r="E521" s="117">
        <v>57</v>
      </c>
      <c r="F521" s="117">
        <v>88</v>
      </c>
      <c r="G521" s="117">
        <v>172</v>
      </c>
      <c r="H521" s="117">
        <v>272</v>
      </c>
      <c r="I521" s="117">
        <v>315</v>
      </c>
      <c r="J521" s="117">
        <v>367</v>
      </c>
      <c r="K521" s="117">
        <v>428</v>
      </c>
      <c r="L521" s="117">
        <v>488</v>
      </c>
      <c r="M521" s="117">
        <v>650</v>
      </c>
      <c r="N521" s="117">
        <v>837</v>
      </c>
      <c r="O521" s="117">
        <v>960</v>
      </c>
      <c r="P521" s="117">
        <v>1180</v>
      </c>
      <c r="Q521" s="117">
        <v>1401</v>
      </c>
      <c r="R521" s="117">
        <v>1545</v>
      </c>
      <c r="S521" s="117">
        <v>1608</v>
      </c>
      <c r="T521" s="117">
        <v>1462</v>
      </c>
      <c r="U521" s="117">
        <v>2061</v>
      </c>
      <c r="V521" s="117">
        <v>56</v>
      </c>
    </row>
    <row r="522" spans="1:22" s="143" customFormat="1" ht="9" customHeight="1">
      <c r="A522" s="84" t="s">
        <v>44</v>
      </c>
      <c r="B522" s="116">
        <f t="shared" si="27"/>
        <v>5130</v>
      </c>
      <c r="C522" s="116">
        <v>363</v>
      </c>
      <c r="D522" s="116">
        <v>67</v>
      </c>
      <c r="E522" s="116">
        <v>29</v>
      </c>
      <c r="F522" s="116">
        <v>43</v>
      </c>
      <c r="G522" s="116">
        <v>72</v>
      </c>
      <c r="H522" s="116">
        <v>80</v>
      </c>
      <c r="I522" s="116">
        <v>111</v>
      </c>
      <c r="J522" s="116">
        <v>140</v>
      </c>
      <c r="K522" s="116">
        <v>127</v>
      </c>
      <c r="L522" s="116">
        <v>148</v>
      </c>
      <c r="M522" s="116">
        <v>217</v>
      </c>
      <c r="N522" s="116">
        <v>264</v>
      </c>
      <c r="O522" s="116">
        <v>274</v>
      </c>
      <c r="P522" s="116">
        <v>329</v>
      </c>
      <c r="Q522" s="116">
        <v>355</v>
      </c>
      <c r="R522" s="116">
        <v>448</v>
      </c>
      <c r="S522" s="116">
        <v>534</v>
      </c>
      <c r="T522" s="116">
        <v>500</v>
      </c>
      <c r="U522" s="116">
        <v>1016</v>
      </c>
      <c r="V522" s="116">
        <v>13</v>
      </c>
    </row>
    <row r="523" spans="1:22" s="143" customFormat="1" ht="9" customHeight="1">
      <c r="A523" s="84" t="s">
        <v>45</v>
      </c>
      <c r="B523" s="116">
        <f t="shared" si="27"/>
        <v>41273</v>
      </c>
      <c r="C523" s="116">
        <v>1968</v>
      </c>
      <c r="D523" s="116">
        <v>379</v>
      </c>
      <c r="E523" s="116">
        <v>185</v>
      </c>
      <c r="F523" s="116">
        <v>276</v>
      </c>
      <c r="G523" s="116">
        <v>526</v>
      </c>
      <c r="H523" s="116">
        <v>689</v>
      </c>
      <c r="I523" s="116">
        <v>842</v>
      </c>
      <c r="J523" s="116">
        <v>984</v>
      </c>
      <c r="K523" s="116">
        <v>1138</v>
      </c>
      <c r="L523" s="116">
        <v>1416</v>
      </c>
      <c r="M523" s="116">
        <v>1684</v>
      </c>
      <c r="N523" s="116">
        <v>2320</v>
      </c>
      <c r="O523" s="116">
        <v>2516</v>
      </c>
      <c r="P523" s="116">
        <v>3167</v>
      </c>
      <c r="Q523" s="116">
        <v>3447</v>
      </c>
      <c r="R523" s="116">
        <v>4352</v>
      </c>
      <c r="S523" s="116">
        <v>4475</v>
      </c>
      <c r="T523" s="116">
        <v>4219</v>
      </c>
      <c r="U523" s="116">
        <v>6576</v>
      </c>
      <c r="V523" s="116">
        <v>114</v>
      </c>
    </row>
    <row r="524" spans="1:22" s="143" customFormat="1" ht="9" customHeight="1">
      <c r="A524" s="84" t="s">
        <v>46</v>
      </c>
      <c r="B524" s="116">
        <f t="shared" si="27"/>
        <v>10172</v>
      </c>
      <c r="C524" s="116">
        <v>459</v>
      </c>
      <c r="D524" s="116">
        <v>82</v>
      </c>
      <c r="E524" s="116">
        <v>47</v>
      </c>
      <c r="F524" s="116">
        <v>61</v>
      </c>
      <c r="G524" s="116">
        <v>102</v>
      </c>
      <c r="H524" s="116">
        <v>143</v>
      </c>
      <c r="I524" s="116">
        <v>184</v>
      </c>
      <c r="J524" s="116">
        <v>190</v>
      </c>
      <c r="K524" s="116">
        <v>243</v>
      </c>
      <c r="L524" s="116">
        <v>286</v>
      </c>
      <c r="M524" s="116">
        <v>398</v>
      </c>
      <c r="N524" s="116">
        <v>456</v>
      </c>
      <c r="O524" s="116">
        <v>566</v>
      </c>
      <c r="P524" s="116">
        <v>753</v>
      </c>
      <c r="Q524" s="116">
        <v>830</v>
      </c>
      <c r="R524" s="116">
        <v>979</v>
      </c>
      <c r="S524" s="116">
        <v>1118</v>
      </c>
      <c r="T524" s="116">
        <v>1145</v>
      </c>
      <c r="U524" s="116">
        <v>2103</v>
      </c>
      <c r="V524" s="116">
        <v>27</v>
      </c>
    </row>
    <row r="525" spans="1:22" s="143" customFormat="1" ht="9" customHeight="1">
      <c r="A525" s="87" t="s">
        <v>47</v>
      </c>
      <c r="B525" s="117">
        <f t="shared" si="27"/>
        <v>7633</v>
      </c>
      <c r="C525" s="117">
        <v>355</v>
      </c>
      <c r="D525" s="117">
        <v>82</v>
      </c>
      <c r="E525" s="117">
        <v>39</v>
      </c>
      <c r="F525" s="117">
        <v>62</v>
      </c>
      <c r="G525" s="117">
        <v>125</v>
      </c>
      <c r="H525" s="117">
        <v>152</v>
      </c>
      <c r="I525" s="117">
        <v>138</v>
      </c>
      <c r="J525" s="117">
        <v>162</v>
      </c>
      <c r="K525" s="117">
        <v>159</v>
      </c>
      <c r="L525" s="117">
        <v>186</v>
      </c>
      <c r="M525" s="117">
        <v>231</v>
      </c>
      <c r="N525" s="117">
        <v>289</v>
      </c>
      <c r="O525" s="117">
        <v>357</v>
      </c>
      <c r="P525" s="117">
        <v>480</v>
      </c>
      <c r="Q525" s="117">
        <v>559</v>
      </c>
      <c r="R525" s="117">
        <v>710</v>
      </c>
      <c r="S525" s="117">
        <v>888</v>
      </c>
      <c r="T525" s="117">
        <v>930</v>
      </c>
      <c r="U525" s="117">
        <v>1695</v>
      </c>
      <c r="V525" s="117">
        <v>34</v>
      </c>
    </row>
    <row r="526" spans="1:22" s="143" customFormat="1" ht="9" customHeight="1">
      <c r="A526" s="84" t="s">
        <v>76</v>
      </c>
      <c r="B526" s="116">
        <f t="shared" si="27"/>
        <v>1242</v>
      </c>
      <c r="C526" s="116">
        <v>18</v>
      </c>
      <c r="D526" s="116">
        <v>19</v>
      </c>
      <c r="E526" s="116">
        <v>12</v>
      </c>
      <c r="F526" s="116">
        <v>11</v>
      </c>
      <c r="G526" s="116">
        <v>44</v>
      </c>
      <c r="H526" s="116">
        <v>74</v>
      </c>
      <c r="I526" s="116">
        <v>77</v>
      </c>
      <c r="J526" s="116">
        <v>64</v>
      </c>
      <c r="K526" s="116">
        <v>72</v>
      </c>
      <c r="L526" s="116">
        <v>83</v>
      </c>
      <c r="M526" s="116">
        <v>105</v>
      </c>
      <c r="N526" s="116">
        <v>118</v>
      </c>
      <c r="O526" s="116">
        <v>89</v>
      </c>
      <c r="P526" s="116">
        <v>108</v>
      </c>
      <c r="Q526" s="116">
        <v>85</v>
      </c>
      <c r="R526" s="116">
        <v>77</v>
      </c>
      <c r="S526" s="116">
        <v>72</v>
      </c>
      <c r="T526" s="116">
        <v>58</v>
      </c>
      <c r="U526" s="116">
        <v>56</v>
      </c>
      <c r="V526" s="116">
        <v>0</v>
      </c>
    </row>
    <row r="527" spans="1:22" s="143" customFormat="1" ht="9" customHeight="1">
      <c r="A527" s="84"/>
      <c r="B527" s="116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</row>
    <row r="528" spans="1:22" s="143" customFormat="1" ht="9" customHeight="1">
      <c r="A528" s="80">
        <v>2009</v>
      </c>
      <c r="B528" s="116"/>
      <c r="C528" s="116"/>
      <c r="D528" s="116"/>
      <c r="E528" s="116"/>
      <c r="F528" s="116"/>
      <c r="G528" s="116"/>
      <c r="H528" s="116"/>
      <c r="I528" s="116"/>
      <c r="J528" s="116"/>
      <c r="K528" s="116"/>
      <c r="L528" s="116"/>
      <c r="M528" s="84"/>
      <c r="N528" s="84"/>
      <c r="O528" s="84"/>
      <c r="P528" s="84"/>
      <c r="Q528" s="84"/>
      <c r="R528" s="84"/>
      <c r="S528" s="84"/>
      <c r="T528" s="84"/>
      <c r="U528" s="334"/>
      <c r="V528" s="358"/>
    </row>
    <row r="529" spans="1:22" s="258" customFormat="1" ht="9" customHeight="1">
      <c r="A529" s="83" t="s">
        <v>7</v>
      </c>
      <c r="B529" s="121">
        <f t="shared" ref="B529:V529" si="28">SUM(B531:B564)</f>
        <v>564673</v>
      </c>
      <c r="C529" s="121">
        <f t="shared" si="28"/>
        <v>28988</v>
      </c>
      <c r="D529" s="121">
        <f t="shared" si="28"/>
        <v>5992</v>
      </c>
      <c r="E529" s="121">
        <f t="shared" si="28"/>
        <v>3157</v>
      </c>
      <c r="F529" s="121">
        <f t="shared" si="28"/>
        <v>3787</v>
      </c>
      <c r="G529" s="121">
        <f t="shared" si="28"/>
        <v>9453</v>
      </c>
      <c r="H529" s="121">
        <f t="shared" si="28"/>
        <v>12719</v>
      </c>
      <c r="I529" s="121">
        <f t="shared" si="28"/>
        <v>13860</v>
      </c>
      <c r="J529" s="121">
        <f t="shared" si="28"/>
        <v>15545</v>
      </c>
      <c r="K529" s="121">
        <f t="shared" si="28"/>
        <v>18006</v>
      </c>
      <c r="L529" s="121">
        <f t="shared" si="28"/>
        <v>19948</v>
      </c>
      <c r="M529" s="121">
        <f t="shared" si="28"/>
        <v>24611</v>
      </c>
      <c r="N529" s="121">
        <f t="shared" si="28"/>
        <v>30095</v>
      </c>
      <c r="O529" s="121">
        <f t="shared" si="28"/>
        <v>34744</v>
      </c>
      <c r="P529" s="121">
        <f t="shared" si="28"/>
        <v>40041</v>
      </c>
      <c r="Q529" s="121">
        <f t="shared" si="28"/>
        <v>45743</v>
      </c>
      <c r="R529" s="121">
        <f t="shared" si="28"/>
        <v>52357</v>
      </c>
      <c r="S529" s="121">
        <f t="shared" si="28"/>
        <v>57823</v>
      </c>
      <c r="T529" s="121">
        <f t="shared" si="28"/>
        <v>54543</v>
      </c>
      <c r="U529" s="121">
        <f t="shared" si="28"/>
        <v>90726</v>
      </c>
      <c r="V529" s="121">
        <f t="shared" si="28"/>
        <v>2535</v>
      </c>
    </row>
    <row r="530" spans="1:22" s="258" customFormat="1" ht="5.25" customHeight="1">
      <c r="A530" s="83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</row>
    <row r="531" spans="1:22" s="143" customFormat="1" ht="9" customHeight="1">
      <c r="A531" s="84" t="s">
        <v>16</v>
      </c>
      <c r="B531" s="116">
        <f t="shared" ref="B531:B564" si="29">SUM(C531:V531)</f>
        <v>4987</v>
      </c>
      <c r="C531" s="116">
        <v>230</v>
      </c>
      <c r="D531" s="116">
        <v>52</v>
      </c>
      <c r="E531" s="116">
        <v>35</v>
      </c>
      <c r="F531" s="116">
        <v>43</v>
      </c>
      <c r="G531" s="116">
        <v>81</v>
      </c>
      <c r="H531" s="116">
        <v>109</v>
      </c>
      <c r="I531" s="116">
        <v>109</v>
      </c>
      <c r="J531" s="116">
        <v>126</v>
      </c>
      <c r="K531" s="116">
        <v>151</v>
      </c>
      <c r="L531" s="116">
        <v>149</v>
      </c>
      <c r="M531" s="116">
        <v>227</v>
      </c>
      <c r="N531" s="116">
        <v>256</v>
      </c>
      <c r="O531" s="116">
        <v>305</v>
      </c>
      <c r="P531" s="116">
        <v>357</v>
      </c>
      <c r="Q531" s="116">
        <v>390</v>
      </c>
      <c r="R531" s="116">
        <v>442</v>
      </c>
      <c r="S531" s="116">
        <v>510</v>
      </c>
      <c r="T531" s="116">
        <v>517</v>
      </c>
      <c r="U531" s="116">
        <v>886</v>
      </c>
      <c r="V531" s="116">
        <v>12</v>
      </c>
    </row>
    <row r="532" spans="1:22" s="143" customFormat="1" ht="9" customHeight="1">
      <c r="A532" s="84" t="s">
        <v>17</v>
      </c>
      <c r="B532" s="116">
        <f t="shared" si="29"/>
        <v>15232</v>
      </c>
      <c r="C532" s="116">
        <v>815</v>
      </c>
      <c r="D532" s="116">
        <v>169</v>
      </c>
      <c r="E532" s="116">
        <v>70</v>
      </c>
      <c r="F532" s="116">
        <v>119</v>
      </c>
      <c r="G532" s="116">
        <v>292</v>
      </c>
      <c r="H532" s="116">
        <v>498</v>
      </c>
      <c r="I532" s="116">
        <v>566</v>
      </c>
      <c r="J532" s="116">
        <v>686</v>
      </c>
      <c r="K532" s="116">
        <v>806</v>
      </c>
      <c r="L532" s="116">
        <v>826</v>
      </c>
      <c r="M532" s="116">
        <v>841</v>
      </c>
      <c r="N532" s="116">
        <v>1016</v>
      </c>
      <c r="O532" s="116">
        <v>1053</v>
      </c>
      <c r="P532" s="116">
        <v>1101</v>
      </c>
      <c r="Q532" s="116">
        <v>1134</v>
      </c>
      <c r="R532" s="116">
        <v>1252</v>
      </c>
      <c r="S532" s="116">
        <v>1218</v>
      </c>
      <c r="T532" s="116">
        <v>1096</v>
      </c>
      <c r="U532" s="116">
        <v>1498</v>
      </c>
      <c r="V532" s="116">
        <v>176</v>
      </c>
    </row>
    <row r="533" spans="1:22" s="143" customFormat="1" ht="9" customHeight="1">
      <c r="A533" s="84" t="s">
        <v>18</v>
      </c>
      <c r="B533" s="116">
        <f t="shared" si="29"/>
        <v>2476</v>
      </c>
      <c r="C533" s="116">
        <v>149</v>
      </c>
      <c r="D533" s="116">
        <v>38</v>
      </c>
      <c r="E533" s="116">
        <v>12</v>
      </c>
      <c r="F533" s="116">
        <v>15</v>
      </c>
      <c r="G533" s="116">
        <v>41</v>
      </c>
      <c r="H533" s="116">
        <v>36</v>
      </c>
      <c r="I533" s="116">
        <v>73</v>
      </c>
      <c r="J533" s="116">
        <v>59</v>
      </c>
      <c r="K533" s="116">
        <v>89</v>
      </c>
      <c r="L533" s="116">
        <v>116</v>
      </c>
      <c r="M533" s="116">
        <v>127</v>
      </c>
      <c r="N533" s="116">
        <v>160</v>
      </c>
      <c r="O533" s="116">
        <v>175</v>
      </c>
      <c r="P533" s="116">
        <v>211</v>
      </c>
      <c r="Q533" s="116">
        <v>186</v>
      </c>
      <c r="R533" s="116">
        <v>233</v>
      </c>
      <c r="S533" s="116">
        <v>210</v>
      </c>
      <c r="T533" s="116">
        <v>201</v>
      </c>
      <c r="U533" s="116">
        <v>315</v>
      </c>
      <c r="V533" s="116">
        <v>30</v>
      </c>
    </row>
    <row r="534" spans="1:22" s="143" customFormat="1" ht="9" customHeight="1">
      <c r="A534" s="87" t="s">
        <v>19</v>
      </c>
      <c r="B534" s="117">
        <f t="shared" si="29"/>
        <v>3651</v>
      </c>
      <c r="C534" s="117">
        <v>161</v>
      </c>
      <c r="D534" s="117">
        <v>34</v>
      </c>
      <c r="E534" s="117">
        <v>20</v>
      </c>
      <c r="F534" s="117">
        <v>30</v>
      </c>
      <c r="G534" s="117">
        <v>49</v>
      </c>
      <c r="H534" s="117">
        <v>101</v>
      </c>
      <c r="I534" s="117">
        <v>93</v>
      </c>
      <c r="J534" s="117">
        <v>106</v>
      </c>
      <c r="K534" s="117">
        <v>127</v>
      </c>
      <c r="L534" s="117">
        <v>120</v>
      </c>
      <c r="M534" s="117">
        <v>164</v>
      </c>
      <c r="N534" s="117">
        <v>189</v>
      </c>
      <c r="O534" s="117">
        <v>220</v>
      </c>
      <c r="P534" s="117">
        <v>276</v>
      </c>
      <c r="Q534" s="117">
        <v>311</v>
      </c>
      <c r="R534" s="117">
        <v>327</v>
      </c>
      <c r="S534" s="117">
        <v>382</v>
      </c>
      <c r="T534" s="117">
        <v>338</v>
      </c>
      <c r="U534" s="117">
        <v>573</v>
      </c>
      <c r="V534" s="117">
        <v>30</v>
      </c>
    </row>
    <row r="535" spans="1:22" s="143" customFormat="1" ht="9" customHeight="1">
      <c r="A535" s="84" t="s">
        <v>20</v>
      </c>
      <c r="B535" s="116">
        <f t="shared" si="29"/>
        <v>13792</v>
      </c>
      <c r="C535" s="116">
        <v>459</v>
      </c>
      <c r="D535" s="116">
        <v>82</v>
      </c>
      <c r="E535" s="116">
        <v>59</v>
      </c>
      <c r="F535" s="116">
        <v>73</v>
      </c>
      <c r="G535" s="116">
        <v>195</v>
      </c>
      <c r="H535" s="116">
        <v>233</v>
      </c>
      <c r="I535" s="116">
        <v>281</v>
      </c>
      <c r="J535" s="116">
        <v>350</v>
      </c>
      <c r="K535" s="116">
        <v>352</v>
      </c>
      <c r="L535" s="116">
        <v>452</v>
      </c>
      <c r="M535" s="116">
        <v>565</v>
      </c>
      <c r="N535" s="116">
        <v>814</v>
      </c>
      <c r="O535" s="116">
        <v>952</v>
      </c>
      <c r="P535" s="116">
        <v>1247</v>
      </c>
      <c r="Q535" s="116">
        <v>1302</v>
      </c>
      <c r="R535" s="116">
        <v>1542</v>
      </c>
      <c r="S535" s="116">
        <v>1471</v>
      </c>
      <c r="T535" s="116">
        <v>1330</v>
      </c>
      <c r="U535" s="116">
        <v>1888</v>
      </c>
      <c r="V535" s="116">
        <v>145</v>
      </c>
    </row>
    <row r="536" spans="1:22" s="143" customFormat="1" ht="9" customHeight="1">
      <c r="A536" s="84" t="s">
        <v>21</v>
      </c>
      <c r="B536" s="116">
        <f t="shared" si="29"/>
        <v>3107</v>
      </c>
      <c r="C536" s="116">
        <v>146</v>
      </c>
      <c r="D536" s="116">
        <v>29</v>
      </c>
      <c r="E536" s="116">
        <v>18</v>
      </c>
      <c r="F536" s="116">
        <v>9</v>
      </c>
      <c r="G536" s="116">
        <v>37</v>
      </c>
      <c r="H536" s="116">
        <v>56</v>
      </c>
      <c r="I536" s="116">
        <v>68</v>
      </c>
      <c r="J536" s="116">
        <v>79</v>
      </c>
      <c r="K536" s="116">
        <v>82</v>
      </c>
      <c r="L536" s="116">
        <v>121</v>
      </c>
      <c r="M536" s="116">
        <v>115</v>
      </c>
      <c r="N536" s="116">
        <v>150</v>
      </c>
      <c r="O536" s="116">
        <v>173</v>
      </c>
      <c r="P536" s="116">
        <v>226</v>
      </c>
      <c r="Q536" s="116">
        <v>272</v>
      </c>
      <c r="R536" s="116">
        <v>279</v>
      </c>
      <c r="S536" s="116">
        <v>314</v>
      </c>
      <c r="T536" s="116">
        <v>286</v>
      </c>
      <c r="U536" s="116">
        <v>612</v>
      </c>
      <c r="V536" s="116">
        <v>35</v>
      </c>
    </row>
    <row r="537" spans="1:22" s="143" customFormat="1" ht="9" customHeight="1">
      <c r="A537" s="84" t="s">
        <v>22</v>
      </c>
      <c r="B537" s="116">
        <f t="shared" si="29"/>
        <v>20378</v>
      </c>
      <c r="C537" s="116">
        <v>1186</v>
      </c>
      <c r="D537" s="116">
        <v>495</v>
      </c>
      <c r="E537" s="116">
        <v>201</v>
      </c>
      <c r="F537" s="116">
        <v>237</v>
      </c>
      <c r="G537" s="116">
        <v>413</v>
      </c>
      <c r="H537" s="116">
        <v>594</v>
      </c>
      <c r="I537" s="116">
        <v>650</v>
      </c>
      <c r="J537" s="116">
        <v>689</v>
      </c>
      <c r="K537" s="116">
        <v>782</v>
      </c>
      <c r="L537" s="116">
        <v>875</v>
      </c>
      <c r="M537" s="116">
        <v>958</v>
      </c>
      <c r="N537" s="116">
        <v>1137</v>
      </c>
      <c r="O537" s="116">
        <v>1278</v>
      </c>
      <c r="P537" s="116">
        <v>1260</v>
      </c>
      <c r="Q537" s="116">
        <v>1627</v>
      </c>
      <c r="R537" s="116">
        <v>1815</v>
      </c>
      <c r="S537" s="116">
        <v>2019</v>
      </c>
      <c r="T537" s="116">
        <v>1514</v>
      </c>
      <c r="U537" s="116">
        <v>2566</v>
      </c>
      <c r="V537" s="116">
        <v>82</v>
      </c>
    </row>
    <row r="538" spans="1:22" s="143" customFormat="1" ht="9" customHeight="1">
      <c r="A538" s="87" t="s">
        <v>23</v>
      </c>
      <c r="B538" s="117">
        <f t="shared" si="29"/>
        <v>22255</v>
      </c>
      <c r="C538" s="117">
        <v>1078</v>
      </c>
      <c r="D538" s="117">
        <v>202</v>
      </c>
      <c r="E538" s="117">
        <v>112</v>
      </c>
      <c r="F538" s="117">
        <v>134</v>
      </c>
      <c r="G538" s="117">
        <v>648</v>
      </c>
      <c r="H538" s="117">
        <v>1055</v>
      </c>
      <c r="I538" s="117">
        <v>1012</v>
      </c>
      <c r="J538" s="117">
        <v>1068</v>
      </c>
      <c r="K538" s="117">
        <v>1086</v>
      </c>
      <c r="L538" s="117">
        <v>1011</v>
      </c>
      <c r="M538" s="117">
        <v>1101</v>
      </c>
      <c r="N538" s="117">
        <v>1128</v>
      </c>
      <c r="O538" s="117">
        <v>1215</v>
      </c>
      <c r="P538" s="117">
        <v>1504</v>
      </c>
      <c r="Q538" s="117">
        <v>1651</v>
      </c>
      <c r="R538" s="117">
        <v>2001</v>
      </c>
      <c r="S538" s="117">
        <v>1961</v>
      </c>
      <c r="T538" s="117">
        <v>1806</v>
      </c>
      <c r="U538" s="117">
        <v>2278</v>
      </c>
      <c r="V538" s="117">
        <v>204</v>
      </c>
    </row>
    <row r="539" spans="1:22" s="143" customFormat="1" ht="9" customHeight="1">
      <c r="A539" s="243" t="s">
        <v>24</v>
      </c>
      <c r="B539" s="116">
        <f t="shared" si="29"/>
        <v>53801</v>
      </c>
      <c r="C539" s="116">
        <v>2137</v>
      </c>
      <c r="D539" s="116">
        <v>329</v>
      </c>
      <c r="E539" s="116">
        <v>196</v>
      </c>
      <c r="F539" s="116">
        <v>205</v>
      </c>
      <c r="G539" s="116">
        <v>469</v>
      </c>
      <c r="H539" s="116">
        <v>766</v>
      </c>
      <c r="I539" s="116">
        <v>872</v>
      </c>
      <c r="J539" s="116">
        <v>1101</v>
      </c>
      <c r="K539" s="116">
        <v>1445</v>
      </c>
      <c r="L539" s="116">
        <v>1713</v>
      </c>
      <c r="M539" s="116">
        <v>2298</v>
      </c>
      <c r="N539" s="116">
        <v>3052</v>
      </c>
      <c r="O539" s="116">
        <v>3506</v>
      </c>
      <c r="P539" s="116">
        <v>4014</v>
      </c>
      <c r="Q539" s="116">
        <v>4525</v>
      </c>
      <c r="R539" s="116">
        <v>5197</v>
      </c>
      <c r="S539" s="116">
        <v>6076</v>
      </c>
      <c r="T539" s="116">
        <v>6030</v>
      </c>
      <c r="U539" s="116">
        <v>9841</v>
      </c>
      <c r="V539" s="116">
        <v>29</v>
      </c>
    </row>
    <row r="540" spans="1:22" s="143" customFormat="1" ht="9" customHeight="1">
      <c r="A540" s="84" t="s">
        <v>25</v>
      </c>
      <c r="B540" s="116">
        <f t="shared" si="29"/>
        <v>9718</v>
      </c>
      <c r="C540" s="116">
        <v>368</v>
      </c>
      <c r="D540" s="116">
        <v>76</v>
      </c>
      <c r="E540" s="116">
        <v>56</v>
      </c>
      <c r="F540" s="116">
        <v>58</v>
      </c>
      <c r="G540" s="116">
        <v>228</v>
      </c>
      <c r="H540" s="116">
        <v>291</v>
      </c>
      <c r="I540" s="116">
        <v>340</v>
      </c>
      <c r="J540" s="116">
        <v>373</v>
      </c>
      <c r="K540" s="116">
        <v>383</v>
      </c>
      <c r="L540" s="116">
        <v>382</v>
      </c>
      <c r="M540" s="116">
        <v>391</v>
      </c>
      <c r="N540" s="116">
        <v>439</v>
      </c>
      <c r="O540" s="116">
        <v>515</v>
      </c>
      <c r="P540" s="116">
        <v>631</v>
      </c>
      <c r="Q540" s="116">
        <v>764</v>
      </c>
      <c r="R540" s="116">
        <v>994</v>
      </c>
      <c r="S540" s="116">
        <v>1113</v>
      </c>
      <c r="T540" s="116">
        <v>957</v>
      </c>
      <c r="U540" s="116">
        <v>1323</v>
      </c>
      <c r="V540" s="116">
        <v>36</v>
      </c>
    </row>
    <row r="541" spans="1:22" s="143" customFormat="1" ht="9" customHeight="1">
      <c r="A541" s="84" t="s">
        <v>26</v>
      </c>
      <c r="B541" s="116">
        <f t="shared" si="29"/>
        <v>25422</v>
      </c>
      <c r="C541" s="116">
        <v>1417</v>
      </c>
      <c r="D541" s="116">
        <v>260</v>
      </c>
      <c r="E541" s="116">
        <v>153</v>
      </c>
      <c r="F541" s="116">
        <v>197</v>
      </c>
      <c r="G541" s="116">
        <v>541</v>
      </c>
      <c r="H541" s="116">
        <v>527</v>
      </c>
      <c r="I541" s="116">
        <v>531</v>
      </c>
      <c r="J541" s="116">
        <v>646</v>
      </c>
      <c r="K541" s="116">
        <v>681</v>
      </c>
      <c r="L541" s="116">
        <v>769</v>
      </c>
      <c r="M541" s="116">
        <v>972</v>
      </c>
      <c r="N541" s="116">
        <v>1256</v>
      </c>
      <c r="O541" s="116">
        <v>1435</v>
      </c>
      <c r="P541" s="116">
        <v>1678</v>
      </c>
      <c r="Q541" s="116">
        <v>1851</v>
      </c>
      <c r="R541" s="116">
        <v>2216</v>
      </c>
      <c r="S541" s="116">
        <v>2600</v>
      </c>
      <c r="T541" s="116">
        <v>2690</v>
      </c>
      <c r="U541" s="116">
        <v>4958</v>
      </c>
      <c r="V541" s="116">
        <v>44</v>
      </c>
    </row>
    <row r="542" spans="1:22" s="143" customFormat="1" ht="9" customHeight="1">
      <c r="A542" s="87" t="s">
        <v>27</v>
      </c>
      <c r="B542" s="117">
        <f t="shared" si="29"/>
        <v>16603</v>
      </c>
      <c r="C542" s="117">
        <v>780</v>
      </c>
      <c r="D542" s="117">
        <v>199</v>
      </c>
      <c r="E542" s="117">
        <v>96</v>
      </c>
      <c r="F542" s="117">
        <v>117</v>
      </c>
      <c r="G542" s="117">
        <v>358</v>
      </c>
      <c r="H542" s="117">
        <v>498</v>
      </c>
      <c r="I542" s="117">
        <v>526</v>
      </c>
      <c r="J542" s="117">
        <v>626</v>
      </c>
      <c r="K542" s="117">
        <v>726</v>
      </c>
      <c r="L542" s="117">
        <v>664</v>
      </c>
      <c r="M542" s="117">
        <v>734</v>
      </c>
      <c r="N542" s="117">
        <v>839</v>
      </c>
      <c r="O542" s="117">
        <v>907</v>
      </c>
      <c r="P542" s="117">
        <v>1049</v>
      </c>
      <c r="Q542" s="117">
        <v>1213</v>
      </c>
      <c r="R542" s="117">
        <v>1554</v>
      </c>
      <c r="S542" s="117">
        <v>1680</v>
      </c>
      <c r="T542" s="117">
        <v>1407</v>
      </c>
      <c r="U542" s="117">
        <v>2408</v>
      </c>
      <c r="V542" s="117">
        <v>222</v>
      </c>
    </row>
    <row r="543" spans="1:22" s="143" customFormat="1" ht="9" customHeight="1">
      <c r="A543" s="84" t="s">
        <v>28</v>
      </c>
      <c r="B543" s="116">
        <f t="shared" si="29"/>
        <v>12900</v>
      </c>
      <c r="C543" s="116">
        <v>585</v>
      </c>
      <c r="D543" s="116">
        <v>144</v>
      </c>
      <c r="E543" s="116">
        <v>81</v>
      </c>
      <c r="F543" s="116">
        <v>104</v>
      </c>
      <c r="G543" s="116">
        <v>229</v>
      </c>
      <c r="H543" s="116">
        <v>265</v>
      </c>
      <c r="I543" s="116">
        <v>300</v>
      </c>
      <c r="J543" s="116">
        <v>337</v>
      </c>
      <c r="K543" s="116">
        <v>363</v>
      </c>
      <c r="L543" s="116">
        <v>470</v>
      </c>
      <c r="M543" s="116">
        <v>595</v>
      </c>
      <c r="N543" s="116">
        <v>692</v>
      </c>
      <c r="O543" s="116">
        <v>843</v>
      </c>
      <c r="P543" s="116">
        <v>959</v>
      </c>
      <c r="Q543" s="116">
        <v>1029</v>
      </c>
      <c r="R543" s="116">
        <v>1145</v>
      </c>
      <c r="S543" s="116">
        <v>1239</v>
      </c>
      <c r="T543" s="116">
        <v>1241</v>
      </c>
      <c r="U543" s="116">
        <v>2164</v>
      </c>
      <c r="V543" s="116">
        <v>115</v>
      </c>
    </row>
    <row r="544" spans="1:22" s="143" customFormat="1" ht="9" customHeight="1">
      <c r="A544" s="84" t="s">
        <v>29</v>
      </c>
      <c r="B544" s="116">
        <f t="shared" si="29"/>
        <v>37744</v>
      </c>
      <c r="C544" s="116">
        <v>1812</v>
      </c>
      <c r="D544" s="116">
        <v>351</v>
      </c>
      <c r="E544" s="116">
        <v>210</v>
      </c>
      <c r="F544" s="116">
        <v>229</v>
      </c>
      <c r="G544" s="116">
        <v>630</v>
      </c>
      <c r="H544" s="116">
        <v>806</v>
      </c>
      <c r="I544" s="116">
        <v>806</v>
      </c>
      <c r="J544" s="116">
        <v>936</v>
      </c>
      <c r="K544" s="116">
        <v>1044</v>
      </c>
      <c r="L544" s="116">
        <v>1135</v>
      </c>
      <c r="M544" s="116">
        <v>1485</v>
      </c>
      <c r="N544" s="116">
        <v>1794</v>
      </c>
      <c r="O544" s="116">
        <v>2130</v>
      </c>
      <c r="P544" s="116">
        <v>2700</v>
      </c>
      <c r="Q544" s="116">
        <v>3083</v>
      </c>
      <c r="R544" s="116">
        <v>3282</v>
      </c>
      <c r="S544" s="116">
        <v>3795</v>
      </c>
      <c r="T544" s="116">
        <v>3870</v>
      </c>
      <c r="U544" s="116">
        <v>7584</v>
      </c>
      <c r="V544" s="116">
        <v>62</v>
      </c>
    </row>
    <row r="545" spans="1:22" s="143" customFormat="1" ht="9" customHeight="1">
      <c r="A545" s="84" t="s">
        <v>30</v>
      </c>
      <c r="B545" s="116">
        <f t="shared" si="29"/>
        <v>65822</v>
      </c>
      <c r="C545" s="116">
        <v>4959</v>
      </c>
      <c r="D545" s="116">
        <v>807</v>
      </c>
      <c r="E545" s="116">
        <v>394</v>
      </c>
      <c r="F545" s="116">
        <v>449</v>
      </c>
      <c r="G545" s="116">
        <v>1135</v>
      </c>
      <c r="H545" s="116">
        <v>1550</v>
      </c>
      <c r="I545" s="116">
        <v>1714</v>
      </c>
      <c r="J545" s="116">
        <v>1796</v>
      </c>
      <c r="K545" s="116">
        <v>2195</v>
      </c>
      <c r="L545" s="116">
        <v>2576</v>
      </c>
      <c r="M545" s="116">
        <v>3194</v>
      </c>
      <c r="N545" s="116">
        <v>4017</v>
      </c>
      <c r="O545" s="116">
        <v>4659</v>
      </c>
      <c r="P545" s="116">
        <v>5084</v>
      </c>
      <c r="Q545" s="116">
        <v>5451</v>
      </c>
      <c r="R545" s="116">
        <v>5717</v>
      </c>
      <c r="S545" s="116">
        <v>6031</v>
      </c>
      <c r="T545" s="116">
        <v>5476</v>
      </c>
      <c r="U545" s="116">
        <v>8459</v>
      </c>
      <c r="V545" s="116">
        <v>159</v>
      </c>
    </row>
    <row r="546" spans="1:22" s="143" customFormat="1" ht="9" customHeight="1">
      <c r="A546" s="87" t="s">
        <v>31</v>
      </c>
      <c r="B546" s="117">
        <f t="shared" si="29"/>
        <v>23602</v>
      </c>
      <c r="C546" s="117">
        <v>1010</v>
      </c>
      <c r="D546" s="117">
        <v>241</v>
      </c>
      <c r="E546" s="117">
        <v>132</v>
      </c>
      <c r="F546" s="117">
        <v>155</v>
      </c>
      <c r="G546" s="117">
        <v>458</v>
      </c>
      <c r="H546" s="117">
        <v>587</v>
      </c>
      <c r="I546" s="117">
        <v>629</v>
      </c>
      <c r="J546" s="117">
        <v>644</v>
      </c>
      <c r="K546" s="117">
        <v>703</v>
      </c>
      <c r="L546" s="117">
        <v>709</v>
      </c>
      <c r="M546" s="117">
        <v>898</v>
      </c>
      <c r="N546" s="117">
        <v>1041</v>
      </c>
      <c r="O546" s="117">
        <v>1267</v>
      </c>
      <c r="P546" s="117">
        <v>1447</v>
      </c>
      <c r="Q546" s="117">
        <v>1777</v>
      </c>
      <c r="R546" s="117">
        <v>2086</v>
      </c>
      <c r="S546" s="117">
        <v>2605</v>
      </c>
      <c r="T546" s="117">
        <v>2474</v>
      </c>
      <c r="U546" s="117">
        <v>4543</v>
      </c>
      <c r="V546" s="117">
        <v>196</v>
      </c>
    </row>
    <row r="547" spans="1:22" s="143" customFormat="1" ht="9" customHeight="1">
      <c r="A547" s="84" t="s">
        <v>32</v>
      </c>
      <c r="B547" s="116">
        <f t="shared" si="29"/>
        <v>9012</v>
      </c>
      <c r="C547" s="116">
        <v>344</v>
      </c>
      <c r="D547" s="116">
        <v>89</v>
      </c>
      <c r="E547" s="116">
        <v>51</v>
      </c>
      <c r="F547" s="116">
        <v>57</v>
      </c>
      <c r="G547" s="116">
        <v>113</v>
      </c>
      <c r="H547" s="116">
        <v>156</v>
      </c>
      <c r="I547" s="116">
        <v>206</v>
      </c>
      <c r="J547" s="116">
        <v>238</v>
      </c>
      <c r="K547" s="116">
        <v>283</v>
      </c>
      <c r="L547" s="116">
        <v>283</v>
      </c>
      <c r="M547" s="116">
        <v>336</v>
      </c>
      <c r="N547" s="116">
        <v>488</v>
      </c>
      <c r="O547" s="116">
        <v>524</v>
      </c>
      <c r="P547" s="116">
        <v>641</v>
      </c>
      <c r="Q547" s="116">
        <v>707</v>
      </c>
      <c r="R547" s="116">
        <v>913</v>
      </c>
      <c r="S547" s="116">
        <v>1038</v>
      </c>
      <c r="T547" s="116">
        <v>996</v>
      </c>
      <c r="U547" s="116">
        <v>1527</v>
      </c>
      <c r="V547" s="116">
        <v>22</v>
      </c>
    </row>
    <row r="548" spans="1:22" s="143" customFormat="1" ht="9" customHeight="1">
      <c r="A548" s="84" t="s">
        <v>33</v>
      </c>
      <c r="B548" s="116">
        <f t="shared" si="29"/>
        <v>5520</v>
      </c>
      <c r="C548" s="116">
        <v>179</v>
      </c>
      <c r="D548" s="116">
        <v>56</v>
      </c>
      <c r="E548" s="116">
        <v>29</v>
      </c>
      <c r="F548" s="116">
        <v>48</v>
      </c>
      <c r="G548" s="116">
        <v>92</v>
      </c>
      <c r="H548" s="116">
        <v>132</v>
      </c>
      <c r="I548" s="116">
        <v>135</v>
      </c>
      <c r="J548" s="116">
        <v>130</v>
      </c>
      <c r="K548" s="116">
        <v>129</v>
      </c>
      <c r="L548" s="116">
        <v>150</v>
      </c>
      <c r="M548" s="116">
        <v>200</v>
      </c>
      <c r="N548" s="116">
        <v>254</v>
      </c>
      <c r="O548" s="116">
        <v>299</v>
      </c>
      <c r="P548" s="116">
        <v>410</v>
      </c>
      <c r="Q548" s="116">
        <v>448</v>
      </c>
      <c r="R548" s="116">
        <v>551</v>
      </c>
      <c r="S548" s="116">
        <v>639</v>
      </c>
      <c r="T548" s="116">
        <v>592</v>
      </c>
      <c r="U548" s="116">
        <v>1016</v>
      </c>
      <c r="V548" s="116">
        <v>31</v>
      </c>
    </row>
    <row r="549" spans="1:22" s="143" customFormat="1" ht="9" customHeight="1">
      <c r="A549" s="84" t="s">
        <v>34</v>
      </c>
      <c r="B549" s="116">
        <f t="shared" si="29"/>
        <v>22361</v>
      </c>
      <c r="C549" s="116">
        <v>953</v>
      </c>
      <c r="D549" s="116">
        <v>146</v>
      </c>
      <c r="E549" s="116">
        <v>99</v>
      </c>
      <c r="F549" s="116">
        <v>94</v>
      </c>
      <c r="G549" s="116">
        <v>230</v>
      </c>
      <c r="H549" s="116">
        <v>354</v>
      </c>
      <c r="I549" s="116">
        <v>392</v>
      </c>
      <c r="J549" s="116">
        <v>517</v>
      </c>
      <c r="K549" s="116">
        <v>635</v>
      </c>
      <c r="L549" s="116">
        <v>744</v>
      </c>
      <c r="M549" s="116">
        <v>904</v>
      </c>
      <c r="N549" s="116">
        <v>1222</v>
      </c>
      <c r="O549" s="116">
        <v>1548</v>
      </c>
      <c r="P549" s="116">
        <v>1788</v>
      </c>
      <c r="Q549" s="116">
        <v>2158</v>
      </c>
      <c r="R549" s="116">
        <v>2372</v>
      </c>
      <c r="S549" s="116">
        <v>2283</v>
      </c>
      <c r="T549" s="116">
        <v>2261</v>
      </c>
      <c r="U549" s="116">
        <v>3549</v>
      </c>
      <c r="V549" s="116">
        <v>112</v>
      </c>
    </row>
    <row r="550" spans="1:22" s="143" customFormat="1" ht="9" customHeight="1">
      <c r="A550" s="87" t="s">
        <v>35</v>
      </c>
      <c r="B550" s="117">
        <f t="shared" si="29"/>
        <v>20328</v>
      </c>
      <c r="C550" s="117">
        <v>922</v>
      </c>
      <c r="D550" s="117">
        <v>284</v>
      </c>
      <c r="E550" s="117">
        <v>148</v>
      </c>
      <c r="F550" s="117">
        <v>173</v>
      </c>
      <c r="G550" s="117">
        <v>339</v>
      </c>
      <c r="H550" s="117">
        <v>365</v>
      </c>
      <c r="I550" s="117">
        <v>437</v>
      </c>
      <c r="J550" s="117">
        <v>511</v>
      </c>
      <c r="K550" s="117">
        <v>607</v>
      </c>
      <c r="L550" s="117">
        <v>657</v>
      </c>
      <c r="M550" s="117">
        <v>828</v>
      </c>
      <c r="N550" s="117">
        <v>969</v>
      </c>
      <c r="O550" s="117">
        <v>1111</v>
      </c>
      <c r="P550" s="117">
        <v>1246</v>
      </c>
      <c r="Q550" s="117">
        <v>1555</v>
      </c>
      <c r="R550" s="117">
        <v>1955</v>
      </c>
      <c r="S550" s="117">
        <v>2241</v>
      </c>
      <c r="T550" s="117">
        <v>2136</v>
      </c>
      <c r="U550" s="117">
        <v>3812</v>
      </c>
      <c r="V550" s="117">
        <v>32</v>
      </c>
    </row>
    <row r="551" spans="1:22" s="143" customFormat="1" ht="9" customHeight="1">
      <c r="A551" s="84" t="s">
        <v>36</v>
      </c>
      <c r="B551" s="116">
        <f t="shared" si="29"/>
        <v>30200</v>
      </c>
      <c r="C551" s="116">
        <v>2343</v>
      </c>
      <c r="D551" s="116">
        <v>405</v>
      </c>
      <c r="E551" s="116">
        <v>203</v>
      </c>
      <c r="F551" s="116">
        <v>233</v>
      </c>
      <c r="G551" s="116">
        <v>444</v>
      </c>
      <c r="H551" s="116">
        <v>509</v>
      </c>
      <c r="I551" s="116">
        <v>555</v>
      </c>
      <c r="J551" s="116">
        <v>687</v>
      </c>
      <c r="K551" s="116">
        <v>864</v>
      </c>
      <c r="L551" s="116">
        <v>948</v>
      </c>
      <c r="M551" s="116">
        <v>1317</v>
      </c>
      <c r="N551" s="116">
        <v>1572</v>
      </c>
      <c r="O551" s="116">
        <v>1790</v>
      </c>
      <c r="P551" s="116">
        <v>2027</v>
      </c>
      <c r="Q551" s="116">
        <v>2247</v>
      </c>
      <c r="R551" s="116">
        <v>2713</v>
      </c>
      <c r="S551" s="116">
        <v>3136</v>
      </c>
      <c r="T551" s="116">
        <v>2888</v>
      </c>
      <c r="U551" s="116">
        <v>5208</v>
      </c>
      <c r="V551" s="116">
        <v>111</v>
      </c>
    </row>
    <row r="552" spans="1:22" s="143" customFormat="1" ht="9" customHeight="1">
      <c r="A552" s="84" t="s">
        <v>37</v>
      </c>
      <c r="B552" s="116">
        <f t="shared" si="29"/>
        <v>7598</v>
      </c>
      <c r="C552" s="116">
        <v>474</v>
      </c>
      <c r="D552" s="116">
        <v>94</v>
      </c>
      <c r="E552" s="116">
        <v>52</v>
      </c>
      <c r="F552" s="116">
        <v>59</v>
      </c>
      <c r="G552" s="116">
        <v>172</v>
      </c>
      <c r="H552" s="116">
        <v>177</v>
      </c>
      <c r="I552" s="116">
        <v>141</v>
      </c>
      <c r="J552" s="116">
        <v>186</v>
      </c>
      <c r="K552" s="116">
        <v>234</v>
      </c>
      <c r="L552" s="116">
        <v>262</v>
      </c>
      <c r="M552" s="116">
        <v>366</v>
      </c>
      <c r="N552" s="116">
        <v>437</v>
      </c>
      <c r="O552" s="116">
        <v>504</v>
      </c>
      <c r="P552" s="116">
        <v>541</v>
      </c>
      <c r="Q552" s="116">
        <v>576</v>
      </c>
      <c r="R552" s="116">
        <v>618</v>
      </c>
      <c r="S552" s="116">
        <v>713</v>
      </c>
      <c r="T552" s="116">
        <v>694</v>
      </c>
      <c r="U552" s="116">
        <v>1289</v>
      </c>
      <c r="V552" s="116">
        <v>9</v>
      </c>
    </row>
    <row r="553" spans="1:22" s="143" customFormat="1" ht="9" customHeight="1">
      <c r="A553" s="84" t="s">
        <v>38</v>
      </c>
      <c r="B553" s="116">
        <f t="shared" si="29"/>
        <v>4097</v>
      </c>
      <c r="C553" s="116">
        <v>317</v>
      </c>
      <c r="D553" s="116">
        <v>61</v>
      </c>
      <c r="E553" s="116">
        <v>30</v>
      </c>
      <c r="F553" s="116">
        <v>48</v>
      </c>
      <c r="G553" s="116">
        <v>85</v>
      </c>
      <c r="H553" s="116">
        <v>140</v>
      </c>
      <c r="I553" s="116">
        <v>185</v>
      </c>
      <c r="J553" s="116">
        <v>164</v>
      </c>
      <c r="K553" s="116">
        <v>223</v>
      </c>
      <c r="L553" s="116">
        <v>202</v>
      </c>
      <c r="M553" s="116">
        <v>248</v>
      </c>
      <c r="N553" s="116">
        <v>247</v>
      </c>
      <c r="O553" s="116">
        <v>273</v>
      </c>
      <c r="P553" s="116">
        <v>266</v>
      </c>
      <c r="Q553" s="116">
        <v>307</v>
      </c>
      <c r="R553" s="116">
        <v>291</v>
      </c>
      <c r="S553" s="116">
        <v>308</v>
      </c>
      <c r="T553" s="116">
        <v>267</v>
      </c>
      <c r="U553" s="116">
        <v>384</v>
      </c>
      <c r="V553" s="116">
        <v>51</v>
      </c>
    </row>
    <row r="554" spans="1:22" s="143" customFormat="1" ht="9" customHeight="1">
      <c r="A554" s="87" t="s">
        <v>39</v>
      </c>
      <c r="B554" s="117">
        <f t="shared" si="29"/>
        <v>12193</v>
      </c>
      <c r="C554" s="117">
        <v>535</v>
      </c>
      <c r="D554" s="117">
        <v>112</v>
      </c>
      <c r="E554" s="117">
        <v>70</v>
      </c>
      <c r="F554" s="117">
        <v>95</v>
      </c>
      <c r="G554" s="117">
        <v>190</v>
      </c>
      <c r="H554" s="117">
        <v>237</v>
      </c>
      <c r="I554" s="117">
        <v>260</v>
      </c>
      <c r="J554" s="117">
        <v>221</v>
      </c>
      <c r="K554" s="117">
        <v>333</v>
      </c>
      <c r="L554" s="117">
        <v>361</v>
      </c>
      <c r="M554" s="117">
        <v>461</v>
      </c>
      <c r="N554" s="117">
        <v>587</v>
      </c>
      <c r="O554" s="117">
        <v>657</v>
      </c>
      <c r="P554" s="117">
        <v>797</v>
      </c>
      <c r="Q554" s="117">
        <v>945</v>
      </c>
      <c r="R554" s="117">
        <v>1151</v>
      </c>
      <c r="S554" s="117">
        <v>1335</v>
      </c>
      <c r="T554" s="117">
        <v>1446</v>
      </c>
      <c r="U554" s="117">
        <v>2391</v>
      </c>
      <c r="V554" s="117">
        <v>9</v>
      </c>
    </row>
    <row r="555" spans="1:22" s="143" customFormat="1" ht="9" customHeight="1">
      <c r="A555" s="84" t="s">
        <v>40</v>
      </c>
      <c r="B555" s="116">
        <f t="shared" si="29"/>
        <v>13720</v>
      </c>
      <c r="C555" s="116">
        <v>503</v>
      </c>
      <c r="D555" s="116">
        <v>147</v>
      </c>
      <c r="E555" s="116">
        <v>57</v>
      </c>
      <c r="F555" s="116">
        <v>82</v>
      </c>
      <c r="G555" s="116">
        <v>282</v>
      </c>
      <c r="H555" s="116">
        <v>431</v>
      </c>
      <c r="I555" s="116">
        <v>503</v>
      </c>
      <c r="J555" s="116">
        <v>527</v>
      </c>
      <c r="K555" s="116">
        <v>552</v>
      </c>
      <c r="L555" s="116">
        <v>516</v>
      </c>
      <c r="M555" s="116">
        <v>555</v>
      </c>
      <c r="N555" s="116">
        <v>595</v>
      </c>
      <c r="O555" s="116">
        <v>710</v>
      </c>
      <c r="P555" s="116">
        <v>892</v>
      </c>
      <c r="Q555" s="116">
        <v>1115</v>
      </c>
      <c r="R555" s="116">
        <v>1306</v>
      </c>
      <c r="S555" s="116">
        <v>1384</v>
      </c>
      <c r="T555" s="116">
        <v>1368</v>
      </c>
      <c r="U555" s="116">
        <v>2086</v>
      </c>
      <c r="V555" s="116">
        <v>109</v>
      </c>
    </row>
    <row r="556" spans="1:22" s="143" customFormat="1" ht="9" customHeight="1">
      <c r="A556" s="84" t="s">
        <v>41</v>
      </c>
      <c r="B556" s="116">
        <f t="shared" si="29"/>
        <v>13941</v>
      </c>
      <c r="C556" s="116">
        <v>587</v>
      </c>
      <c r="D556" s="116">
        <v>193</v>
      </c>
      <c r="E556" s="116">
        <v>85</v>
      </c>
      <c r="F556" s="116">
        <v>89</v>
      </c>
      <c r="G556" s="116">
        <v>215</v>
      </c>
      <c r="H556" s="116">
        <v>268</v>
      </c>
      <c r="I556" s="116">
        <v>350</v>
      </c>
      <c r="J556" s="116">
        <v>371</v>
      </c>
      <c r="K556" s="116">
        <v>446</v>
      </c>
      <c r="L556" s="116">
        <v>470</v>
      </c>
      <c r="M556" s="116">
        <v>639</v>
      </c>
      <c r="N556" s="116">
        <v>801</v>
      </c>
      <c r="O556" s="116">
        <v>943</v>
      </c>
      <c r="P556" s="116">
        <v>1026</v>
      </c>
      <c r="Q556" s="116">
        <v>1252</v>
      </c>
      <c r="R556" s="116">
        <v>1410</v>
      </c>
      <c r="S556" s="116">
        <v>1468</v>
      </c>
      <c r="T556" s="116">
        <v>1290</v>
      </c>
      <c r="U556" s="116">
        <v>1947</v>
      </c>
      <c r="V556" s="116">
        <v>91</v>
      </c>
    </row>
    <row r="557" spans="1:22" s="143" customFormat="1" ht="9" customHeight="1">
      <c r="A557" s="84" t="s">
        <v>42</v>
      </c>
      <c r="B557" s="116">
        <f t="shared" si="29"/>
        <v>10033</v>
      </c>
      <c r="C557" s="116">
        <v>656</v>
      </c>
      <c r="D557" s="116">
        <v>109</v>
      </c>
      <c r="E557" s="116">
        <v>56</v>
      </c>
      <c r="F557" s="116">
        <v>104</v>
      </c>
      <c r="G557" s="116">
        <v>228</v>
      </c>
      <c r="H557" s="116">
        <v>293</v>
      </c>
      <c r="I557" s="116">
        <v>324</v>
      </c>
      <c r="J557" s="116">
        <v>349</v>
      </c>
      <c r="K557" s="116">
        <v>333</v>
      </c>
      <c r="L557" s="116">
        <v>409</v>
      </c>
      <c r="M557" s="116">
        <v>497</v>
      </c>
      <c r="N557" s="116">
        <v>577</v>
      </c>
      <c r="O557" s="116">
        <v>617</v>
      </c>
      <c r="P557" s="116">
        <v>666</v>
      </c>
      <c r="Q557" s="116">
        <v>797</v>
      </c>
      <c r="R557" s="116">
        <v>850</v>
      </c>
      <c r="S557" s="116">
        <v>939</v>
      </c>
      <c r="T557" s="116">
        <v>860</v>
      </c>
      <c r="U557" s="116">
        <v>1334</v>
      </c>
      <c r="V557" s="116">
        <v>35</v>
      </c>
    </row>
    <row r="558" spans="1:22" s="143" customFormat="1" ht="9" customHeight="1">
      <c r="A558" s="87" t="s">
        <v>43</v>
      </c>
      <c r="B558" s="117">
        <f t="shared" si="29"/>
        <v>15699</v>
      </c>
      <c r="C558" s="117">
        <v>811</v>
      </c>
      <c r="D558" s="117">
        <v>122</v>
      </c>
      <c r="E558" s="117">
        <v>58</v>
      </c>
      <c r="F558" s="117">
        <v>79</v>
      </c>
      <c r="G558" s="117">
        <v>199</v>
      </c>
      <c r="H558" s="117">
        <v>307</v>
      </c>
      <c r="I558" s="117">
        <v>368</v>
      </c>
      <c r="J558" s="117">
        <v>409</v>
      </c>
      <c r="K558" s="117">
        <v>439</v>
      </c>
      <c r="L558" s="117">
        <v>525</v>
      </c>
      <c r="M558" s="117">
        <v>698</v>
      </c>
      <c r="N558" s="117">
        <v>882</v>
      </c>
      <c r="O558" s="117">
        <v>1028</v>
      </c>
      <c r="P558" s="117">
        <v>1251</v>
      </c>
      <c r="Q558" s="117">
        <v>1398</v>
      </c>
      <c r="R558" s="117">
        <v>1596</v>
      </c>
      <c r="S558" s="117">
        <v>1687</v>
      </c>
      <c r="T558" s="117">
        <v>1552</v>
      </c>
      <c r="U558" s="117">
        <v>2257</v>
      </c>
      <c r="V558" s="117">
        <v>33</v>
      </c>
    </row>
    <row r="559" spans="1:22" s="143" customFormat="1" ht="9" customHeight="1">
      <c r="A559" s="84" t="s">
        <v>44</v>
      </c>
      <c r="B559" s="116">
        <f t="shared" si="29"/>
        <v>5412</v>
      </c>
      <c r="C559" s="116">
        <v>358</v>
      </c>
      <c r="D559" s="116">
        <v>59</v>
      </c>
      <c r="E559" s="116">
        <v>33</v>
      </c>
      <c r="F559" s="116">
        <v>38</v>
      </c>
      <c r="G559" s="116">
        <v>85</v>
      </c>
      <c r="H559" s="116">
        <v>122</v>
      </c>
      <c r="I559" s="116">
        <v>120</v>
      </c>
      <c r="J559" s="116">
        <v>107</v>
      </c>
      <c r="K559" s="116">
        <v>129</v>
      </c>
      <c r="L559" s="116">
        <v>186</v>
      </c>
      <c r="M559" s="116">
        <v>211</v>
      </c>
      <c r="N559" s="116">
        <v>263</v>
      </c>
      <c r="O559" s="116">
        <v>297</v>
      </c>
      <c r="P559" s="116">
        <v>348</v>
      </c>
      <c r="Q559" s="116">
        <v>404</v>
      </c>
      <c r="R559" s="116">
        <v>480</v>
      </c>
      <c r="S559" s="116">
        <v>516</v>
      </c>
      <c r="T559" s="116">
        <v>531</v>
      </c>
      <c r="U559" s="116">
        <v>1094</v>
      </c>
      <c r="V559" s="116">
        <v>31</v>
      </c>
    </row>
    <row r="560" spans="1:22" s="143" customFormat="1" ht="9" customHeight="1">
      <c r="A560" s="84" t="s">
        <v>45</v>
      </c>
      <c r="B560" s="116">
        <f t="shared" si="29"/>
        <v>43596</v>
      </c>
      <c r="C560" s="116">
        <v>1946</v>
      </c>
      <c r="D560" s="116">
        <v>428</v>
      </c>
      <c r="E560" s="116">
        <v>232</v>
      </c>
      <c r="F560" s="116">
        <v>290</v>
      </c>
      <c r="G560" s="116">
        <v>615</v>
      </c>
      <c r="H560" s="116">
        <v>838</v>
      </c>
      <c r="I560" s="116">
        <v>896</v>
      </c>
      <c r="J560" s="116">
        <v>1055</v>
      </c>
      <c r="K560" s="116">
        <v>1287</v>
      </c>
      <c r="L560" s="116">
        <v>1518</v>
      </c>
      <c r="M560" s="116">
        <v>1931</v>
      </c>
      <c r="N560" s="116">
        <v>2367</v>
      </c>
      <c r="O560" s="116">
        <v>2772</v>
      </c>
      <c r="P560" s="116">
        <v>3127</v>
      </c>
      <c r="Q560" s="116">
        <v>3754</v>
      </c>
      <c r="R560" s="116">
        <v>4341</v>
      </c>
      <c r="S560" s="116">
        <v>4797</v>
      </c>
      <c r="T560" s="116">
        <v>4230</v>
      </c>
      <c r="U560" s="116">
        <v>6967</v>
      </c>
      <c r="V560" s="116">
        <v>205</v>
      </c>
    </row>
    <row r="561" spans="1:22" s="143" customFormat="1" ht="9" customHeight="1">
      <c r="A561" s="84" t="s">
        <v>46</v>
      </c>
      <c r="B561" s="116">
        <f t="shared" si="29"/>
        <v>10406</v>
      </c>
      <c r="C561" s="116">
        <v>412</v>
      </c>
      <c r="D561" s="116">
        <v>76</v>
      </c>
      <c r="E561" s="116">
        <v>55</v>
      </c>
      <c r="F561" s="116">
        <v>42</v>
      </c>
      <c r="G561" s="116">
        <v>119</v>
      </c>
      <c r="H561" s="116">
        <v>174</v>
      </c>
      <c r="I561" s="116">
        <v>181</v>
      </c>
      <c r="J561" s="116">
        <v>213</v>
      </c>
      <c r="K561" s="116">
        <v>234</v>
      </c>
      <c r="L561" s="116">
        <v>302</v>
      </c>
      <c r="M561" s="116">
        <v>392</v>
      </c>
      <c r="N561" s="116">
        <v>455</v>
      </c>
      <c r="O561" s="116">
        <v>577</v>
      </c>
      <c r="P561" s="116">
        <v>707</v>
      </c>
      <c r="Q561" s="116">
        <v>831</v>
      </c>
      <c r="R561" s="116">
        <v>957</v>
      </c>
      <c r="S561" s="116">
        <v>1192</v>
      </c>
      <c r="T561" s="116">
        <v>1231</v>
      </c>
      <c r="U561" s="116">
        <v>2225</v>
      </c>
      <c r="V561" s="116">
        <v>31</v>
      </c>
    </row>
    <row r="562" spans="1:22" s="143" customFormat="1" ht="9" customHeight="1">
      <c r="A562" s="87" t="s">
        <v>47</v>
      </c>
      <c r="B562" s="117">
        <f t="shared" si="29"/>
        <v>7910</v>
      </c>
      <c r="C562" s="117">
        <v>351</v>
      </c>
      <c r="D562" s="117">
        <v>74</v>
      </c>
      <c r="E562" s="117">
        <v>37</v>
      </c>
      <c r="F562" s="117">
        <v>64</v>
      </c>
      <c r="G562" s="117">
        <v>197</v>
      </c>
      <c r="H562" s="117">
        <v>186</v>
      </c>
      <c r="I562" s="117">
        <v>160</v>
      </c>
      <c r="J562" s="117">
        <v>177</v>
      </c>
      <c r="K562" s="117">
        <v>199</v>
      </c>
      <c r="L562" s="117">
        <v>245</v>
      </c>
      <c r="M562" s="117">
        <v>281</v>
      </c>
      <c r="N562" s="117">
        <v>303</v>
      </c>
      <c r="O562" s="117">
        <v>354</v>
      </c>
      <c r="P562" s="117">
        <v>474</v>
      </c>
      <c r="Q562" s="117">
        <v>595</v>
      </c>
      <c r="R562" s="117">
        <v>709</v>
      </c>
      <c r="S562" s="117">
        <v>858</v>
      </c>
      <c r="T562" s="117">
        <v>920</v>
      </c>
      <c r="U562" s="117">
        <v>1690</v>
      </c>
      <c r="V562" s="117">
        <v>36</v>
      </c>
    </row>
    <row r="563" spans="1:22" s="143" customFormat="1" ht="9" customHeight="1">
      <c r="A563" s="84" t="s">
        <v>76</v>
      </c>
      <c r="B563" s="116">
        <f t="shared" si="29"/>
        <v>1155</v>
      </c>
      <c r="C563" s="116">
        <v>5</v>
      </c>
      <c r="D563" s="116">
        <v>29</v>
      </c>
      <c r="E563" s="116">
        <v>17</v>
      </c>
      <c r="F563" s="116">
        <v>18</v>
      </c>
      <c r="G563" s="116">
        <v>44</v>
      </c>
      <c r="H563" s="116">
        <v>58</v>
      </c>
      <c r="I563" s="116">
        <v>77</v>
      </c>
      <c r="J563" s="116">
        <v>61</v>
      </c>
      <c r="K563" s="116">
        <v>64</v>
      </c>
      <c r="L563" s="116">
        <v>82</v>
      </c>
      <c r="M563" s="116">
        <v>81</v>
      </c>
      <c r="N563" s="116">
        <v>96</v>
      </c>
      <c r="O563" s="116">
        <v>107</v>
      </c>
      <c r="P563" s="116">
        <v>90</v>
      </c>
      <c r="Q563" s="116">
        <v>88</v>
      </c>
      <c r="R563" s="116">
        <v>62</v>
      </c>
      <c r="S563" s="116">
        <v>65</v>
      </c>
      <c r="T563" s="116">
        <v>48</v>
      </c>
      <c r="U563" s="116">
        <v>54</v>
      </c>
      <c r="V563" s="116">
        <v>9</v>
      </c>
    </row>
    <row r="564" spans="1:22" s="143" customFormat="1" ht="9" customHeight="1">
      <c r="A564" s="84" t="s">
        <v>266</v>
      </c>
      <c r="B564" s="116">
        <f t="shared" si="29"/>
        <v>2</v>
      </c>
      <c r="C564" s="116">
        <v>0</v>
      </c>
      <c r="D564" s="116">
        <v>0</v>
      </c>
      <c r="E564" s="116">
        <v>0</v>
      </c>
      <c r="F564" s="116">
        <v>0</v>
      </c>
      <c r="G564" s="116">
        <v>0</v>
      </c>
      <c r="H564" s="116">
        <v>0</v>
      </c>
      <c r="I564" s="116">
        <v>0</v>
      </c>
      <c r="J564" s="116">
        <v>0</v>
      </c>
      <c r="K564" s="116">
        <v>0</v>
      </c>
      <c r="L564" s="116">
        <v>0</v>
      </c>
      <c r="M564" s="116">
        <v>1</v>
      </c>
      <c r="N564" s="116">
        <v>0</v>
      </c>
      <c r="O564" s="116">
        <v>0</v>
      </c>
      <c r="P564" s="116">
        <v>0</v>
      </c>
      <c r="Q564" s="116">
        <v>0</v>
      </c>
      <c r="R564" s="116">
        <v>0</v>
      </c>
      <c r="S564" s="116">
        <v>0</v>
      </c>
      <c r="T564" s="116">
        <v>0</v>
      </c>
      <c r="U564" s="116">
        <v>0</v>
      </c>
      <c r="V564" s="116">
        <v>1</v>
      </c>
    </row>
    <row r="565" spans="1:22" s="143" customFormat="1" ht="9" customHeight="1">
      <c r="A565" s="84"/>
      <c r="B565" s="116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</row>
    <row r="566" spans="1:22" s="143" customFormat="1" ht="9" customHeight="1">
      <c r="A566" s="80">
        <v>2010</v>
      </c>
      <c r="B566" s="116"/>
      <c r="C566" s="116"/>
      <c r="D566" s="116"/>
      <c r="E566" s="116"/>
      <c r="F566" s="116"/>
      <c r="G566" s="116"/>
      <c r="H566" s="116"/>
      <c r="I566" s="116"/>
      <c r="J566" s="116"/>
      <c r="K566" s="116"/>
      <c r="L566" s="116"/>
      <c r="M566" s="84"/>
      <c r="N566" s="84"/>
      <c r="O566" s="84"/>
      <c r="P566" s="84"/>
      <c r="Q566" s="84"/>
      <c r="R566" s="84"/>
      <c r="S566" s="84"/>
      <c r="T566" s="84"/>
      <c r="U566" s="334"/>
      <c r="V566" s="358"/>
    </row>
    <row r="567" spans="1:22" s="258" customFormat="1" ht="9" customHeight="1">
      <c r="A567" s="83" t="s">
        <v>7</v>
      </c>
      <c r="B567" s="121">
        <f t="shared" ref="B567:V567" si="30">SUM(B569:B601)</f>
        <v>592018</v>
      </c>
      <c r="C567" s="121">
        <f t="shared" si="30"/>
        <v>28865</v>
      </c>
      <c r="D567" s="121">
        <f t="shared" si="30"/>
        <v>5651</v>
      </c>
      <c r="E567" s="121">
        <f t="shared" si="30"/>
        <v>2882</v>
      </c>
      <c r="F567" s="121">
        <f t="shared" si="30"/>
        <v>3609</v>
      </c>
      <c r="G567" s="121">
        <f t="shared" si="30"/>
        <v>9902</v>
      </c>
      <c r="H567" s="121">
        <f t="shared" si="30"/>
        <v>13216</v>
      </c>
      <c r="I567" s="121">
        <f t="shared" si="30"/>
        <v>14401</v>
      </c>
      <c r="J567" s="121">
        <f t="shared" si="30"/>
        <v>15955</v>
      </c>
      <c r="K567" s="121">
        <f t="shared" si="30"/>
        <v>18292</v>
      </c>
      <c r="L567" s="121">
        <f t="shared" si="30"/>
        <v>19926</v>
      </c>
      <c r="M567" s="121">
        <f t="shared" si="30"/>
        <v>24575</v>
      </c>
      <c r="N567" s="121">
        <f t="shared" si="30"/>
        <v>30076</v>
      </c>
      <c r="O567" s="121">
        <f t="shared" si="30"/>
        <v>35590</v>
      </c>
      <c r="P567" s="121">
        <f t="shared" si="30"/>
        <v>41818</v>
      </c>
      <c r="Q567" s="121">
        <f t="shared" si="30"/>
        <v>47247</v>
      </c>
      <c r="R567" s="121">
        <f t="shared" si="30"/>
        <v>55065</v>
      </c>
      <c r="S567" s="121">
        <f t="shared" si="30"/>
        <v>60783</v>
      </c>
      <c r="T567" s="121">
        <f t="shared" si="30"/>
        <v>59961</v>
      </c>
      <c r="U567" s="121">
        <f t="shared" si="30"/>
        <v>101391</v>
      </c>
      <c r="V567" s="121">
        <f t="shared" si="30"/>
        <v>2813</v>
      </c>
    </row>
    <row r="568" spans="1:22" s="258" customFormat="1" ht="5.25" customHeight="1">
      <c r="A568" s="83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</row>
    <row r="569" spans="1:22" s="143" customFormat="1" ht="9" customHeight="1">
      <c r="A569" s="84" t="s">
        <v>16</v>
      </c>
      <c r="B569" s="116">
        <f t="shared" ref="B569:B601" si="31">SUM(C569:V569)</f>
        <v>5177</v>
      </c>
      <c r="C569" s="359">
        <v>259</v>
      </c>
      <c r="D569" s="359">
        <v>50</v>
      </c>
      <c r="E569" s="359">
        <v>50</v>
      </c>
      <c r="F569" s="359">
        <v>29</v>
      </c>
      <c r="G569" s="359">
        <v>101</v>
      </c>
      <c r="H569" s="359">
        <v>109</v>
      </c>
      <c r="I569" s="359">
        <v>105</v>
      </c>
      <c r="J569" s="359">
        <v>112</v>
      </c>
      <c r="K569" s="359">
        <v>155</v>
      </c>
      <c r="L569" s="359">
        <v>170</v>
      </c>
      <c r="M569" s="359">
        <v>229</v>
      </c>
      <c r="N569" s="359">
        <v>227</v>
      </c>
      <c r="O569" s="359">
        <v>293</v>
      </c>
      <c r="P569" s="359">
        <v>353</v>
      </c>
      <c r="Q569" s="359">
        <v>407</v>
      </c>
      <c r="R569" s="359">
        <v>435</v>
      </c>
      <c r="S569" s="359">
        <v>519</v>
      </c>
      <c r="T569" s="359">
        <v>538</v>
      </c>
      <c r="U569" s="359">
        <v>1017</v>
      </c>
      <c r="V569" s="359">
        <v>19</v>
      </c>
    </row>
    <row r="570" spans="1:22" s="143" customFormat="1" ht="9" customHeight="1">
      <c r="A570" s="84" t="s">
        <v>17</v>
      </c>
      <c r="B570" s="116">
        <f t="shared" si="31"/>
        <v>15400</v>
      </c>
      <c r="C570" s="359">
        <v>809</v>
      </c>
      <c r="D570" s="359">
        <v>175</v>
      </c>
      <c r="E570" s="359">
        <v>77</v>
      </c>
      <c r="F570" s="359">
        <v>84</v>
      </c>
      <c r="G570" s="359">
        <v>292</v>
      </c>
      <c r="H570" s="359">
        <v>458</v>
      </c>
      <c r="I570" s="359">
        <v>557</v>
      </c>
      <c r="J570" s="359">
        <v>665</v>
      </c>
      <c r="K570" s="359">
        <v>781</v>
      </c>
      <c r="L570" s="359">
        <v>847</v>
      </c>
      <c r="M570" s="359">
        <v>897</v>
      </c>
      <c r="N570" s="359">
        <v>961</v>
      </c>
      <c r="O570" s="359">
        <v>1084</v>
      </c>
      <c r="P570" s="359">
        <v>1119</v>
      </c>
      <c r="Q570" s="359">
        <v>1172</v>
      </c>
      <c r="R570" s="359">
        <v>1183</v>
      </c>
      <c r="S570" s="359">
        <v>1238</v>
      </c>
      <c r="T570" s="359">
        <v>1176</v>
      </c>
      <c r="U570" s="359">
        <v>1665</v>
      </c>
      <c r="V570" s="359">
        <v>160</v>
      </c>
    </row>
    <row r="571" spans="1:22" s="143" customFormat="1" ht="9" customHeight="1">
      <c r="A571" s="84" t="s">
        <v>18</v>
      </c>
      <c r="B571" s="116">
        <f t="shared" si="31"/>
        <v>2434</v>
      </c>
      <c r="C571" s="359">
        <v>135</v>
      </c>
      <c r="D571" s="359">
        <v>27</v>
      </c>
      <c r="E571" s="359">
        <v>13</v>
      </c>
      <c r="F571" s="359">
        <v>8</v>
      </c>
      <c r="G571" s="359">
        <v>28</v>
      </c>
      <c r="H571" s="359">
        <v>66</v>
      </c>
      <c r="I571" s="359">
        <v>60</v>
      </c>
      <c r="J571" s="359">
        <v>72</v>
      </c>
      <c r="K571" s="359">
        <v>100</v>
      </c>
      <c r="L571" s="359">
        <v>97</v>
      </c>
      <c r="M571" s="359">
        <v>130</v>
      </c>
      <c r="N571" s="359">
        <v>129</v>
      </c>
      <c r="O571" s="359">
        <v>177</v>
      </c>
      <c r="P571" s="359">
        <v>190</v>
      </c>
      <c r="Q571" s="359">
        <v>200</v>
      </c>
      <c r="R571" s="359">
        <v>199</v>
      </c>
      <c r="S571" s="359">
        <v>239</v>
      </c>
      <c r="T571" s="359">
        <v>207</v>
      </c>
      <c r="U571" s="359">
        <v>324</v>
      </c>
      <c r="V571" s="359">
        <v>33</v>
      </c>
    </row>
    <row r="572" spans="1:22" s="143" customFormat="1" ht="9" customHeight="1">
      <c r="A572" s="336" t="s">
        <v>19</v>
      </c>
      <c r="B572" s="360">
        <f t="shared" si="31"/>
        <v>3820</v>
      </c>
      <c r="C572" s="361">
        <v>178</v>
      </c>
      <c r="D572" s="361">
        <v>38</v>
      </c>
      <c r="E572" s="361">
        <v>13</v>
      </c>
      <c r="F572" s="361">
        <v>22</v>
      </c>
      <c r="G572" s="361">
        <v>38</v>
      </c>
      <c r="H572" s="361">
        <v>56</v>
      </c>
      <c r="I572" s="361">
        <v>97</v>
      </c>
      <c r="J572" s="361">
        <v>103</v>
      </c>
      <c r="K572" s="361">
        <v>98</v>
      </c>
      <c r="L572" s="361">
        <v>129</v>
      </c>
      <c r="M572" s="361">
        <v>146</v>
      </c>
      <c r="N572" s="361">
        <v>198</v>
      </c>
      <c r="O572" s="361">
        <v>245</v>
      </c>
      <c r="P572" s="361">
        <v>266</v>
      </c>
      <c r="Q572" s="361">
        <v>292</v>
      </c>
      <c r="R572" s="361">
        <v>362</v>
      </c>
      <c r="S572" s="361">
        <v>386</v>
      </c>
      <c r="T572" s="361">
        <v>415</v>
      </c>
      <c r="U572" s="361">
        <v>704</v>
      </c>
      <c r="V572" s="361">
        <v>34</v>
      </c>
    </row>
    <row r="573" spans="1:22" s="143" customFormat="1" ht="9" customHeight="1">
      <c r="A573" s="84" t="s">
        <v>20</v>
      </c>
      <c r="B573" s="116">
        <f t="shared" si="31"/>
        <v>14593</v>
      </c>
      <c r="C573" s="359">
        <v>549</v>
      </c>
      <c r="D573" s="359">
        <v>78</v>
      </c>
      <c r="E573" s="359">
        <v>61</v>
      </c>
      <c r="F573" s="359">
        <v>81</v>
      </c>
      <c r="G573" s="359">
        <v>210</v>
      </c>
      <c r="H573" s="359">
        <v>260</v>
      </c>
      <c r="I573" s="359">
        <v>330</v>
      </c>
      <c r="J573" s="359">
        <v>376</v>
      </c>
      <c r="K573" s="359">
        <v>448</v>
      </c>
      <c r="L573" s="359">
        <v>428</v>
      </c>
      <c r="M573" s="359">
        <v>605</v>
      </c>
      <c r="N573" s="359">
        <v>801</v>
      </c>
      <c r="O573" s="359">
        <v>981</v>
      </c>
      <c r="P573" s="359">
        <v>1191</v>
      </c>
      <c r="Q573" s="359">
        <v>1315</v>
      </c>
      <c r="R573" s="359">
        <v>1523</v>
      </c>
      <c r="S573" s="359">
        <v>1500</v>
      </c>
      <c r="T573" s="359">
        <v>1525</v>
      </c>
      <c r="U573" s="359">
        <v>2162</v>
      </c>
      <c r="V573" s="359">
        <v>169</v>
      </c>
    </row>
    <row r="574" spans="1:22" s="143" customFormat="1" ht="9" customHeight="1">
      <c r="A574" s="84" t="s">
        <v>21</v>
      </c>
      <c r="B574" s="116">
        <f t="shared" si="31"/>
        <v>3223</v>
      </c>
      <c r="C574" s="359">
        <v>128</v>
      </c>
      <c r="D574" s="359">
        <v>28</v>
      </c>
      <c r="E574" s="359">
        <v>13</v>
      </c>
      <c r="F574" s="359">
        <v>13</v>
      </c>
      <c r="G574" s="359">
        <v>40</v>
      </c>
      <c r="H574" s="359">
        <v>57</v>
      </c>
      <c r="I574" s="359">
        <v>63</v>
      </c>
      <c r="J574" s="359">
        <v>83</v>
      </c>
      <c r="K574" s="359">
        <v>112</v>
      </c>
      <c r="L574" s="359">
        <v>113</v>
      </c>
      <c r="M574" s="359">
        <v>135</v>
      </c>
      <c r="N574" s="359">
        <v>163</v>
      </c>
      <c r="O574" s="359">
        <v>189</v>
      </c>
      <c r="P574" s="359">
        <v>245</v>
      </c>
      <c r="Q574" s="359">
        <v>273</v>
      </c>
      <c r="R574" s="359">
        <v>283</v>
      </c>
      <c r="S574" s="359">
        <v>323</v>
      </c>
      <c r="T574" s="359">
        <v>302</v>
      </c>
      <c r="U574" s="359">
        <v>629</v>
      </c>
      <c r="V574" s="359">
        <v>31</v>
      </c>
    </row>
    <row r="575" spans="1:22" s="143" customFormat="1" ht="9" customHeight="1">
      <c r="A575" s="84" t="s">
        <v>22</v>
      </c>
      <c r="B575" s="116">
        <f t="shared" si="31"/>
        <v>21721</v>
      </c>
      <c r="C575" s="359">
        <v>1326</v>
      </c>
      <c r="D575" s="359">
        <v>464</v>
      </c>
      <c r="E575" s="359">
        <v>224</v>
      </c>
      <c r="F575" s="359">
        <v>245</v>
      </c>
      <c r="G575" s="359">
        <v>450</v>
      </c>
      <c r="H575" s="359">
        <v>587</v>
      </c>
      <c r="I575" s="359">
        <v>602</v>
      </c>
      <c r="J575" s="359">
        <v>725</v>
      </c>
      <c r="K575" s="359">
        <v>702</v>
      </c>
      <c r="L575" s="359">
        <v>795</v>
      </c>
      <c r="M575" s="359">
        <v>1000</v>
      </c>
      <c r="N575" s="359">
        <v>1097</v>
      </c>
      <c r="O575" s="359">
        <v>1328</v>
      </c>
      <c r="P575" s="359">
        <v>1340</v>
      </c>
      <c r="Q575" s="359">
        <v>1712</v>
      </c>
      <c r="R575" s="359">
        <v>1943</v>
      </c>
      <c r="S575" s="359">
        <v>2041</v>
      </c>
      <c r="T575" s="359">
        <v>1889</v>
      </c>
      <c r="U575" s="359">
        <v>3146</v>
      </c>
      <c r="V575" s="359">
        <v>105</v>
      </c>
    </row>
    <row r="576" spans="1:22" s="143" customFormat="1" ht="9" customHeight="1">
      <c r="A576" s="336" t="s">
        <v>23</v>
      </c>
      <c r="B576" s="360">
        <f t="shared" si="31"/>
        <v>25809</v>
      </c>
      <c r="C576" s="361">
        <v>924</v>
      </c>
      <c r="D576" s="361">
        <v>191</v>
      </c>
      <c r="E576" s="361">
        <v>111</v>
      </c>
      <c r="F576" s="361">
        <v>181</v>
      </c>
      <c r="G576" s="361">
        <v>952</v>
      </c>
      <c r="H576" s="361">
        <v>1463</v>
      </c>
      <c r="I576" s="361">
        <v>1567</v>
      </c>
      <c r="J576" s="361">
        <v>1684</v>
      </c>
      <c r="K576" s="361">
        <v>1489</v>
      </c>
      <c r="L576" s="361">
        <v>1302</v>
      </c>
      <c r="M576" s="361">
        <v>1158</v>
      </c>
      <c r="N576" s="361">
        <v>1196</v>
      </c>
      <c r="O576" s="361">
        <v>1315</v>
      </c>
      <c r="P576" s="361">
        <v>1509</v>
      </c>
      <c r="Q576" s="361">
        <v>1874</v>
      </c>
      <c r="R576" s="361">
        <v>2111</v>
      </c>
      <c r="S576" s="361">
        <v>2119</v>
      </c>
      <c r="T576" s="361">
        <v>1932</v>
      </c>
      <c r="U576" s="361">
        <v>2528</v>
      </c>
      <c r="V576" s="361">
        <v>203</v>
      </c>
    </row>
    <row r="577" spans="1:22" s="143" customFormat="1" ht="9" customHeight="1">
      <c r="A577" s="243" t="s">
        <v>24</v>
      </c>
      <c r="B577" s="116">
        <f t="shared" si="31"/>
        <v>55106</v>
      </c>
      <c r="C577" s="359">
        <v>2046</v>
      </c>
      <c r="D577" s="359">
        <v>296</v>
      </c>
      <c r="E577" s="359">
        <v>179</v>
      </c>
      <c r="F577" s="359">
        <v>187</v>
      </c>
      <c r="G577" s="359">
        <v>517</v>
      </c>
      <c r="H577" s="359">
        <v>725</v>
      </c>
      <c r="I577" s="359">
        <v>828</v>
      </c>
      <c r="J577" s="359">
        <v>965</v>
      </c>
      <c r="K577" s="359">
        <v>1410</v>
      </c>
      <c r="L577" s="359">
        <v>1644</v>
      </c>
      <c r="M577" s="359">
        <v>2266</v>
      </c>
      <c r="N577" s="359">
        <v>2894</v>
      </c>
      <c r="O577" s="359">
        <v>3518</v>
      </c>
      <c r="P577" s="359">
        <v>4188</v>
      </c>
      <c r="Q577" s="359">
        <v>4626</v>
      </c>
      <c r="R577" s="359">
        <v>5392</v>
      </c>
      <c r="S577" s="359">
        <v>6174</v>
      </c>
      <c r="T577" s="359">
        <v>6328</v>
      </c>
      <c r="U577" s="359">
        <v>10908</v>
      </c>
      <c r="V577" s="359">
        <v>15</v>
      </c>
    </row>
    <row r="578" spans="1:22" s="143" customFormat="1" ht="9" customHeight="1">
      <c r="A578" s="84" t="s">
        <v>25</v>
      </c>
      <c r="B578" s="116">
        <f t="shared" si="31"/>
        <v>9221</v>
      </c>
      <c r="C578" s="359">
        <v>428</v>
      </c>
      <c r="D578" s="359">
        <v>87</v>
      </c>
      <c r="E578" s="359">
        <v>26</v>
      </c>
      <c r="F578" s="359">
        <v>48</v>
      </c>
      <c r="G578" s="359">
        <v>223</v>
      </c>
      <c r="H578" s="359">
        <v>372</v>
      </c>
      <c r="I578" s="359">
        <v>340</v>
      </c>
      <c r="J578" s="359">
        <v>357</v>
      </c>
      <c r="K578" s="359">
        <v>362</v>
      </c>
      <c r="L578" s="359">
        <v>311</v>
      </c>
      <c r="M578" s="359">
        <v>328</v>
      </c>
      <c r="N578" s="359">
        <v>432</v>
      </c>
      <c r="O578" s="359">
        <v>485</v>
      </c>
      <c r="P578" s="359">
        <v>581</v>
      </c>
      <c r="Q578" s="359">
        <v>756</v>
      </c>
      <c r="R578" s="359">
        <v>864</v>
      </c>
      <c r="S578" s="359">
        <v>1003</v>
      </c>
      <c r="T578" s="359">
        <v>923</v>
      </c>
      <c r="U578" s="359">
        <v>1224</v>
      </c>
      <c r="V578" s="359">
        <v>71</v>
      </c>
    </row>
    <row r="579" spans="1:22" s="143" customFormat="1" ht="9" customHeight="1">
      <c r="A579" s="84" t="s">
        <v>26</v>
      </c>
      <c r="B579" s="116">
        <f t="shared" si="31"/>
        <v>27132</v>
      </c>
      <c r="C579" s="359">
        <v>1524</v>
      </c>
      <c r="D579" s="359">
        <v>265</v>
      </c>
      <c r="E579" s="359">
        <v>144</v>
      </c>
      <c r="F579" s="359">
        <v>210</v>
      </c>
      <c r="G579" s="359">
        <v>471</v>
      </c>
      <c r="H579" s="359">
        <v>527</v>
      </c>
      <c r="I579" s="359">
        <v>498</v>
      </c>
      <c r="J579" s="359">
        <v>508</v>
      </c>
      <c r="K579" s="359">
        <v>665</v>
      </c>
      <c r="L579" s="359">
        <v>757</v>
      </c>
      <c r="M579" s="359">
        <v>949</v>
      </c>
      <c r="N579" s="359">
        <v>1280</v>
      </c>
      <c r="O579" s="359">
        <v>1466</v>
      </c>
      <c r="P579" s="359">
        <v>1791</v>
      </c>
      <c r="Q579" s="359">
        <v>2027</v>
      </c>
      <c r="R579" s="359">
        <v>2439</v>
      </c>
      <c r="S579" s="359">
        <v>2835</v>
      </c>
      <c r="T579" s="359">
        <v>3018</v>
      </c>
      <c r="U579" s="359">
        <v>5688</v>
      </c>
      <c r="V579" s="359">
        <v>70</v>
      </c>
    </row>
    <row r="580" spans="1:22" s="143" customFormat="1" ht="9" customHeight="1">
      <c r="A580" s="336" t="s">
        <v>27</v>
      </c>
      <c r="B580" s="360">
        <f t="shared" si="31"/>
        <v>16472</v>
      </c>
      <c r="C580" s="361">
        <v>691</v>
      </c>
      <c r="D580" s="361">
        <v>196</v>
      </c>
      <c r="E580" s="361">
        <v>92</v>
      </c>
      <c r="F580" s="361">
        <v>119</v>
      </c>
      <c r="G580" s="361">
        <v>285</v>
      </c>
      <c r="H580" s="361">
        <v>428</v>
      </c>
      <c r="I580" s="361">
        <v>513</v>
      </c>
      <c r="J580" s="361">
        <v>529</v>
      </c>
      <c r="K580" s="361">
        <v>636</v>
      </c>
      <c r="L580" s="361">
        <v>548</v>
      </c>
      <c r="M580" s="361">
        <v>698</v>
      </c>
      <c r="N580" s="361">
        <v>797</v>
      </c>
      <c r="O580" s="361">
        <v>948</v>
      </c>
      <c r="P580" s="361">
        <v>1060</v>
      </c>
      <c r="Q580" s="361">
        <v>1221</v>
      </c>
      <c r="R580" s="361">
        <v>1553</v>
      </c>
      <c r="S580" s="361">
        <v>1833</v>
      </c>
      <c r="T580" s="361">
        <v>1518</v>
      </c>
      <c r="U580" s="361">
        <v>2665</v>
      </c>
      <c r="V580" s="361">
        <v>142</v>
      </c>
    </row>
    <row r="581" spans="1:22" s="143" customFormat="1" ht="9" customHeight="1">
      <c r="A581" s="84" t="s">
        <v>28</v>
      </c>
      <c r="B581" s="116">
        <f t="shared" si="31"/>
        <v>12990</v>
      </c>
      <c r="C581" s="359">
        <v>603</v>
      </c>
      <c r="D581" s="359">
        <v>138</v>
      </c>
      <c r="E581" s="359">
        <v>77</v>
      </c>
      <c r="F581" s="359">
        <v>79</v>
      </c>
      <c r="G581" s="359">
        <v>218</v>
      </c>
      <c r="H581" s="359">
        <v>201</v>
      </c>
      <c r="I581" s="359">
        <v>244</v>
      </c>
      <c r="J581" s="359">
        <v>282</v>
      </c>
      <c r="K581" s="359">
        <v>304</v>
      </c>
      <c r="L581" s="359">
        <v>394</v>
      </c>
      <c r="M581" s="359">
        <v>515</v>
      </c>
      <c r="N581" s="359">
        <v>654</v>
      </c>
      <c r="O581" s="359">
        <v>804</v>
      </c>
      <c r="P581" s="359">
        <v>916</v>
      </c>
      <c r="Q581" s="359">
        <v>1078</v>
      </c>
      <c r="R581" s="359">
        <v>1216</v>
      </c>
      <c r="S581" s="359">
        <v>1386</v>
      </c>
      <c r="T581" s="359">
        <v>1355</v>
      </c>
      <c r="U581" s="359">
        <v>2496</v>
      </c>
      <c r="V581" s="359">
        <v>30</v>
      </c>
    </row>
    <row r="582" spans="1:22" s="143" customFormat="1" ht="9" customHeight="1">
      <c r="A582" s="84" t="s">
        <v>29</v>
      </c>
      <c r="B582" s="116">
        <f t="shared" si="31"/>
        <v>39185</v>
      </c>
      <c r="C582" s="359">
        <v>1795</v>
      </c>
      <c r="D582" s="359">
        <v>352</v>
      </c>
      <c r="E582" s="359">
        <v>161</v>
      </c>
      <c r="F582" s="359">
        <v>210</v>
      </c>
      <c r="G582" s="359">
        <v>614</v>
      </c>
      <c r="H582" s="359">
        <v>792</v>
      </c>
      <c r="I582" s="359">
        <v>860</v>
      </c>
      <c r="J582" s="359">
        <v>883</v>
      </c>
      <c r="K582" s="359">
        <v>1060</v>
      </c>
      <c r="L582" s="359">
        <v>1173</v>
      </c>
      <c r="M582" s="359">
        <v>1463</v>
      </c>
      <c r="N582" s="359">
        <v>1852</v>
      </c>
      <c r="O582" s="359">
        <v>2258</v>
      </c>
      <c r="P582" s="359">
        <v>2846</v>
      </c>
      <c r="Q582" s="359">
        <v>3029</v>
      </c>
      <c r="R582" s="359">
        <v>3596</v>
      </c>
      <c r="S582" s="359">
        <v>3987</v>
      </c>
      <c r="T582" s="359">
        <v>4074</v>
      </c>
      <c r="U582" s="359">
        <v>8116</v>
      </c>
      <c r="V582" s="359">
        <v>64</v>
      </c>
    </row>
    <row r="583" spans="1:22" s="143" customFormat="1" ht="9" customHeight="1">
      <c r="A583" s="84" t="s">
        <v>30</v>
      </c>
      <c r="B583" s="116">
        <f t="shared" si="31"/>
        <v>68286</v>
      </c>
      <c r="C583" s="359">
        <v>4866</v>
      </c>
      <c r="D583" s="359">
        <v>691</v>
      </c>
      <c r="E583" s="359">
        <v>369</v>
      </c>
      <c r="F583" s="359">
        <v>435</v>
      </c>
      <c r="G583" s="359">
        <v>1149</v>
      </c>
      <c r="H583" s="359">
        <v>1519</v>
      </c>
      <c r="I583" s="359">
        <v>1588</v>
      </c>
      <c r="J583" s="359">
        <v>1732</v>
      </c>
      <c r="K583" s="359">
        <v>2131</v>
      </c>
      <c r="L583" s="359">
        <v>2493</v>
      </c>
      <c r="M583" s="359">
        <v>3273</v>
      </c>
      <c r="N583" s="359">
        <v>4007</v>
      </c>
      <c r="O583" s="359">
        <v>4642</v>
      </c>
      <c r="P583" s="359">
        <v>5447</v>
      </c>
      <c r="Q583" s="359">
        <v>5613</v>
      </c>
      <c r="R583" s="359">
        <v>6091</v>
      </c>
      <c r="S583" s="359">
        <v>6487</v>
      </c>
      <c r="T583" s="359">
        <v>6164</v>
      </c>
      <c r="U583" s="359">
        <v>9391</v>
      </c>
      <c r="V583" s="359">
        <v>198</v>
      </c>
    </row>
    <row r="584" spans="1:22" s="143" customFormat="1" ht="9" customHeight="1">
      <c r="A584" s="336" t="s">
        <v>31</v>
      </c>
      <c r="B584" s="360">
        <f t="shared" si="31"/>
        <v>24162</v>
      </c>
      <c r="C584" s="361">
        <v>997</v>
      </c>
      <c r="D584" s="361">
        <v>215</v>
      </c>
      <c r="E584" s="361">
        <v>116</v>
      </c>
      <c r="F584" s="361">
        <v>159</v>
      </c>
      <c r="G584" s="361">
        <v>427</v>
      </c>
      <c r="H584" s="361">
        <v>489</v>
      </c>
      <c r="I584" s="361">
        <v>510</v>
      </c>
      <c r="J584" s="361">
        <v>619</v>
      </c>
      <c r="K584" s="361">
        <v>641</v>
      </c>
      <c r="L584" s="361">
        <v>696</v>
      </c>
      <c r="M584" s="361">
        <v>904</v>
      </c>
      <c r="N584" s="361">
        <v>1047</v>
      </c>
      <c r="O584" s="361">
        <v>1280</v>
      </c>
      <c r="P584" s="361">
        <v>1450</v>
      </c>
      <c r="Q584" s="361">
        <v>1789</v>
      </c>
      <c r="R584" s="361">
        <v>2120</v>
      </c>
      <c r="S584" s="361">
        <v>2654</v>
      </c>
      <c r="T584" s="361">
        <v>2741</v>
      </c>
      <c r="U584" s="361">
        <v>5155</v>
      </c>
      <c r="V584" s="361">
        <v>153</v>
      </c>
    </row>
    <row r="585" spans="1:22" s="143" customFormat="1" ht="9" customHeight="1">
      <c r="A585" s="84" t="s">
        <v>32</v>
      </c>
      <c r="B585" s="116">
        <f t="shared" si="31"/>
        <v>9764</v>
      </c>
      <c r="C585" s="359">
        <v>386</v>
      </c>
      <c r="D585" s="359">
        <v>79</v>
      </c>
      <c r="E585" s="359">
        <v>31</v>
      </c>
      <c r="F585" s="359">
        <v>51</v>
      </c>
      <c r="G585" s="359">
        <v>155</v>
      </c>
      <c r="H585" s="359">
        <v>174</v>
      </c>
      <c r="I585" s="359">
        <v>201</v>
      </c>
      <c r="J585" s="359">
        <v>237</v>
      </c>
      <c r="K585" s="359">
        <v>273</v>
      </c>
      <c r="L585" s="359">
        <v>321</v>
      </c>
      <c r="M585" s="359">
        <v>366</v>
      </c>
      <c r="N585" s="359">
        <v>484</v>
      </c>
      <c r="O585" s="359">
        <v>616</v>
      </c>
      <c r="P585" s="359">
        <v>677</v>
      </c>
      <c r="Q585" s="359">
        <v>806</v>
      </c>
      <c r="R585" s="359">
        <v>895</v>
      </c>
      <c r="S585" s="359">
        <v>1110</v>
      </c>
      <c r="T585" s="359">
        <v>1090</v>
      </c>
      <c r="U585" s="359">
        <v>1765</v>
      </c>
      <c r="V585" s="359">
        <v>47</v>
      </c>
    </row>
    <row r="586" spans="1:22" s="143" customFormat="1" ht="9" customHeight="1">
      <c r="A586" s="84" t="s">
        <v>33</v>
      </c>
      <c r="B586" s="116">
        <f t="shared" si="31"/>
        <v>5935</v>
      </c>
      <c r="C586" s="359">
        <v>167</v>
      </c>
      <c r="D586" s="359">
        <v>70</v>
      </c>
      <c r="E586" s="359">
        <v>23</v>
      </c>
      <c r="F586" s="359">
        <v>37</v>
      </c>
      <c r="G586" s="359">
        <v>120</v>
      </c>
      <c r="H586" s="359">
        <v>170</v>
      </c>
      <c r="I586" s="359">
        <v>202</v>
      </c>
      <c r="J586" s="359">
        <v>187</v>
      </c>
      <c r="K586" s="359">
        <v>225</v>
      </c>
      <c r="L586" s="359">
        <v>173</v>
      </c>
      <c r="M586" s="359">
        <v>206</v>
      </c>
      <c r="N586" s="359">
        <v>244</v>
      </c>
      <c r="O586" s="359">
        <v>288</v>
      </c>
      <c r="P586" s="359">
        <v>391</v>
      </c>
      <c r="Q586" s="359">
        <v>490</v>
      </c>
      <c r="R586" s="359">
        <v>541</v>
      </c>
      <c r="S586" s="359">
        <v>625</v>
      </c>
      <c r="T586" s="359">
        <v>659</v>
      </c>
      <c r="U586" s="359">
        <v>1082</v>
      </c>
      <c r="V586" s="359">
        <v>35</v>
      </c>
    </row>
    <row r="587" spans="1:22" s="143" customFormat="1" ht="9" customHeight="1">
      <c r="A587" s="84" t="s">
        <v>34</v>
      </c>
      <c r="B587" s="116">
        <f t="shared" si="31"/>
        <v>23116</v>
      </c>
      <c r="C587" s="359">
        <v>861</v>
      </c>
      <c r="D587" s="359">
        <v>161</v>
      </c>
      <c r="E587" s="359">
        <v>65</v>
      </c>
      <c r="F587" s="359">
        <v>90</v>
      </c>
      <c r="G587" s="359">
        <v>319</v>
      </c>
      <c r="H587" s="359">
        <v>447</v>
      </c>
      <c r="I587" s="359">
        <v>515</v>
      </c>
      <c r="J587" s="359">
        <v>553</v>
      </c>
      <c r="K587" s="359">
        <v>686</v>
      </c>
      <c r="L587" s="359">
        <v>754</v>
      </c>
      <c r="M587" s="359">
        <v>983</v>
      </c>
      <c r="N587" s="359">
        <v>1171</v>
      </c>
      <c r="O587" s="359">
        <v>1490</v>
      </c>
      <c r="P587" s="359">
        <v>1825</v>
      </c>
      <c r="Q587" s="359">
        <v>2135</v>
      </c>
      <c r="R587" s="359">
        <v>2490</v>
      </c>
      <c r="S587" s="359">
        <v>2427</v>
      </c>
      <c r="T587" s="359">
        <v>2340</v>
      </c>
      <c r="U587" s="359">
        <v>3601</v>
      </c>
      <c r="V587" s="359">
        <v>203</v>
      </c>
    </row>
    <row r="588" spans="1:22" s="143" customFormat="1" ht="9" customHeight="1">
      <c r="A588" s="336" t="s">
        <v>35</v>
      </c>
      <c r="B588" s="360">
        <f t="shared" si="31"/>
        <v>21721</v>
      </c>
      <c r="C588" s="361">
        <v>922</v>
      </c>
      <c r="D588" s="361">
        <v>268</v>
      </c>
      <c r="E588" s="361">
        <v>123</v>
      </c>
      <c r="F588" s="361">
        <v>158</v>
      </c>
      <c r="G588" s="361">
        <v>321</v>
      </c>
      <c r="H588" s="361">
        <v>395</v>
      </c>
      <c r="I588" s="361">
        <v>450</v>
      </c>
      <c r="J588" s="361">
        <v>545</v>
      </c>
      <c r="K588" s="361">
        <v>581</v>
      </c>
      <c r="L588" s="361">
        <v>699</v>
      </c>
      <c r="M588" s="361">
        <v>840</v>
      </c>
      <c r="N588" s="361">
        <v>1033</v>
      </c>
      <c r="O588" s="361">
        <v>1163</v>
      </c>
      <c r="P588" s="361">
        <v>1347</v>
      </c>
      <c r="Q588" s="361">
        <v>1661</v>
      </c>
      <c r="R588" s="361">
        <v>2030</v>
      </c>
      <c r="S588" s="361">
        <v>2386</v>
      </c>
      <c r="T588" s="361">
        <v>2376</v>
      </c>
      <c r="U588" s="361">
        <v>4396</v>
      </c>
      <c r="V588" s="361">
        <v>27</v>
      </c>
    </row>
    <row r="589" spans="1:22" s="143" customFormat="1" ht="9" customHeight="1">
      <c r="A589" s="84" t="s">
        <v>36</v>
      </c>
      <c r="B589" s="116">
        <f t="shared" si="31"/>
        <v>31031</v>
      </c>
      <c r="C589" s="359">
        <v>2310</v>
      </c>
      <c r="D589" s="359">
        <v>397</v>
      </c>
      <c r="E589" s="359">
        <v>185</v>
      </c>
      <c r="F589" s="359">
        <v>207</v>
      </c>
      <c r="G589" s="359">
        <v>459</v>
      </c>
      <c r="H589" s="359">
        <v>473</v>
      </c>
      <c r="I589" s="359">
        <v>540</v>
      </c>
      <c r="J589" s="359">
        <v>604</v>
      </c>
      <c r="K589" s="359">
        <v>786</v>
      </c>
      <c r="L589" s="359">
        <v>914</v>
      </c>
      <c r="M589" s="359">
        <v>1208</v>
      </c>
      <c r="N589" s="359">
        <v>1533</v>
      </c>
      <c r="O589" s="359">
        <v>1801</v>
      </c>
      <c r="P589" s="359">
        <v>2104</v>
      </c>
      <c r="Q589" s="359">
        <v>2350</v>
      </c>
      <c r="R589" s="359">
        <v>2748</v>
      </c>
      <c r="S589" s="359">
        <v>3298</v>
      </c>
      <c r="T589" s="359">
        <v>3243</v>
      </c>
      <c r="U589" s="359">
        <v>5757</v>
      </c>
      <c r="V589" s="359">
        <v>114</v>
      </c>
    </row>
    <row r="590" spans="1:22" s="143" customFormat="1" ht="9" customHeight="1">
      <c r="A590" s="84" t="s">
        <v>37</v>
      </c>
      <c r="B590" s="116">
        <f t="shared" si="31"/>
        <v>7964</v>
      </c>
      <c r="C590" s="359">
        <v>492</v>
      </c>
      <c r="D590" s="359">
        <v>85</v>
      </c>
      <c r="E590" s="359">
        <v>47</v>
      </c>
      <c r="F590" s="359">
        <v>68</v>
      </c>
      <c r="G590" s="359">
        <v>140</v>
      </c>
      <c r="H590" s="359">
        <v>161</v>
      </c>
      <c r="I590" s="359">
        <v>167</v>
      </c>
      <c r="J590" s="359">
        <v>190</v>
      </c>
      <c r="K590" s="359">
        <v>229</v>
      </c>
      <c r="L590" s="359">
        <v>305</v>
      </c>
      <c r="M590" s="359">
        <v>356</v>
      </c>
      <c r="N590" s="359">
        <v>482</v>
      </c>
      <c r="O590" s="359">
        <v>475</v>
      </c>
      <c r="P590" s="359">
        <v>554</v>
      </c>
      <c r="Q590" s="359">
        <v>622</v>
      </c>
      <c r="R590" s="359">
        <v>637</v>
      </c>
      <c r="S590" s="359">
        <v>711</v>
      </c>
      <c r="T590" s="359">
        <v>793</v>
      </c>
      <c r="U590" s="359">
        <v>1447</v>
      </c>
      <c r="V590" s="359">
        <v>3</v>
      </c>
    </row>
    <row r="591" spans="1:22" s="143" customFormat="1" ht="9" customHeight="1">
      <c r="A591" s="84" t="s">
        <v>38</v>
      </c>
      <c r="B591" s="116">
        <f t="shared" si="31"/>
        <v>4436</v>
      </c>
      <c r="C591" s="359">
        <v>314</v>
      </c>
      <c r="D591" s="359">
        <v>64</v>
      </c>
      <c r="E591" s="359">
        <v>31</v>
      </c>
      <c r="F591" s="359">
        <v>35</v>
      </c>
      <c r="G591" s="359">
        <v>98</v>
      </c>
      <c r="H591" s="359">
        <v>154</v>
      </c>
      <c r="I591" s="359">
        <v>143</v>
      </c>
      <c r="J591" s="359">
        <v>207</v>
      </c>
      <c r="K591" s="359">
        <v>209</v>
      </c>
      <c r="L591" s="359">
        <v>214</v>
      </c>
      <c r="M591" s="359">
        <v>247</v>
      </c>
      <c r="N591" s="359">
        <v>309</v>
      </c>
      <c r="O591" s="359">
        <v>294</v>
      </c>
      <c r="P591" s="359">
        <v>317</v>
      </c>
      <c r="Q591" s="359">
        <v>306</v>
      </c>
      <c r="R591" s="359">
        <v>327</v>
      </c>
      <c r="S591" s="359">
        <v>340</v>
      </c>
      <c r="T591" s="359">
        <v>279</v>
      </c>
      <c r="U591" s="359">
        <v>490</v>
      </c>
      <c r="V591" s="359">
        <v>58</v>
      </c>
    </row>
    <row r="592" spans="1:22" s="143" customFormat="1" ht="9" customHeight="1">
      <c r="A592" s="336" t="s">
        <v>39</v>
      </c>
      <c r="B592" s="360">
        <f t="shared" si="31"/>
        <v>13290</v>
      </c>
      <c r="C592" s="361">
        <v>515</v>
      </c>
      <c r="D592" s="361">
        <v>129</v>
      </c>
      <c r="E592" s="361">
        <v>55</v>
      </c>
      <c r="F592" s="361">
        <v>86</v>
      </c>
      <c r="G592" s="361">
        <v>211</v>
      </c>
      <c r="H592" s="361">
        <v>268</v>
      </c>
      <c r="I592" s="361">
        <v>254</v>
      </c>
      <c r="J592" s="361">
        <v>257</v>
      </c>
      <c r="K592" s="361">
        <v>308</v>
      </c>
      <c r="L592" s="361">
        <v>382</v>
      </c>
      <c r="M592" s="361">
        <v>474</v>
      </c>
      <c r="N592" s="361">
        <v>593</v>
      </c>
      <c r="O592" s="361">
        <v>721</v>
      </c>
      <c r="P592" s="361">
        <v>866</v>
      </c>
      <c r="Q592" s="361">
        <v>1021</v>
      </c>
      <c r="R592" s="361">
        <v>1291</v>
      </c>
      <c r="S592" s="361">
        <v>1463</v>
      </c>
      <c r="T592" s="361">
        <v>1569</v>
      </c>
      <c r="U592" s="361">
        <v>2802</v>
      </c>
      <c r="V592" s="361">
        <v>25</v>
      </c>
    </row>
    <row r="593" spans="1:22" s="143" customFormat="1" ht="9" customHeight="1">
      <c r="A593" s="84" t="s">
        <v>40</v>
      </c>
      <c r="B593" s="116">
        <f t="shared" si="31"/>
        <v>15467</v>
      </c>
      <c r="C593" s="359">
        <v>373</v>
      </c>
      <c r="D593" s="359">
        <v>121</v>
      </c>
      <c r="E593" s="359">
        <v>75</v>
      </c>
      <c r="F593" s="359">
        <v>79</v>
      </c>
      <c r="G593" s="359">
        <v>400</v>
      </c>
      <c r="H593" s="359">
        <v>629</v>
      </c>
      <c r="I593" s="359">
        <v>669</v>
      </c>
      <c r="J593" s="359">
        <v>699</v>
      </c>
      <c r="K593" s="359">
        <v>663</v>
      </c>
      <c r="L593" s="359">
        <v>564</v>
      </c>
      <c r="M593" s="359">
        <v>611</v>
      </c>
      <c r="N593" s="359">
        <v>690</v>
      </c>
      <c r="O593" s="359">
        <v>795</v>
      </c>
      <c r="P593" s="359">
        <v>973</v>
      </c>
      <c r="Q593" s="359">
        <v>1116</v>
      </c>
      <c r="R593" s="359">
        <v>1423</v>
      </c>
      <c r="S593" s="359">
        <v>1489</v>
      </c>
      <c r="T593" s="359">
        <v>1489</v>
      </c>
      <c r="U593" s="359">
        <v>2360</v>
      </c>
      <c r="V593" s="359">
        <v>249</v>
      </c>
    </row>
    <row r="594" spans="1:22" s="143" customFormat="1" ht="9" customHeight="1">
      <c r="A594" s="84" t="s">
        <v>41</v>
      </c>
      <c r="B594" s="116">
        <f t="shared" si="31"/>
        <v>14916</v>
      </c>
      <c r="C594" s="359">
        <v>620</v>
      </c>
      <c r="D594" s="359">
        <v>141</v>
      </c>
      <c r="E594" s="359">
        <v>74</v>
      </c>
      <c r="F594" s="359">
        <v>80</v>
      </c>
      <c r="G594" s="359">
        <v>225</v>
      </c>
      <c r="H594" s="359">
        <v>298</v>
      </c>
      <c r="I594" s="359">
        <v>318</v>
      </c>
      <c r="J594" s="359">
        <v>377</v>
      </c>
      <c r="K594" s="359">
        <v>433</v>
      </c>
      <c r="L594" s="359">
        <v>474</v>
      </c>
      <c r="M594" s="359">
        <v>620</v>
      </c>
      <c r="N594" s="359">
        <v>768</v>
      </c>
      <c r="O594" s="359">
        <v>993</v>
      </c>
      <c r="P594" s="359">
        <v>1117</v>
      </c>
      <c r="Q594" s="359">
        <v>1268</v>
      </c>
      <c r="R594" s="359">
        <v>1612</v>
      </c>
      <c r="S594" s="359">
        <v>1573</v>
      </c>
      <c r="T594" s="359">
        <v>1535</v>
      </c>
      <c r="U594" s="359">
        <v>2208</v>
      </c>
      <c r="V594" s="359">
        <v>182</v>
      </c>
    </row>
    <row r="595" spans="1:22" s="143" customFormat="1" ht="9" customHeight="1">
      <c r="A595" s="84" t="s">
        <v>42</v>
      </c>
      <c r="B595" s="116">
        <f t="shared" si="31"/>
        <v>11156</v>
      </c>
      <c r="C595" s="359">
        <v>689</v>
      </c>
      <c r="D595" s="359">
        <v>122</v>
      </c>
      <c r="E595" s="359">
        <v>69</v>
      </c>
      <c r="F595" s="359">
        <v>119</v>
      </c>
      <c r="G595" s="359">
        <v>199</v>
      </c>
      <c r="H595" s="359">
        <v>304</v>
      </c>
      <c r="I595" s="359">
        <v>332</v>
      </c>
      <c r="J595" s="359">
        <v>360</v>
      </c>
      <c r="K595" s="359">
        <v>381</v>
      </c>
      <c r="L595" s="359">
        <v>428</v>
      </c>
      <c r="M595" s="359">
        <v>509</v>
      </c>
      <c r="N595" s="359">
        <v>653</v>
      </c>
      <c r="O595" s="359">
        <v>714</v>
      </c>
      <c r="P595" s="359">
        <v>754</v>
      </c>
      <c r="Q595" s="359">
        <v>778</v>
      </c>
      <c r="R595" s="359">
        <v>1005</v>
      </c>
      <c r="S595" s="359">
        <v>995</v>
      </c>
      <c r="T595" s="359">
        <v>1043</v>
      </c>
      <c r="U595" s="359">
        <v>1651</v>
      </c>
      <c r="V595" s="359">
        <v>51</v>
      </c>
    </row>
    <row r="596" spans="1:22" s="143" customFormat="1" ht="9" customHeight="1">
      <c r="A596" s="336" t="s">
        <v>43</v>
      </c>
      <c r="B596" s="360">
        <f t="shared" si="31"/>
        <v>17200</v>
      </c>
      <c r="C596" s="361">
        <v>790</v>
      </c>
      <c r="D596" s="361">
        <v>108</v>
      </c>
      <c r="E596" s="361">
        <v>57</v>
      </c>
      <c r="F596" s="361">
        <v>73</v>
      </c>
      <c r="G596" s="361">
        <v>267</v>
      </c>
      <c r="H596" s="361">
        <v>411</v>
      </c>
      <c r="I596" s="361">
        <v>515</v>
      </c>
      <c r="J596" s="361">
        <v>516</v>
      </c>
      <c r="K596" s="361">
        <v>576</v>
      </c>
      <c r="L596" s="361">
        <v>582</v>
      </c>
      <c r="M596" s="361">
        <v>715</v>
      </c>
      <c r="N596" s="361">
        <v>888</v>
      </c>
      <c r="O596" s="361">
        <v>1057</v>
      </c>
      <c r="P596" s="361">
        <v>1307</v>
      </c>
      <c r="Q596" s="361">
        <v>1510</v>
      </c>
      <c r="R596" s="361">
        <v>1680</v>
      </c>
      <c r="S596" s="361">
        <v>1805</v>
      </c>
      <c r="T596" s="361">
        <v>1686</v>
      </c>
      <c r="U596" s="361">
        <v>2569</v>
      </c>
      <c r="V596" s="361">
        <v>88</v>
      </c>
    </row>
    <row r="597" spans="1:22" s="143" customFormat="1" ht="9" customHeight="1">
      <c r="A597" s="84" t="s">
        <v>44</v>
      </c>
      <c r="B597" s="116">
        <f t="shared" si="31"/>
        <v>5535</v>
      </c>
      <c r="C597" s="359">
        <v>422</v>
      </c>
      <c r="D597" s="359">
        <v>56</v>
      </c>
      <c r="E597" s="359">
        <v>33</v>
      </c>
      <c r="F597" s="359">
        <v>49</v>
      </c>
      <c r="G597" s="359">
        <v>107</v>
      </c>
      <c r="H597" s="359">
        <v>84</v>
      </c>
      <c r="I597" s="359">
        <v>109</v>
      </c>
      <c r="J597" s="359">
        <v>101</v>
      </c>
      <c r="K597" s="359">
        <v>134</v>
      </c>
      <c r="L597" s="359">
        <v>198</v>
      </c>
      <c r="M597" s="359">
        <v>201</v>
      </c>
      <c r="N597" s="359">
        <v>267</v>
      </c>
      <c r="O597" s="359">
        <v>296</v>
      </c>
      <c r="P597" s="359">
        <v>354</v>
      </c>
      <c r="Q597" s="359">
        <v>384</v>
      </c>
      <c r="R597" s="359">
        <v>437</v>
      </c>
      <c r="S597" s="359">
        <v>582</v>
      </c>
      <c r="T597" s="359">
        <v>583</v>
      </c>
      <c r="U597" s="359">
        <v>1121</v>
      </c>
      <c r="V597" s="359">
        <v>17</v>
      </c>
    </row>
    <row r="598" spans="1:22" s="143" customFormat="1" ht="9" customHeight="1">
      <c r="A598" s="84" t="s">
        <v>45</v>
      </c>
      <c r="B598" s="116">
        <f t="shared" si="31"/>
        <v>45079</v>
      </c>
      <c r="C598" s="359">
        <v>1925</v>
      </c>
      <c r="D598" s="359">
        <v>401</v>
      </c>
      <c r="E598" s="359">
        <v>191</v>
      </c>
      <c r="F598" s="359">
        <v>244</v>
      </c>
      <c r="G598" s="359">
        <v>579</v>
      </c>
      <c r="H598" s="359">
        <v>740</v>
      </c>
      <c r="I598" s="359">
        <v>867</v>
      </c>
      <c r="J598" s="359">
        <v>984</v>
      </c>
      <c r="K598" s="359">
        <v>1224</v>
      </c>
      <c r="L598" s="359">
        <v>1449</v>
      </c>
      <c r="M598" s="359">
        <v>1790</v>
      </c>
      <c r="N598" s="359">
        <v>2282</v>
      </c>
      <c r="O598" s="359">
        <v>2794</v>
      </c>
      <c r="P598" s="359">
        <v>3349</v>
      </c>
      <c r="Q598" s="359">
        <v>3809</v>
      </c>
      <c r="R598" s="359">
        <v>4700</v>
      </c>
      <c r="S598" s="359">
        <v>4996</v>
      </c>
      <c r="T598" s="359">
        <v>4790</v>
      </c>
      <c r="U598" s="359">
        <v>7811</v>
      </c>
      <c r="V598" s="359">
        <v>154</v>
      </c>
    </row>
    <row r="599" spans="1:22" s="143" customFormat="1" ht="9" customHeight="1">
      <c r="A599" s="84" t="s">
        <v>46</v>
      </c>
      <c r="B599" s="116">
        <f t="shared" si="31"/>
        <v>11172</v>
      </c>
      <c r="C599" s="359">
        <v>418</v>
      </c>
      <c r="D599" s="359">
        <v>67</v>
      </c>
      <c r="E599" s="359">
        <v>44</v>
      </c>
      <c r="F599" s="359">
        <v>45</v>
      </c>
      <c r="G599" s="359">
        <v>96</v>
      </c>
      <c r="H599" s="359">
        <v>165</v>
      </c>
      <c r="I599" s="359">
        <v>132</v>
      </c>
      <c r="J599" s="359">
        <v>196</v>
      </c>
      <c r="K599" s="359">
        <v>258</v>
      </c>
      <c r="L599" s="359">
        <v>299</v>
      </c>
      <c r="M599" s="359">
        <v>380</v>
      </c>
      <c r="N599" s="359">
        <v>483</v>
      </c>
      <c r="O599" s="359">
        <v>582</v>
      </c>
      <c r="P599" s="359">
        <v>804</v>
      </c>
      <c r="Q599" s="359">
        <v>879</v>
      </c>
      <c r="R599" s="359">
        <v>1124</v>
      </c>
      <c r="S599" s="359">
        <v>1276</v>
      </c>
      <c r="T599" s="359">
        <v>1350</v>
      </c>
      <c r="U599" s="359">
        <v>2558</v>
      </c>
      <c r="V599" s="359">
        <v>16</v>
      </c>
    </row>
    <row r="600" spans="1:22" s="143" customFormat="1" ht="9" customHeight="1">
      <c r="A600" s="336" t="s">
        <v>47</v>
      </c>
      <c r="B600" s="360">
        <f t="shared" si="31"/>
        <v>8373</v>
      </c>
      <c r="C600" s="361">
        <v>399</v>
      </c>
      <c r="D600" s="361">
        <v>79</v>
      </c>
      <c r="E600" s="361">
        <v>39</v>
      </c>
      <c r="F600" s="361">
        <v>59</v>
      </c>
      <c r="G600" s="361">
        <v>161</v>
      </c>
      <c r="H600" s="361">
        <v>158</v>
      </c>
      <c r="I600" s="361">
        <v>149</v>
      </c>
      <c r="J600" s="361">
        <v>178</v>
      </c>
      <c r="K600" s="361">
        <v>173</v>
      </c>
      <c r="L600" s="361">
        <v>211</v>
      </c>
      <c r="M600" s="361">
        <v>279</v>
      </c>
      <c r="N600" s="361">
        <v>360</v>
      </c>
      <c r="O600" s="361">
        <v>404</v>
      </c>
      <c r="P600" s="361">
        <v>487</v>
      </c>
      <c r="Q600" s="361">
        <v>636</v>
      </c>
      <c r="R600" s="361">
        <v>754</v>
      </c>
      <c r="S600" s="361">
        <v>924</v>
      </c>
      <c r="T600" s="361">
        <v>979</v>
      </c>
      <c r="U600" s="361">
        <v>1902</v>
      </c>
      <c r="V600" s="361">
        <v>42</v>
      </c>
    </row>
    <row r="601" spans="1:22" s="143" customFormat="1" ht="9" customHeight="1">
      <c r="A601" s="84" t="s">
        <v>76</v>
      </c>
      <c r="B601" s="116">
        <f t="shared" si="31"/>
        <v>1132</v>
      </c>
      <c r="C601" s="359">
        <v>4</v>
      </c>
      <c r="D601" s="359">
        <v>12</v>
      </c>
      <c r="E601" s="359">
        <v>14</v>
      </c>
      <c r="F601" s="359">
        <v>19</v>
      </c>
      <c r="G601" s="359">
        <v>30</v>
      </c>
      <c r="H601" s="359">
        <v>76</v>
      </c>
      <c r="I601" s="359">
        <v>76</v>
      </c>
      <c r="J601" s="359">
        <v>69</v>
      </c>
      <c r="K601" s="359">
        <v>59</v>
      </c>
      <c r="L601" s="359">
        <v>62</v>
      </c>
      <c r="M601" s="359">
        <v>94</v>
      </c>
      <c r="N601" s="359">
        <v>101</v>
      </c>
      <c r="O601" s="359">
        <v>94</v>
      </c>
      <c r="P601" s="359">
        <v>100</v>
      </c>
      <c r="Q601" s="359">
        <v>92</v>
      </c>
      <c r="R601" s="359">
        <v>61</v>
      </c>
      <c r="S601" s="359">
        <v>59</v>
      </c>
      <c r="T601" s="359">
        <v>52</v>
      </c>
      <c r="U601" s="359">
        <v>53</v>
      </c>
      <c r="V601" s="359">
        <v>5</v>
      </c>
    </row>
    <row r="602" spans="1:22" s="143" customFormat="1" ht="9" customHeight="1">
      <c r="A602" s="84"/>
      <c r="B602" s="116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</row>
    <row r="603" spans="1:22" s="143" customFormat="1" ht="9" customHeight="1">
      <c r="A603" s="80">
        <v>2011</v>
      </c>
      <c r="B603" s="116"/>
      <c r="C603" s="116"/>
      <c r="D603" s="116"/>
      <c r="E603" s="116"/>
      <c r="F603" s="116"/>
      <c r="G603" s="116"/>
      <c r="H603" s="116"/>
      <c r="I603" s="116"/>
      <c r="J603" s="116"/>
      <c r="K603" s="116"/>
      <c r="L603" s="116"/>
      <c r="M603" s="84"/>
      <c r="N603" s="84"/>
      <c r="O603" s="84"/>
      <c r="P603" s="84"/>
      <c r="Q603" s="84"/>
      <c r="R603" s="84"/>
      <c r="S603" s="84"/>
      <c r="T603" s="84"/>
      <c r="U603" s="334"/>
      <c r="V603" s="358"/>
    </row>
    <row r="604" spans="1:22" s="258" customFormat="1" ht="9" customHeight="1">
      <c r="A604" s="83" t="s">
        <v>7</v>
      </c>
      <c r="B604" s="121">
        <f t="shared" ref="B604:V604" si="32">SUM(B606:B638)</f>
        <v>590693</v>
      </c>
      <c r="C604" s="121">
        <f t="shared" si="32"/>
        <v>29050</v>
      </c>
      <c r="D604" s="121">
        <f t="shared" si="32"/>
        <v>5682</v>
      </c>
      <c r="E604" s="121">
        <f t="shared" si="32"/>
        <v>2840</v>
      </c>
      <c r="F604" s="121">
        <f t="shared" si="32"/>
        <v>3457</v>
      </c>
      <c r="G604" s="121">
        <f t="shared" si="32"/>
        <v>9984</v>
      </c>
      <c r="H604" s="121">
        <f t="shared" si="32"/>
        <v>13385</v>
      </c>
      <c r="I604" s="121">
        <f t="shared" si="32"/>
        <v>14355</v>
      </c>
      <c r="J604" s="121">
        <f t="shared" si="32"/>
        <v>15462</v>
      </c>
      <c r="K604" s="121">
        <f t="shared" si="32"/>
        <v>18213</v>
      </c>
      <c r="L604" s="121">
        <f t="shared" si="32"/>
        <v>20136</v>
      </c>
      <c r="M604" s="121">
        <f t="shared" si="32"/>
        <v>24450</v>
      </c>
      <c r="N604" s="121">
        <f t="shared" si="32"/>
        <v>30631</v>
      </c>
      <c r="O604" s="121">
        <f t="shared" si="32"/>
        <v>36041</v>
      </c>
      <c r="P604" s="121">
        <f t="shared" si="32"/>
        <v>41784</v>
      </c>
      <c r="Q604" s="121">
        <f t="shared" si="32"/>
        <v>47288</v>
      </c>
      <c r="R604" s="121">
        <f t="shared" si="32"/>
        <v>54287</v>
      </c>
      <c r="S604" s="121">
        <f t="shared" si="32"/>
        <v>59467</v>
      </c>
      <c r="T604" s="121">
        <f t="shared" si="32"/>
        <v>60355</v>
      </c>
      <c r="U604" s="121">
        <f t="shared" si="32"/>
        <v>99761</v>
      </c>
      <c r="V604" s="121">
        <f t="shared" si="32"/>
        <v>4065</v>
      </c>
    </row>
    <row r="605" spans="1:22" s="258" customFormat="1" ht="5.25" customHeight="1">
      <c r="A605" s="83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</row>
    <row r="606" spans="1:22" s="143" customFormat="1" ht="9" customHeight="1">
      <c r="A606" s="84" t="s">
        <v>16</v>
      </c>
      <c r="B606" s="116">
        <f t="shared" ref="B606:B638" si="33">SUM(C606:V606)</f>
        <v>4934</v>
      </c>
      <c r="C606" s="359">
        <v>266</v>
      </c>
      <c r="D606" s="359">
        <v>50</v>
      </c>
      <c r="E606" s="359">
        <v>26</v>
      </c>
      <c r="F606" s="359">
        <v>48</v>
      </c>
      <c r="G606" s="359">
        <v>99</v>
      </c>
      <c r="H606" s="359">
        <v>119</v>
      </c>
      <c r="I606" s="359">
        <v>103</v>
      </c>
      <c r="J606" s="359">
        <v>125</v>
      </c>
      <c r="K606" s="359">
        <v>142</v>
      </c>
      <c r="L606" s="359">
        <v>166</v>
      </c>
      <c r="M606" s="359">
        <v>205</v>
      </c>
      <c r="N606" s="359">
        <v>255</v>
      </c>
      <c r="O606" s="359">
        <v>299</v>
      </c>
      <c r="P606" s="359">
        <v>309</v>
      </c>
      <c r="Q606" s="359">
        <v>434</v>
      </c>
      <c r="R606" s="359">
        <v>443</v>
      </c>
      <c r="S606" s="359">
        <v>461</v>
      </c>
      <c r="T606" s="359">
        <v>503</v>
      </c>
      <c r="U606" s="359">
        <v>872</v>
      </c>
      <c r="V606" s="359">
        <v>9</v>
      </c>
    </row>
    <row r="607" spans="1:22" s="143" customFormat="1" ht="9" customHeight="1">
      <c r="A607" s="84" t="s">
        <v>17</v>
      </c>
      <c r="B607" s="116">
        <f t="shared" si="33"/>
        <v>14922</v>
      </c>
      <c r="C607" s="359">
        <v>824</v>
      </c>
      <c r="D607" s="359">
        <v>124</v>
      </c>
      <c r="E607" s="359">
        <v>72</v>
      </c>
      <c r="F607" s="359">
        <v>90</v>
      </c>
      <c r="G607" s="359">
        <v>209</v>
      </c>
      <c r="H607" s="359">
        <v>352</v>
      </c>
      <c r="I607" s="359">
        <v>395</v>
      </c>
      <c r="J607" s="359">
        <v>540</v>
      </c>
      <c r="K607" s="359">
        <v>640</v>
      </c>
      <c r="L607" s="359">
        <v>742</v>
      </c>
      <c r="M607" s="359">
        <v>882</v>
      </c>
      <c r="N607" s="359">
        <v>1055</v>
      </c>
      <c r="O607" s="359">
        <v>1076</v>
      </c>
      <c r="P607" s="359">
        <v>1129</v>
      </c>
      <c r="Q607" s="359">
        <v>1160</v>
      </c>
      <c r="R607" s="359">
        <v>1227</v>
      </c>
      <c r="S607" s="359">
        <v>1299</v>
      </c>
      <c r="T607" s="359">
        <v>1178</v>
      </c>
      <c r="U607" s="359">
        <v>1771</v>
      </c>
      <c r="V607" s="359">
        <v>157</v>
      </c>
    </row>
    <row r="608" spans="1:22" s="143" customFormat="1" ht="9" customHeight="1">
      <c r="A608" s="84" t="s">
        <v>18</v>
      </c>
      <c r="B608" s="116">
        <f t="shared" si="33"/>
        <v>2602</v>
      </c>
      <c r="C608" s="359">
        <v>122</v>
      </c>
      <c r="D608" s="359">
        <v>25</v>
      </c>
      <c r="E608" s="359">
        <v>18</v>
      </c>
      <c r="F608" s="359">
        <v>18</v>
      </c>
      <c r="G608" s="359">
        <v>32</v>
      </c>
      <c r="H608" s="359">
        <v>52</v>
      </c>
      <c r="I608" s="359">
        <v>56</v>
      </c>
      <c r="J608" s="359">
        <v>72</v>
      </c>
      <c r="K608" s="359">
        <v>87</v>
      </c>
      <c r="L608" s="359">
        <v>110</v>
      </c>
      <c r="M608" s="359">
        <v>128</v>
      </c>
      <c r="N608" s="359">
        <v>167</v>
      </c>
      <c r="O608" s="359">
        <v>158</v>
      </c>
      <c r="P608" s="359">
        <v>184</v>
      </c>
      <c r="Q608" s="359">
        <v>228</v>
      </c>
      <c r="R608" s="359">
        <v>212</v>
      </c>
      <c r="S608" s="359">
        <v>268</v>
      </c>
      <c r="T608" s="359">
        <v>245</v>
      </c>
      <c r="U608" s="359">
        <v>392</v>
      </c>
      <c r="V608" s="359">
        <v>28</v>
      </c>
    </row>
    <row r="609" spans="1:22" s="143" customFormat="1" ht="9" customHeight="1">
      <c r="A609" s="336" t="s">
        <v>19</v>
      </c>
      <c r="B609" s="360">
        <f t="shared" si="33"/>
        <v>3736</v>
      </c>
      <c r="C609" s="361">
        <v>237</v>
      </c>
      <c r="D609" s="361">
        <v>36</v>
      </c>
      <c r="E609" s="361">
        <v>17</v>
      </c>
      <c r="F609" s="361">
        <v>26</v>
      </c>
      <c r="G609" s="361">
        <v>56</v>
      </c>
      <c r="H609" s="361">
        <v>80</v>
      </c>
      <c r="I609" s="361">
        <v>83</v>
      </c>
      <c r="J609" s="361">
        <v>101</v>
      </c>
      <c r="K609" s="361">
        <v>108</v>
      </c>
      <c r="L609" s="361">
        <v>143</v>
      </c>
      <c r="M609" s="361">
        <v>150</v>
      </c>
      <c r="N609" s="361">
        <v>205</v>
      </c>
      <c r="O609" s="361">
        <v>199</v>
      </c>
      <c r="P609" s="361">
        <v>270</v>
      </c>
      <c r="Q609" s="361">
        <v>239</v>
      </c>
      <c r="R609" s="361">
        <v>310</v>
      </c>
      <c r="S609" s="361">
        <v>377</v>
      </c>
      <c r="T609" s="361">
        <v>403</v>
      </c>
      <c r="U609" s="361">
        <v>669</v>
      </c>
      <c r="V609" s="361">
        <v>27</v>
      </c>
    </row>
    <row r="610" spans="1:22" s="143" customFormat="1" ht="9" customHeight="1">
      <c r="A610" s="84" t="s">
        <v>20</v>
      </c>
      <c r="B610" s="116">
        <f t="shared" si="33"/>
        <v>14640</v>
      </c>
      <c r="C610" s="359">
        <v>529</v>
      </c>
      <c r="D610" s="359">
        <v>83</v>
      </c>
      <c r="E610" s="359">
        <v>56</v>
      </c>
      <c r="F610" s="359">
        <v>70</v>
      </c>
      <c r="G610" s="359">
        <v>243</v>
      </c>
      <c r="H610" s="359">
        <v>349</v>
      </c>
      <c r="I610" s="359">
        <v>344</v>
      </c>
      <c r="J610" s="359">
        <v>389</v>
      </c>
      <c r="K610" s="359">
        <v>412</v>
      </c>
      <c r="L610" s="359">
        <v>475</v>
      </c>
      <c r="M610" s="359">
        <v>625</v>
      </c>
      <c r="N610" s="359">
        <v>851</v>
      </c>
      <c r="O610" s="359">
        <v>993</v>
      </c>
      <c r="P610" s="359">
        <v>1201</v>
      </c>
      <c r="Q610" s="359">
        <v>1373</v>
      </c>
      <c r="R610" s="359">
        <v>1545</v>
      </c>
      <c r="S610" s="359">
        <v>1587</v>
      </c>
      <c r="T610" s="359">
        <v>1343</v>
      </c>
      <c r="U610" s="359">
        <v>1986</v>
      </c>
      <c r="V610" s="359">
        <v>186</v>
      </c>
    </row>
    <row r="611" spans="1:22" s="143" customFormat="1" ht="9" customHeight="1">
      <c r="A611" s="84" t="s">
        <v>21</v>
      </c>
      <c r="B611" s="116">
        <f t="shared" si="33"/>
        <v>3514</v>
      </c>
      <c r="C611" s="359">
        <v>155</v>
      </c>
      <c r="D611" s="359">
        <v>22</v>
      </c>
      <c r="E611" s="359">
        <v>11</v>
      </c>
      <c r="F611" s="359">
        <v>13</v>
      </c>
      <c r="G611" s="359">
        <v>52</v>
      </c>
      <c r="H611" s="359">
        <v>62</v>
      </c>
      <c r="I611" s="359">
        <v>91</v>
      </c>
      <c r="J611" s="359">
        <v>106</v>
      </c>
      <c r="K611" s="359">
        <v>115</v>
      </c>
      <c r="L611" s="359">
        <v>116</v>
      </c>
      <c r="M611" s="359">
        <v>163</v>
      </c>
      <c r="N611" s="359">
        <v>162</v>
      </c>
      <c r="O611" s="359">
        <v>212</v>
      </c>
      <c r="P611" s="359">
        <v>231</v>
      </c>
      <c r="Q611" s="359">
        <v>289</v>
      </c>
      <c r="R611" s="359">
        <v>327</v>
      </c>
      <c r="S611" s="359">
        <v>351</v>
      </c>
      <c r="T611" s="359">
        <v>326</v>
      </c>
      <c r="U611" s="359">
        <v>672</v>
      </c>
      <c r="V611" s="359">
        <v>38</v>
      </c>
    </row>
    <row r="612" spans="1:22" s="143" customFormat="1" ht="9" customHeight="1">
      <c r="A612" s="84" t="s">
        <v>22</v>
      </c>
      <c r="B612" s="116">
        <f t="shared" si="33"/>
        <v>21199</v>
      </c>
      <c r="C612" s="359">
        <v>1411</v>
      </c>
      <c r="D612" s="359">
        <v>482</v>
      </c>
      <c r="E612" s="359">
        <v>198</v>
      </c>
      <c r="F612" s="359">
        <v>222</v>
      </c>
      <c r="G612" s="359">
        <v>445</v>
      </c>
      <c r="H612" s="359">
        <v>530</v>
      </c>
      <c r="I612" s="359">
        <v>588</v>
      </c>
      <c r="J612" s="359">
        <v>692</v>
      </c>
      <c r="K612" s="359">
        <v>682</v>
      </c>
      <c r="L612" s="359">
        <v>763</v>
      </c>
      <c r="M612" s="359">
        <v>955</v>
      </c>
      <c r="N612" s="359">
        <v>1108</v>
      </c>
      <c r="O612" s="359">
        <v>1322</v>
      </c>
      <c r="P612" s="359">
        <v>1367</v>
      </c>
      <c r="Q612" s="359">
        <v>1618</v>
      </c>
      <c r="R612" s="359">
        <v>2021</v>
      </c>
      <c r="S612" s="359">
        <v>1938</v>
      </c>
      <c r="T612" s="359">
        <v>1873</v>
      </c>
      <c r="U612" s="359">
        <v>2903</v>
      </c>
      <c r="V612" s="359">
        <v>81</v>
      </c>
    </row>
    <row r="613" spans="1:22" s="143" customFormat="1" ht="9" customHeight="1">
      <c r="A613" s="336" t="s">
        <v>23</v>
      </c>
      <c r="B613" s="360">
        <f t="shared" si="33"/>
        <v>24121</v>
      </c>
      <c r="C613" s="361">
        <v>996</v>
      </c>
      <c r="D613" s="361">
        <v>205</v>
      </c>
      <c r="E613" s="361">
        <v>101</v>
      </c>
      <c r="F613" s="361">
        <v>161</v>
      </c>
      <c r="G613" s="361">
        <v>671</v>
      </c>
      <c r="H613" s="361">
        <v>1107</v>
      </c>
      <c r="I613" s="361">
        <v>1214</v>
      </c>
      <c r="J613" s="361">
        <v>1173</v>
      </c>
      <c r="K613" s="361">
        <v>1239</v>
      </c>
      <c r="L613" s="361">
        <v>1185</v>
      </c>
      <c r="M613" s="361">
        <v>1138</v>
      </c>
      <c r="N613" s="361">
        <v>1184</v>
      </c>
      <c r="O613" s="361">
        <v>1289</v>
      </c>
      <c r="P613" s="361">
        <v>1535</v>
      </c>
      <c r="Q613" s="361">
        <v>1806</v>
      </c>
      <c r="R613" s="361">
        <v>2089</v>
      </c>
      <c r="S613" s="361">
        <v>2202</v>
      </c>
      <c r="T613" s="361">
        <v>2003</v>
      </c>
      <c r="U613" s="361">
        <v>2683</v>
      </c>
      <c r="V613" s="361">
        <v>140</v>
      </c>
    </row>
    <row r="614" spans="1:22" s="143" customFormat="1" ht="9" customHeight="1">
      <c r="A614" s="243" t="s">
        <v>24</v>
      </c>
      <c r="B614" s="116">
        <f t="shared" si="33"/>
        <v>54629</v>
      </c>
      <c r="C614" s="359">
        <v>1967</v>
      </c>
      <c r="D614" s="359">
        <v>289</v>
      </c>
      <c r="E614" s="359">
        <v>161</v>
      </c>
      <c r="F614" s="359">
        <v>173</v>
      </c>
      <c r="G614" s="359">
        <v>530</v>
      </c>
      <c r="H614" s="359">
        <v>727</v>
      </c>
      <c r="I614" s="359">
        <v>827</v>
      </c>
      <c r="J614" s="359">
        <v>966</v>
      </c>
      <c r="K614" s="359">
        <v>1350</v>
      </c>
      <c r="L614" s="359">
        <v>1661</v>
      </c>
      <c r="M614" s="359">
        <v>2183</v>
      </c>
      <c r="N614" s="359">
        <v>2934</v>
      </c>
      <c r="O614" s="359">
        <v>3533</v>
      </c>
      <c r="P614" s="359">
        <v>4164</v>
      </c>
      <c r="Q614" s="359">
        <v>4596</v>
      </c>
      <c r="R614" s="359">
        <v>5344</v>
      </c>
      <c r="S614" s="359">
        <v>6155</v>
      </c>
      <c r="T614" s="359">
        <v>6502</v>
      </c>
      <c r="U614" s="359">
        <v>10526</v>
      </c>
      <c r="V614" s="359">
        <v>41</v>
      </c>
    </row>
    <row r="615" spans="1:22" s="143" customFormat="1" ht="9" customHeight="1">
      <c r="A615" s="84" t="s">
        <v>25</v>
      </c>
      <c r="B615" s="116">
        <f t="shared" si="33"/>
        <v>9274</v>
      </c>
      <c r="C615" s="359">
        <v>519</v>
      </c>
      <c r="D615" s="359">
        <v>100</v>
      </c>
      <c r="E615" s="359">
        <v>41</v>
      </c>
      <c r="F615" s="359">
        <v>45</v>
      </c>
      <c r="G615" s="359">
        <v>138</v>
      </c>
      <c r="H615" s="359">
        <v>237</v>
      </c>
      <c r="I615" s="359">
        <v>256</v>
      </c>
      <c r="J615" s="359">
        <v>274</v>
      </c>
      <c r="K615" s="359">
        <v>288</v>
      </c>
      <c r="L615" s="359">
        <v>268</v>
      </c>
      <c r="M615" s="359">
        <v>341</v>
      </c>
      <c r="N615" s="359">
        <v>429</v>
      </c>
      <c r="O615" s="359">
        <v>509</v>
      </c>
      <c r="P615" s="359">
        <v>602</v>
      </c>
      <c r="Q615" s="359">
        <v>722</v>
      </c>
      <c r="R615" s="359">
        <v>894</v>
      </c>
      <c r="S615" s="359">
        <v>985</v>
      </c>
      <c r="T615" s="359">
        <v>955</v>
      </c>
      <c r="U615" s="359">
        <v>1248</v>
      </c>
      <c r="V615" s="359">
        <v>423</v>
      </c>
    </row>
    <row r="616" spans="1:22" s="143" customFormat="1" ht="9" customHeight="1">
      <c r="A616" s="84" t="s">
        <v>26</v>
      </c>
      <c r="B616" s="116">
        <f t="shared" si="33"/>
        <v>26550</v>
      </c>
      <c r="C616" s="359">
        <v>1404</v>
      </c>
      <c r="D616" s="359">
        <v>253</v>
      </c>
      <c r="E616" s="359">
        <v>142</v>
      </c>
      <c r="F616" s="359">
        <v>151</v>
      </c>
      <c r="G616" s="359">
        <v>468</v>
      </c>
      <c r="H616" s="359">
        <v>553</v>
      </c>
      <c r="I616" s="359">
        <v>552</v>
      </c>
      <c r="J616" s="359">
        <v>543</v>
      </c>
      <c r="K616" s="359">
        <v>685</v>
      </c>
      <c r="L616" s="359">
        <v>803</v>
      </c>
      <c r="M616" s="359">
        <v>977</v>
      </c>
      <c r="N616" s="359">
        <v>1253</v>
      </c>
      <c r="O616" s="359">
        <v>1481</v>
      </c>
      <c r="P616" s="359">
        <v>1773</v>
      </c>
      <c r="Q616" s="359">
        <v>2029</v>
      </c>
      <c r="R616" s="359">
        <v>2353</v>
      </c>
      <c r="S616" s="359">
        <v>2682</v>
      </c>
      <c r="T616" s="359">
        <v>2909</v>
      </c>
      <c r="U616" s="359">
        <v>5399</v>
      </c>
      <c r="V616" s="359">
        <v>140</v>
      </c>
    </row>
    <row r="617" spans="1:22" s="143" customFormat="1" ht="9" customHeight="1">
      <c r="A617" s="336" t="s">
        <v>27</v>
      </c>
      <c r="B617" s="360">
        <f t="shared" si="33"/>
        <v>17841</v>
      </c>
      <c r="C617" s="361">
        <v>793</v>
      </c>
      <c r="D617" s="361">
        <v>252</v>
      </c>
      <c r="E617" s="361">
        <v>104</v>
      </c>
      <c r="F617" s="361">
        <v>135</v>
      </c>
      <c r="G617" s="361">
        <v>469</v>
      </c>
      <c r="H617" s="361">
        <v>588</v>
      </c>
      <c r="I617" s="361">
        <v>661</v>
      </c>
      <c r="J617" s="361">
        <v>666</v>
      </c>
      <c r="K617" s="361">
        <v>730</v>
      </c>
      <c r="L617" s="361">
        <v>645</v>
      </c>
      <c r="M617" s="361">
        <v>763</v>
      </c>
      <c r="N617" s="361">
        <v>826</v>
      </c>
      <c r="O617" s="361">
        <v>968</v>
      </c>
      <c r="P617" s="361">
        <v>1025</v>
      </c>
      <c r="Q617" s="361">
        <v>1170</v>
      </c>
      <c r="R617" s="361">
        <v>1551</v>
      </c>
      <c r="S617" s="361">
        <v>1764</v>
      </c>
      <c r="T617" s="361">
        <v>1679</v>
      </c>
      <c r="U617" s="361">
        <v>2773</v>
      </c>
      <c r="V617" s="361">
        <v>279</v>
      </c>
    </row>
    <row r="618" spans="1:22" s="143" customFormat="1" ht="9" customHeight="1">
      <c r="A618" s="84" t="s">
        <v>28</v>
      </c>
      <c r="B618" s="116">
        <f t="shared" si="33"/>
        <v>13150</v>
      </c>
      <c r="C618" s="359">
        <v>632</v>
      </c>
      <c r="D618" s="359">
        <v>127</v>
      </c>
      <c r="E618" s="359">
        <v>72</v>
      </c>
      <c r="F618" s="359">
        <v>71</v>
      </c>
      <c r="G618" s="359">
        <v>213</v>
      </c>
      <c r="H618" s="359">
        <v>241</v>
      </c>
      <c r="I618" s="359">
        <v>248</v>
      </c>
      <c r="J618" s="359">
        <v>269</v>
      </c>
      <c r="K618" s="359">
        <v>341</v>
      </c>
      <c r="L618" s="359">
        <v>403</v>
      </c>
      <c r="M618" s="359">
        <v>535</v>
      </c>
      <c r="N618" s="359">
        <v>692</v>
      </c>
      <c r="O618" s="359">
        <v>810</v>
      </c>
      <c r="P618" s="359">
        <v>874</v>
      </c>
      <c r="Q618" s="359">
        <v>1113</v>
      </c>
      <c r="R618" s="359">
        <v>1169</v>
      </c>
      <c r="S618" s="359">
        <v>1353</v>
      </c>
      <c r="T618" s="359">
        <v>1365</v>
      </c>
      <c r="U618" s="359">
        <v>2548</v>
      </c>
      <c r="V618" s="359">
        <v>74</v>
      </c>
    </row>
    <row r="619" spans="1:22" s="143" customFormat="1" ht="9" customHeight="1">
      <c r="A619" s="84" t="s">
        <v>29</v>
      </c>
      <c r="B619" s="116">
        <f t="shared" si="33"/>
        <v>40328</v>
      </c>
      <c r="C619" s="359">
        <v>1927</v>
      </c>
      <c r="D619" s="359">
        <v>324</v>
      </c>
      <c r="E619" s="359">
        <v>211</v>
      </c>
      <c r="F619" s="359">
        <v>237</v>
      </c>
      <c r="G619" s="359">
        <v>642</v>
      </c>
      <c r="H619" s="359">
        <v>874</v>
      </c>
      <c r="I619" s="359">
        <v>917</v>
      </c>
      <c r="J619" s="359">
        <v>944</v>
      </c>
      <c r="K619" s="359">
        <v>1180</v>
      </c>
      <c r="L619" s="359">
        <v>1248</v>
      </c>
      <c r="M619" s="359">
        <v>1505</v>
      </c>
      <c r="N619" s="359">
        <v>1932</v>
      </c>
      <c r="O619" s="359">
        <v>2290</v>
      </c>
      <c r="P619" s="359">
        <v>2884</v>
      </c>
      <c r="Q619" s="359">
        <v>3255</v>
      </c>
      <c r="R619" s="359">
        <v>3523</v>
      </c>
      <c r="S619" s="359">
        <v>3936</v>
      </c>
      <c r="T619" s="359">
        <v>4192</v>
      </c>
      <c r="U619" s="359">
        <v>8132</v>
      </c>
      <c r="V619" s="359">
        <v>175</v>
      </c>
    </row>
    <row r="620" spans="1:22" s="143" customFormat="1" ht="9" customHeight="1">
      <c r="A620" s="84" t="s">
        <v>30</v>
      </c>
      <c r="B620" s="116">
        <f t="shared" si="33"/>
        <v>69384</v>
      </c>
      <c r="C620" s="359">
        <v>4811</v>
      </c>
      <c r="D620" s="359">
        <v>748</v>
      </c>
      <c r="E620" s="359">
        <v>326</v>
      </c>
      <c r="F620" s="359">
        <v>439</v>
      </c>
      <c r="G620" s="359">
        <v>1260</v>
      </c>
      <c r="H620" s="359">
        <v>1559</v>
      </c>
      <c r="I620" s="359">
        <v>1686</v>
      </c>
      <c r="J620" s="359">
        <v>1798</v>
      </c>
      <c r="K620" s="359">
        <v>2162</v>
      </c>
      <c r="L620" s="359">
        <v>2657</v>
      </c>
      <c r="M620" s="359">
        <v>3181</v>
      </c>
      <c r="N620" s="359">
        <v>4182</v>
      </c>
      <c r="O620" s="359">
        <v>4792</v>
      </c>
      <c r="P620" s="359">
        <v>5500</v>
      </c>
      <c r="Q620" s="359">
        <v>5745</v>
      </c>
      <c r="R620" s="359">
        <v>6200</v>
      </c>
      <c r="S620" s="359">
        <v>6431</v>
      </c>
      <c r="T620" s="359">
        <v>6184</v>
      </c>
      <c r="U620" s="359">
        <v>9450</v>
      </c>
      <c r="V620" s="359">
        <v>273</v>
      </c>
    </row>
    <row r="621" spans="1:22" s="143" customFormat="1" ht="9" customHeight="1">
      <c r="A621" s="336" t="s">
        <v>31</v>
      </c>
      <c r="B621" s="360">
        <f t="shared" si="33"/>
        <v>24083</v>
      </c>
      <c r="C621" s="361">
        <v>1077</v>
      </c>
      <c r="D621" s="361">
        <v>218</v>
      </c>
      <c r="E621" s="361">
        <v>120</v>
      </c>
      <c r="F621" s="361">
        <v>144</v>
      </c>
      <c r="G621" s="361">
        <v>452</v>
      </c>
      <c r="H621" s="361">
        <v>602</v>
      </c>
      <c r="I621" s="361">
        <v>527</v>
      </c>
      <c r="J621" s="361">
        <v>606</v>
      </c>
      <c r="K621" s="361">
        <v>648</v>
      </c>
      <c r="L621" s="361">
        <v>753</v>
      </c>
      <c r="M621" s="361">
        <v>792</v>
      </c>
      <c r="N621" s="361">
        <v>1018</v>
      </c>
      <c r="O621" s="361">
        <v>1288</v>
      </c>
      <c r="P621" s="361">
        <v>1601</v>
      </c>
      <c r="Q621" s="361">
        <v>1736</v>
      </c>
      <c r="R621" s="361">
        <v>2064</v>
      </c>
      <c r="S621" s="361">
        <v>2556</v>
      </c>
      <c r="T621" s="361">
        <v>2673</v>
      </c>
      <c r="U621" s="361">
        <v>5050</v>
      </c>
      <c r="V621" s="361">
        <v>158</v>
      </c>
    </row>
    <row r="622" spans="1:22" s="143" customFormat="1" ht="9" customHeight="1">
      <c r="A622" s="84" t="s">
        <v>32</v>
      </c>
      <c r="B622" s="116">
        <f t="shared" si="33"/>
        <v>9653</v>
      </c>
      <c r="C622" s="359">
        <v>418</v>
      </c>
      <c r="D622" s="359">
        <v>92</v>
      </c>
      <c r="E622" s="359">
        <v>41</v>
      </c>
      <c r="F622" s="359">
        <v>49</v>
      </c>
      <c r="G622" s="359">
        <v>140</v>
      </c>
      <c r="H622" s="359">
        <v>186</v>
      </c>
      <c r="I622" s="359">
        <v>205</v>
      </c>
      <c r="J622" s="359">
        <v>222</v>
      </c>
      <c r="K622" s="359">
        <v>248</v>
      </c>
      <c r="L622" s="359">
        <v>307</v>
      </c>
      <c r="M622" s="359">
        <v>364</v>
      </c>
      <c r="N622" s="359">
        <v>486</v>
      </c>
      <c r="O622" s="359">
        <v>611</v>
      </c>
      <c r="P622" s="359">
        <v>672</v>
      </c>
      <c r="Q622" s="359">
        <v>751</v>
      </c>
      <c r="R622" s="359">
        <v>852</v>
      </c>
      <c r="S622" s="359">
        <v>1052</v>
      </c>
      <c r="T622" s="359">
        <v>1060</v>
      </c>
      <c r="U622" s="359">
        <v>1825</v>
      </c>
      <c r="V622" s="359">
        <v>72</v>
      </c>
    </row>
    <row r="623" spans="1:22" s="143" customFormat="1" ht="9" customHeight="1">
      <c r="A623" s="84" t="s">
        <v>33</v>
      </c>
      <c r="B623" s="116">
        <f t="shared" si="33"/>
        <v>6089</v>
      </c>
      <c r="C623" s="359">
        <v>173</v>
      </c>
      <c r="D623" s="359">
        <v>65</v>
      </c>
      <c r="E623" s="359">
        <v>39</v>
      </c>
      <c r="F623" s="359">
        <v>34</v>
      </c>
      <c r="G623" s="359">
        <v>123</v>
      </c>
      <c r="H623" s="359">
        <v>200</v>
      </c>
      <c r="I623" s="359">
        <v>209</v>
      </c>
      <c r="J623" s="359">
        <v>181</v>
      </c>
      <c r="K623" s="359">
        <v>210</v>
      </c>
      <c r="L623" s="359">
        <v>208</v>
      </c>
      <c r="M623" s="359">
        <v>229</v>
      </c>
      <c r="N623" s="359">
        <v>265</v>
      </c>
      <c r="O623" s="359">
        <v>321</v>
      </c>
      <c r="P623" s="359">
        <v>356</v>
      </c>
      <c r="Q623" s="359">
        <v>450</v>
      </c>
      <c r="R623" s="359">
        <v>594</v>
      </c>
      <c r="S623" s="359">
        <v>584</v>
      </c>
      <c r="T623" s="359">
        <v>654</v>
      </c>
      <c r="U623" s="359">
        <v>1162</v>
      </c>
      <c r="V623" s="359">
        <v>32</v>
      </c>
    </row>
    <row r="624" spans="1:22" s="143" customFormat="1" ht="9" customHeight="1">
      <c r="A624" s="84" t="s">
        <v>34</v>
      </c>
      <c r="B624" s="116">
        <f t="shared" si="33"/>
        <v>23913</v>
      </c>
      <c r="C624" s="359">
        <v>694</v>
      </c>
      <c r="D624" s="359">
        <v>144</v>
      </c>
      <c r="E624" s="359">
        <v>82</v>
      </c>
      <c r="F624" s="359">
        <v>94</v>
      </c>
      <c r="G624" s="359">
        <v>439</v>
      </c>
      <c r="H624" s="359">
        <v>652</v>
      </c>
      <c r="I624" s="359">
        <v>694</v>
      </c>
      <c r="J624" s="359">
        <v>677</v>
      </c>
      <c r="K624" s="359">
        <v>813</v>
      </c>
      <c r="L624" s="359">
        <v>830</v>
      </c>
      <c r="M624" s="359">
        <v>1011</v>
      </c>
      <c r="N624" s="359">
        <v>1246</v>
      </c>
      <c r="O624" s="359">
        <v>1492</v>
      </c>
      <c r="P624" s="359">
        <v>1754</v>
      </c>
      <c r="Q624" s="359">
        <v>2143</v>
      </c>
      <c r="R624" s="359">
        <v>2318</v>
      </c>
      <c r="S624" s="359">
        <v>2390</v>
      </c>
      <c r="T624" s="359">
        <v>2331</v>
      </c>
      <c r="U624" s="359">
        <v>3747</v>
      </c>
      <c r="V624" s="359">
        <v>362</v>
      </c>
    </row>
    <row r="625" spans="1:22" s="143" customFormat="1" ht="9" customHeight="1">
      <c r="A625" s="336" t="s">
        <v>35</v>
      </c>
      <c r="B625" s="360">
        <f t="shared" si="33"/>
        <v>20919</v>
      </c>
      <c r="C625" s="361">
        <v>912</v>
      </c>
      <c r="D625" s="361">
        <v>273</v>
      </c>
      <c r="E625" s="361">
        <v>132</v>
      </c>
      <c r="F625" s="361">
        <v>139</v>
      </c>
      <c r="G625" s="361">
        <v>295</v>
      </c>
      <c r="H625" s="361">
        <v>329</v>
      </c>
      <c r="I625" s="361">
        <v>404</v>
      </c>
      <c r="J625" s="361">
        <v>486</v>
      </c>
      <c r="K625" s="361">
        <v>571</v>
      </c>
      <c r="L625" s="361">
        <v>636</v>
      </c>
      <c r="M625" s="361">
        <v>797</v>
      </c>
      <c r="N625" s="361">
        <v>976</v>
      </c>
      <c r="O625" s="361">
        <v>1158</v>
      </c>
      <c r="P625" s="361">
        <v>1257</v>
      </c>
      <c r="Q625" s="361">
        <v>1601</v>
      </c>
      <c r="R625" s="361">
        <v>1907</v>
      </c>
      <c r="S625" s="361">
        <v>2289</v>
      </c>
      <c r="T625" s="361">
        <v>2454</v>
      </c>
      <c r="U625" s="361">
        <v>4275</v>
      </c>
      <c r="V625" s="361">
        <v>28</v>
      </c>
    </row>
    <row r="626" spans="1:22" s="143" customFormat="1" ht="9" customHeight="1">
      <c r="A626" s="84" t="s">
        <v>36</v>
      </c>
      <c r="B626" s="116">
        <f t="shared" si="33"/>
        <v>31244</v>
      </c>
      <c r="C626" s="359">
        <v>2223</v>
      </c>
      <c r="D626" s="359">
        <v>422</v>
      </c>
      <c r="E626" s="359">
        <v>171</v>
      </c>
      <c r="F626" s="359">
        <v>196</v>
      </c>
      <c r="G626" s="359">
        <v>445</v>
      </c>
      <c r="H626" s="359">
        <v>535</v>
      </c>
      <c r="I626" s="359">
        <v>563</v>
      </c>
      <c r="J626" s="359">
        <v>621</v>
      </c>
      <c r="K626" s="359">
        <v>812</v>
      </c>
      <c r="L626" s="359">
        <v>927</v>
      </c>
      <c r="M626" s="359">
        <v>1250</v>
      </c>
      <c r="N626" s="359">
        <v>1555</v>
      </c>
      <c r="O626" s="359">
        <v>1822</v>
      </c>
      <c r="P626" s="359">
        <v>2245</v>
      </c>
      <c r="Q626" s="359">
        <v>2412</v>
      </c>
      <c r="R626" s="359">
        <v>2775</v>
      </c>
      <c r="S626" s="359">
        <v>3061</v>
      </c>
      <c r="T626" s="359">
        <v>3319</v>
      </c>
      <c r="U626" s="359">
        <v>5765</v>
      </c>
      <c r="V626" s="359">
        <v>125</v>
      </c>
    </row>
    <row r="627" spans="1:22" s="143" customFormat="1" ht="9" customHeight="1">
      <c r="A627" s="84" t="s">
        <v>37</v>
      </c>
      <c r="B627" s="116">
        <f t="shared" si="33"/>
        <v>7853</v>
      </c>
      <c r="C627" s="359">
        <v>462</v>
      </c>
      <c r="D627" s="359">
        <v>81</v>
      </c>
      <c r="E627" s="359">
        <v>46</v>
      </c>
      <c r="F627" s="359">
        <v>57</v>
      </c>
      <c r="G627" s="359">
        <v>149</v>
      </c>
      <c r="H627" s="359">
        <v>177</v>
      </c>
      <c r="I627" s="359">
        <v>180</v>
      </c>
      <c r="J627" s="359">
        <v>198</v>
      </c>
      <c r="K627" s="359">
        <v>278</v>
      </c>
      <c r="L627" s="359">
        <v>303</v>
      </c>
      <c r="M627" s="359">
        <v>360</v>
      </c>
      <c r="N627" s="359">
        <v>430</v>
      </c>
      <c r="O627" s="359">
        <v>513</v>
      </c>
      <c r="P627" s="359">
        <v>539</v>
      </c>
      <c r="Q627" s="359">
        <v>664</v>
      </c>
      <c r="R627" s="359">
        <v>636</v>
      </c>
      <c r="S627" s="359">
        <v>675</v>
      </c>
      <c r="T627" s="359">
        <v>758</v>
      </c>
      <c r="U627" s="359">
        <v>1341</v>
      </c>
      <c r="V627" s="359">
        <v>6</v>
      </c>
    </row>
    <row r="628" spans="1:22" s="143" customFormat="1" ht="9" customHeight="1">
      <c r="A628" s="84" t="s">
        <v>38</v>
      </c>
      <c r="B628" s="116">
        <f t="shared" si="33"/>
        <v>4409</v>
      </c>
      <c r="C628" s="359">
        <v>334</v>
      </c>
      <c r="D628" s="359">
        <v>61</v>
      </c>
      <c r="E628" s="359">
        <v>36</v>
      </c>
      <c r="F628" s="359">
        <v>25</v>
      </c>
      <c r="G628" s="359">
        <v>85</v>
      </c>
      <c r="H628" s="359">
        <v>129</v>
      </c>
      <c r="I628" s="359">
        <v>148</v>
      </c>
      <c r="J628" s="359">
        <v>201</v>
      </c>
      <c r="K628" s="359">
        <v>210</v>
      </c>
      <c r="L628" s="359">
        <v>211</v>
      </c>
      <c r="M628" s="359">
        <v>245</v>
      </c>
      <c r="N628" s="359">
        <v>291</v>
      </c>
      <c r="O628" s="359">
        <v>313</v>
      </c>
      <c r="P628" s="359">
        <v>311</v>
      </c>
      <c r="Q628" s="359">
        <v>316</v>
      </c>
      <c r="R628" s="359">
        <v>324</v>
      </c>
      <c r="S628" s="359">
        <v>345</v>
      </c>
      <c r="T628" s="359">
        <v>280</v>
      </c>
      <c r="U628" s="359">
        <v>465</v>
      </c>
      <c r="V628" s="359">
        <v>79</v>
      </c>
    </row>
    <row r="629" spans="1:22" s="143" customFormat="1" ht="9" customHeight="1">
      <c r="A629" s="336" t="s">
        <v>39</v>
      </c>
      <c r="B629" s="360">
        <f t="shared" si="33"/>
        <v>13004</v>
      </c>
      <c r="C629" s="361">
        <v>551</v>
      </c>
      <c r="D629" s="361">
        <v>111</v>
      </c>
      <c r="E629" s="361">
        <v>47</v>
      </c>
      <c r="F629" s="361">
        <v>80</v>
      </c>
      <c r="G629" s="361">
        <v>219</v>
      </c>
      <c r="H629" s="361">
        <v>225</v>
      </c>
      <c r="I629" s="361">
        <v>225</v>
      </c>
      <c r="J629" s="361">
        <v>236</v>
      </c>
      <c r="K629" s="361">
        <v>351</v>
      </c>
      <c r="L629" s="361">
        <v>380</v>
      </c>
      <c r="M629" s="361">
        <v>450</v>
      </c>
      <c r="N629" s="361">
        <v>597</v>
      </c>
      <c r="O629" s="361">
        <v>700</v>
      </c>
      <c r="P629" s="361">
        <v>827</v>
      </c>
      <c r="Q629" s="361">
        <v>955</v>
      </c>
      <c r="R629" s="361">
        <v>1240</v>
      </c>
      <c r="S629" s="361">
        <v>1489</v>
      </c>
      <c r="T629" s="361">
        <v>1579</v>
      </c>
      <c r="U629" s="361">
        <v>2702</v>
      </c>
      <c r="V629" s="361">
        <v>40</v>
      </c>
    </row>
    <row r="630" spans="1:22" s="143" customFormat="1" ht="9" customHeight="1">
      <c r="A630" s="84" t="s">
        <v>40</v>
      </c>
      <c r="B630" s="116">
        <f t="shared" si="33"/>
        <v>15669</v>
      </c>
      <c r="C630" s="359">
        <v>450</v>
      </c>
      <c r="D630" s="359">
        <v>132</v>
      </c>
      <c r="E630" s="359">
        <v>60</v>
      </c>
      <c r="F630" s="359">
        <v>88</v>
      </c>
      <c r="G630" s="359">
        <v>356</v>
      </c>
      <c r="H630" s="359">
        <v>582</v>
      </c>
      <c r="I630" s="359">
        <v>597</v>
      </c>
      <c r="J630" s="359">
        <v>584</v>
      </c>
      <c r="K630" s="359">
        <v>666</v>
      </c>
      <c r="L630" s="359">
        <v>528</v>
      </c>
      <c r="M630" s="359">
        <v>594</v>
      </c>
      <c r="N630" s="359">
        <v>671</v>
      </c>
      <c r="O630" s="359">
        <v>811</v>
      </c>
      <c r="P630" s="359">
        <v>1055</v>
      </c>
      <c r="Q630" s="359">
        <v>1262</v>
      </c>
      <c r="R630" s="359">
        <v>1451</v>
      </c>
      <c r="S630" s="359">
        <v>1547</v>
      </c>
      <c r="T630" s="359">
        <v>1583</v>
      </c>
      <c r="U630" s="359">
        <v>2448</v>
      </c>
      <c r="V630" s="359">
        <v>204</v>
      </c>
    </row>
    <row r="631" spans="1:22" s="143" customFormat="1" ht="9" customHeight="1">
      <c r="A631" s="84" t="s">
        <v>41</v>
      </c>
      <c r="B631" s="116">
        <f t="shared" si="33"/>
        <v>14752</v>
      </c>
      <c r="C631" s="359">
        <v>598</v>
      </c>
      <c r="D631" s="359">
        <v>123</v>
      </c>
      <c r="E631" s="359">
        <v>81</v>
      </c>
      <c r="F631" s="359">
        <v>83</v>
      </c>
      <c r="G631" s="359">
        <v>214</v>
      </c>
      <c r="H631" s="359">
        <v>263</v>
      </c>
      <c r="I631" s="359">
        <v>336</v>
      </c>
      <c r="J631" s="359">
        <v>360</v>
      </c>
      <c r="K631" s="359">
        <v>456</v>
      </c>
      <c r="L631" s="359">
        <v>497</v>
      </c>
      <c r="M631" s="359">
        <v>596</v>
      </c>
      <c r="N631" s="359">
        <v>813</v>
      </c>
      <c r="O631" s="359">
        <v>995</v>
      </c>
      <c r="P631" s="359">
        <v>1207</v>
      </c>
      <c r="Q631" s="359">
        <v>1270</v>
      </c>
      <c r="R631" s="359">
        <v>1502</v>
      </c>
      <c r="S631" s="359">
        <v>1578</v>
      </c>
      <c r="T631" s="359">
        <v>1563</v>
      </c>
      <c r="U631" s="359">
        <v>2122</v>
      </c>
      <c r="V631" s="359">
        <v>95</v>
      </c>
    </row>
    <row r="632" spans="1:22" s="143" customFormat="1" ht="9" customHeight="1">
      <c r="A632" s="84" t="s">
        <v>42</v>
      </c>
      <c r="B632" s="116">
        <f t="shared" si="33"/>
        <v>10715</v>
      </c>
      <c r="C632" s="359">
        <v>733</v>
      </c>
      <c r="D632" s="359">
        <v>122</v>
      </c>
      <c r="E632" s="359">
        <v>61</v>
      </c>
      <c r="F632" s="359">
        <v>79</v>
      </c>
      <c r="G632" s="359">
        <v>204</v>
      </c>
      <c r="H632" s="359">
        <v>300</v>
      </c>
      <c r="I632" s="359">
        <v>338</v>
      </c>
      <c r="J632" s="359">
        <v>331</v>
      </c>
      <c r="K632" s="359">
        <v>344</v>
      </c>
      <c r="L632" s="359">
        <v>408</v>
      </c>
      <c r="M632" s="359">
        <v>477</v>
      </c>
      <c r="N632" s="359">
        <v>631</v>
      </c>
      <c r="O632" s="359">
        <v>725</v>
      </c>
      <c r="P632" s="359">
        <v>745</v>
      </c>
      <c r="Q632" s="359">
        <v>807</v>
      </c>
      <c r="R632" s="359">
        <v>923</v>
      </c>
      <c r="S632" s="359">
        <v>947</v>
      </c>
      <c r="T632" s="359">
        <v>986</v>
      </c>
      <c r="U632" s="359">
        <v>1524</v>
      </c>
      <c r="V632" s="359">
        <v>30</v>
      </c>
    </row>
    <row r="633" spans="1:22" s="143" customFormat="1" ht="9" customHeight="1">
      <c r="A633" s="336" t="s">
        <v>43</v>
      </c>
      <c r="B633" s="360">
        <f t="shared" si="33"/>
        <v>16880</v>
      </c>
      <c r="C633" s="361">
        <v>750</v>
      </c>
      <c r="D633" s="361">
        <v>125</v>
      </c>
      <c r="E633" s="361">
        <v>46</v>
      </c>
      <c r="F633" s="361">
        <v>79</v>
      </c>
      <c r="G633" s="361">
        <v>286</v>
      </c>
      <c r="H633" s="361">
        <v>422</v>
      </c>
      <c r="I633" s="361">
        <v>474</v>
      </c>
      <c r="J633" s="361">
        <v>523</v>
      </c>
      <c r="K633" s="361">
        <v>512</v>
      </c>
      <c r="L633" s="361">
        <v>598</v>
      </c>
      <c r="M633" s="361">
        <v>682</v>
      </c>
      <c r="N633" s="361">
        <v>914</v>
      </c>
      <c r="O633" s="361">
        <v>1055</v>
      </c>
      <c r="P633" s="361">
        <v>1253</v>
      </c>
      <c r="Q633" s="361">
        <v>1347</v>
      </c>
      <c r="R633" s="361">
        <v>1655</v>
      </c>
      <c r="S633" s="361">
        <v>1749</v>
      </c>
      <c r="T633" s="361">
        <v>1618</v>
      </c>
      <c r="U633" s="361">
        <v>2535</v>
      </c>
      <c r="V633" s="361">
        <v>257</v>
      </c>
    </row>
    <row r="634" spans="1:22" s="143" customFormat="1" ht="9" customHeight="1">
      <c r="A634" s="84" t="s">
        <v>44</v>
      </c>
      <c r="B634" s="116">
        <f t="shared" si="33"/>
        <v>5471</v>
      </c>
      <c r="C634" s="359">
        <v>358</v>
      </c>
      <c r="D634" s="359">
        <v>63</v>
      </c>
      <c r="E634" s="359">
        <v>30</v>
      </c>
      <c r="F634" s="359">
        <v>39</v>
      </c>
      <c r="G634" s="359">
        <v>89</v>
      </c>
      <c r="H634" s="359">
        <v>126</v>
      </c>
      <c r="I634" s="359">
        <v>110</v>
      </c>
      <c r="J634" s="359">
        <v>110</v>
      </c>
      <c r="K634" s="359">
        <v>142</v>
      </c>
      <c r="L634" s="359">
        <v>137</v>
      </c>
      <c r="M634" s="359">
        <v>207</v>
      </c>
      <c r="N634" s="359">
        <v>247</v>
      </c>
      <c r="O634" s="359">
        <v>316</v>
      </c>
      <c r="P634" s="359">
        <v>324</v>
      </c>
      <c r="Q634" s="359">
        <v>429</v>
      </c>
      <c r="R634" s="359">
        <v>467</v>
      </c>
      <c r="S634" s="359">
        <v>523</v>
      </c>
      <c r="T634" s="359">
        <v>614</v>
      </c>
      <c r="U634" s="359">
        <v>1107</v>
      </c>
      <c r="V634" s="359">
        <v>33</v>
      </c>
    </row>
    <row r="635" spans="1:22" s="143" customFormat="1" ht="9" customHeight="1">
      <c r="A635" s="84" t="s">
        <v>45</v>
      </c>
      <c r="B635" s="116">
        <f t="shared" si="33"/>
        <v>45417</v>
      </c>
      <c r="C635" s="359">
        <v>2007</v>
      </c>
      <c r="D635" s="359">
        <v>349</v>
      </c>
      <c r="E635" s="359">
        <v>210</v>
      </c>
      <c r="F635" s="359">
        <v>268</v>
      </c>
      <c r="G635" s="359">
        <v>676</v>
      </c>
      <c r="H635" s="359">
        <v>852</v>
      </c>
      <c r="I635" s="359">
        <v>935</v>
      </c>
      <c r="J635" s="359">
        <v>1043</v>
      </c>
      <c r="K635" s="359">
        <v>1243</v>
      </c>
      <c r="L635" s="359">
        <v>1449</v>
      </c>
      <c r="M635" s="359">
        <v>1952</v>
      </c>
      <c r="N635" s="359">
        <v>2328</v>
      </c>
      <c r="O635" s="359">
        <v>2894</v>
      </c>
      <c r="P635" s="359">
        <v>3237</v>
      </c>
      <c r="Q635" s="359">
        <v>3852</v>
      </c>
      <c r="R635" s="359">
        <v>4509</v>
      </c>
      <c r="S635" s="359">
        <v>4788</v>
      </c>
      <c r="T635" s="359">
        <v>4896</v>
      </c>
      <c r="U635" s="359">
        <v>7572</v>
      </c>
      <c r="V635" s="359">
        <v>357</v>
      </c>
    </row>
    <row r="636" spans="1:22" s="143" customFormat="1" ht="9" customHeight="1">
      <c r="A636" s="84" t="s">
        <v>46</v>
      </c>
      <c r="B636" s="116">
        <f t="shared" si="33"/>
        <v>10763</v>
      </c>
      <c r="C636" s="359">
        <v>402</v>
      </c>
      <c r="D636" s="359">
        <v>94</v>
      </c>
      <c r="E636" s="359">
        <v>41</v>
      </c>
      <c r="F636" s="359">
        <v>50</v>
      </c>
      <c r="G636" s="359">
        <v>95</v>
      </c>
      <c r="H636" s="359">
        <v>126</v>
      </c>
      <c r="I636" s="359">
        <v>167</v>
      </c>
      <c r="J636" s="359">
        <v>204</v>
      </c>
      <c r="K636" s="359">
        <v>268</v>
      </c>
      <c r="L636" s="359">
        <v>303</v>
      </c>
      <c r="M636" s="359">
        <v>373</v>
      </c>
      <c r="N636" s="359">
        <v>516</v>
      </c>
      <c r="O636" s="359">
        <v>628</v>
      </c>
      <c r="P636" s="359">
        <v>779</v>
      </c>
      <c r="Q636" s="359">
        <v>859</v>
      </c>
      <c r="R636" s="359">
        <v>1036</v>
      </c>
      <c r="S636" s="359">
        <v>1182</v>
      </c>
      <c r="T636" s="359">
        <v>1311</v>
      </c>
      <c r="U636" s="359">
        <v>2309</v>
      </c>
      <c r="V636" s="359">
        <v>20</v>
      </c>
    </row>
    <row r="637" spans="1:22" s="143" customFormat="1" ht="9" customHeight="1">
      <c r="A637" s="336" t="s">
        <v>47</v>
      </c>
      <c r="B637" s="360">
        <f t="shared" si="33"/>
        <v>7988</v>
      </c>
      <c r="C637" s="361">
        <v>302</v>
      </c>
      <c r="D637" s="361">
        <v>78</v>
      </c>
      <c r="E637" s="361">
        <v>34</v>
      </c>
      <c r="F637" s="361">
        <v>42</v>
      </c>
      <c r="G637" s="361">
        <v>159</v>
      </c>
      <c r="H637" s="361">
        <v>189</v>
      </c>
      <c r="I637" s="361">
        <v>173</v>
      </c>
      <c r="J637" s="361">
        <v>160</v>
      </c>
      <c r="K637" s="361">
        <v>218</v>
      </c>
      <c r="L637" s="361">
        <v>218</v>
      </c>
      <c r="M637" s="361">
        <v>261</v>
      </c>
      <c r="N637" s="361">
        <v>309</v>
      </c>
      <c r="O637" s="361">
        <v>374</v>
      </c>
      <c r="P637" s="361">
        <v>481</v>
      </c>
      <c r="Q637" s="361">
        <v>565</v>
      </c>
      <c r="R637" s="361">
        <v>749</v>
      </c>
      <c r="S637" s="361">
        <v>885</v>
      </c>
      <c r="T637" s="361">
        <v>969</v>
      </c>
      <c r="U637" s="361">
        <v>1727</v>
      </c>
      <c r="V637" s="361">
        <v>95</v>
      </c>
    </row>
    <row r="638" spans="1:22" s="143" customFormat="1" ht="9" customHeight="1">
      <c r="A638" s="84" t="s">
        <v>76</v>
      </c>
      <c r="B638" s="116">
        <f t="shared" si="33"/>
        <v>1047</v>
      </c>
      <c r="C638" s="359">
        <v>13</v>
      </c>
      <c r="D638" s="359">
        <v>9</v>
      </c>
      <c r="E638" s="359">
        <v>7</v>
      </c>
      <c r="F638" s="359">
        <v>12</v>
      </c>
      <c r="G638" s="359">
        <v>31</v>
      </c>
      <c r="H638" s="359">
        <v>60</v>
      </c>
      <c r="I638" s="359">
        <v>49</v>
      </c>
      <c r="J638" s="359">
        <v>61</v>
      </c>
      <c r="K638" s="359">
        <v>62</v>
      </c>
      <c r="L638" s="359">
        <v>58</v>
      </c>
      <c r="M638" s="359">
        <v>79</v>
      </c>
      <c r="N638" s="359">
        <v>103</v>
      </c>
      <c r="O638" s="359">
        <v>94</v>
      </c>
      <c r="P638" s="359">
        <v>93</v>
      </c>
      <c r="Q638" s="359">
        <v>92</v>
      </c>
      <c r="R638" s="359">
        <v>77</v>
      </c>
      <c r="S638" s="359">
        <v>38</v>
      </c>
      <c r="T638" s="359">
        <v>47</v>
      </c>
      <c r="U638" s="359">
        <v>61</v>
      </c>
      <c r="V638" s="359">
        <v>1</v>
      </c>
    </row>
    <row r="639" spans="1:22" s="143" customFormat="1" ht="9" customHeight="1">
      <c r="A639" s="84"/>
      <c r="B639" s="116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</row>
    <row r="640" spans="1:22" s="143" customFormat="1" ht="9" customHeight="1">
      <c r="A640" s="80">
        <v>2012</v>
      </c>
      <c r="B640" s="116"/>
      <c r="C640" s="116"/>
      <c r="D640" s="116"/>
      <c r="E640" s="116"/>
      <c r="F640" s="116"/>
      <c r="G640" s="116"/>
      <c r="H640" s="116"/>
      <c r="I640" s="116"/>
      <c r="J640" s="116"/>
      <c r="K640" s="116"/>
      <c r="L640" s="116"/>
      <c r="M640" s="84"/>
      <c r="N640" s="84"/>
      <c r="O640" s="84"/>
      <c r="P640" s="84"/>
      <c r="Q640" s="84"/>
      <c r="R640" s="84"/>
      <c r="S640" s="84"/>
      <c r="T640" s="84"/>
      <c r="U640" s="334"/>
      <c r="V640" s="358"/>
    </row>
    <row r="641" spans="1:25" s="258" customFormat="1" ht="9" customHeight="1">
      <c r="A641" s="83" t="s">
        <v>7</v>
      </c>
      <c r="B641" s="121">
        <f t="shared" ref="B641:V641" si="34">SUM(B642:B674)</f>
        <v>602354</v>
      </c>
      <c r="C641" s="121">
        <f t="shared" si="34"/>
        <v>28956</v>
      </c>
      <c r="D641" s="121">
        <f t="shared" si="34"/>
        <v>5346</v>
      </c>
      <c r="E641" s="121">
        <f t="shared" si="34"/>
        <v>2822</v>
      </c>
      <c r="F641" s="121">
        <f t="shared" si="34"/>
        <v>3462</v>
      </c>
      <c r="G641" s="121">
        <f t="shared" si="34"/>
        <v>9772</v>
      </c>
      <c r="H641" s="121">
        <f t="shared" si="34"/>
        <v>13506</v>
      </c>
      <c r="I641" s="121">
        <f t="shared" si="34"/>
        <v>13678</v>
      </c>
      <c r="J641" s="121">
        <f t="shared" si="34"/>
        <v>15151</v>
      </c>
      <c r="K641" s="121">
        <f t="shared" si="34"/>
        <v>17890</v>
      </c>
      <c r="L641" s="121">
        <f t="shared" si="34"/>
        <v>20215</v>
      </c>
      <c r="M641" s="121">
        <f t="shared" si="34"/>
        <v>25074</v>
      </c>
      <c r="N641" s="121">
        <f t="shared" si="34"/>
        <v>31512</v>
      </c>
      <c r="O641" s="121">
        <f t="shared" si="34"/>
        <v>38061</v>
      </c>
      <c r="P641" s="121">
        <f t="shared" si="34"/>
        <v>43333</v>
      </c>
      <c r="Q641" s="121">
        <f t="shared" si="34"/>
        <v>49185</v>
      </c>
      <c r="R641" s="121">
        <f t="shared" si="34"/>
        <v>55217</v>
      </c>
      <c r="S641" s="121">
        <f t="shared" si="34"/>
        <v>61631</v>
      </c>
      <c r="T641" s="121">
        <f t="shared" si="34"/>
        <v>61737</v>
      </c>
      <c r="U641" s="121">
        <f t="shared" si="34"/>
        <v>101965</v>
      </c>
      <c r="V641" s="121">
        <f t="shared" si="34"/>
        <v>3841</v>
      </c>
      <c r="Y641" s="260"/>
    </row>
    <row r="642" spans="1:25" s="143" customFormat="1" ht="9" customHeight="1">
      <c r="A642" s="84" t="s">
        <v>16</v>
      </c>
      <c r="B642" s="116">
        <f t="shared" ref="B642:B674" si="35">SUM(C642:V642)</f>
        <v>5267</v>
      </c>
      <c r="C642" s="359">
        <v>256</v>
      </c>
      <c r="D642" s="359">
        <v>77</v>
      </c>
      <c r="E642" s="359">
        <v>28</v>
      </c>
      <c r="F642" s="359">
        <v>36</v>
      </c>
      <c r="G642" s="359">
        <v>105</v>
      </c>
      <c r="H642" s="359">
        <v>115</v>
      </c>
      <c r="I642" s="359">
        <v>109</v>
      </c>
      <c r="J642" s="359">
        <v>108</v>
      </c>
      <c r="K642" s="359">
        <v>134</v>
      </c>
      <c r="L642" s="359">
        <v>180</v>
      </c>
      <c r="M642" s="359">
        <v>220</v>
      </c>
      <c r="N642" s="359">
        <v>256</v>
      </c>
      <c r="O642" s="359">
        <v>319</v>
      </c>
      <c r="P642" s="359">
        <v>373</v>
      </c>
      <c r="Q642" s="359">
        <v>453</v>
      </c>
      <c r="R642" s="359">
        <v>486</v>
      </c>
      <c r="S642" s="359">
        <v>507</v>
      </c>
      <c r="T642" s="359">
        <v>558</v>
      </c>
      <c r="U642" s="359">
        <v>942</v>
      </c>
      <c r="V642" s="359">
        <v>5</v>
      </c>
      <c r="Y642" s="260"/>
    </row>
    <row r="643" spans="1:25" s="143" customFormat="1" ht="9" customHeight="1">
      <c r="A643" s="84" t="s">
        <v>17</v>
      </c>
      <c r="B643" s="116">
        <f t="shared" si="35"/>
        <v>14756</v>
      </c>
      <c r="C643" s="359">
        <v>752</v>
      </c>
      <c r="D643" s="359">
        <v>128</v>
      </c>
      <c r="E643" s="359">
        <v>76</v>
      </c>
      <c r="F643" s="359">
        <v>94</v>
      </c>
      <c r="G643" s="359">
        <v>186</v>
      </c>
      <c r="H643" s="359">
        <v>316</v>
      </c>
      <c r="I643" s="359">
        <v>382</v>
      </c>
      <c r="J643" s="359">
        <v>471</v>
      </c>
      <c r="K643" s="359">
        <v>609</v>
      </c>
      <c r="L643" s="359">
        <v>760</v>
      </c>
      <c r="M643" s="359">
        <v>855</v>
      </c>
      <c r="N643" s="359">
        <v>1034</v>
      </c>
      <c r="O643" s="359">
        <v>1187</v>
      </c>
      <c r="P643" s="359">
        <v>1088</v>
      </c>
      <c r="Q643" s="359">
        <v>1259</v>
      </c>
      <c r="R643" s="359">
        <v>1216</v>
      </c>
      <c r="S643" s="359">
        <v>1337</v>
      </c>
      <c r="T643" s="359">
        <v>1172</v>
      </c>
      <c r="U643" s="359">
        <v>1695</v>
      </c>
      <c r="V643" s="359">
        <v>139</v>
      </c>
      <c r="Y643" s="260"/>
    </row>
    <row r="644" spans="1:25" s="143" customFormat="1" ht="9" customHeight="1">
      <c r="A644" s="84" t="s">
        <v>18</v>
      </c>
      <c r="B644" s="116">
        <f t="shared" si="35"/>
        <v>2739</v>
      </c>
      <c r="C644" s="359">
        <v>134</v>
      </c>
      <c r="D644" s="359">
        <v>27</v>
      </c>
      <c r="E644" s="359">
        <v>17</v>
      </c>
      <c r="F644" s="359">
        <v>16</v>
      </c>
      <c r="G644" s="359">
        <v>29</v>
      </c>
      <c r="H644" s="359">
        <v>47</v>
      </c>
      <c r="I644" s="359">
        <v>76</v>
      </c>
      <c r="J644" s="359">
        <v>86</v>
      </c>
      <c r="K644" s="359">
        <v>104</v>
      </c>
      <c r="L644" s="359">
        <v>95</v>
      </c>
      <c r="M644" s="359">
        <v>136</v>
      </c>
      <c r="N644" s="359">
        <v>169</v>
      </c>
      <c r="O644" s="359">
        <v>204</v>
      </c>
      <c r="P644" s="359">
        <v>232</v>
      </c>
      <c r="Q644" s="359">
        <v>250</v>
      </c>
      <c r="R644" s="359">
        <v>225</v>
      </c>
      <c r="S644" s="359">
        <v>255</v>
      </c>
      <c r="T644" s="359">
        <v>223</v>
      </c>
      <c r="U644" s="359">
        <v>393</v>
      </c>
      <c r="V644" s="359">
        <v>21</v>
      </c>
      <c r="Y644" s="260"/>
    </row>
    <row r="645" spans="1:25" s="143" customFormat="1" ht="9" customHeight="1">
      <c r="A645" s="336" t="s">
        <v>19</v>
      </c>
      <c r="B645" s="360">
        <f t="shared" si="35"/>
        <v>3964</v>
      </c>
      <c r="C645" s="361">
        <v>268</v>
      </c>
      <c r="D645" s="361">
        <v>41</v>
      </c>
      <c r="E645" s="361">
        <v>21</v>
      </c>
      <c r="F645" s="361">
        <v>29</v>
      </c>
      <c r="G645" s="361">
        <v>44</v>
      </c>
      <c r="H645" s="361">
        <v>97</v>
      </c>
      <c r="I645" s="361">
        <v>84</v>
      </c>
      <c r="J645" s="361">
        <v>106</v>
      </c>
      <c r="K645" s="361">
        <v>124</v>
      </c>
      <c r="L645" s="361">
        <v>143</v>
      </c>
      <c r="M645" s="361">
        <v>161</v>
      </c>
      <c r="N645" s="361">
        <v>194</v>
      </c>
      <c r="O645" s="361">
        <v>279</v>
      </c>
      <c r="P645" s="361">
        <v>251</v>
      </c>
      <c r="Q645" s="361">
        <v>313</v>
      </c>
      <c r="R645" s="361">
        <v>373</v>
      </c>
      <c r="S645" s="361">
        <v>394</v>
      </c>
      <c r="T645" s="361">
        <v>383</v>
      </c>
      <c r="U645" s="361">
        <v>630</v>
      </c>
      <c r="V645" s="361">
        <v>29</v>
      </c>
      <c r="Y645" s="260"/>
    </row>
    <row r="646" spans="1:25" s="143" customFormat="1" ht="9" customHeight="1">
      <c r="A646" s="84" t="s">
        <v>20</v>
      </c>
      <c r="B646" s="116">
        <f t="shared" si="35"/>
        <v>15200</v>
      </c>
      <c r="C646" s="359">
        <v>746</v>
      </c>
      <c r="D646" s="359">
        <v>115</v>
      </c>
      <c r="E646" s="359">
        <v>55</v>
      </c>
      <c r="F646" s="359">
        <v>89</v>
      </c>
      <c r="G646" s="359">
        <v>308</v>
      </c>
      <c r="H646" s="359">
        <v>417</v>
      </c>
      <c r="I646" s="359">
        <v>406</v>
      </c>
      <c r="J646" s="359">
        <v>416</v>
      </c>
      <c r="K646" s="359">
        <v>478</v>
      </c>
      <c r="L646" s="359">
        <v>467</v>
      </c>
      <c r="M646" s="359">
        <v>590</v>
      </c>
      <c r="N646" s="359">
        <v>834</v>
      </c>
      <c r="O646" s="359">
        <v>1027</v>
      </c>
      <c r="P646" s="359">
        <v>1269</v>
      </c>
      <c r="Q646" s="359">
        <v>1313</v>
      </c>
      <c r="R646" s="359">
        <v>1511</v>
      </c>
      <c r="S646" s="359">
        <v>1588</v>
      </c>
      <c r="T646" s="359">
        <v>1411</v>
      </c>
      <c r="U646" s="359">
        <v>1989</v>
      </c>
      <c r="V646" s="359">
        <v>171</v>
      </c>
      <c r="Y646" s="260"/>
    </row>
    <row r="647" spans="1:25" s="143" customFormat="1" ht="9" customHeight="1">
      <c r="A647" s="84" t="s">
        <v>21</v>
      </c>
      <c r="B647" s="116">
        <f t="shared" si="35"/>
        <v>3717</v>
      </c>
      <c r="C647" s="359">
        <v>132</v>
      </c>
      <c r="D647" s="359">
        <v>28</v>
      </c>
      <c r="E647" s="359">
        <v>19</v>
      </c>
      <c r="F647" s="359">
        <v>19</v>
      </c>
      <c r="G647" s="359">
        <v>55</v>
      </c>
      <c r="H647" s="359">
        <v>85</v>
      </c>
      <c r="I647" s="359">
        <v>101</v>
      </c>
      <c r="J647" s="359">
        <v>127</v>
      </c>
      <c r="K647" s="359">
        <v>145</v>
      </c>
      <c r="L647" s="359">
        <v>143</v>
      </c>
      <c r="M647" s="359">
        <v>139</v>
      </c>
      <c r="N647" s="359">
        <v>199</v>
      </c>
      <c r="O647" s="359">
        <v>245</v>
      </c>
      <c r="P647" s="359">
        <v>249</v>
      </c>
      <c r="Q647" s="359">
        <v>292</v>
      </c>
      <c r="R647" s="359">
        <v>354</v>
      </c>
      <c r="S647" s="359">
        <v>329</v>
      </c>
      <c r="T647" s="359">
        <v>350</v>
      </c>
      <c r="U647" s="359">
        <v>669</v>
      </c>
      <c r="V647" s="359">
        <v>37</v>
      </c>
      <c r="Y647" s="260"/>
    </row>
    <row r="648" spans="1:25" s="143" customFormat="1" ht="9" customHeight="1">
      <c r="A648" s="84" t="s">
        <v>22</v>
      </c>
      <c r="B648" s="116">
        <f t="shared" si="35"/>
        <v>22411</v>
      </c>
      <c r="C648" s="359">
        <v>1522</v>
      </c>
      <c r="D648" s="359">
        <v>491</v>
      </c>
      <c r="E648" s="359">
        <v>206</v>
      </c>
      <c r="F648" s="359">
        <v>193</v>
      </c>
      <c r="G648" s="359">
        <v>419</v>
      </c>
      <c r="H648" s="359">
        <v>572</v>
      </c>
      <c r="I648" s="359">
        <v>611</v>
      </c>
      <c r="J648" s="359">
        <v>693</v>
      </c>
      <c r="K648" s="359">
        <v>698</v>
      </c>
      <c r="L648" s="359">
        <v>850</v>
      </c>
      <c r="M648" s="359">
        <v>1017</v>
      </c>
      <c r="N648" s="359">
        <v>1239</v>
      </c>
      <c r="O648" s="359">
        <v>1368</v>
      </c>
      <c r="P648" s="359">
        <v>1455</v>
      </c>
      <c r="Q648" s="359">
        <v>1676</v>
      </c>
      <c r="R648" s="359">
        <v>2102</v>
      </c>
      <c r="S648" s="359">
        <v>2010</v>
      </c>
      <c r="T648" s="359">
        <v>2062</v>
      </c>
      <c r="U648" s="359">
        <v>3152</v>
      </c>
      <c r="V648" s="359">
        <v>75</v>
      </c>
      <c r="Y648" s="260"/>
    </row>
    <row r="649" spans="1:25" s="143" customFormat="1" ht="9" customHeight="1">
      <c r="A649" s="336" t="s">
        <v>23</v>
      </c>
      <c r="B649" s="360">
        <f t="shared" si="35"/>
        <v>22187</v>
      </c>
      <c r="C649" s="361">
        <v>916</v>
      </c>
      <c r="D649" s="361">
        <v>214</v>
      </c>
      <c r="E649" s="361">
        <v>129</v>
      </c>
      <c r="F649" s="361">
        <v>118</v>
      </c>
      <c r="G649" s="361">
        <v>546</v>
      </c>
      <c r="H649" s="361">
        <v>813</v>
      </c>
      <c r="I649" s="361">
        <v>816</v>
      </c>
      <c r="J649" s="361">
        <v>854</v>
      </c>
      <c r="K649" s="361">
        <v>903</v>
      </c>
      <c r="L649" s="361">
        <v>932</v>
      </c>
      <c r="M649" s="361">
        <v>1052</v>
      </c>
      <c r="N649" s="361">
        <v>1229</v>
      </c>
      <c r="O649" s="361">
        <v>1391</v>
      </c>
      <c r="P649" s="361">
        <v>1594</v>
      </c>
      <c r="Q649" s="361">
        <v>1744</v>
      </c>
      <c r="R649" s="361">
        <v>2086</v>
      </c>
      <c r="S649" s="361">
        <v>2130</v>
      </c>
      <c r="T649" s="361">
        <v>1958</v>
      </c>
      <c r="U649" s="361">
        <v>2583</v>
      </c>
      <c r="V649" s="361">
        <v>179</v>
      </c>
      <c r="Y649" s="260"/>
    </row>
    <row r="650" spans="1:25" s="143" customFormat="1" ht="9" customHeight="1">
      <c r="A650" s="243" t="s">
        <v>24</v>
      </c>
      <c r="B650" s="116">
        <f t="shared" si="35"/>
        <v>55995</v>
      </c>
      <c r="C650" s="359">
        <v>1869</v>
      </c>
      <c r="D650" s="359">
        <v>269</v>
      </c>
      <c r="E650" s="359">
        <v>147</v>
      </c>
      <c r="F650" s="359">
        <v>158</v>
      </c>
      <c r="G650" s="359">
        <v>503</v>
      </c>
      <c r="H650" s="359">
        <v>802</v>
      </c>
      <c r="I650" s="359">
        <v>824</v>
      </c>
      <c r="J650" s="359">
        <v>1007</v>
      </c>
      <c r="K650" s="359">
        <v>1345</v>
      </c>
      <c r="L650" s="359">
        <v>1728</v>
      </c>
      <c r="M650" s="359">
        <v>2275</v>
      </c>
      <c r="N650" s="359">
        <v>3018</v>
      </c>
      <c r="O650" s="359">
        <v>3683</v>
      </c>
      <c r="P650" s="359">
        <v>4380</v>
      </c>
      <c r="Q650" s="359">
        <v>4967</v>
      </c>
      <c r="R650" s="359">
        <v>5373</v>
      </c>
      <c r="S650" s="359">
        <v>6184</v>
      </c>
      <c r="T650" s="359">
        <v>6447</v>
      </c>
      <c r="U650" s="359">
        <v>10940</v>
      </c>
      <c r="V650" s="359">
        <v>76</v>
      </c>
      <c r="Y650" s="260"/>
    </row>
    <row r="651" spans="1:25" s="143" customFormat="1" ht="9" customHeight="1">
      <c r="A651" s="84" t="s">
        <v>25</v>
      </c>
      <c r="B651" s="116">
        <f t="shared" si="35"/>
        <v>8884</v>
      </c>
      <c r="C651" s="359">
        <v>477</v>
      </c>
      <c r="D651" s="359">
        <v>70</v>
      </c>
      <c r="E651" s="359">
        <v>29</v>
      </c>
      <c r="F651" s="359">
        <v>47</v>
      </c>
      <c r="G651" s="359">
        <v>144</v>
      </c>
      <c r="H651" s="359">
        <v>237</v>
      </c>
      <c r="I651" s="359">
        <v>231</v>
      </c>
      <c r="J651" s="359">
        <v>253</v>
      </c>
      <c r="K651" s="359">
        <v>272</v>
      </c>
      <c r="L651" s="359">
        <v>285</v>
      </c>
      <c r="M651" s="359">
        <v>333</v>
      </c>
      <c r="N651" s="359">
        <v>395</v>
      </c>
      <c r="O651" s="359">
        <v>446</v>
      </c>
      <c r="P651" s="359">
        <v>616</v>
      </c>
      <c r="Q651" s="359">
        <v>719</v>
      </c>
      <c r="R651" s="359">
        <v>851</v>
      </c>
      <c r="S651" s="359">
        <v>1036</v>
      </c>
      <c r="T651" s="359">
        <v>953</v>
      </c>
      <c r="U651" s="359">
        <v>1307</v>
      </c>
      <c r="V651" s="359">
        <v>183</v>
      </c>
      <c r="Y651" s="260"/>
    </row>
    <row r="652" spans="1:25" s="143" customFormat="1" ht="9" customHeight="1">
      <c r="A652" s="84" t="s">
        <v>26</v>
      </c>
      <c r="B652" s="116">
        <f t="shared" si="35"/>
        <v>27454</v>
      </c>
      <c r="C652" s="359">
        <v>1388</v>
      </c>
      <c r="D652" s="359">
        <v>223</v>
      </c>
      <c r="E652" s="359">
        <v>135</v>
      </c>
      <c r="F652" s="359">
        <v>186</v>
      </c>
      <c r="G652" s="359">
        <v>492</v>
      </c>
      <c r="H652" s="359">
        <v>613</v>
      </c>
      <c r="I652" s="359">
        <v>492</v>
      </c>
      <c r="J652" s="359">
        <v>563</v>
      </c>
      <c r="K652" s="359">
        <v>742</v>
      </c>
      <c r="L652" s="359">
        <v>760</v>
      </c>
      <c r="M652" s="359">
        <v>1029</v>
      </c>
      <c r="N652" s="359">
        <v>1385</v>
      </c>
      <c r="O652" s="359">
        <v>1579</v>
      </c>
      <c r="P652" s="359">
        <v>1791</v>
      </c>
      <c r="Q652" s="359">
        <v>2172</v>
      </c>
      <c r="R652" s="359">
        <v>2376</v>
      </c>
      <c r="S652" s="359">
        <v>2856</v>
      </c>
      <c r="T652" s="359">
        <v>3013</v>
      </c>
      <c r="U652" s="359">
        <v>5509</v>
      </c>
      <c r="V652" s="359">
        <v>150</v>
      </c>
      <c r="Y652" s="260"/>
    </row>
    <row r="653" spans="1:25" s="143" customFormat="1" ht="9" customHeight="1">
      <c r="A653" s="336" t="s">
        <v>27</v>
      </c>
      <c r="B653" s="360">
        <f t="shared" si="35"/>
        <v>18137</v>
      </c>
      <c r="C653" s="361">
        <v>820</v>
      </c>
      <c r="D653" s="361">
        <v>206</v>
      </c>
      <c r="E653" s="361">
        <v>76</v>
      </c>
      <c r="F653" s="361">
        <v>128</v>
      </c>
      <c r="G653" s="361">
        <v>497</v>
      </c>
      <c r="H653" s="361">
        <v>631</v>
      </c>
      <c r="I653" s="361">
        <v>632</v>
      </c>
      <c r="J653" s="361">
        <v>640</v>
      </c>
      <c r="K653" s="361">
        <v>712</v>
      </c>
      <c r="L653" s="361">
        <v>694</v>
      </c>
      <c r="M653" s="361">
        <v>780</v>
      </c>
      <c r="N653" s="361">
        <v>863</v>
      </c>
      <c r="O653" s="361">
        <v>1003</v>
      </c>
      <c r="P653" s="361">
        <v>1050</v>
      </c>
      <c r="Q653" s="361">
        <v>1183</v>
      </c>
      <c r="R653" s="361">
        <v>1491</v>
      </c>
      <c r="S653" s="361">
        <v>1890</v>
      </c>
      <c r="T653" s="361">
        <v>1794</v>
      </c>
      <c r="U653" s="361">
        <v>2786</v>
      </c>
      <c r="V653" s="361">
        <v>261</v>
      </c>
      <c r="Y653" s="260"/>
    </row>
    <row r="654" spans="1:25" s="143" customFormat="1" ht="9" customHeight="1">
      <c r="A654" s="84" t="s">
        <v>28</v>
      </c>
      <c r="B654" s="116">
        <f t="shared" si="35"/>
        <v>13246</v>
      </c>
      <c r="C654" s="359">
        <v>652</v>
      </c>
      <c r="D654" s="359">
        <v>110</v>
      </c>
      <c r="E654" s="359">
        <v>66</v>
      </c>
      <c r="F654" s="359">
        <v>73</v>
      </c>
      <c r="G654" s="359">
        <v>180</v>
      </c>
      <c r="H654" s="359">
        <v>208</v>
      </c>
      <c r="I654" s="359">
        <v>214</v>
      </c>
      <c r="J654" s="359">
        <v>232</v>
      </c>
      <c r="K654" s="359">
        <v>303</v>
      </c>
      <c r="L654" s="359">
        <v>344</v>
      </c>
      <c r="M654" s="359">
        <v>535</v>
      </c>
      <c r="N654" s="359">
        <v>723</v>
      </c>
      <c r="O654" s="359">
        <v>848</v>
      </c>
      <c r="P654" s="359">
        <v>988</v>
      </c>
      <c r="Q654" s="359">
        <v>1111</v>
      </c>
      <c r="R654" s="359">
        <v>1217</v>
      </c>
      <c r="S654" s="359">
        <v>1423</v>
      </c>
      <c r="T654" s="359">
        <v>1425</v>
      </c>
      <c r="U654" s="359">
        <v>2550</v>
      </c>
      <c r="V654" s="359">
        <v>44</v>
      </c>
      <c r="Y654" s="260"/>
    </row>
    <row r="655" spans="1:25" s="143" customFormat="1" ht="9" customHeight="1">
      <c r="A655" s="84" t="s">
        <v>29</v>
      </c>
      <c r="B655" s="116">
        <f t="shared" si="35"/>
        <v>40555</v>
      </c>
      <c r="C655" s="359">
        <v>1749</v>
      </c>
      <c r="D655" s="359">
        <v>334</v>
      </c>
      <c r="E655" s="359">
        <v>175</v>
      </c>
      <c r="F655" s="359">
        <v>248</v>
      </c>
      <c r="G655" s="359">
        <v>654</v>
      </c>
      <c r="H655" s="359">
        <v>885</v>
      </c>
      <c r="I655" s="359">
        <v>927</v>
      </c>
      <c r="J655" s="359">
        <v>970</v>
      </c>
      <c r="K655" s="359">
        <v>1145</v>
      </c>
      <c r="L655" s="359">
        <v>1354</v>
      </c>
      <c r="M655" s="359">
        <v>1520</v>
      </c>
      <c r="N655" s="359">
        <v>1984</v>
      </c>
      <c r="O655" s="359">
        <v>2415</v>
      </c>
      <c r="P655" s="359">
        <v>2895</v>
      </c>
      <c r="Q655" s="359">
        <v>3402</v>
      </c>
      <c r="R655" s="359">
        <v>3698</v>
      </c>
      <c r="S655" s="359">
        <v>3899</v>
      </c>
      <c r="T655" s="359">
        <v>4240</v>
      </c>
      <c r="U655" s="359">
        <v>7872</v>
      </c>
      <c r="V655" s="359">
        <v>189</v>
      </c>
      <c r="Y655" s="260"/>
    </row>
    <row r="656" spans="1:25" s="143" customFormat="1" ht="9" customHeight="1">
      <c r="A656" s="84" t="s">
        <v>30</v>
      </c>
      <c r="B656" s="116">
        <f t="shared" si="35"/>
        <v>72001</v>
      </c>
      <c r="C656" s="359">
        <v>4616</v>
      </c>
      <c r="D656" s="359">
        <v>624</v>
      </c>
      <c r="E656" s="359">
        <v>322</v>
      </c>
      <c r="F656" s="359">
        <v>440</v>
      </c>
      <c r="G656" s="359">
        <v>1213</v>
      </c>
      <c r="H656" s="359">
        <v>1668</v>
      </c>
      <c r="I656" s="359">
        <v>1727</v>
      </c>
      <c r="J656" s="359">
        <v>1891</v>
      </c>
      <c r="K656" s="359">
        <v>2252</v>
      </c>
      <c r="L656" s="359">
        <v>2709</v>
      </c>
      <c r="M656" s="359">
        <v>3488</v>
      </c>
      <c r="N656" s="359">
        <v>4215</v>
      </c>
      <c r="O656" s="359">
        <v>5090</v>
      </c>
      <c r="P656" s="359">
        <v>5605</v>
      </c>
      <c r="Q656" s="359">
        <v>6126</v>
      </c>
      <c r="R656" s="359">
        <v>6382</v>
      </c>
      <c r="S656" s="359">
        <v>6894</v>
      </c>
      <c r="T656" s="359">
        <v>6320</v>
      </c>
      <c r="U656" s="359">
        <v>10150</v>
      </c>
      <c r="V656" s="359">
        <v>269</v>
      </c>
      <c r="Y656" s="260"/>
    </row>
    <row r="657" spans="1:25" s="143" customFormat="1" ht="9" customHeight="1">
      <c r="A657" s="336" t="s">
        <v>31</v>
      </c>
      <c r="B657" s="360">
        <f t="shared" si="35"/>
        <v>24310</v>
      </c>
      <c r="C657" s="361">
        <v>1076</v>
      </c>
      <c r="D657" s="361">
        <v>211</v>
      </c>
      <c r="E657" s="361">
        <v>114</v>
      </c>
      <c r="F657" s="361">
        <v>158</v>
      </c>
      <c r="G657" s="361">
        <v>381</v>
      </c>
      <c r="H657" s="361">
        <v>560</v>
      </c>
      <c r="I657" s="361">
        <v>478</v>
      </c>
      <c r="J657" s="361">
        <v>596</v>
      </c>
      <c r="K657" s="361">
        <v>698</v>
      </c>
      <c r="L657" s="361">
        <v>762</v>
      </c>
      <c r="M657" s="361">
        <v>879</v>
      </c>
      <c r="N657" s="361">
        <v>1020</v>
      </c>
      <c r="O657" s="361">
        <v>1320</v>
      </c>
      <c r="P657" s="361">
        <v>1490</v>
      </c>
      <c r="Q657" s="361">
        <v>1851</v>
      </c>
      <c r="R657" s="361">
        <v>2168</v>
      </c>
      <c r="S657" s="361">
        <v>2557</v>
      </c>
      <c r="T657" s="361">
        <v>2789</v>
      </c>
      <c r="U657" s="361">
        <v>5086</v>
      </c>
      <c r="V657" s="361">
        <v>116</v>
      </c>
      <c r="Y657" s="260"/>
    </row>
    <row r="658" spans="1:25" s="143" customFormat="1" ht="9" customHeight="1">
      <c r="A658" s="84" t="s">
        <v>32</v>
      </c>
      <c r="B658" s="116">
        <f t="shared" si="35"/>
        <v>10317</v>
      </c>
      <c r="C658" s="359">
        <v>372</v>
      </c>
      <c r="D658" s="359">
        <v>84</v>
      </c>
      <c r="E658" s="359">
        <v>43</v>
      </c>
      <c r="F658" s="359">
        <v>61</v>
      </c>
      <c r="G658" s="359">
        <v>199</v>
      </c>
      <c r="H658" s="359">
        <v>233</v>
      </c>
      <c r="I658" s="359">
        <v>247</v>
      </c>
      <c r="J658" s="359">
        <v>262</v>
      </c>
      <c r="K658" s="359">
        <v>260</v>
      </c>
      <c r="L658" s="359">
        <v>355</v>
      </c>
      <c r="M658" s="359">
        <v>393</v>
      </c>
      <c r="N658" s="359">
        <v>520</v>
      </c>
      <c r="O658" s="359">
        <v>603</v>
      </c>
      <c r="P658" s="359">
        <v>730</v>
      </c>
      <c r="Q658" s="359">
        <v>845</v>
      </c>
      <c r="R658" s="359">
        <v>984</v>
      </c>
      <c r="S658" s="359">
        <v>1128</v>
      </c>
      <c r="T658" s="359">
        <v>1127</v>
      </c>
      <c r="U658" s="359">
        <v>1852</v>
      </c>
      <c r="V658" s="359">
        <v>19</v>
      </c>
      <c r="Y658" s="260"/>
    </row>
    <row r="659" spans="1:25" s="143" customFormat="1" ht="9" customHeight="1">
      <c r="A659" s="84" t="s">
        <v>33</v>
      </c>
      <c r="B659" s="116">
        <f t="shared" si="35"/>
        <v>5724</v>
      </c>
      <c r="C659" s="359">
        <v>234</v>
      </c>
      <c r="D659" s="359">
        <v>69</v>
      </c>
      <c r="E659" s="359">
        <v>24</v>
      </c>
      <c r="F659" s="359">
        <v>30</v>
      </c>
      <c r="G659" s="359">
        <v>117</v>
      </c>
      <c r="H659" s="359">
        <v>123</v>
      </c>
      <c r="I659" s="359">
        <v>146</v>
      </c>
      <c r="J659" s="359">
        <v>148</v>
      </c>
      <c r="K659" s="359">
        <v>140</v>
      </c>
      <c r="L659" s="359">
        <v>146</v>
      </c>
      <c r="M659" s="359">
        <v>211</v>
      </c>
      <c r="N659" s="359">
        <v>247</v>
      </c>
      <c r="O659" s="359">
        <v>291</v>
      </c>
      <c r="P659" s="359">
        <v>376</v>
      </c>
      <c r="Q659" s="359">
        <v>474</v>
      </c>
      <c r="R659" s="359">
        <v>528</v>
      </c>
      <c r="S659" s="359">
        <v>631</v>
      </c>
      <c r="T659" s="359">
        <v>675</v>
      </c>
      <c r="U659" s="359">
        <v>1098</v>
      </c>
      <c r="V659" s="359">
        <v>16</v>
      </c>
      <c r="Y659" s="260"/>
    </row>
    <row r="660" spans="1:25" s="143" customFormat="1" ht="9" customHeight="1">
      <c r="A660" s="84" t="s">
        <v>34</v>
      </c>
      <c r="B660" s="116">
        <f t="shared" si="35"/>
        <v>23965</v>
      </c>
      <c r="C660" s="359">
        <v>843</v>
      </c>
      <c r="D660" s="359">
        <v>131</v>
      </c>
      <c r="E660" s="359">
        <v>78</v>
      </c>
      <c r="F660" s="359">
        <v>89</v>
      </c>
      <c r="G660" s="359">
        <v>391</v>
      </c>
      <c r="H660" s="359">
        <v>532</v>
      </c>
      <c r="I660" s="359">
        <v>575</v>
      </c>
      <c r="J660" s="359">
        <v>622</v>
      </c>
      <c r="K660" s="359">
        <v>667</v>
      </c>
      <c r="L660" s="359">
        <v>770</v>
      </c>
      <c r="M660" s="359">
        <v>979</v>
      </c>
      <c r="N660" s="359">
        <v>1280</v>
      </c>
      <c r="O660" s="359">
        <v>1633</v>
      </c>
      <c r="P660" s="359">
        <v>1831</v>
      </c>
      <c r="Q660" s="359">
        <v>2101</v>
      </c>
      <c r="R660" s="359">
        <v>2334</v>
      </c>
      <c r="S660" s="359">
        <v>2489</v>
      </c>
      <c r="T660" s="359">
        <v>2371</v>
      </c>
      <c r="U660" s="359">
        <v>3736</v>
      </c>
      <c r="V660" s="359">
        <v>513</v>
      </c>
      <c r="Y660" s="260"/>
    </row>
    <row r="661" spans="1:25" s="143" customFormat="1" ht="9" customHeight="1">
      <c r="A661" s="336" t="s">
        <v>35</v>
      </c>
      <c r="B661" s="360">
        <f t="shared" si="35"/>
        <v>21525</v>
      </c>
      <c r="C661" s="361">
        <v>942</v>
      </c>
      <c r="D661" s="361">
        <v>254</v>
      </c>
      <c r="E661" s="361">
        <v>132</v>
      </c>
      <c r="F661" s="361">
        <v>142</v>
      </c>
      <c r="G661" s="361">
        <v>294</v>
      </c>
      <c r="H661" s="361">
        <v>361</v>
      </c>
      <c r="I661" s="361">
        <v>386</v>
      </c>
      <c r="J661" s="361">
        <v>490</v>
      </c>
      <c r="K661" s="361">
        <v>545</v>
      </c>
      <c r="L661" s="361">
        <v>655</v>
      </c>
      <c r="M661" s="361">
        <v>786</v>
      </c>
      <c r="N661" s="361">
        <v>1023</v>
      </c>
      <c r="O661" s="361">
        <v>1156</v>
      </c>
      <c r="P661" s="361">
        <v>1372</v>
      </c>
      <c r="Q661" s="361">
        <v>1676</v>
      </c>
      <c r="R661" s="361">
        <v>1906</v>
      </c>
      <c r="S661" s="361">
        <v>2307</v>
      </c>
      <c r="T661" s="361">
        <v>2549</v>
      </c>
      <c r="U661" s="361">
        <v>4524</v>
      </c>
      <c r="V661" s="361">
        <v>25</v>
      </c>
      <c r="Y661" s="260"/>
    </row>
    <row r="662" spans="1:25" s="143" customFormat="1" ht="9" customHeight="1">
      <c r="A662" s="84" t="s">
        <v>36</v>
      </c>
      <c r="B662" s="116">
        <f t="shared" si="35"/>
        <v>31843</v>
      </c>
      <c r="C662" s="359">
        <v>2109</v>
      </c>
      <c r="D662" s="359">
        <v>384</v>
      </c>
      <c r="E662" s="359">
        <v>180</v>
      </c>
      <c r="F662" s="359">
        <v>224</v>
      </c>
      <c r="G662" s="359">
        <v>459</v>
      </c>
      <c r="H662" s="359">
        <v>500</v>
      </c>
      <c r="I662" s="359">
        <v>560</v>
      </c>
      <c r="J662" s="359">
        <v>654</v>
      </c>
      <c r="K662" s="359">
        <v>818</v>
      </c>
      <c r="L662" s="359">
        <v>974</v>
      </c>
      <c r="M662" s="359">
        <v>1232</v>
      </c>
      <c r="N662" s="359">
        <v>1588</v>
      </c>
      <c r="O662" s="359">
        <v>1967</v>
      </c>
      <c r="P662" s="359">
        <v>2254</v>
      </c>
      <c r="Q662" s="359">
        <v>2426</v>
      </c>
      <c r="R662" s="359">
        <v>2805</v>
      </c>
      <c r="S662" s="359">
        <v>3245</v>
      </c>
      <c r="T662" s="359">
        <v>3382</v>
      </c>
      <c r="U662" s="359">
        <v>5919</v>
      </c>
      <c r="V662" s="359">
        <v>163</v>
      </c>
      <c r="Y662" s="260"/>
    </row>
    <row r="663" spans="1:25" s="143" customFormat="1" ht="9" customHeight="1">
      <c r="A663" s="84" t="s">
        <v>37</v>
      </c>
      <c r="B663" s="116">
        <f t="shared" si="35"/>
        <v>8395</v>
      </c>
      <c r="C663" s="359">
        <v>491</v>
      </c>
      <c r="D663" s="359">
        <v>76</v>
      </c>
      <c r="E663" s="359">
        <v>47</v>
      </c>
      <c r="F663" s="359">
        <v>51</v>
      </c>
      <c r="G663" s="359">
        <v>137</v>
      </c>
      <c r="H663" s="359">
        <v>185</v>
      </c>
      <c r="I663" s="359">
        <v>191</v>
      </c>
      <c r="J663" s="359">
        <v>190</v>
      </c>
      <c r="K663" s="359">
        <v>270</v>
      </c>
      <c r="L663" s="359">
        <v>276</v>
      </c>
      <c r="M663" s="359">
        <v>406</v>
      </c>
      <c r="N663" s="359">
        <v>486</v>
      </c>
      <c r="O663" s="359">
        <v>563</v>
      </c>
      <c r="P663" s="359">
        <v>593</v>
      </c>
      <c r="Q663" s="359">
        <v>662</v>
      </c>
      <c r="R663" s="359">
        <v>709</v>
      </c>
      <c r="S663" s="359">
        <v>800</v>
      </c>
      <c r="T663" s="359">
        <v>866</v>
      </c>
      <c r="U663" s="359">
        <v>1395</v>
      </c>
      <c r="V663" s="359">
        <v>1</v>
      </c>
      <c r="Y663" s="260"/>
    </row>
    <row r="664" spans="1:25" s="143" customFormat="1" ht="9" customHeight="1">
      <c r="A664" s="84" t="s">
        <v>38</v>
      </c>
      <c r="B664" s="116">
        <f t="shared" si="35"/>
        <v>4659</v>
      </c>
      <c r="C664" s="359">
        <v>324</v>
      </c>
      <c r="D664" s="359">
        <v>56</v>
      </c>
      <c r="E664" s="359">
        <v>28</v>
      </c>
      <c r="F664" s="359">
        <v>44</v>
      </c>
      <c r="G664" s="359">
        <v>94</v>
      </c>
      <c r="H664" s="359">
        <v>153</v>
      </c>
      <c r="I664" s="359">
        <v>187</v>
      </c>
      <c r="J664" s="359">
        <v>189</v>
      </c>
      <c r="K664" s="359">
        <v>212</v>
      </c>
      <c r="L664" s="359">
        <v>222</v>
      </c>
      <c r="M664" s="359">
        <v>264</v>
      </c>
      <c r="N664" s="359">
        <v>322</v>
      </c>
      <c r="O664" s="359">
        <v>335</v>
      </c>
      <c r="P664" s="359">
        <v>384</v>
      </c>
      <c r="Q664" s="359">
        <v>354</v>
      </c>
      <c r="R664" s="359">
        <v>341</v>
      </c>
      <c r="S664" s="359">
        <v>337</v>
      </c>
      <c r="T664" s="359">
        <v>306</v>
      </c>
      <c r="U664" s="359">
        <v>452</v>
      </c>
      <c r="V664" s="359">
        <v>55</v>
      </c>
      <c r="Y664" s="260"/>
    </row>
    <row r="665" spans="1:25" s="143" customFormat="1" ht="9" customHeight="1">
      <c r="A665" s="336" t="s">
        <v>39</v>
      </c>
      <c r="B665" s="360">
        <f t="shared" si="35"/>
        <v>13361</v>
      </c>
      <c r="C665" s="361">
        <v>494</v>
      </c>
      <c r="D665" s="361">
        <v>93</v>
      </c>
      <c r="E665" s="361">
        <v>55</v>
      </c>
      <c r="F665" s="361">
        <v>85</v>
      </c>
      <c r="G665" s="361">
        <v>230</v>
      </c>
      <c r="H665" s="361">
        <v>271</v>
      </c>
      <c r="I665" s="361">
        <v>259</v>
      </c>
      <c r="J665" s="361">
        <v>282</v>
      </c>
      <c r="K665" s="361">
        <v>354</v>
      </c>
      <c r="L665" s="361">
        <v>357</v>
      </c>
      <c r="M665" s="361">
        <v>457</v>
      </c>
      <c r="N665" s="361">
        <v>581</v>
      </c>
      <c r="O665" s="361">
        <v>700</v>
      </c>
      <c r="P665" s="361">
        <v>855</v>
      </c>
      <c r="Q665" s="361">
        <v>1018</v>
      </c>
      <c r="R665" s="361">
        <v>1288</v>
      </c>
      <c r="S665" s="361">
        <v>1511</v>
      </c>
      <c r="T665" s="361">
        <v>1581</v>
      </c>
      <c r="U665" s="361">
        <v>2843</v>
      </c>
      <c r="V665" s="361">
        <v>47</v>
      </c>
      <c r="Y665" s="260"/>
    </row>
    <row r="666" spans="1:25" s="143" customFormat="1" ht="9" customHeight="1">
      <c r="A666" s="84" t="s">
        <v>40</v>
      </c>
      <c r="B666" s="116">
        <f t="shared" si="35"/>
        <v>14344</v>
      </c>
      <c r="C666" s="359">
        <v>454</v>
      </c>
      <c r="D666" s="359">
        <v>107</v>
      </c>
      <c r="E666" s="359">
        <v>59</v>
      </c>
      <c r="F666" s="359">
        <v>73</v>
      </c>
      <c r="G666" s="359">
        <v>283</v>
      </c>
      <c r="H666" s="359">
        <v>501</v>
      </c>
      <c r="I666" s="359">
        <v>450</v>
      </c>
      <c r="J666" s="359">
        <v>467</v>
      </c>
      <c r="K666" s="359">
        <v>538</v>
      </c>
      <c r="L666" s="359">
        <v>471</v>
      </c>
      <c r="M666" s="359">
        <v>498</v>
      </c>
      <c r="N666" s="359">
        <v>609</v>
      </c>
      <c r="O666" s="359">
        <v>823</v>
      </c>
      <c r="P666" s="359">
        <v>942</v>
      </c>
      <c r="Q666" s="359">
        <v>1095</v>
      </c>
      <c r="R666" s="359">
        <v>1382</v>
      </c>
      <c r="S666" s="359">
        <v>1601</v>
      </c>
      <c r="T666" s="359">
        <v>1467</v>
      </c>
      <c r="U666" s="359">
        <v>2341</v>
      </c>
      <c r="V666" s="359">
        <v>183</v>
      </c>
      <c r="Y666" s="260"/>
    </row>
    <row r="667" spans="1:25" s="143" customFormat="1" ht="9" customHeight="1">
      <c r="A667" s="84" t="s">
        <v>41</v>
      </c>
      <c r="B667" s="116">
        <f t="shared" si="35"/>
        <v>15001</v>
      </c>
      <c r="C667" s="359">
        <v>676</v>
      </c>
      <c r="D667" s="359">
        <v>115</v>
      </c>
      <c r="E667" s="359">
        <v>90</v>
      </c>
      <c r="F667" s="359">
        <v>81</v>
      </c>
      <c r="G667" s="359">
        <v>208</v>
      </c>
      <c r="H667" s="359">
        <v>283</v>
      </c>
      <c r="I667" s="359">
        <v>309</v>
      </c>
      <c r="J667" s="359">
        <v>350</v>
      </c>
      <c r="K667" s="359">
        <v>446</v>
      </c>
      <c r="L667" s="359">
        <v>504</v>
      </c>
      <c r="M667" s="359">
        <v>593</v>
      </c>
      <c r="N667" s="359">
        <v>853</v>
      </c>
      <c r="O667" s="359">
        <v>1058</v>
      </c>
      <c r="P667" s="359">
        <v>1153</v>
      </c>
      <c r="Q667" s="359">
        <v>1401</v>
      </c>
      <c r="R667" s="359">
        <v>1520</v>
      </c>
      <c r="S667" s="359">
        <v>1606</v>
      </c>
      <c r="T667" s="359">
        <v>1499</v>
      </c>
      <c r="U667" s="359">
        <v>2129</v>
      </c>
      <c r="V667" s="359">
        <v>127</v>
      </c>
      <c r="Y667" s="260"/>
    </row>
    <row r="668" spans="1:25" s="143" customFormat="1" ht="9" customHeight="1">
      <c r="A668" s="84" t="s">
        <v>42</v>
      </c>
      <c r="B668" s="116">
        <f t="shared" si="35"/>
        <v>10834</v>
      </c>
      <c r="C668" s="359">
        <v>700</v>
      </c>
      <c r="D668" s="359">
        <v>132</v>
      </c>
      <c r="E668" s="359">
        <v>75</v>
      </c>
      <c r="F668" s="359">
        <v>74</v>
      </c>
      <c r="G668" s="359">
        <v>195</v>
      </c>
      <c r="H668" s="359">
        <v>306</v>
      </c>
      <c r="I668" s="359">
        <v>315</v>
      </c>
      <c r="J668" s="359">
        <v>309</v>
      </c>
      <c r="K668" s="359">
        <v>370</v>
      </c>
      <c r="L668" s="359">
        <v>404</v>
      </c>
      <c r="M668" s="359">
        <v>493</v>
      </c>
      <c r="N668" s="359">
        <v>612</v>
      </c>
      <c r="O668" s="359">
        <v>712</v>
      </c>
      <c r="P668" s="359">
        <v>813</v>
      </c>
      <c r="Q668" s="359">
        <v>809</v>
      </c>
      <c r="R668" s="359">
        <v>956</v>
      </c>
      <c r="S668" s="359">
        <v>1052</v>
      </c>
      <c r="T668" s="359">
        <v>970</v>
      </c>
      <c r="U668" s="359">
        <v>1494</v>
      </c>
      <c r="V668" s="359">
        <v>43</v>
      </c>
      <c r="Y668" s="260"/>
    </row>
    <row r="669" spans="1:25" s="143" customFormat="1" ht="9" customHeight="1">
      <c r="A669" s="336" t="s">
        <v>43</v>
      </c>
      <c r="B669" s="360">
        <f t="shared" si="35"/>
        <v>17856</v>
      </c>
      <c r="C669" s="361">
        <v>755</v>
      </c>
      <c r="D669" s="361">
        <v>133</v>
      </c>
      <c r="E669" s="361">
        <v>63</v>
      </c>
      <c r="F669" s="361">
        <v>87</v>
      </c>
      <c r="G669" s="361">
        <v>365</v>
      </c>
      <c r="H669" s="361">
        <v>526</v>
      </c>
      <c r="I669" s="361">
        <v>539</v>
      </c>
      <c r="J669" s="361">
        <v>519</v>
      </c>
      <c r="K669" s="361">
        <v>606</v>
      </c>
      <c r="L669" s="361">
        <v>646</v>
      </c>
      <c r="M669" s="361">
        <v>778</v>
      </c>
      <c r="N669" s="361">
        <v>948</v>
      </c>
      <c r="O669" s="361">
        <v>1205</v>
      </c>
      <c r="P669" s="361">
        <v>1324</v>
      </c>
      <c r="Q669" s="361">
        <v>1467</v>
      </c>
      <c r="R669" s="361">
        <v>1640</v>
      </c>
      <c r="S669" s="361">
        <v>1841</v>
      </c>
      <c r="T669" s="361">
        <v>1678</v>
      </c>
      <c r="U669" s="361">
        <v>2495</v>
      </c>
      <c r="V669" s="361">
        <v>241</v>
      </c>
      <c r="Y669" s="260"/>
    </row>
    <row r="670" spans="1:25" s="143" customFormat="1" ht="9" customHeight="1">
      <c r="A670" s="84" t="s">
        <v>44</v>
      </c>
      <c r="B670" s="116">
        <f t="shared" si="35"/>
        <v>5659</v>
      </c>
      <c r="C670" s="359">
        <v>402</v>
      </c>
      <c r="D670" s="359">
        <v>62</v>
      </c>
      <c r="E670" s="359">
        <v>32</v>
      </c>
      <c r="F670" s="359">
        <v>31</v>
      </c>
      <c r="G670" s="359">
        <v>77</v>
      </c>
      <c r="H670" s="359">
        <v>109</v>
      </c>
      <c r="I670" s="359">
        <v>117</v>
      </c>
      <c r="J670" s="359">
        <v>105</v>
      </c>
      <c r="K670" s="359">
        <v>131</v>
      </c>
      <c r="L670" s="359">
        <v>154</v>
      </c>
      <c r="M670" s="359">
        <v>219</v>
      </c>
      <c r="N670" s="359">
        <v>246</v>
      </c>
      <c r="O670" s="359">
        <v>324</v>
      </c>
      <c r="P670" s="359">
        <v>362</v>
      </c>
      <c r="Q670" s="359">
        <v>472</v>
      </c>
      <c r="R670" s="359">
        <v>503</v>
      </c>
      <c r="S670" s="359">
        <v>560</v>
      </c>
      <c r="T670" s="359">
        <v>584</v>
      </c>
      <c r="U670" s="359">
        <v>1152</v>
      </c>
      <c r="V670" s="359">
        <v>17</v>
      </c>
      <c r="Y670" s="260"/>
    </row>
    <row r="671" spans="1:25" s="143" customFormat="1" ht="9" customHeight="1">
      <c r="A671" s="84" t="s">
        <v>45</v>
      </c>
      <c r="B671" s="116">
        <f t="shared" si="35"/>
        <v>47585</v>
      </c>
      <c r="C671" s="359">
        <v>1971</v>
      </c>
      <c r="D671" s="359">
        <v>333</v>
      </c>
      <c r="E671" s="359">
        <v>202</v>
      </c>
      <c r="F671" s="359">
        <v>244</v>
      </c>
      <c r="G671" s="359">
        <v>666</v>
      </c>
      <c r="H671" s="359">
        <v>933</v>
      </c>
      <c r="I671" s="359">
        <v>908</v>
      </c>
      <c r="J671" s="359">
        <v>1062</v>
      </c>
      <c r="K671" s="359">
        <v>1332</v>
      </c>
      <c r="L671" s="359">
        <v>1502</v>
      </c>
      <c r="M671" s="359">
        <v>1995</v>
      </c>
      <c r="N671" s="359">
        <v>2459</v>
      </c>
      <c r="O671" s="359">
        <v>3133</v>
      </c>
      <c r="P671" s="359">
        <v>3620</v>
      </c>
      <c r="Q671" s="359">
        <v>3973</v>
      </c>
      <c r="R671" s="359">
        <v>4553</v>
      </c>
      <c r="S671" s="359">
        <v>5133</v>
      </c>
      <c r="T671" s="359">
        <v>5246</v>
      </c>
      <c r="U671" s="359">
        <v>8004</v>
      </c>
      <c r="V671" s="359">
        <v>316</v>
      </c>
      <c r="Y671" s="260"/>
    </row>
    <row r="672" spans="1:25" s="143" customFormat="1" ht="9" customHeight="1">
      <c r="A672" s="84" t="s">
        <v>46</v>
      </c>
      <c r="B672" s="116">
        <f t="shared" si="35"/>
        <v>10954</v>
      </c>
      <c r="C672" s="359">
        <v>457</v>
      </c>
      <c r="D672" s="359">
        <v>72</v>
      </c>
      <c r="E672" s="359">
        <v>38</v>
      </c>
      <c r="F672" s="359">
        <v>41</v>
      </c>
      <c r="G672" s="359">
        <v>110</v>
      </c>
      <c r="H672" s="359">
        <v>141</v>
      </c>
      <c r="I672" s="359">
        <v>157</v>
      </c>
      <c r="J672" s="359">
        <v>233</v>
      </c>
      <c r="K672" s="359">
        <v>269</v>
      </c>
      <c r="L672" s="359">
        <v>303</v>
      </c>
      <c r="M672" s="359">
        <v>432</v>
      </c>
      <c r="N672" s="359">
        <v>523</v>
      </c>
      <c r="O672" s="359">
        <v>642</v>
      </c>
      <c r="P672" s="359">
        <v>820</v>
      </c>
      <c r="Q672" s="359">
        <v>865</v>
      </c>
      <c r="R672" s="359">
        <v>1063</v>
      </c>
      <c r="S672" s="359">
        <v>1159</v>
      </c>
      <c r="T672" s="359">
        <v>1282</v>
      </c>
      <c r="U672" s="359">
        <v>2332</v>
      </c>
      <c r="V672" s="359">
        <v>15</v>
      </c>
      <c r="Y672" s="260"/>
    </row>
    <row r="673" spans="1:25" s="143" customFormat="1" ht="9" customHeight="1">
      <c r="A673" s="336" t="s">
        <v>47</v>
      </c>
      <c r="B673" s="360">
        <f t="shared" si="35"/>
        <v>8414</v>
      </c>
      <c r="C673" s="361">
        <v>349</v>
      </c>
      <c r="D673" s="361">
        <v>66</v>
      </c>
      <c r="E673" s="361">
        <v>38</v>
      </c>
      <c r="F673" s="361">
        <v>54</v>
      </c>
      <c r="G673" s="361">
        <v>159</v>
      </c>
      <c r="H673" s="361">
        <v>223</v>
      </c>
      <c r="I673" s="361">
        <v>177</v>
      </c>
      <c r="J673" s="361">
        <v>194</v>
      </c>
      <c r="K673" s="361">
        <v>203</v>
      </c>
      <c r="L673" s="361">
        <v>216</v>
      </c>
      <c r="M673" s="361">
        <v>252</v>
      </c>
      <c r="N673" s="361">
        <v>362</v>
      </c>
      <c r="O673" s="361">
        <v>432</v>
      </c>
      <c r="P673" s="361">
        <v>478</v>
      </c>
      <c r="Q673" s="361">
        <v>605</v>
      </c>
      <c r="R673" s="361">
        <v>710</v>
      </c>
      <c r="S673" s="361">
        <v>884</v>
      </c>
      <c r="T673" s="361">
        <v>1011</v>
      </c>
      <c r="U673" s="361">
        <v>1885</v>
      </c>
      <c r="V673" s="361">
        <v>116</v>
      </c>
      <c r="Y673" s="260"/>
    </row>
    <row r="674" spans="1:25" s="143" customFormat="1" ht="9" customHeight="1">
      <c r="A674" s="84" t="s">
        <v>76</v>
      </c>
      <c r="B674" s="116">
        <f t="shared" si="35"/>
        <v>1095</v>
      </c>
      <c r="C674" s="359">
        <v>10</v>
      </c>
      <c r="D674" s="359">
        <v>11</v>
      </c>
      <c r="E674" s="359">
        <v>23</v>
      </c>
      <c r="F674" s="359">
        <v>19</v>
      </c>
      <c r="G674" s="359">
        <v>32</v>
      </c>
      <c r="H674" s="359">
        <v>60</v>
      </c>
      <c r="I674" s="359">
        <v>45</v>
      </c>
      <c r="J674" s="359">
        <v>62</v>
      </c>
      <c r="K674" s="359">
        <v>65</v>
      </c>
      <c r="L674" s="359">
        <v>54</v>
      </c>
      <c r="M674" s="359">
        <v>77</v>
      </c>
      <c r="N674" s="359">
        <v>96</v>
      </c>
      <c r="O674" s="359">
        <v>80</v>
      </c>
      <c r="P674" s="359">
        <v>100</v>
      </c>
      <c r="Q674" s="359">
        <v>111</v>
      </c>
      <c r="R674" s="359">
        <v>86</v>
      </c>
      <c r="S674" s="359">
        <v>58</v>
      </c>
      <c r="T674" s="359">
        <v>45</v>
      </c>
      <c r="U674" s="359">
        <v>61</v>
      </c>
      <c r="V674" s="359">
        <v>0</v>
      </c>
      <c r="Y674" s="260"/>
    </row>
    <row r="675" spans="1:25" s="143" customFormat="1" ht="9" customHeight="1">
      <c r="A675" s="84"/>
      <c r="B675" s="116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</row>
    <row r="676" spans="1:25" s="143" customFormat="1" ht="9" customHeight="1">
      <c r="A676" s="80">
        <v>2013</v>
      </c>
      <c r="B676" s="116"/>
      <c r="C676" s="116"/>
      <c r="D676" s="116"/>
      <c r="E676" s="116"/>
      <c r="F676" s="116"/>
      <c r="G676" s="116"/>
      <c r="H676" s="116"/>
      <c r="I676" s="116"/>
      <c r="J676" s="116"/>
      <c r="K676" s="116"/>
      <c r="L676" s="116"/>
      <c r="M676" s="84"/>
      <c r="N676" s="84"/>
      <c r="O676" s="84"/>
      <c r="P676" s="84"/>
      <c r="Q676" s="84"/>
      <c r="R676" s="84"/>
      <c r="S676" s="84"/>
      <c r="T676" s="84"/>
      <c r="U676" s="334"/>
      <c r="V676" s="358"/>
    </row>
    <row r="677" spans="1:25" s="258" customFormat="1" ht="9" customHeight="1">
      <c r="A677" s="83" t="s">
        <v>7</v>
      </c>
      <c r="B677" s="121">
        <f t="shared" ref="B677:V677" si="36">SUM(B679:B711)</f>
        <v>623599</v>
      </c>
      <c r="C677" s="121">
        <f t="shared" si="36"/>
        <v>27817</v>
      </c>
      <c r="D677" s="121">
        <f t="shared" si="36"/>
        <v>5348</v>
      </c>
      <c r="E677" s="121">
        <f t="shared" si="36"/>
        <v>2658</v>
      </c>
      <c r="F677" s="121">
        <f t="shared" si="36"/>
        <v>3258</v>
      </c>
      <c r="G677" s="121">
        <f t="shared" si="36"/>
        <v>8613</v>
      </c>
      <c r="H677" s="121">
        <f t="shared" si="36"/>
        <v>12703</v>
      </c>
      <c r="I677" s="121">
        <f t="shared" si="36"/>
        <v>13450</v>
      </c>
      <c r="J677" s="121">
        <f t="shared" si="36"/>
        <v>14851</v>
      </c>
      <c r="K677" s="121">
        <f t="shared" si="36"/>
        <v>17689</v>
      </c>
      <c r="L677" s="121">
        <f t="shared" si="36"/>
        <v>20781</v>
      </c>
      <c r="M677" s="121">
        <f t="shared" si="36"/>
        <v>25849</v>
      </c>
      <c r="N677" s="121">
        <f t="shared" si="36"/>
        <v>32721</v>
      </c>
      <c r="O677" s="121">
        <f t="shared" si="36"/>
        <v>39634</v>
      </c>
      <c r="P677" s="121">
        <f t="shared" si="36"/>
        <v>45269</v>
      </c>
      <c r="Q677" s="121">
        <f t="shared" si="36"/>
        <v>51402</v>
      </c>
      <c r="R677" s="121">
        <f t="shared" si="36"/>
        <v>57459</v>
      </c>
      <c r="S677" s="121">
        <f t="shared" si="36"/>
        <v>64562</v>
      </c>
      <c r="T677" s="121">
        <f t="shared" si="36"/>
        <v>66662</v>
      </c>
      <c r="U677" s="121">
        <f t="shared" si="36"/>
        <v>109688</v>
      </c>
      <c r="V677" s="121">
        <f t="shared" si="36"/>
        <v>3185</v>
      </c>
      <c r="Y677" s="260"/>
    </row>
    <row r="678" spans="1:25" s="258" customFormat="1" ht="5.25" customHeight="1">
      <c r="A678" s="83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Y678" s="260"/>
    </row>
    <row r="679" spans="1:25" s="143" customFormat="1" ht="9" customHeight="1">
      <c r="A679" s="84" t="s">
        <v>16</v>
      </c>
      <c r="B679" s="116">
        <f t="shared" ref="B679:B711" si="37">SUM(C679:V679)</f>
        <v>5522</v>
      </c>
      <c r="C679" s="359">
        <v>256</v>
      </c>
      <c r="D679" s="359">
        <v>41</v>
      </c>
      <c r="E679" s="359">
        <v>26</v>
      </c>
      <c r="F679" s="359">
        <v>39</v>
      </c>
      <c r="G679" s="359">
        <v>86</v>
      </c>
      <c r="H679" s="359">
        <v>125</v>
      </c>
      <c r="I679" s="359">
        <v>104</v>
      </c>
      <c r="J679" s="359">
        <v>121</v>
      </c>
      <c r="K679" s="359">
        <v>147</v>
      </c>
      <c r="L679" s="359">
        <v>193</v>
      </c>
      <c r="M679" s="359">
        <v>220</v>
      </c>
      <c r="N679" s="359">
        <v>289</v>
      </c>
      <c r="O679" s="359">
        <v>319</v>
      </c>
      <c r="P679" s="359">
        <v>406</v>
      </c>
      <c r="Q679" s="359">
        <v>517</v>
      </c>
      <c r="R679" s="359">
        <v>493</v>
      </c>
      <c r="S679" s="359">
        <v>561</v>
      </c>
      <c r="T679" s="359">
        <v>604</v>
      </c>
      <c r="U679" s="359">
        <v>968</v>
      </c>
      <c r="V679" s="359">
        <v>7</v>
      </c>
      <c r="X679" s="258"/>
      <c r="Y679" s="260"/>
    </row>
    <row r="680" spans="1:25" s="143" customFormat="1" ht="9" customHeight="1">
      <c r="A680" s="84" t="s">
        <v>17</v>
      </c>
      <c r="B680" s="116">
        <f t="shared" si="37"/>
        <v>15947</v>
      </c>
      <c r="C680" s="359">
        <v>670</v>
      </c>
      <c r="D680" s="359">
        <v>118</v>
      </c>
      <c r="E680" s="359">
        <v>65</v>
      </c>
      <c r="F680" s="359">
        <v>79</v>
      </c>
      <c r="G680" s="359">
        <v>176</v>
      </c>
      <c r="H680" s="359">
        <v>390</v>
      </c>
      <c r="I680" s="359">
        <v>423</v>
      </c>
      <c r="J680" s="359">
        <v>508</v>
      </c>
      <c r="K680" s="359">
        <v>673</v>
      </c>
      <c r="L680" s="359">
        <v>788</v>
      </c>
      <c r="M680" s="359">
        <v>973</v>
      </c>
      <c r="N680" s="359">
        <v>1150</v>
      </c>
      <c r="O680" s="359">
        <v>1221</v>
      </c>
      <c r="P680" s="359">
        <v>1288</v>
      </c>
      <c r="Q680" s="359">
        <v>1316</v>
      </c>
      <c r="R680" s="359">
        <v>1319</v>
      </c>
      <c r="S680" s="359">
        <v>1425</v>
      </c>
      <c r="T680" s="359">
        <v>1323</v>
      </c>
      <c r="U680" s="359">
        <v>1839</v>
      </c>
      <c r="V680" s="359">
        <v>203</v>
      </c>
      <c r="Y680" s="260"/>
    </row>
    <row r="681" spans="1:25" s="143" customFormat="1" ht="9" customHeight="1">
      <c r="A681" s="84" t="s">
        <v>18</v>
      </c>
      <c r="B681" s="116">
        <f t="shared" si="37"/>
        <v>2757</v>
      </c>
      <c r="C681" s="359">
        <v>139</v>
      </c>
      <c r="D681" s="359">
        <v>26</v>
      </c>
      <c r="E681" s="359">
        <v>18</v>
      </c>
      <c r="F681" s="359">
        <v>14</v>
      </c>
      <c r="G681" s="359">
        <v>30</v>
      </c>
      <c r="H681" s="359">
        <v>55</v>
      </c>
      <c r="I681" s="359">
        <v>60</v>
      </c>
      <c r="J681" s="359">
        <v>65</v>
      </c>
      <c r="K681" s="359">
        <v>90</v>
      </c>
      <c r="L681" s="359">
        <v>93</v>
      </c>
      <c r="M681" s="359">
        <v>123</v>
      </c>
      <c r="N681" s="359">
        <v>158</v>
      </c>
      <c r="O681" s="359">
        <v>191</v>
      </c>
      <c r="P681" s="359">
        <v>208</v>
      </c>
      <c r="Q681" s="359">
        <v>241</v>
      </c>
      <c r="R681" s="359">
        <v>293</v>
      </c>
      <c r="S681" s="359">
        <v>253</v>
      </c>
      <c r="T681" s="359">
        <v>267</v>
      </c>
      <c r="U681" s="359">
        <v>395</v>
      </c>
      <c r="V681" s="359">
        <v>38</v>
      </c>
      <c r="Y681" s="260"/>
    </row>
    <row r="682" spans="1:25" s="143" customFormat="1" ht="9" customHeight="1">
      <c r="A682" s="336" t="s">
        <v>19</v>
      </c>
      <c r="B682" s="360">
        <f t="shared" si="37"/>
        <v>4139</v>
      </c>
      <c r="C682" s="361">
        <v>247</v>
      </c>
      <c r="D682" s="361">
        <v>36</v>
      </c>
      <c r="E682" s="361">
        <v>17</v>
      </c>
      <c r="F682" s="361">
        <v>22</v>
      </c>
      <c r="G682" s="361">
        <v>56</v>
      </c>
      <c r="H682" s="361">
        <v>71</v>
      </c>
      <c r="I682" s="361">
        <v>102</v>
      </c>
      <c r="J682" s="361">
        <v>96</v>
      </c>
      <c r="K682" s="361">
        <v>127</v>
      </c>
      <c r="L682" s="361">
        <v>123</v>
      </c>
      <c r="M682" s="361">
        <v>163</v>
      </c>
      <c r="N682" s="361">
        <v>235</v>
      </c>
      <c r="O682" s="361">
        <v>275</v>
      </c>
      <c r="P682" s="361">
        <v>287</v>
      </c>
      <c r="Q682" s="361">
        <v>321</v>
      </c>
      <c r="R682" s="361">
        <v>340</v>
      </c>
      <c r="S682" s="361">
        <v>416</v>
      </c>
      <c r="T682" s="361">
        <v>441</v>
      </c>
      <c r="U682" s="361">
        <v>733</v>
      </c>
      <c r="V682" s="361">
        <v>31</v>
      </c>
      <c r="Y682" s="260"/>
    </row>
    <row r="683" spans="1:25" s="143" customFormat="1" ht="9" customHeight="1">
      <c r="A683" s="84" t="s">
        <v>20</v>
      </c>
      <c r="B683" s="116">
        <f t="shared" si="37"/>
        <v>15716</v>
      </c>
      <c r="C683" s="359">
        <v>706</v>
      </c>
      <c r="D683" s="359">
        <v>98</v>
      </c>
      <c r="E683" s="359">
        <v>56</v>
      </c>
      <c r="F683" s="359">
        <v>74</v>
      </c>
      <c r="G683" s="359">
        <v>248</v>
      </c>
      <c r="H683" s="359">
        <v>366</v>
      </c>
      <c r="I683" s="359">
        <v>332</v>
      </c>
      <c r="J683" s="359">
        <v>357</v>
      </c>
      <c r="K683" s="359">
        <v>492</v>
      </c>
      <c r="L683" s="359">
        <v>569</v>
      </c>
      <c r="M683" s="359">
        <v>629</v>
      </c>
      <c r="N683" s="359">
        <v>959</v>
      </c>
      <c r="O683" s="359">
        <v>1100</v>
      </c>
      <c r="P683" s="359">
        <v>1270</v>
      </c>
      <c r="Q683" s="359">
        <v>1460</v>
      </c>
      <c r="R683" s="359">
        <v>1565</v>
      </c>
      <c r="S683" s="359">
        <v>1670</v>
      </c>
      <c r="T683" s="359">
        <v>1522</v>
      </c>
      <c r="U683" s="359">
        <v>2195</v>
      </c>
      <c r="V683" s="359">
        <v>48</v>
      </c>
      <c r="Y683" s="260"/>
    </row>
    <row r="684" spans="1:25" s="143" customFormat="1" ht="9" customHeight="1">
      <c r="A684" s="84" t="s">
        <v>21</v>
      </c>
      <c r="B684" s="116">
        <f t="shared" si="37"/>
        <v>3790</v>
      </c>
      <c r="C684" s="359">
        <v>109</v>
      </c>
      <c r="D684" s="359">
        <v>29</v>
      </c>
      <c r="E684" s="359">
        <v>9</v>
      </c>
      <c r="F684" s="359">
        <v>24</v>
      </c>
      <c r="G684" s="359">
        <v>54</v>
      </c>
      <c r="H684" s="359">
        <v>69</v>
      </c>
      <c r="I684" s="359">
        <v>109</v>
      </c>
      <c r="J684" s="359">
        <v>111</v>
      </c>
      <c r="K684" s="359">
        <v>125</v>
      </c>
      <c r="L684" s="359">
        <v>139</v>
      </c>
      <c r="M684" s="359">
        <v>147</v>
      </c>
      <c r="N684" s="359">
        <v>190</v>
      </c>
      <c r="O684" s="359">
        <v>246</v>
      </c>
      <c r="P684" s="359">
        <v>255</v>
      </c>
      <c r="Q684" s="359">
        <v>301</v>
      </c>
      <c r="R684" s="359">
        <v>343</v>
      </c>
      <c r="S684" s="359">
        <v>357</v>
      </c>
      <c r="T684" s="359">
        <v>375</v>
      </c>
      <c r="U684" s="359">
        <v>743</v>
      </c>
      <c r="V684" s="359">
        <v>55</v>
      </c>
      <c r="Y684" s="260"/>
    </row>
    <row r="685" spans="1:25" s="143" customFormat="1" ht="9" customHeight="1">
      <c r="A685" s="84" t="s">
        <v>22</v>
      </c>
      <c r="B685" s="116">
        <f t="shared" si="37"/>
        <v>23121</v>
      </c>
      <c r="C685" s="359">
        <v>1390</v>
      </c>
      <c r="D685" s="359">
        <v>486</v>
      </c>
      <c r="E685" s="359">
        <v>197</v>
      </c>
      <c r="F685" s="359">
        <v>202</v>
      </c>
      <c r="G685" s="359">
        <v>416</v>
      </c>
      <c r="H685" s="359">
        <v>524</v>
      </c>
      <c r="I685" s="359">
        <v>608</v>
      </c>
      <c r="J685" s="359">
        <v>659</v>
      </c>
      <c r="K685" s="359">
        <v>716</v>
      </c>
      <c r="L685" s="359">
        <v>885</v>
      </c>
      <c r="M685" s="359">
        <v>1043</v>
      </c>
      <c r="N685" s="359">
        <v>1259</v>
      </c>
      <c r="O685" s="359">
        <v>1424</v>
      </c>
      <c r="P685" s="359">
        <v>1548</v>
      </c>
      <c r="Q685" s="359">
        <v>1755</v>
      </c>
      <c r="R685" s="359">
        <v>2163</v>
      </c>
      <c r="S685" s="359">
        <v>2165</v>
      </c>
      <c r="T685" s="359">
        <v>2252</v>
      </c>
      <c r="U685" s="359">
        <v>3359</v>
      </c>
      <c r="V685" s="359">
        <v>70</v>
      </c>
      <c r="Y685" s="260"/>
    </row>
    <row r="686" spans="1:25" s="143" customFormat="1" ht="9" customHeight="1">
      <c r="A686" s="336" t="s">
        <v>23</v>
      </c>
      <c r="B686" s="360">
        <f t="shared" si="37"/>
        <v>22314</v>
      </c>
      <c r="C686" s="361">
        <v>1027</v>
      </c>
      <c r="D686" s="361">
        <v>197</v>
      </c>
      <c r="E686" s="361">
        <v>89</v>
      </c>
      <c r="F686" s="361">
        <v>111</v>
      </c>
      <c r="G686" s="361">
        <v>381</v>
      </c>
      <c r="H686" s="361">
        <v>618</v>
      </c>
      <c r="I686" s="361">
        <v>685</v>
      </c>
      <c r="J686" s="361">
        <v>656</v>
      </c>
      <c r="K686" s="361">
        <v>756</v>
      </c>
      <c r="L686" s="361">
        <v>896</v>
      </c>
      <c r="M686" s="361">
        <v>1013</v>
      </c>
      <c r="N686" s="361">
        <v>1250</v>
      </c>
      <c r="O686" s="361">
        <v>1362</v>
      </c>
      <c r="P686" s="361">
        <v>1554</v>
      </c>
      <c r="Q686" s="361">
        <v>1886</v>
      </c>
      <c r="R686" s="361">
        <v>2106</v>
      </c>
      <c r="S686" s="361">
        <v>2366</v>
      </c>
      <c r="T686" s="361">
        <v>2144</v>
      </c>
      <c r="U686" s="361">
        <v>2775</v>
      </c>
      <c r="V686" s="361">
        <v>442</v>
      </c>
      <c r="Y686" s="260"/>
    </row>
    <row r="687" spans="1:25" s="143" customFormat="1" ht="9" customHeight="1">
      <c r="A687" s="243" t="s">
        <v>24</v>
      </c>
      <c r="B687" s="116">
        <f t="shared" si="37"/>
        <v>57142</v>
      </c>
      <c r="C687" s="359">
        <v>1767</v>
      </c>
      <c r="D687" s="359">
        <v>254</v>
      </c>
      <c r="E687" s="359">
        <v>125</v>
      </c>
      <c r="F687" s="359">
        <v>165</v>
      </c>
      <c r="G687" s="359">
        <v>405</v>
      </c>
      <c r="H687" s="359">
        <v>775</v>
      </c>
      <c r="I687" s="359">
        <v>891</v>
      </c>
      <c r="J687" s="359">
        <v>1016</v>
      </c>
      <c r="K687" s="359">
        <v>1301</v>
      </c>
      <c r="L687" s="359">
        <v>1679</v>
      </c>
      <c r="M687" s="359">
        <v>2258</v>
      </c>
      <c r="N687" s="359">
        <v>3021</v>
      </c>
      <c r="O687" s="359">
        <v>3864</v>
      </c>
      <c r="P687" s="359">
        <v>4490</v>
      </c>
      <c r="Q687" s="359">
        <v>5067</v>
      </c>
      <c r="R687" s="359">
        <v>5590</v>
      </c>
      <c r="S687" s="359">
        <v>6277</v>
      </c>
      <c r="T687" s="359">
        <v>6744</v>
      </c>
      <c r="U687" s="359">
        <v>11411</v>
      </c>
      <c r="V687" s="359">
        <v>42</v>
      </c>
      <c r="Y687" s="260"/>
    </row>
    <row r="688" spans="1:25" s="143" customFormat="1" ht="9" customHeight="1">
      <c r="A688" s="84" t="s">
        <v>25</v>
      </c>
      <c r="B688" s="116">
        <f t="shared" si="37"/>
        <v>9089</v>
      </c>
      <c r="C688" s="359">
        <v>486</v>
      </c>
      <c r="D688" s="359">
        <v>72</v>
      </c>
      <c r="E688" s="359">
        <v>29</v>
      </c>
      <c r="F688" s="359">
        <v>40</v>
      </c>
      <c r="G688" s="359">
        <v>158</v>
      </c>
      <c r="H688" s="359">
        <v>228</v>
      </c>
      <c r="I688" s="359">
        <v>227</v>
      </c>
      <c r="J688" s="359">
        <v>224</v>
      </c>
      <c r="K688" s="359">
        <v>232</v>
      </c>
      <c r="L688" s="359">
        <v>282</v>
      </c>
      <c r="M688" s="359">
        <v>312</v>
      </c>
      <c r="N688" s="359">
        <v>430</v>
      </c>
      <c r="O688" s="359">
        <v>558</v>
      </c>
      <c r="P688" s="359">
        <v>627</v>
      </c>
      <c r="Q688" s="359">
        <v>736</v>
      </c>
      <c r="R688" s="359">
        <v>900</v>
      </c>
      <c r="S688" s="359">
        <v>1022</v>
      </c>
      <c r="T688" s="359">
        <v>1072</v>
      </c>
      <c r="U688" s="359">
        <v>1423</v>
      </c>
      <c r="V688" s="359">
        <v>31</v>
      </c>
      <c r="Y688" s="260"/>
    </row>
    <row r="689" spans="1:25" s="143" customFormat="1" ht="9" customHeight="1">
      <c r="A689" s="84" t="s">
        <v>26</v>
      </c>
      <c r="B689" s="116">
        <f t="shared" si="37"/>
        <v>28657</v>
      </c>
      <c r="C689" s="359">
        <v>1321</v>
      </c>
      <c r="D689" s="359">
        <v>237</v>
      </c>
      <c r="E689" s="359">
        <v>123</v>
      </c>
      <c r="F689" s="359">
        <v>151</v>
      </c>
      <c r="G689" s="359">
        <v>461</v>
      </c>
      <c r="H689" s="359">
        <v>587</v>
      </c>
      <c r="I689" s="359">
        <v>526</v>
      </c>
      <c r="J689" s="359">
        <v>586</v>
      </c>
      <c r="K689" s="359">
        <v>775</v>
      </c>
      <c r="L689" s="359">
        <v>903</v>
      </c>
      <c r="M689" s="359">
        <v>1077</v>
      </c>
      <c r="N689" s="359">
        <v>1395</v>
      </c>
      <c r="O689" s="359">
        <v>1754</v>
      </c>
      <c r="P689" s="359">
        <v>1985</v>
      </c>
      <c r="Q689" s="359">
        <v>2218</v>
      </c>
      <c r="R689" s="359">
        <v>2397</v>
      </c>
      <c r="S689" s="359">
        <v>2871</v>
      </c>
      <c r="T689" s="359">
        <v>3169</v>
      </c>
      <c r="U689" s="359">
        <v>6037</v>
      </c>
      <c r="V689" s="359">
        <v>84</v>
      </c>
      <c r="Y689" s="260"/>
    </row>
    <row r="690" spans="1:25" s="143" customFormat="1" ht="9" customHeight="1">
      <c r="A690" s="336" t="s">
        <v>27</v>
      </c>
      <c r="B690" s="360">
        <f t="shared" si="37"/>
        <v>18469</v>
      </c>
      <c r="C690" s="361">
        <v>865</v>
      </c>
      <c r="D690" s="361">
        <v>252</v>
      </c>
      <c r="E690" s="361">
        <v>121</v>
      </c>
      <c r="F690" s="361">
        <v>116</v>
      </c>
      <c r="G690" s="361">
        <v>411</v>
      </c>
      <c r="H690" s="361">
        <v>568</v>
      </c>
      <c r="I690" s="361">
        <v>630</v>
      </c>
      <c r="J690" s="361">
        <v>617</v>
      </c>
      <c r="K690" s="361">
        <v>661</v>
      </c>
      <c r="L690" s="361">
        <v>662</v>
      </c>
      <c r="M690" s="361">
        <v>743</v>
      </c>
      <c r="N690" s="361">
        <v>869</v>
      </c>
      <c r="O690" s="361">
        <v>979</v>
      </c>
      <c r="P690" s="361">
        <v>1090</v>
      </c>
      <c r="Q690" s="361">
        <v>1266</v>
      </c>
      <c r="R690" s="361">
        <v>1551</v>
      </c>
      <c r="S690" s="361">
        <v>1842</v>
      </c>
      <c r="T690" s="361">
        <v>1944</v>
      </c>
      <c r="U690" s="361">
        <v>3002</v>
      </c>
      <c r="V690" s="361">
        <v>280</v>
      </c>
      <c r="Y690" s="260"/>
    </row>
    <row r="691" spans="1:25" s="143" customFormat="1" ht="9" customHeight="1">
      <c r="A691" s="84" t="s">
        <v>28</v>
      </c>
      <c r="B691" s="116">
        <f t="shared" si="37"/>
        <v>13878</v>
      </c>
      <c r="C691" s="359">
        <v>614</v>
      </c>
      <c r="D691" s="359">
        <v>117</v>
      </c>
      <c r="E691" s="359">
        <v>63</v>
      </c>
      <c r="F691" s="359">
        <v>68</v>
      </c>
      <c r="G691" s="359">
        <v>184</v>
      </c>
      <c r="H691" s="359">
        <v>209</v>
      </c>
      <c r="I691" s="359">
        <v>254</v>
      </c>
      <c r="J691" s="359">
        <v>286</v>
      </c>
      <c r="K691" s="359">
        <v>345</v>
      </c>
      <c r="L691" s="359">
        <v>374</v>
      </c>
      <c r="M691" s="359">
        <v>539</v>
      </c>
      <c r="N691" s="359">
        <v>702</v>
      </c>
      <c r="O691" s="359">
        <v>891</v>
      </c>
      <c r="P691" s="359">
        <v>1045</v>
      </c>
      <c r="Q691" s="359">
        <v>1145</v>
      </c>
      <c r="R691" s="359">
        <v>1166</v>
      </c>
      <c r="S691" s="359">
        <v>1475</v>
      </c>
      <c r="T691" s="359">
        <v>1578</v>
      </c>
      <c r="U691" s="359">
        <v>2795</v>
      </c>
      <c r="V691" s="359">
        <v>28</v>
      </c>
      <c r="Y691" s="260"/>
    </row>
    <row r="692" spans="1:25" s="143" customFormat="1" ht="9" customHeight="1">
      <c r="A692" s="84" t="s">
        <v>29</v>
      </c>
      <c r="B692" s="116">
        <f t="shared" si="37"/>
        <v>42389</v>
      </c>
      <c r="C692" s="359">
        <v>1633</v>
      </c>
      <c r="D692" s="359">
        <v>331</v>
      </c>
      <c r="E692" s="359">
        <v>186</v>
      </c>
      <c r="F692" s="359">
        <v>214</v>
      </c>
      <c r="G692" s="359">
        <v>599</v>
      </c>
      <c r="H692" s="359">
        <v>881</v>
      </c>
      <c r="I692" s="359">
        <v>906</v>
      </c>
      <c r="J692" s="359">
        <v>1014</v>
      </c>
      <c r="K692" s="359">
        <v>1203</v>
      </c>
      <c r="L692" s="359">
        <v>1361</v>
      </c>
      <c r="M692" s="359">
        <v>1632</v>
      </c>
      <c r="N692" s="359">
        <v>2005</v>
      </c>
      <c r="O692" s="359">
        <v>2595</v>
      </c>
      <c r="P692" s="359">
        <v>3041</v>
      </c>
      <c r="Q692" s="359">
        <v>3601</v>
      </c>
      <c r="R692" s="359">
        <v>3837</v>
      </c>
      <c r="S692" s="359">
        <v>4273</v>
      </c>
      <c r="T692" s="359">
        <v>4448</v>
      </c>
      <c r="U692" s="359">
        <v>8439</v>
      </c>
      <c r="V692" s="359">
        <v>190</v>
      </c>
      <c r="Y692" s="260"/>
    </row>
    <row r="693" spans="1:25" s="143" customFormat="1" ht="9" customHeight="1">
      <c r="A693" s="84" t="s">
        <v>30</v>
      </c>
      <c r="B693" s="116">
        <f t="shared" si="37"/>
        <v>74566</v>
      </c>
      <c r="C693" s="359">
        <v>4476</v>
      </c>
      <c r="D693" s="359">
        <v>622</v>
      </c>
      <c r="E693" s="359">
        <v>302</v>
      </c>
      <c r="F693" s="359">
        <v>427</v>
      </c>
      <c r="G693" s="359">
        <v>1130</v>
      </c>
      <c r="H693" s="359">
        <v>1705</v>
      </c>
      <c r="I693" s="359">
        <v>1704</v>
      </c>
      <c r="J693" s="359">
        <v>1928</v>
      </c>
      <c r="K693" s="359">
        <v>2342</v>
      </c>
      <c r="L693" s="359">
        <v>2794</v>
      </c>
      <c r="M693" s="359">
        <v>3534</v>
      </c>
      <c r="N693" s="359">
        <v>4424</v>
      </c>
      <c r="O693" s="359">
        <v>5221</v>
      </c>
      <c r="P693" s="359">
        <v>5787</v>
      </c>
      <c r="Q693" s="359">
        <v>6505</v>
      </c>
      <c r="R693" s="359">
        <v>6668</v>
      </c>
      <c r="S693" s="359">
        <v>7012</v>
      </c>
      <c r="T693" s="359">
        <v>6904</v>
      </c>
      <c r="U693" s="359">
        <v>10757</v>
      </c>
      <c r="V693" s="359">
        <v>324</v>
      </c>
      <c r="Y693" s="260"/>
    </row>
    <row r="694" spans="1:25" s="143" customFormat="1" ht="9" customHeight="1">
      <c r="A694" s="336" t="s">
        <v>31</v>
      </c>
      <c r="B694" s="360">
        <f t="shared" si="37"/>
        <v>25249</v>
      </c>
      <c r="C694" s="361">
        <v>913</v>
      </c>
      <c r="D694" s="361">
        <v>220</v>
      </c>
      <c r="E694" s="361">
        <v>102</v>
      </c>
      <c r="F694" s="361">
        <v>143</v>
      </c>
      <c r="G694" s="361">
        <v>371</v>
      </c>
      <c r="H694" s="361">
        <v>542</v>
      </c>
      <c r="I694" s="361">
        <v>619</v>
      </c>
      <c r="J694" s="361">
        <v>580</v>
      </c>
      <c r="K694" s="361">
        <v>685</v>
      </c>
      <c r="L694" s="361">
        <v>761</v>
      </c>
      <c r="M694" s="361">
        <v>864</v>
      </c>
      <c r="N694" s="361">
        <v>1117</v>
      </c>
      <c r="O694" s="361">
        <v>1325</v>
      </c>
      <c r="P694" s="361">
        <v>1606</v>
      </c>
      <c r="Q694" s="361">
        <v>1854</v>
      </c>
      <c r="R694" s="361">
        <v>2278</v>
      </c>
      <c r="S694" s="361">
        <v>2649</v>
      </c>
      <c r="T694" s="361">
        <v>3044</v>
      </c>
      <c r="U694" s="361">
        <v>5475</v>
      </c>
      <c r="V694" s="361">
        <v>101</v>
      </c>
      <c r="Y694" s="260"/>
    </row>
    <row r="695" spans="1:25" s="143" customFormat="1" ht="9" customHeight="1">
      <c r="A695" s="84" t="s">
        <v>32</v>
      </c>
      <c r="B695" s="116">
        <f t="shared" si="37"/>
        <v>10703</v>
      </c>
      <c r="C695" s="359">
        <v>349</v>
      </c>
      <c r="D695" s="359">
        <v>72</v>
      </c>
      <c r="E695" s="359">
        <v>43</v>
      </c>
      <c r="F695" s="359">
        <v>50</v>
      </c>
      <c r="G695" s="359">
        <v>150</v>
      </c>
      <c r="H695" s="359">
        <v>253</v>
      </c>
      <c r="I695" s="359">
        <v>248</v>
      </c>
      <c r="J695" s="359">
        <v>269</v>
      </c>
      <c r="K695" s="359">
        <v>317</v>
      </c>
      <c r="L695" s="359">
        <v>310</v>
      </c>
      <c r="M695" s="359">
        <v>454</v>
      </c>
      <c r="N695" s="359">
        <v>506</v>
      </c>
      <c r="O695" s="359">
        <v>681</v>
      </c>
      <c r="P695" s="359">
        <v>803</v>
      </c>
      <c r="Q695" s="359">
        <v>845</v>
      </c>
      <c r="R695" s="359">
        <v>982</v>
      </c>
      <c r="S695" s="359">
        <v>1146</v>
      </c>
      <c r="T695" s="359">
        <v>1224</v>
      </c>
      <c r="U695" s="359">
        <v>1963</v>
      </c>
      <c r="V695" s="359">
        <v>38</v>
      </c>
      <c r="Y695" s="260"/>
    </row>
    <row r="696" spans="1:25" s="143" customFormat="1" ht="9" customHeight="1">
      <c r="A696" s="84" t="s">
        <v>33</v>
      </c>
      <c r="B696" s="116">
        <f t="shared" si="37"/>
        <v>6035</v>
      </c>
      <c r="C696" s="359">
        <v>225</v>
      </c>
      <c r="D696" s="359">
        <v>80</v>
      </c>
      <c r="E696" s="359">
        <v>33</v>
      </c>
      <c r="F696" s="359">
        <v>26</v>
      </c>
      <c r="G696" s="359">
        <v>68</v>
      </c>
      <c r="H696" s="359">
        <v>133</v>
      </c>
      <c r="I696" s="359">
        <v>119</v>
      </c>
      <c r="J696" s="359">
        <v>141</v>
      </c>
      <c r="K696" s="359">
        <v>129</v>
      </c>
      <c r="L696" s="359">
        <v>179</v>
      </c>
      <c r="M696" s="359">
        <v>203</v>
      </c>
      <c r="N696" s="359">
        <v>277</v>
      </c>
      <c r="O696" s="359">
        <v>356</v>
      </c>
      <c r="P696" s="359">
        <v>414</v>
      </c>
      <c r="Q696" s="359">
        <v>491</v>
      </c>
      <c r="R696" s="359">
        <v>610</v>
      </c>
      <c r="S696" s="359">
        <v>647</v>
      </c>
      <c r="T696" s="359">
        <v>711</v>
      </c>
      <c r="U696" s="359">
        <v>1178</v>
      </c>
      <c r="V696" s="359">
        <v>15</v>
      </c>
      <c r="Y696" s="260"/>
    </row>
    <row r="697" spans="1:25" s="143" customFormat="1" ht="9" customHeight="1">
      <c r="A697" s="84" t="s">
        <v>34</v>
      </c>
      <c r="B697" s="116">
        <f t="shared" si="37"/>
        <v>24462</v>
      </c>
      <c r="C697" s="359">
        <v>864</v>
      </c>
      <c r="D697" s="359">
        <v>139</v>
      </c>
      <c r="E697" s="359">
        <v>96</v>
      </c>
      <c r="F697" s="359">
        <v>103</v>
      </c>
      <c r="G697" s="359">
        <v>292</v>
      </c>
      <c r="H697" s="359">
        <v>448</v>
      </c>
      <c r="I697" s="359">
        <v>445</v>
      </c>
      <c r="J697" s="359">
        <v>502</v>
      </c>
      <c r="K697" s="359">
        <v>702</v>
      </c>
      <c r="L697" s="359">
        <v>791</v>
      </c>
      <c r="M697" s="359">
        <v>1035</v>
      </c>
      <c r="N697" s="359">
        <v>1368</v>
      </c>
      <c r="O697" s="359">
        <v>1667</v>
      </c>
      <c r="P697" s="359">
        <v>1898</v>
      </c>
      <c r="Q697" s="359">
        <v>2135</v>
      </c>
      <c r="R697" s="359">
        <v>2435</v>
      </c>
      <c r="S697" s="359">
        <v>2727</v>
      </c>
      <c r="T697" s="359">
        <v>2628</v>
      </c>
      <c r="U697" s="359">
        <v>4047</v>
      </c>
      <c r="V697" s="359">
        <v>140</v>
      </c>
      <c r="Y697" s="260"/>
    </row>
    <row r="698" spans="1:25" s="143" customFormat="1" ht="9" customHeight="1">
      <c r="A698" s="336" t="s">
        <v>35</v>
      </c>
      <c r="B698" s="360">
        <f t="shared" si="37"/>
        <v>22241</v>
      </c>
      <c r="C698" s="361">
        <v>860</v>
      </c>
      <c r="D698" s="361">
        <v>263</v>
      </c>
      <c r="E698" s="361">
        <v>114</v>
      </c>
      <c r="F698" s="361">
        <v>148</v>
      </c>
      <c r="G698" s="361">
        <v>267</v>
      </c>
      <c r="H698" s="361">
        <v>360</v>
      </c>
      <c r="I698" s="361">
        <v>405</v>
      </c>
      <c r="J698" s="361">
        <v>461</v>
      </c>
      <c r="K698" s="361">
        <v>531</v>
      </c>
      <c r="L698" s="361">
        <v>641</v>
      </c>
      <c r="M698" s="361">
        <v>837</v>
      </c>
      <c r="N698" s="361">
        <v>1006</v>
      </c>
      <c r="O698" s="361">
        <v>1175</v>
      </c>
      <c r="P698" s="361">
        <v>1441</v>
      </c>
      <c r="Q698" s="361">
        <v>1609</v>
      </c>
      <c r="R698" s="361">
        <v>1982</v>
      </c>
      <c r="S698" s="361">
        <v>2498</v>
      </c>
      <c r="T698" s="361">
        <v>2712</v>
      </c>
      <c r="U698" s="361">
        <v>4914</v>
      </c>
      <c r="V698" s="361">
        <v>17</v>
      </c>
      <c r="Y698" s="260"/>
    </row>
    <row r="699" spans="1:25" s="143" customFormat="1" ht="9" customHeight="1">
      <c r="A699" s="84" t="s">
        <v>36</v>
      </c>
      <c r="B699" s="116">
        <f t="shared" si="37"/>
        <v>33100</v>
      </c>
      <c r="C699" s="359">
        <v>1964</v>
      </c>
      <c r="D699" s="359">
        <v>369</v>
      </c>
      <c r="E699" s="359">
        <v>153</v>
      </c>
      <c r="F699" s="359">
        <v>180</v>
      </c>
      <c r="G699" s="359">
        <v>427</v>
      </c>
      <c r="H699" s="359">
        <v>535</v>
      </c>
      <c r="I699" s="359">
        <v>565</v>
      </c>
      <c r="J699" s="359">
        <v>639</v>
      </c>
      <c r="K699" s="359">
        <v>837</v>
      </c>
      <c r="L699" s="359">
        <v>1007</v>
      </c>
      <c r="M699" s="359">
        <v>1296</v>
      </c>
      <c r="N699" s="359">
        <v>1670</v>
      </c>
      <c r="O699" s="359">
        <v>2010</v>
      </c>
      <c r="P699" s="359">
        <v>2272</v>
      </c>
      <c r="Q699" s="359">
        <v>2635</v>
      </c>
      <c r="R699" s="359">
        <v>2935</v>
      </c>
      <c r="S699" s="359">
        <v>3419</v>
      </c>
      <c r="T699" s="359">
        <v>3734</v>
      </c>
      <c r="U699" s="359">
        <v>6299</v>
      </c>
      <c r="V699" s="359">
        <v>154</v>
      </c>
      <c r="Y699" s="260"/>
    </row>
    <row r="700" spans="1:25" s="143" customFormat="1" ht="9" customHeight="1">
      <c r="A700" s="84" t="s">
        <v>37</v>
      </c>
      <c r="B700" s="116">
        <f t="shared" si="37"/>
        <v>8854</v>
      </c>
      <c r="C700" s="359">
        <v>475</v>
      </c>
      <c r="D700" s="359">
        <v>86</v>
      </c>
      <c r="E700" s="359">
        <v>38</v>
      </c>
      <c r="F700" s="359">
        <v>44</v>
      </c>
      <c r="G700" s="359">
        <v>128</v>
      </c>
      <c r="H700" s="359">
        <v>181</v>
      </c>
      <c r="I700" s="359">
        <v>161</v>
      </c>
      <c r="J700" s="359">
        <v>218</v>
      </c>
      <c r="K700" s="359">
        <v>251</v>
      </c>
      <c r="L700" s="359">
        <v>299</v>
      </c>
      <c r="M700" s="359">
        <v>410</v>
      </c>
      <c r="N700" s="359">
        <v>541</v>
      </c>
      <c r="O700" s="359">
        <v>573</v>
      </c>
      <c r="P700" s="359">
        <v>631</v>
      </c>
      <c r="Q700" s="359">
        <v>704</v>
      </c>
      <c r="R700" s="359">
        <v>743</v>
      </c>
      <c r="S700" s="359">
        <v>855</v>
      </c>
      <c r="T700" s="359">
        <v>896</v>
      </c>
      <c r="U700" s="359">
        <v>1618</v>
      </c>
      <c r="V700" s="359">
        <v>2</v>
      </c>
      <c r="Y700" s="260"/>
    </row>
    <row r="701" spans="1:25" s="143" customFormat="1" ht="9" customHeight="1">
      <c r="A701" s="84" t="s">
        <v>38</v>
      </c>
      <c r="B701" s="116">
        <f t="shared" si="37"/>
        <v>4872</v>
      </c>
      <c r="C701" s="359">
        <v>319</v>
      </c>
      <c r="D701" s="359">
        <v>58</v>
      </c>
      <c r="E701" s="359">
        <v>38</v>
      </c>
      <c r="F701" s="359">
        <v>33</v>
      </c>
      <c r="G701" s="359">
        <v>99</v>
      </c>
      <c r="H701" s="359">
        <v>133</v>
      </c>
      <c r="I701" s="359">
        <v>177</v>
      </c>
      <c r="J701" s="359">
        <v>201</v>
      </c>
      <c r="K701" s="359">
        <v>218</v>
      </c>
      <c r="L701" s="359">
        <v>239</v>
      </c>
      <c r="M701" s="359">
        <v>292</v>
      </c>
      <c r="N701" s="359">
        <v>333</v>
      </c>
      <c r="O701" s="359">
        <v>355</v>
      </c>
      <c r="P701" s="359">
        <v>395</v>
      </c>
      <c r="Q701" s="359">
        <v>361</v>
      </c>
      <c r="R701" s="359">
        <v>378</v>
      </c>
      <c r="S701" s="359">
        <v>371</v>
      </c>
      <c r="T701" s="359">
        <v>351</v>
      </c>
      <c r="U701" s="359">
        <v>472</v>
      </c>
      <c r="V701" s="359">
        <v>49</v>
      </c>
      <c r="Y701" s="260"/>
    </row>
    <row r="702" spans="1:25" s="143" customFormat="1" ht="9" customHeight="1">
      <c r="A702" s="336" t="s">
        <v>39</v>
      </c>
      <c r="B702" s="360">
        <f t="shared" si="37"/>
        <v>14343</v>
      </c>
      <c r="C702" s="361">
        <v>485</v>
      </c>
      <c r="D702" s="361">
        <v>106</v>
      </c>
      <c r="E702" s="361">
        <v>48</v>
      </c>
      <c r="F702" s="361">
        <v>72</v>
      </c>
      <c r="G702" s="361">
        <v>204</v>
      </c>
      <c r="H702" s="361">
        <v>274</v>
      </c>
      <c r="I702" s="361">
        <v>255</v>
      </c>
      <c r="J702" s="361">
        <v>261</v>
      </c>
      <c r="K702" s="361">
        <v>298</v>
      </c>
      <c r="L702" s="361">
        <v>393</v>
      </c>
      <c r="M702" s="361">
        <v>500</v>
      </c>
      <c r="N702" s="361">
        <v>651</v>
      </c>
      <c r="O702" s="361">
        <v>765</v>
      </c>
      <c r="P702" s="361">
        <v>918</v>
      </c>
      <c r="Q702" s="361">
        <v>1141</v>
      </c>
      <c r="R702" s="361">
        <v>1340</v>
      </c>
      <c r="S702" s="361">
        <v>1655</v>
      </c>
      <c r="T702" s="361">
        <v>1732</v>
      </c>
      <c r="U702" s="361">
        <v>3214</v>
      </c>
      <c r="V702" s="361">
        <v>31</v>
      </c>
      <c r="Y702" s="260"/>
    </row>
    <row r="703" spans="1:25" s="143" customFormat="1" ht="9" customHeight="1">
      <c r="A703" s="84" t="s">
        <v>40</v>
      </c>
      <c r="B703" s="116">
        <f t="shared" si="37"/>
        <v>14848</v>
      </c>
      <c r="C703" s="359">
        <v>517</v>
      </c>
      <c r="D703" s="359">
        <v>103</v>
      </c>
      <c r="E703" s="359">
        <v>55</v>
      </c>
      <c r="F703" s="359">
        <v>70</v>
      </c>
      <c r="G703" s="359">
        <v>245</v>
      </c>
      <c r="H703" s="359">
        <v>430</v>
      </c>
      <c r="I703" s="359">
        <v>432</v>
      </c>
      <c r="J703" s="359">
        <v>414</v>
      </c>
      <c r="K703" s="359">
        <v>500</v>
      </c>
      <c r="L703" s="359">
        <v>513</v>
      </c>
      <c r="M703" s="359">
        <v>559</v>
      </c>
      <c r="N703" s="359">
        <v>666</v>
      </c>
      <c r="O703" s="359">
        <v>837</v>
      </c>
      <c r="P703" s="359">
        <v>1016</v>
      </c>
      <c r="Q703" s="359">
        <v>1180</v>
      </c>
      <c r="R703" s="359">
        <v>1504</v>
      </c>
      <c r="S703" s="359">
        <v>1629</v>
      </c>
      <c r="T703" s="359">
        <v>1555</v>
      </c>
      <c r="U703" s="359">
        <v>2520</v>
      </c>
      <c r="V703" s="359">
        <v>103</v>
      </c>
      <c r="Y703" s="260"/>
    </row>
    <row r="704" spans="1:25" s="143" customFormat="1" ht="9" customHeight="1">
      <c r="A704" s="84" t="s">
        <v>41</v>
      </c>
      <c r="B704" s="116">
        <f t="shared" si="37"/>
        <v>15451</v>
      </c>
      <c r="C704" s="359">
        <v>561</v>
      </c>
      <c r="D704" s="359">
        <v>118</v>
      </c>
      <c r="E704" s="359">
        <v>70</v>
      </c>
      <c r="F704" s="359">
        <v>82</v>
      </c>
      <c r="G704" s="359">
        <v>180</v>
      </c>
      <c r="H704" s="359">
        <v>264</v>
      </c>
      <c r="I704" s="359">
        <v>337</v>
      </c>
      <c r="J704" s="359">
        <v>398</v>
      </c>
      <c r="K704" s="359">
        <v>468</v>
      </c>
      <c r="L704" s="359">
        <v>536</v>
      </c>
      <c r="M704" s="359">
        <v>657</v>
      </c>
      <c r="N704" s="359">
        <v>817</v>
      </c>
      <c r="O704" s="359">
        <v>1100</v>
      </c>
      <c r="P704" s="359">
        <v>1178</v>
      </c>
      <c r="Q704" s="359">
        <v>1330</v>
      </c>
      <c r="R704" s="359">
        <v>1585</v>
      </c>
      <c r="S704" s="359">
        <v>1714</v>
      </c>
      <c r="T704" s="359">
        <v>1589</v>
      </c>
      <c r="U704" s="359">
        <v>2352</v>
      </c>
      <c r="V704" s="359">
        <v>115</v>
      </c>
      <c r="Y704" s="260"/>
    </row>
    <row r="705" spans="1:25" s="143" customFormat="1" ht="9" customHeight="1">
      <c r="A705" s="84" t="s">
        <v>42</v>
      </c>
      <c r="B705" s="116">
        <f t="shared" si="37"/>
        <v>11738</v>
      </c>
      <c r="C705" s="359">
        <v>681</v>
      </c>
      <c r="D705" s="359">
        <v>132</v>
      </c>
      <c r="E705" s="359">
        <v>72</v>
      </c>
      <c r="F705" s="359">
        <v>89</v>
      </c>
      <c r="G705" s="359">
        <v>207</v>
      </c>
      <c r="H705" s="359">
        <v>293</v>
      </c>
      <c r="I705" s="359">
        <v>325</v>
      </c>
      <c r="J705" s="359">
        <v>377</v>
      </c>
      <c r="K705" s="359">
        <v>400</v>
      </c>
      <c r="L705" s="359">
        <v>432</v>
      </c>
      <c r="M705" s="359">
        <v>557</v>
      </c>
      <c r="N705" s="359">
        <v>667</v>
      </c>
      <c r="O705" s="359">
        <v>765</v>
      </c>
      <c r="P705" s="359">
        <v>902</v>
      </c>
      <c r="Q705" s="359">
        <v>898</v>
      </c>
      <c r="R705" s="359">
        <v>1003</v>
      </c>
      <c r="S705" s="359">
        <v>1065</v>
      </c>
      <c r="T705" s="359">
        <v>1100</v>
      </c>
      <c r="U705" s="359">
        <v>1718</v>
      </c>
      <c r="V705" s="359">
        <v>55</v>
      </c>
      <c r="Y705" s="260"/>
    </row>
    <row r="706" spans="1:25" s="143" customFormat="1" ht="9" customHeight="1">
      <c r="A706" s="336" t="s">
        <v>43</v>
      </c>
      <c r="B706" s="360">
        <f t="shared" si="37"/>
        <v>18163</v>
      </c>
      <c r="C706" s="361">
        <v>799</v>
      </c>
      <c r="D706" s="361">
        <v>115</v>
      </c>
      <c r="E706" s="361">
        <v>76</v>
      </c>
      <c r="F706" s="361">
        <v>77</v>
      </c>
      <c r="G706" s="361">
        <v>240</v>
      </c>
      <c r="H706" s="361">
        <v>349</v>
      </c>
      <c r="I706" s="361">
        <v>412</v>
      </c>
      <c r="J706" s="361">
        <v>450</v>
      </c>
      <c r="K706" s="361">
        <v>487</v>
      </c>
      <c r="L706" s="361">
        <v>637</v>
      </c>
      <c r="M706" s="361">
        <v>751</v>
      </c>
      <c r="N706" s="361">
        <v>1019</v>
      </c>
      <c r="O706" s="361">
        <v>1271</v>
      </c>
      <c r="P706" s="361">
        <v>1369</v>
      </c>
      <c r="Q706" s="361">
        <v>1584</v>
      </c>
      <c r="R706" s="361">
        <v>1816</v>
      </c>
      <c r="S706" s="361">
        <v>1921</v>
      </c>
      <c r="T706" s="361">
        <v>1877</v>
      </c>
      <c r="U706" s="361">
        <v>2752</v>
      </c>
      <c r="V706" s="361">
        <v>161</v>
      </c>
      <c r="Y706" s="260"/>
    </row>
    <row r="707" spans="1:25" s="143" customFormat="1" ht="9" customHeight="1">
      <c r="A707" s="84" t="s">
        <v>44</v>
      </c>
      <c r="B707" s="116">
        <f t="shared" si="37"/>
        <v>5869</v>
      </c>
      <c r="C707" s="359">
        <v>359</v>
      </c>
      <c r="D707" s="359">
        <v>51</v>
      </c>
      <c r="E707" s="359">
        <v>35</v>
      </c>
      <c r="F707" s="359">
        <v>42</v>
      </c>
      <c r="G707" s="359">
        <v>78</v>
      </c>
      <c r="H707" s="359">
        <v>133</v>
      </c>
      <c r="I707" s="359">
        <v>108</v>
      </c>
      <c r="J707" s="359">
        <v>125</v>
      </c>
      <c r="K707" s="359">
        <v>151</v>
      </c>
      <c r="L707" s="359">
        <v>180</v>
      </c>
      <c r="M707" s="359">
        <v>210</v>
      </c>
      <c r="N707" s="359">
        <v>273</v>
      </c>
      <c r="O707" s="359">
        <v>348</v>
      </c>
      <c r="P707" s="359">
        <v>368</v>
      </c>
      <c r="Q707" s="359">
        <v>445</v>
      </c>
      <c r="R707" s="359">
        <v>523</v>
      </c>
      <c r="S707" s="359">
        <v>583</v>
      </c>
      <c r="T707" s="359">
        <v>632</v>
      </c>
      <c r="U707" s="359">
        <v>1211</v>
      </c>
      <c r="V707" s="359">
        <v>14</v>
      </c>
      <c r="Y707" s="260"/>
    </row>
    <row r="708" spans="1:25" s="143" customFormat="1" ht="9" customHeight="1">
      <c r="A708" s="84" t="s">
        <v>45</v>
      </c>
      <c r="B708" s="116">
        <f t="shared" si="37"/>
        <v>48495</v>
      </c>
      <c r="C708" s="359">
        <v>1983</v>
      </c>
      <c r="D708" s="359">
        <v>362</v>
      </c>
      <c r="E708" s="359">
        <v>163</v>
      </c>
      <c r="F708" s="359">
        <v>245</v>
      </c>
      <c r="G708" s="359">
        <v>568</v>
      </c>
      <c r="H708" s="359">
        <v>831</v>
      </c>
      <c r="I708" s="359">
        <v>875</v>
      </c>
      <c r="J708" s="359">
        <v>1116</v>
      </c>
      <c r="K708" s="359">
        <v>1163</v>
      </c>
      <c r="L708" s="359">
        <v>1505</v>
      </c>
      <c r="M708" s="359">
        <v>2009</v>
      </c>
      <c r="N708" s="359">
        <v>2542</v>
      </c>
      <c r="O708" s="359">
        <v>3156</v>
      </c>
      <c r="P708" s="359">
        <v>3693</v>
      </c>
      <c r="Q708" s="359">
        <v>4124</v>
      </c>
      <c r="R708" s="359">
        <v>4628</v>
      </c>
      <c r="S708" s="359">
        <v>5398</v>
      </c>
      <c r="T708" s="359">
        <v>5501</v>
      </c>
      <c r="U708" s="359">
        <v>8457</v>
      </c>
      <c r="V708" s="359">
        <v>176</v>
      </c>
      <c r="Y708" s="260"/>
    </row>
    <row r="709" spans="1:25" s="143" customFormat="1" ht="9" customHeight="1">
      <c r="A709" s="84" t="s">
        <v>46</v>
      </c>
      <c r="B709" s="116">
        <f t="shared" si="37"/>
        <v>11606</v>
      </c>
      <c r="C709" s="359">
        <v>394</v>
      </c>
      <c r="D709" s="359">
        <v>75</v>
      </c>
      <c r="E709" s="359">
        <v>46</v>
      </c>
      <c r="F709" s="359">
        <v>45</v>
      </c>
      <c r="G709" s="359">
        <v>106</v>
      </c>
      <c r="H709" s="359">
        <v>116</v>
      </c>
      <c r="I709" s="359">
        <v>173</v>
      </c>
      <c r="J709" s="359">
        <v>215</v>
      </c>
      <c r="K709" s="359">
        <v>284</v>
      </c>
      <c r="L709" s="359">
        <v>321</v>
      </c>
      <c r="M709" s="359">
        <v>464</v>
      </c>
      <c r="N709" s="359">
        <v>539</v>
      </c>
      <c r="O709" s="359">
        <v>719</v>
      </c>
      <c r="P709" s="359">
        <v>857</v>
      </c>
      <c r="Q709" s="359">
        <v>989</v>
      </c>
      <c r="R709" s="359">
        <v>1086</v>
      </c>
      <c r="S709" s="359">
        <v>1264</v>
      </c>
      <c r="T709" s="359">
        <v>1379</v>
      </c>
      <c r="U709" s="359">
        <v>2518</v>
      </c>
      <c r="V709" s="359">
        <v>16</v>
      </c>
      <c r="Y709" s="260"/>
    </row>
    <row r="710" spans="1:25" s="143" customFormat="1" ht="9" customHeight="1">
      <c r="A710" s="336" t="s">
        <v>47</v>
      </c>
      <c r="B710" s="360">
        <f t="shared" si="37"/>
        <v>8970</v>
      </c>
      <c r="C710" s="361">
        <v>348</v>
      </c>
      <c r="D710" s="361">
        <v>75</v>
      </c>
      <c r="E710" s="361">
        <v>35</v>
      </c>
      <c r="F710" s="361">
        <v>50</v>
      </c>
      <c r="G710" s="361">
        <v>158</v>
      </c>
      <c r="H710" s="361">
        <v>202</v>
      </c>
      <c r="I710" s="361">
        <v>169</v>
      </c>
      <c r="J710" s="361">
        <v>187</v>
      </c>
      <c r="K710" s="361">
        <v>221</v>
      </c>
      <c r="L710" s="361">
        <v>231</v>
      </c>
      <c r="M710" s="361">
        <v>281</v>
      </c>
      <c r="N710" s="361">
        <v>305</v>
      </c>
      <c r="O710" s="361">
        <v>421</v>
      </c>
      <c r="P710" s="361">
        <v>515</v>
      </c>
      <c r="Q710" s="361">
        <v>644</v>
      </c>
      <c r="R710" s="361">
        <v>820</v>
      </c>
      <c r="S710" s="361">
        <v>971</v>
      </c>
      <c r="T710" s="361">
        <v>1160</v>
      </c>
      <c r="U710" s="361">
        <v>2055</v>
      </c>
      <c r="V710" s="361">
        <v>122</v>
      </c>
      <c r="Y710" s="260"/>
    </row>
    <row r="711" spans="1:25" s="143" customFormat="1" ht="9" customHeight="1">
      <c r="A711" s="84" t="s">
        <v>76</v>
      </c>
      <c r="B711" s="116">
        <f t="shared" si="37"/>
        <v>1104</v>
      </c>
      <c r="C711" s="359">
        <v>15</v>
      </c>
      <c r="D711" s="359">
        <v>8</v>
      </c>
      <c r="E711" s="359">
        <v>15</v>
      </c>
      <c r="F711" s="359">
        <v>13</v>
      </c>
      <c r="G711" s="359">
        <v>30</v>
      </c>
      <c r="H711" s="359">
        <v>55</v>
      </c>
      <c r="I711" s="359">
        <v>64</v>
      </c>
      <c r="J711" s="359">
        <v>53</v>
      </c>
      <c r="K711" s="359">
        <v>62</v>
      </c>
      <c r="L711" s="359">
        <v>65</v>
      </c>
      <c r="M711" s="359">
        <v>64</v>
      </c>
      <c r="N711" s="359">
        <v>88</v>
      </c>
      <c r="O711" s="359">
        <v>110</v>
      </c>
      <c r="P711" s="359">
        <v>112</v>
      </c>
      <c r="Q711" s="359">
        <v>98</v>
      </c>
      <c r="R711" s="359">
        <v>80</v>
      </c>
      <c r="S711" s="359">
        <v>65</v>
      </c>
      <c r="T711" s="359">
        <v>50</v>
      </c>
      <c r="U711" s="359">
        <v>54</v>
      </c>
      <c r="V711" s="359">
        <v>3</v>
      </c>
      <c r="Y711" s="260"/>
    </row>
    <row r="712" spans="1:25" s="143" customFormat="1" ht="9" customHeight="1">
      <c r="A712" s="84"/>
      <c r="B712" s="116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</row>
    <row r="713" spans="1:25" s="143" customFormat="1" ht="9" customHeight="1">
      <c r="A713" s="80">
        <v>2014</v>
      </c>
      <c r="B713" s="116"/>
      <c r="C713" s="116"/>
      <c r="D713" s="116"/>
      <c r="E713" s="116"/>
      <c r="F713" s="116"/>
      <c r="G713" s="116"/>
      <c r="H713" s="116"/>
      <c r="I713" s="116"/>
      <c r="J713" s="116"/>
      <c r="K713" s="116"/>
      <c r="L713" s="116"/>
      <c r="M713" s="84"/>
      <c r="N713" s="84"/>
      <c r="O713" s="84"/>
      <c r="P713" s="84"/>
      <c r="Q713" s="84"/>
      <c r="R713" s="84"/>
      <c r="S713" s="84"/>
      <c r="T713" s="84"/>
      <c r="U713" s="334"/>
      <c r="V713" s="358"/>
    </row>
    <row r="714" spans="1:25" s="258" customFormat="1" ht="9" customHeight="1">
      <c r="A714" s="83" t="s">
        <v>7</v>
      </c>
      <c r="B714" s="121">
        <f t="shared" ref="B714:V714" si="38">SUM(B716:B748)</f>
        <v>633641</v>
      </c>
      <c r="C714" s="121">
        <f t="shared" si="38"/>
        <v>26399</v>
      </c>
      <c r="D714" s="121">
        <f t="shared" si="38"/>
        <v>5129</v>
      </c>
      <c r="E714" s="121">
        <f t="shared" si="38"/>
        <v>2648</v>
      </c>
      <c r="F714" s="121">
        <f t="shared" si="38"/>
        <v>3368</v>
      </c>
      <c r="G714" s="121">
        <f t="shared" si="38"/>
        <v>8178</v>
      </c>
      <c r="H714" s="121">
        <f t="shared" si="38"/>
        <v>12325</v>
      </c>
      <c r="I714" s="121">
        <f t="shared" si="38"/>
        <v>12808</v>
      </c>
      <c r="J714" s="121">
        <f t="shared" si="38"/>
        <v>14507</v>
      </c>
      <c r="K714" s="121">
        <f t="shared" si="38"/>
        <v>17366</v>
      </c>
      <c r="L714" s="121">
        <f t="shared" si="38"/>
        <v>21587</v>
      </c>
      <c r="M714" s="121">
        <f t="shared" si="38"/>
        <v>26433</v>
      </c>
      <c r="N714" s="121">
        <f t="shared" si="38"/>
        <v>33858</v>
      </c>
      <c r="O714" s="121">
        <f t="shared" si="38"/>
        <v>41431</v>
      </c>
      <c r="P714" s="121">
        <f t="shared" si="38"/>
        <v>47060</v>
      </c>
      <c r="Q714" s="121">
        <f t="shared" si="38"/>
        <v>53174</v>
      </c>
      <c r="R714" s="121">
        <f t="shared" si="38"/>
        <v>59169</v>
      </c>
      <c r="S714" s="121">
        <f t="shared" si="38"/>
        <v>65378</v>
      </c>
      <c r="T714" s="121">
        <f t="shared" si="38"/>
        <v>67810</v>
      </c>
      <c r="U714" s="121">
        <f t="shared" si="38"/>
        <v>111848</v>
      </c>
      <c r="V714" s="121">
        <f t="shared" si="38"/>
        <v>3165</v>
      </c>
      <c r="Y714" s="260"/>
    </row>
    <row r="715" spans="1:25" s="258" customFormat="1" ht="5.25" customHeight="1">
      <c r="A715" s="83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Y715" s="260"/>
    </row>
    <row r="716" spans="1:25" s="143" customFormat="1" ht="9" customHeight="1">
      <c r="A716" s="84" t="s">
        <v>16</v>
      </c>
      <c r="B716" s="116">
        <f t="shared" ref="B716:B748" si="39">SUM(C716:V716)</f>
        <v>5567</v>
      </c>
      <c r="C716" s="359">
        <v>284</v>
      </c>
      <c r="D716" s="359">
        <v>33</v>
      </c>
      <c r="E716" s="359">
        <v>30</v>
      </c>
      <c r="F716" s="359">
        <v>35</v>
      </c>
      <c r="G716" s="359">
        <v>86</v>
      </c>
      <c r="H716" s="359">
        <v>132</v>
      </c>
      <c r="I716" s="359">
        <v>115</v>
      </c>
      <c r="J716" s="359">
        <v>101</v>
      </c>
      <c r="K716" s="359">
        <v>132</v>
      </c>
      <c r="L716" s="359">
        <v>192</v>
      </c>
      <c r="M716" s="359">
        <v>224</v>
      </c>
      <c r="N716" s="359">
        <v>292</v>
      </c>
      <c r="O716" s="359">
        <v>344</v>
      </c>
      <c r="P716" s="359">
        <v>404</v>
      </c>
      <c r="Q716" s="359">
        <v>477</v>
      </c>
      <c r="R716" s="359">
        <v>532</v>
      </c>
      <c r="S716" s="359">
        <v>553</v>
      </c>
      <c r="T716" s="359">
        <v>569</v>
      </c>
      <c r="U716" s="359">
        <v>1028</v>
      </c>
      <c r="V716" s="359">
        <v>4</v>
      </c>
      <c r="Y716" s="260"/>
    </row>
    <row r="717" spans="1:25" s="143" customFormat="1" ht="9" customHeight="1">
      <c r="A717" s="84" t="s">
        <v>17</v>
      </c>
      <c r="B717" s="116">
        <f t="shared" si="39"/>
        <v>16198</v>
      </c>
      <c r="C717" s="359">
        <v>577</v>
      </c>
      <c r="D717" s="359">
        <v>126</v>
      </c>
      <c r="E717" s="359">
        <v>67</v>
      </c>
      <c r="F717" s="359">
        <v>72</v>
      </c>
      <c r="G717" s="359">
        <v>173</v>
      </c>
      <c r="H717" s="359">
        <v>331</v>
      </c>
      <c r="I717" s="359">
        <v>379</v>
      </c>
      <c r="J717" s="359">
        <v>579</v>
      </c>
      <c r="K717" s="359">
        <v>615</v>
      </c>
      <c r="L717" s="359">
        <v>884</v>
      </c>
      <c r="M717" s="359">
        <v>997</v>
      </c>
      <c r="N717" s="359">
        <v>1173</v>
      </c>
      <c r="O717" s="359">
        <v>1297</v>
      </c>
      <c r="P717" s="359">
        <v>1292</v>
      </c>
      <c r="Q717" s="359">
        <v>1385</v>
      </c>
      <c r="R717" s="359">
        <v>1387</v>
      </c>
      <c r="S717" s="359">
        <v>1380</v>
      </c>
      <c r="T717" s="359">
        <v>1320</v>
      </c>
      <c r="U717" s="359">
        <v>1956</v>
      </c>
      <c r="V717" s="359">
        <v>208</v>
      </c>
      <c r="Y717" s="260"/>
    </row>
    <row r="718" spans="1:25" s="143" customFormat="1" ht="9" customHeight="1">
      <c r="A718" s="84" t="s">
        <v>18</v>
      </c>
      <c r="B718" s="116">
        <f t="shared" si="39"/>
        <v>2826</v>
      </c>
      <c r="C718" s="359">
        <v>135</v>
      </c>
      <c r="D718" s="359">
        <v>15</v>
      </c>
      <c r="E718" s="359">
        <v>10</v>
      </c>
      <c r="F718" s="359">
        <v>12</v>
      </c>
      <c r="G718" s="359">
        <v>34</v>
      </c>
      <c r="H718" s="359">
        <v>68</v>
      </c>
      <c r="I718" s="359">
        <v>89</v>
      </c>
      <c r="J718" s="359">
        <v>84</v>
      </c>
      <c r="K718" s="359">
        <v>100</v>
      </c>
      <c r="L718" s="359">
        <v>111</v>
      </c>
      <c r="M718" s="359">
        <v>148</v>
      </c>
      <c r="N718" s="359">
        <v>179</v>
      </c>
      <c r="O718" s="359">
        <v>201</v>
      </c>
      <c r="P718" s="359">
        <v>240</v>
      </c>
      <c r="Q718" s="359">
        <v>240</v>
      </c>
      <c r="R718" s="359">
        <v>289</v>
      </c>
      <c r="S718" s="359">
        <v>239</v>
      </c>
      <c r="T718" s="359">
        <v>251</v>
      </c>
      <c r="U718" s="359">
        <v>347</v>
      </c>
      <c r="V718" s="359">
        <v>34</v>
      </c>
      <c r="Y718" s="260"/>
    </row>
    <row r="719" spans="1:25" s="143" customFormat="1" ht="9" customHeight="1">
      <c r="A719" s="336" t="s">
        <v>19</v>
      </c>
      <c r="B719" s="360">
        <f t="shared" si="39"/>
        <v>4249</v>
      </c>
      <c r="C719" s="361">
        <v>200</v>
      </c>
      <c r="D719" s="361">
        <v>34</v>
      </c>
      <c r="E719" s="361">
        <v>19</v>
      </c>
      <c r="F719" s="361">
        <v>18</v>
      </c>
      <c r="G719" s="361">
        <v>54</v>
      </c>
      <c r="H719" s="361">
        <v>87</v>
      </c>
      <c r="I719" s="361">
        <v>103</v>
      </c>
      <c r="J719" s="361">
        <v>111</v>
      </c>
      <c r="K719" s="361">
        <v>122</v>
      </c>
      <c r="L719" s="361">
        <v>134</v>
      </c>
      <c r="M719" s="361">
        <v>187</v>
      </c>
      <c r="N719" s="361">
        <v>221</v>
      </c>
      <c r="O719" s="361">
        <v>303</v>
      </c>
      <c r="P719" s="361">
        <v>307</v>
      </c>
      <c r="Q719" s="361">
        <v>346</v>
      </c>
      <c r="R719" s="361">
        <v>393</v>
      </c>
      <c r="S719" s="361">
        <v>428</v>
      </c>
      <c r="T719" s="361">
        <v>437</v>
      </c>
      <c r="U719" s="361">
        <v>720</v>
      </c>
      <c r="V719" s="361">
        <v>25</v>
      </c>
      <c r="Y719" s="260"/>
    </row>
    <row r="720" spans="1:25" s="143" customFormat="1" ht="9" customHeight="1">
      <c r="A720" s="84" t="s">
        <v>20</v>
      </c>
      <c r="B720" s="116">
        <f t="shared" si="39"/>
        <v>16466</v>
      </c>
      <c r="C720" s="359">
        <v>834</v>
      </c>
      <c r="D720" s="359">
        <v>124</v>
      </c>
      <c r="E720" s="359">
        <v>72</v>
      </c>
      <c r="F720" s="359">
        <v>77</v>
      </c>
      <c r="G720" s="359">
        <v>225</v>
      </c>
      <c r="H720" s="359">
        <v>329</v>
      </c>
      <c r="I720" s="359">
        <v>298</v>
      </c>
      <c r="J720" s="359">
        <v>339</v>
      </c>
      <c r="K720" s="359">
        <v>426</v>
      </c>
      <c r="L720" s="359">
        <v>511</v>
      </c>
      <c r="M720" s="359">
        <v>687</v>
      </c>
      <c r="N720" s="359">
        <v>923</v>
      </c>
      <c r="O720" s="359">
        <v>1217</v>
      </c>
      <c r="P720" s="359">
        <v>1436</v>
      </c>
      <c r="Q720" s="359">
        <v>1502</v>
      </c>
      <c r="R720" s="359">
        <v>1673</v>
      </c>
      <c r="S720" s="359">
        <v>1753</v>
      </c>
      <c r="T720" s="359">
        <v>1623</v>
      </c>
      <c r="U720" s="359">
        <v>2360</v>
      </c>
      <c r="V720" s="359">
        <v>57</v>
      </c>
      <c r="Y720" s="260"/>
    </row>
    <row r="721" spans="1:25" s="143" customFormat="1" ht="9" customHeight="1">
      <c r="A721" s="84" t="s">
        <v>21</v>
      </c>
      <c r="B721" s="116">
        <f t="shared" si="39"/>
        <v>3790</v>
      </c>
      <c r="C721" s="359">
        <v>126</v>
      </c>
      <c r="D721" s="359">
        <v>22</v>
      </c>
      <c r="E721" s="359">
        <v>8</v>
      </c>
      <c r="F721" s="359">
        <v>17</v>
      </c>
      <c r="G721" s="359">
        <v>43</v>
      </c>
      <c r="H721" s="359">
        <v>75</v>
      </c>
      <c r="I721" s="359">
        <v>71</v>
      </c>
      <c r="J721" s="359">
        <v>97</v>
      </c>
      <c r="K721" s="359">
        <v>100</v>
      </c>
      <c r="L721" s="359">
        <v>133</v>
      </c>
      <c r="M721" s="359">
        <v>157</v>
      </c>
      <c r="N721" s="359">
        <v>205</v>
      </c>
      <c r="O721" s="359">
        <v>231</v>
      </c>
      <c r="P721" s="359">
        <v>311</v>
      </c>
      <c r="Q721" s="359">
        <v>323</v>
      </c>
      <c r="R721" s="359">
        <v>328</v>
      </c>
      <c r="S721" s="359">
        <v>374</v>
      </c>
      <c r="T721" s="359">
        <v>406</v>
      </c>
      <c r="U721" s="359">
        <v>734</v>
      </c>
      <c r="V721" s="359">
        <v>29</v>
      </c>
      <c r="Y721" s="260"/>
    </row>
    <row r="722" spans="1:25" s="143" customFormat="1" ht="9" customHeight="1">
      <c r="A722" s="84" t="s">
        <v>22</v>
      </c>
      <c r="B722" s="116">
        <f t="shared" si="39"/>
        <v>24568</v>
      </c>
      <c r="C722" s="359">
        <v>1479</v>
      </c>
      <c r="D722" s="359">
        <v>543</v>
      </c>
      <c r="E722" s="359">
        <v>193</v>
      </c>
      <c r="F722" s="359">
        <v>220</v>
      </c>
      <c r="G722" s="359">
        <v>437</v>
      </c>
      <c r="H722" s="359">
        <v>562</v>
      </c>
      <c r="I722" s="359">
        <v>611</v>
      </c>
      <c r="J722" s="359">
        <v>657</v>
      </c>
      <c r="K722" s="359">
        <v>803</v>
      </c>
      <c r="L722" s="359">
        <v>843</v>
      </c>
      <c r="M722" s="359">
        <v>1014</v>
      </c>
      <c r="N722" s="359">
        <v>1342</v>
      </c>
      <c r="O722" s="359">
        <v>1515</v>
      </c>
      <c r="P722" s="359">
        <v>1682</v>
      </c>
      <c r="Q722" s="359">
        <v>1848</v>
      </c>
      <c r="R722" s="359">
        <v>2351</v>
      </c>
      <c r="S722" s="359">
        <v>2361</v>
      </c>
      <c r="T722" s="359">
        <v>2363</v>
      </c>
      <c r="U722" s="359">
        <v>3682</v>
      </c>
      <c r="V722" s="359">
        <v>62</v>
      </c>
      <c r="Y722" s="260"/>
    </row>
    <row r="723" spans="1:25" s="143" customFormat="1" ht="9" customHeight="1">
      <c r="A723" s="336" t="s">
        <v>23</v>
      </c>
      <c r="B723" s="360">
        <f t="shared" si="39"/>
        <v>22163</v>
      </c>
      <c r="C723" s="361">
        <v>944</v>
      </c>
      <c r="D723" s="361">
        <v>207</v>
      </c>
      <c r="E723" s="361">
        <v>84</v>
      </c>
      <c r="F723" s="361">
        <v>106</v>
      </c>
      <c r="G723" s="361">
        <v>344</v>
      </c>
      <c r="H723" s="361">
        <v>553</v>
      </c>
      <c r="I723" s="361">
        <v>583</v>
      </c>
      <c r="J723" s="361">
        <v>603</v>
      </c>
      <c r="K723" s="361">
        <v>716</v>
      </c>
      <c r="L723" s="361">
        <v>896</v>
      </c>
      <c r="M723" s="361">
        <v>1086</v>
      </c>
      <c r="N723" s="361">
        <v>1183</v>
      </c>
      <c r="O723" s="361">
        <v>1440</v>
      </c>
      <c r="P723" s="361">
        <v>1632</v>
      </c>
      <c r="Q723" s="361">
        <v>1868</v>
      </c>
      <c r="R723" s="361">
        <v>2155</v>
      </c>
      <c r="S723" s="361">
        <v>2290</v>
      </c>
      <c r="T723" s="361">
        <v>2133</v>
      </c>
      <c r="U723" s="361">
        <v>2863</v>
      </c>
      <c r="V723" s="361">
        <v>477</v>
      </c>
      <c r="Y723" s="260"/>
    </row>
    <row r="724" spans="1:25" s="143" customFormat="1" ht="9" customHeight="1">
      <c r="A724" s="243" t="s">
        <v>24</v>
      </c>
      <c r="B724" s="116">
        <f t="shared" si="39"/>
        <v>58870</v>
      </c>
      <c r="C724" s="359">
        <v>1555</v>
      </c>
      <c r="D724" s="359">
        <v>247</v>
      </c>
      <c r="E724" s="359">
        <v>143</v>
      </c>
      <c r="F724" s="359">
        <v>170</v>
      </c>
      <c r="G724" s="359">
        <v>447</v>
      </c>
      <c r="H724" s="359">
        <v>743</v>
      </c>
      <c r="I724" s="359">
        <v>841</v>
      </c>
      <c r="J724" s="359">
        <v>1081</v>
      </c>
      <c r="K724" s="359">
        <v>1349</v>
      </c>
      <c r="L724" s="359">
        <v>1864</v>
      </c>
      <c r="M724" s="359">
        <v>2295</v>
      </c>
      <c r="N724" s="359">
        <v>3227</v>
      </c>
      <c r="O724" s="359">
        <v>3949</v>
      </c>
      <c r="P724" s="359">
        <v>4650</v>
      </c>
      <c r="Q724" s="359">
        <v>5330</v>
      </c>
      <c r="R724" s="359">
        <v>5830</v>
      </c>
      <c r="S724" s="359">
        <v>6133</v>
      </c>
      <c r="T724" s="359">
        <v>7009</v>
      </c>
      <c r="U724" s="359">
        <v>11976</v>
      </c>
      <c r="V724" s="359">
        <v>31</v>
      </c>
      <c r="Y724" s="260"/>
    </row>
    <row r="725" spans="1:25" s="143" customFormat="1" ht="9" customHeight="1">
      <c r="A725" s="84" t="s">
        <v>25</v>
      </c>
      <c r="B725" s="116">
        <f t="shared" si="39"/>
        <v>8950</v>
      </c>
      <c r="C725" s="359">
        <v>486</v>
      </c>
      <c r="D725" s="359">
        <v>87</v>
      </c>
      <c r="E725" s="359">
        <v>30</v>
      </c>
      <c r="F725" s="359">
        <v>33</v>
      </c>
      <c r="G725" s="359">
        <v>116</v>
      </c>
      <c r="H725" s="359">
        <v>201</v>
      </c>
      <c r="I725" s="359">
        <v>196</v>
      </c>
      <c r="J725" s="359">
        <v>217</v>
      </c>
      <c r="K725" s="359">
        <v>240</v>
      </c>
      <c r="L725" s="359">
        <v>312</v>
      </c>
      <c r="M725" s="359">
        <v>340</v>
      </c>
      <c r="N725" s="359">
        <v>444</v>
      </c>
      <c r="O725" s="359">
        <v>527</v>
      </c>
      <c r="P725" s="359">
        <v>645</v>
      </c>
      <c r="Q725" s="359">
        <v>765</v>
      </c>
      <c r="R725" s="359">
        <v>868</v>
      </c>
      <c r="S725" s="359">
        <v>1027</v>
      </c>
      <c r="T725" s="359">
        <v>1032</v>
      </c>
      <c r="U725" s="359">
        <v>1361</v>
      </c>
      <c r="V725" s="359">
        <v>23</v>
      </c>
      <c r="Y725" s="260"/>
    </row>
    <row r="726" spans="1:25" s="143" customFormat="1" ht="9" customHeight="1">
      <c r="A726" s="84" t="s">
        <v>26</v>
      </c>
      <c r="B726" s="116">
        <f t="shared" si="39"/>
        <v>29474</v>
      </c>
      <c r="C726" s="359">
        <v>1372</v>
      </c>
      <c r="D726" s="359">
        <v>215</v>
      </c>
      <c r="E726" s="359">
        <v>133</v>
      </c>
      <c r="F726" s="359">
        <v>181</v>
      </c>
      <c r="G726" s="359">
        <v>477</v>
      </c>
      <c r="H726" s="359">
        <v>636</v>
      </c>
      <c r="I726" s="359">
        <v>600</v>
      </c>
      <c r="J726" s="359">
        <v>653</v>
      </c>
      <c r="K726" s="359">
        <v>796</v>
      </c>
      <c r="L726" s="359">
        <v>948</v>
      </c>
      <c r="M726" s="359">
        <v>1115</v>
      </c>
      <c r="N726" s="359">
        <v>1492</v>
      </c>
      <c r="O726" s="359">
        <v>1827</v>
      </c>
      <c r="P726" s="359">
        <v>2113</v>
      </c>
      <c r="Q726" s="359">
        <v>2333</v>
      </c>
      <c r="R726" s="359">
        <v>2516</v>
      </c>
      <c r="S726" s="359">
        <v>2860</v>
      </c>
      <c r="T726" s="359">
        <v>3148</v>
      </c>
      <c r="U726" s="359">
        <v>5990</v>
      </c>
      <c r="V726" s="359">
        <v>69</v>
      </c>
      <c r="Y726" s="260"/>
    </row>
    <row r="727" spans="1:25" s="143" customFormat="1" ht="9" customHeight="1">
      <c r="A727" s="336" t="s">
        <v>27</v>
      </c>
      <c r="B727" s="360">
        <f t="shared" si="39"/>
        <v>17540</v>
      </c>
      <c r="C727" s="361">
        <v>790</v>
      </c>
      <c r="D727" s="361">
        <v>189</v>
      </c>
      <c r="E727" s="361">
        <v>95</v>
      </c>
      <c r="F727" s="361">
        <v>120</v>
      </c>
      <c r="G727" s="361">
        <v>343</v>
      </c>
      <c r="H727" s="361">
        <v>477</v>
      </c>
      <c r="I727" s="361">
        <v>490</v>
      </c>
      <c r="J727" s="361">
        <v>493</v>
      </c>
      <c r="K727" s="361">
        <v>605</v>
      </c>
      <c r="L727" s="361">
        <v>641</v>
      </c>
      <c r="M727" s="361">
        <v>707</v>
      </c>
      <c r="N727" s="361">
        <v>855</v>
      </c>
      <c r="O727" s="361">
        <v>979</v>
      </c>
      <c r="P727" s="361">
        <v>1144</v>
      </c>
      <c r="Q727" s="361">
        <v>1266</v>
      </c>
      <c r="R727" s="361">
        <v>1506</v>
      </c>
      <c r="S727" s="361">
        <v>1831</v>
      </c>
      <c r="T727" s="361">
        <v>1949</v>
      </c>
      <c r="U727" s="361">
        <v>2813</v>
      </c>
      <c r="V727" s="361">
        <v>247</v>
      </c>
      <c r="Y727" s="260"/>
    </row>
    <row r="728" spans="1:25" s="143" customFormat="1" ht="9" customHeight="1">
      <c r="A728" s="84" t="s">
        <v>28</v>
      </c>
      <c r="B728" s="116">
        <f t="shared" si="39"/>
        <v>14142</v>
      </c>
      <c r="C728" s="359">
        <v>590</v>
      </c>
      <c r="D728" s="359">
        <v>118</v>
      </c>
      <c r="E728" s="359">
        <v>59</v>
      </c>
      <c r="F728" s="359">
        <v>69</v>
      </c>
      <c r="G728" s="359">
        <v>165</v>
      </c>
      <c r="H728" s="359">
        <v>240</v>
      </c>
      <c r="I728" s="359">
        <v>243</v>
      </c>
      <c r="J728" s="359">
        <v>272</v>
      </c>
      <c r="K728" s="359">
        <v>332</v>
      </c>
      <c r="L728" s="359">
        <v>449</v>
      </c>
      <c r="M728" s="359">
        <v>531</v>
      </c>
      <c r="N728" s="359">
        <v>721</v>
      </c>
      <c r="O728" s="359">
        <v>1005</v>
      </c>
      <c r="P728" s="359">
        <v>995</v>
      </c>
      <c r="Q728" s="359">
        <v>1147</v>
      </c>
      <c r="R728" s="359">
        <v>1315</v>
      </c>
      <c r="S728" s="359">
        <v>1476</v>
      </c>
      <c r="T728" s="359">
        <v>1609</v>
      </c>
      <c r="U728" s="359">
        <v>2766</v>
      </c>
      <c r="V728" s="359">
        <v>40</v>
      </c>
      <c r="Y728" s="260"/>
    </row>
    <row r="729" spans="1:25" s="143" customFormat="1" ht="9" customHeight="1">
      <c r="A729" s="84" t="s">
        <v>29</v>
      </c>
      <c r="B729" s="116">
        <f t="shared" si="39"/>
        <v>42260</v>
      </c>
      <c r="C729" s="359">
        <v>1663</v>
      </c>
      <c r="D729" s="359">
        <v>304</v>
      </c>
      <c r="E729" s="359">
        <v>149</v>
      </c>
      <c r="F729" s="359">
        <v>208</v>
      </c>
      <c r="G729" s="359">
        <v>518</v>
      </c>
      <c r="H729" s="359">
        <v>887</v>
      </c>
      <c r="I729" s="359">
        <v>847</v>
      </c>
      <c r="J729" s="359">
        <v>915</v>
      </c>
      <c r="K729" s="359">
        <v>1037</v>
      </c>
      <c r="L729" s="359">
        <v>1439</v>
      </c>
      <c r="M729" s="359">
        <v>1621</v>
      </c>
      <c r="N729" s="359">
        <v>2055</v>
      </c>
      <c r="O729" s="359">
        <v>2679</v>
      </c>
      <c r="P729" s="359">
        <v>3045</v>
      </c>
      <c r="Q729" s="359">
        <v>3636</v>
      </c>
      <c r="R729" s="359">
        <v>3962</v>
      </c>
      <c r="S729" s="359">
        <v>4306</v>
      </c>
      <c r="T729" s="359">
        <v>4410</v>
      </c>
      <c r="U729" s="359">
        <v>8348</v>
      </c>
      <c r="V729" s="359">
        <v>231</v>
      </c>
      <c r="Y729" s="260"/>
    </row>
    <row r="730" spans="1:25" s="143" customFormat="1" ht="9" customHeight="1">
      <c r="A730" s="84" t="s">
        <v>30</v>
      </c>
      <c r="B730" s="116">
        <f t="shared" si="39"/>
        <v>76581</v>
      </c>
      <c r="C730" s="359">
        <v>4091</v>
      </c>
      <c r="D730" s="359">
        <v>660</v>
      </c>
      <c r="E730" s="359">
        <v>329</v>
      </c>
      <c r="F730" s="359">
        <v>438</v>
      </c>
      <c r="G730" s="359">
        <v>1061</v>
      </c>
      <c r="H730" s="359">
        <v>1643</v>
      </c>
      <c r="I730" s="359">
        <v>1746</v>
      </c>
      <c r="J730" s="359">
        <v>1899</v>
      </c>
      <c r="K730" s="359">
        <v>2195</v>
      </c>
      <c r="L730" s="359">
        <v>2882</v>
      </c>
      <c r="M730" s="359">
        <v>3637</v>
      </c>
      <c r="N730" s="359">
        <v>4567</v>
      </c>
      <c r="O730" s="359">
        <v>5632</v>
      </c>
      <c r="P730" s="359">
        <v>6136</v>
      </c>
      <c r="Q730" s="359">
        <v>6821</v>
      </c>
      <c r="R730" s="359">
        <v>7021</v>
      </c>
      <c r="S730" s="359">
        <v>7231</v>
      </c>
      <c r="T730" s="359">
        <v>7206</v>
      </c>
      <c r="U730" s="359">
        <v>11130</v>
      </c>
      <c r="V730" s="359">
        <v>256</v>
      </c>
      <c r="Y730" s="260"/>
    </row>
    <row r="731" spans="1:25" s="143" customFormat="1" ht="9" customHeight="1">
      <c r="A731" s="336" t="s">
        <v>31</v>
      </c>
      <c r="B731" s="360">
        <f t="shared" si="39"/>
        <v>24840</v>
      </c>
      <c r="C731" s="361">
        <v>685</v>
      </c>
      <c r="D731" s="361">
        <v>182</v>
      </c>
      <c r="E731" s="361">
        <v>116</v>
      </c>
      <c r="F731" s="361">
        <v>145</v>
      </c>
      <c r="G731" s="361">
        <v>359</v>
      </c>
      <c r="H731" s="361">
        <v>520</v>
      </c>
      <c r="I731" s="361">
        <v>498</v>
      </c>
      <c r="J731" s="361">
        <v>596</v>
      </c>
      <c r="K731" s="361">
        <v>741</v>
      </c>
      <c r="L731" s="361">
        <v>755</v>
      </c>
      <c r="M731" s="361">
        <v>906</v>
      </c>
      <c r="N731" s="361">
        <v>1112</v>
      </c>
      <c r="O731" s="361">
        <v>1337</v>
      </c>
      <c r="P731" s="361">
        <v>1601</v>
      </c>
      <c r="Q731" s="361">
        <v>1972</v>
      </c>
      <c r="R731" s="361">
        <v>2184</v>
      </c>
      <c r="S731" s="361">
        <v>2643</v>
      </c>
      <c r="T731" s="361">
        <v>3105</v>
      </c>
      <c r="U731" s="361">
        <v>5299</v>
      </c>
      <c r="V731" s="361">
        <v>84</v>
      </c>
      <c r="Y731" s="260"/>
    </row>
    <row r="732" spans="1:25" s="143" customFormat="1" ht="9" customHeight="1">
      <c r="A732" s="84" t="s">
        <v>32</v>
      </c>
      <c r="B732" s="116">
        <f t="shared" si="39"/>
        <v>10623</v>
      </c>
      <c r="C732" s="359">
        <v>351</v>
      </c>
      <c r="D732" s="359">
        <v>60</v>
      </c>
      <c r="E732" s="359">
        <v>42</v>
      </c>
      <c r="F732" s="359">
        <v>45</v>
      </c>
      <c r="G732" s="359">
        <v>125</v>
      </c>
      <c r="H732" s="359">
        <v>207</v>
      </c>
      <c r="I732" s="359">
        <v>196</v>
      </c>
      <c r="J732" s="359">
        <v>238</v>
      </c>
      <c r="K732" s="359">
        <v>280</v>
      </c>
      <c r="L732" s="359">
        <v>311</v>
      </c>
      <c r="M732" s="359">
        <v>440</v>
      </c>
      <c r="N732" s="359">
        <v>567</v>
      </c>
      <c r="O732" s="359">
        <v>637</v>
      </c>
      <c r="P732" s="359">
        <v>798</v>
      </c>
      <c r="Q732" s="359">
        <v>880</v>
      </c>
      <c r="R732" s="359">
        <v>1011</v>
      </c>
      <c r="S732" s="359">
        <v>1116</v>
      </c>
      <c r="T732" s="359">
        <v>1294</v>
      </c>
      <c r="U732" s="359">
        <v>1984</v>
      </c>
      <c r="V732" s="359">
        <v>41</v>
      </c>
      <c r="Y732" s="260"/>
    </row>
    <row r="733" spans="1:25" s="143" customFormat="1" ht="9" customHeight="1">
      <c r="A733" s="84" t="s">
        <v>33</v>
      </c>
      <c r="B733" s="116">
        <f t="shared" si="39"/>
        <v>6015</v>
      </c>
      <c r="C733" s="359">
        <v>231</v>
      </c>
      <c r="D733" s="359">
        <v>65</v>
      </c>
      <c r="E733" s="359">
        <v>39</v>
      </c>
      <c r="F733" s="359">
        <v>31</v>
      </c>
      <c r="G733" s="359">
        <v>73</v>
      </c>
      <c r="H733" s="359">
        <v>98</v>
      </c>
      <c r="I733" s="359">
        <v>126</v>
      </c>
      <c r="J733" s="359">
        <v>118</v>
      </c>
      <c r="K733" s="359">
        <v>165</v>
      </c>
      <c r="L733" s="359">
        <v>175</v>
      </c>
      <c r="M733" s="359">
        <v>206</v>
      </c>
      <c r="N733" s="359">
        <v>248</v>
      </c>
      <c r="O733" s="359">
        <v>365</v>
      </c>
      <c r="P733" s="359">
        <v>418</v>
      </c>
      <c r="Q733" s="359">
        <v>486</v>
      </c>
      <c r="R733" s="359">
        <v>576</v>
      </c>
      <c r="S733" s="359">
        <v>662</v>
      </c>
      <c r="T733" s="359">
        <v>715</v>
      </c>
      <c r="U733" s="359">
        <v>1199</v>
      </c>
      <c r="V733" s="359">
        <v>19</v>
      </c>
      <c r="Y733" s="260"/>
    </row>
    <row r="734" spans="1:25" s="143" customFormat="1" ht="9" customHeight="1">
      <c r="A734" s="84" t="s">
        <v>34</v>
      </c>
      <c r="B734" s="116">
        <f t="shared" si="39"/>
        <v>24681</v>
      </c>
      <c r="C734" s="359">
        <v>926</v>
      </c>
      <c r="D734" s="359">
        <v>150</v>
      </c>
      <c r="E734" s="359">
        <v>66</v>
      </c>
      <c r="F734" s="359">
        <v>115</v>
      </c>
      <c r="G734" s="359">
        <v>237</v>
      </c>
      <c r="H734" s="359">
        <v>361</v>
      </c>
      <c r="I734" s="359">
        <v>363</v>
      </c>
      <c r="J734" s="359">
        <v>449</v>
      </c>
      <c r="K734" s="359">
        <v>601</v>
      </c>
      <c r="L734" s="359">
        <v>770</v>
      </c>
      <c r="M734" s="359">
        <v>1011</v>
      </c>
      <c r="N734" s="359">
        <v>1374</v>
      </c>
      <c r="O734" s="359">
        <v>1766</v>
      </c>
      <c r="P734" s="359">
        <v>1958</v>
      </c>
      <c r="Q734" s="359">
        <v>2237</v>
      </c>
      <c r="R734" s="359">
        <v>2548</v>
      </c>
      <c r="S734" s="359">
        <v>2824</v>
      </c>
      <c r="T734" s="359">
        <v>2609</v>
      </c>
      <c r="U734" s="359">
        <v>4186</v>
      </c>
      <c r="V734" s="359">
        <v>130</v>
      </c>
      <c r="Y734" s="260"/>
    </row>
    <row r="735" spans="1:25" s="143" customFormat="1" ht="9" customHeight="1">
      <c r="A735" s="336" t="s">
        <v>35</v>
      </c>
      <c r="B735" s="360">
        <f t="shared" si="39"/>
        <v>22798</v>
      </c>
      <c r="C735" s="361">
        <v>839</v>
      </c>
      <c r="D735" s="361">
        <v>222</v>
      </c>
      <c r="E735" s="361">
        <v>117</v>
      </c>
      <c r="F735" s="361">
        <v>147</v>
      </c>
      <c r="G735" s="361">
        <v>241</v>
      </c>
      <c r="H735" s="361">
        <v>386</v>
      </c>
      <c r="I735" s="361">
        <v>392</v>
      </c>
      <c r="J735" s="361">
        <v>469</v>
      </c>
      <c r="K735" s="361">
        <v>562</v>
      </c>
      <c r="L735" s="361">
        <v>723</v>
      </c>
      <c r="M735" s="361">
        <v>851</v>
      </c>
      <c r="N735" s="361">
        <v>1036</v>
      </c>
      <c r="O735" s="361">
        <v>1296</v>
      </c>
      <c r="P735" s="361">
        <v>1499</v>
      </c>
      <c r="Q735" s="361">
        <v>1661</v>
      </c>
      <c r="R735" s="361">
        <v>2085</v>
      </c>
      <c r="S735" s="361">
        <v>2527</v>
      </c>
      <c r="T735" s="361">
        <v>2803</v>
      </c>
      <c r="U735" s="361">
        <v>4930</v>
      </c>
      <c r="V735" s="361">
        <v>12</v>
      </c>
      <c r="Y735" s="260"/>
    </row>
    <row r="736" spans="1:25" s="143" customFormat="1" ht="9" customHeight="1">
      <c r="A736" s="84" t="s">
        <v>36</v>
      </c>
      <c r="B736" s="116">
        <f t="shared" si="39"/>
        <v>33730</v>
      </c>
      <c r="C736" s="359">
        <v>1805</v>
      </c>
      <c r="D736" s="359">
        <v>325</v>
      </c>
      <c r="E736" s="359">
        <v>164</v>
      </c>
      <c r="F736" s="359">
        <v>199</v>
      </c>
      <c r="G736" s="359">
        <v>451</v>
      </c>
      <c r="H736" s="359">
        <v>577</v>
      </c>
      <c r="I736" s="359">
        <v>562</v>
      </c>
      <c r="J736" s="359">
        <v>613</v>
      </c>
      <c r="K736" s="359">
        <v>839</v>
      </c>
      <c r="L736" s="359">
        <v>1067</v>
      </c>
      <c r="M736" s="359">
        <v>1313</v>
      </c>
      <c r="N736" s="359">
        <v>1739</v>
      </c>
      <c r="O736" s="359">
        <v>2096</v>
      </c>
      <c r="P736" s="359">
        <v>2429</v>
      </c>
      <c r="Q736" s="359">
        <v>2690</v>
      </c>
      <c r="R736" s="359">
        <v>2988</v>
      </c>
      <c r="S736" s="359">
        <v>3456</v>
      </c>
      <c r="T736" s="359">
        <v>3720</v>
      </c>
      <c r="U736" s="359">
        <v>6516</v>
      </c>
      <c r="V736" s="359">
        <v>181</v>
      </c>
      <c r="Y736" s="260"/>
    </row>
    <row r="737" spans="1:25" s="143" customFormat="1" ht="9" customHeight="1">
      <c r="A737" s="84" t="s">
        <v>37</v>
      </c>
      <c r="B737" s="116">
        <f t="shared" si="39"/>
        <v>9120</v>
      </c>
      <c r="C737" s="359">
        <v>425</v>
      </c>
      <c r="D737" s="359">
        <v>77</v>
      </c>
      <c r="E737" s="359">
        <v>41</v>
      </c>
      <c r="F737" s="359">
        <v>55</v>
      </c>
      <c r="G737" s="359">
        <v>118</v>
      </c>
      <c r="H737" s="359">
        <v>193</v>
      </c>
      <c r="I737" s="359">
        <v>181</v>
      </c>
      <c r="J737" s="359">
        <v>209</v>
      </c>
      <c r="K737" s="359">
        <v>264</v>
      </c>
      <c r="L737" s="359">
        <v>348</v>
      </c>
      <c r="M737" s="359">
        <v>430</v>
      </c>
      <c r="N737" s="359">
        <v>538</v>
      </c>
      <c r="O737" s="359">
        <v>653</v>
      </c>
      <c r="P737" s="359">
        <v>705</v>
      </c>
      <c r="Q737" s="359">
        <v>762</v>
      </c>
      <c r="R737" s="359">
        <v>713</v>
      </c>
      <c r="S737" s="359">
        <v>848</v>
      </c>
      <c r="T737" s="359">
        <v>905</v>
      </c>
      <c r="U737" s="359">
        <v>1648</v>
      </c>
      <c r="V737" s="359">
        <v>7</v>
      </c>
      <c r="Y737" s="260"/>
    </row>
    <row r="738" spans="1:25" s="143" customFormat="1" ht="9" customHeight="1">
      <c r="A738" s="84" t="s">
        <v>38</v>
      </c>
      <c r="B738" s="116">
        <f t="shared" si="39"/>
        <v>5045</v>
      </c>
      <c r="C738" s="359">
        <v>283</v>
      </c>
      <c r="D738" s="359">
        <v>54</v>
      </c>
      <c r="E738" s="359">
        <v>25</v>
      </c>
      <c r="F738" s="359">
        <v>35</v>
      </c>
      <c r="G738" s="359">
        <v>73</v>
      </c>
      <c r="H738" s="359">
        <v>120</v>
      </c>
      <c r="I738" s="359">
        <v>159</v>
      </c>
      <c r="J738" s="359">
        <v>185</v>
      </c>
      <c r="K738" s="359">
        <v>189</v>
      </c>
      <c r="L738" s="359">
        <v>270</v>
      </c>
      <c r="M738" s="359">
        <v>297</v>
      </c>
      <c r="N738" s="359">
        <v>331</v>
      </c>
      <c r="O738" s="359">
        <v>381</v>
      </c>
      <c r="P738" s="359">
        <v>415</v>
      </c>
      <c r="Q738" s="359">
        <v>412</v>
      </c>
      <c r="R738" s="359">
        <v>412</v>
      </c>
      <c r="S738" s="359">
        <v>388</v>
      </c>
      <c r="T738" s="359">
        <v>380</v>
      </c>
      <c r="U738" s="359">
        <v>578</v>
      </c>
      <c r="V738" s="359">
        <v>58</v>
      </c>
      <c r="Y738" s="260"/>
    </row>
    <row r="739" spans="1:25" s="143" customFormat="1" ht="9" customHeight="1">
      <c r="A739" s="336" t="s">
        <v>39</v>
      </c>
      <c r="B739" s="360">
        <f t="shared" si="39"/>
        <v>14543</v>
      </c>
      <c r="C739" s="361">
        <v>501</v>
      </c>
      <c r="D739" s="361">
        <v>114</v>
      </c>
      <c r="E739" s="361">
        <v>63</v>
      </c>
      <c r="F739" s="361">
        <v>72</v>
      </c>
      <c r="G739" s="361">
        <v>198</v>
      </c>
      <c r="H739" s="361">
        <v>244</v>
      </c>
      <c r="I739" s="361">
        <v>238</v>
      </c>
      <c r="J739" s="361">
        <v>272</v>
      </c>
      <c r="K739" s="361">
        <v>347</v>
      </c>
      <c r="L739" s="361">
        <v>435</v>
      </c>
      <c r="M739" s="361">
        <v>530</v>
      </c>
      <c r="N739" s="361">
        <v>649</v>
      </c>
      <c r="O739" s="361">
        <v>803</v>
      </c>
      <c r="P739" s="361">
        <v>974</v>
      </c>
      <c r="Q739" s="361">
        <v>1131</v>
      </c>
      <c r="R739" s="361">
        <v>1342</v>
      </c>
      <c r="S739" s="361">
        <v>1648</v>
      </c>
      <c r="T739" s="361">
        <v>1698</v>
      </c>
      <c r="U739" s="361">
        <v>3257</v>
      </c>
      <c r="V739" s="361">
        <v>27</v>
      </c>
      <c r="Y739" s="260"/>
    </row>
    <row r="740" spans="1:25" s="143" customFormat="1" ht="9" customHeight="1">
      <c r="A740" s="84" t="s">
        <v>40</v>
      </c>
      <c r="B740" s="116">
        <f t="shared" si="39"/>
        <v>14881</v>
      </c>
      <c r="C740" s="359">
        <v>459</v>
      </c>
      <c r="D740" s="359">
        <v>109</v>
      </c>
      <c r="E740" s="359">
        <v>53</v>
      </c>
      <c r="F740" s="359">
        <v>71</v>
      </c>
      <c r="G740" s="359">
        <v>252</v>
      </c>
      <c r="H740" s="359">
        <v>436</v>
      </c>
      <c r="I740" s="359">
        <v>411</v>
      </c>
      <c r="J740" s="359">
        <v>446</v>
      </c>
      <c r="K740" s="359">
        <v>475</v>
      </c>
      <c r="L740" s="359">
        <v>491</v>
      </c>
      <c r="M740" s="359">
        <v>571</v>
      </c>
      <c r="N740" s="359">
        <v>679</v>
      </c>
      <c r="O740" s="359">
        <v>868</v>
      </c>
      <c r="P740" s="359">
        <v>1066</v>
      </c>
      <c r="Q740" s="359">
        <v>1187</v>
      </c>
      <c r="R740" s="359">
        <v>1432</v>
      </c>
      <c r="S740" s="359">
        <v>1625</v>
      </c>
      <c r="T740" s="359">
        <v>1654</v>
      </c>
      <c r="U740" s="359">
        <v>2507</v>
      </c>
      <c r="V740" s="359">
        <v>89</v>
      </c>
      <c r="Y740" s="260"/>
    </row>
    <row r="741" spans="1:25" s="143" customFormat="1" ht="9" customHeight="1">
      <c r="A741" s="84" t="s">
        <v>41</v>
      </c>
      <c r="B741" s="116">
        <f t="shared" si="39"/>
        <v>16041</v>
      </c>
      <c r="C741" s="359">
        <v>520</v>
      </c>
      <c r="D741" s="359">
        <v>114</v>
      </c>
      <c r="E741" s="359">
        <v>77</v>
      </c>
      <c r="F741" s="359">
        <v>92</v>
      </c>
      <c r="G741" s="359">
        <v>174</v>
      </c>
      <c r="H741" s="359">
        <v>276</v>
      </c>
      <c r="I741" s="359">
        <v>342</v>
      </c>
      <c r="J741" s="359">
        <v>408</v>
      </c>
      <c r="K741" s="359">
        <v>510</v>
      </c>
      <c r="L741" s="359">
        <v>590</v>
      </c>
      <c r="M741" s="359">
        <v>721</v>
      </c>
      <c r="N741" s="359">
        <v>909</v>
      </c>
      <c r="O741" s="359">
        <v>1109</v>
      </c>
      <c r="P741" s="359">
        <v>1326</v>
      </c>
      <c r="Q741" s="359">
        <v>1411</v>
      </c>
      <c r="R741" s="359">
        <v>1614</v>
      </c>
      <c r="S741" s="359">
        <v>1793</v>
      </c>
      <c r="T741" s="359">
        <v>1671</v>
      </c>
      <c r="U741" s="359">
        <v>2246</v>
      </c>
      <c r="V741" s="359">
        <v>138</v>
      </c>
      <c r="Y741" s="260"/>
    </row>
    <row r="742" spans="1:25" s="143" customFormat="1" ht="9" customHeight="1">
      <c r="A742" s="84" t="s">
        <v>42</v>
      </c>
      <c r="B742" s="116">
        <f t="shared" si="39"/>
        <v>12120</v>
      </c>
      <c r="C742" s="359">
        <v>713</v>
      </c>
      <c r="D742" s="359">
        <v>107</v>
      </c>
      <c r="E742" s="359">
        <v>79</v>
      </c>
      <c r="F742" s="359">
        <v>105</v>
      </c>
      <c r="G742" s="359">
        <v>211</v>
      </c>
      <c r="H742" s="359">
        <v>263</v>
      </c>
      <c r="I742" s="359">
        <v>305</v>
      </c>
      <c r="J742" s="359">
        <v>344</v>
      </c>
      <c r="K742" s="359">
        <v>384</v>
      </c>
      <c r="L742" s="359">
        <v>448</v>
      </c>
      <c r="M742" s="359">
        <v>535</v>
      </c>
      <c r="N742" s="359">
        <v>695</v>
      </c>
      <c r="O742" s="359">
        <v>810</v>
      </c>
      <c r="P742" s="359">
        <v>907</v>
      </c>
      <c r="Q742" s="359">
        <v>979</v>
      </c>
      <c r="R742" s="359">
        <v>1066</v>
      </c>
      <c r="S742" s="359">
        <v>1165</v>
      </c>
      <c r="T742" s="359">
        <v>1137</v>
      </c>
      <c r="U742" s="359">
        <v>1819</v>
      </c>
      <c r="V742" s="359">
        <v>48</v>
      </c>
      <c r="Y742" s="260"/>
    </row>
    <row r="743" spans="1:25" s="143" customFormat="1" ht="9" customHeight="1">
      <c r="A743" s="336" t="s">
        <v>43</v>
      </c>
      <c r="B743" s="360">
        <f t="shared" si="39"/>
        <v>18611</v>
      </c>
      <c r="C743" s="361">
        <v>748</v>
      </c>
      <c r="D743" s="361">
        <v>126</v>
      </c>
      <c r="E743" s="361">
        <v>54</v>
      </c>
      <c r="F743" s="361">
        <v>80</v>
      </c>
      <c r="G743" s="361">
        <v>230</v>
      </c>
      <c r="H743" s="361">
        <v>381</v>
      </c>
      <c r="I743" s="361">
        <v>422</v>
      </c>
      <c r="J743" s="361">
        <v>487</v>
      </c>
      <c r="K743" s="361">
        <v>527</v>
      </c>
      <c r="L743" s="361">
        <v>584</v>
      </c>
      <c r="M743" s="361">
        <v>799</v>
      </c>
      <c r="N743" s="361">
        <v>1083</v>
      </c>
      <c r="O743" s="361">
        <v>1299</v>
      </c>
      <c r="P743" s="361">
        <v>1362</v>
      </c>
      <c r="Q743" s="361">
        <v>1584</v>
      </c>
      <c r="R743" s="361">
        <v>1818</v>
      </c>
      <c r="S743" s="361">
        <v>2019</v>
      </c>
      <c r="T743" s="361">
        <v>1855</v>
      </c>
      <c r="U743" s="361">
        <v>2919</v>
      </c>
      <c r="V743" s="361">
        <v>234</v>
      </c>
      <c r="Y743" s="260"/>
    </row>
    <row r="744" spans="1:25" s="143" customFormat="1" ht="9" customHeight="1">
      <c r="A744" s="84" t="s">
        <v>44</v>
      </c>
      <c r="B744" s="116">
        <f t="shared" si="39"/>
        <v>5931</v>
      </c>
      <c r="C744" s="359">
        <v>318</v>
      </c>
      <c r="D744" s="359">
        <v>41</v>
      </c>
      <c r="E744" s="359">
        <v>31</v>
      </c>
      <c r="F744" s="359">
        <v>41</v>
      </c>
      <c r="G744" s="359">
        <v>78</v>
      </c>
      <c r="H744" s="359">
        <v>103</v>
      </c>
      <c r="I744" s="359">
        <v>91</v>
      </c>
      <c r="J744" s="359">
        <v>122</v>
      </c>
      <c r="K744" s="359">
        <v>166</v>
      </c>
      <c r="L744" s="359">
        <v>164</v>
      </c>
      <c r="M744" s="359">
        <v>252</v>
      </c>
      <c r="N744" s="359">
        <v>303</v>
      </c>
      <c r="O744" s="359">
        <v>367</v>
      </c>
      <c r="P744" s="359">
        <v>398</v>
      </c>
      <c r="Q744" s="359">
        <v>477</v>
      </c>
      <c r="R744" s="359">
        <v>500</v>
      </c>
      <c r="S744" s="359">
        <v>586</v>
      </c>
      <c r="T744" s="359">
        <v>620</v>
      </c>
      <c r="U744" s="359">
        <v>1249</v>
      </c>
      <c r="V744" s="359">
        <v>24</v>
      </c>
      <c r="Y744" s="260"/>
    </row>
    <row r="745" spans="1:25" s="143" customFormat="1" ht="9" customHeight="1">
      <c r="A745" s="84" t="s">
        <v>45</v>
      </c>
      <c r="B745" s="116">
        <f t="shared" si="39"/>
        <v>49440</v>
      </c>
      <c r="C745" s="359">
        <v>1739</v>
      </c>
      <c r="D745" s="359">
        <v>309</v>
      </c>
      <c r="E745" s="359">
        <v>184</v>
      </c>
      <c r="F745" s="359">
        <v>239</v>
      </c>
      <c r="G745" s="359">
        <v>582</v>
      </c>
      <c r="H745" s="359">
        <v>842</v>
      </c>
      <c r="I745" s="359">
        <v>935</v>
      </c>
      <c r="J745" s="359">
        <v>1035</v>
      </c>
      <c r="K745" s="359">
        <v>1241</v>
      </c>
      <c r="L745" s="359">
        <v>1547</v>
      </c>
      <c r="M745" s="359">
        <v>2031</v>
      </c>
      <c r="N745" s="359">
        <v>2675</v>
      </c>
      <c r="O745" s="359">
        <v>3280</v>
      </c>
      <c r="P745" s="359">
        <v>3709</v>
      </c>
      <c r="Q745" s="359">
        <v>4265</v>
      </c>
      <c r="R745" s="359">
        <v>4777</v>
      </c>
      <c r="S745" s="359">
        <v>5478</v>
      </c>
      <c r="T745" s="359">
        <v>5596</v>
      </c>
      <c r="U745" s="359">
        <v>8757</v>
      </c>
      <c r="V745" s="359">
        <v>219</v>
      </c>
      <c r="Y745" s="260"/>
    </row>
    <row r="746" spans="1:25" s="143" customFormat="1" ht="9" customHeight="1">
      <c r="A746" s="84" t="s">
        <v>46</v>
      </c>
      <c r="B746" s="116">
        <f t="shared" si="39"/>
        <v>11819</v>
      </c>
      <c r="C746" s="359">
        <v>368</v>
      </c>
      <c r="D746" s="359">
        <v>66</v>
      </c>
      <c r="E746" s="359">
        <v>36</v>
      </c>
      <c r="F746" s="359">
        <v>50</v>
      </c>
      <c r="G746" s="359">
        <v>106</v>
      </c>
      <c r="H746" s="359">
        <v>139</v>
      </c>
      <c r="I746" s="359">
        <v>165</v>
      </c>
      <c r="J746" s="359">
        <v>201</v>
      </c>
      <c r="K746" s="359">
        <v>256</v>
      </c>
      <c r="L746" s="359">
        <v>334</v>
      </c>
      <c r="M746" s="359">
        <v>425</v>
      </c>
      <c r="N746" s="359">
        <v>575</v>
      </c>
      <c r="O746" s="359">
        <v>683</v>
      </c>
      <c r="P746" s="359">
        <v>826</v>
      </c>
      <c r="Q746" s="359">
        <v>1045</v>
      </c>
      <c r="R746" s="359">
        <v>1130</v>
      </c>
      <c r="S746" s="359">
        <v>1388</v>
      </c>
      <c r="T746" s="359">
        <v>1444</v>
      </c>
      <c r="U746" s="359">
        <v>2576</v>
      </c>
      <c r="V746" s="359">
        <v>6</v>
      </c>
      <c r="Y746" s="260"/>
    </row>
    <row r="747" spans="1:25" s="143" customFormat="1" ht="9" customHeight="1">
      <c r="A747" s="336" t="s">
        <v>47</v>
      </c>
      <c r="B747" s="360">
        <f t="shared" si="39"/>
        <v>8705</v>
      </c>
      <c r="C747" s="361">
        <v>348</v>
      </c>
      <c r="D747" s="361">
        <v>72</v>
      </c>
      <c r="E747" s="361">
        <v>35</v>
      </c>
      <c r="F747" s="361">
        <v>59</v>
      </c>
      <c r="G747" s="361">
        <v>121</v>
      </c>
      <c r="H747" s="361">
        <v>159</v>
      </c>
      <c r="I747" s="361">
        <v>155</v>
      </c>
      <c r="J747" s="361">
        <v>161</v>
      </c>
      <c r="K747" s="361">
        <v>192</v>
      </c>
      <c r="L747" s="361">
        <v>256</v>
      </c>
      <c r="M747" s="361">
        <v>301</v>
      </c>
      <c r="N747" s="361">
        <v>372</v>
      </c>
      <c r="O747" s="361">
        <v>437</v>
      </c>
      <c r="P747" s="361">
        <v>539</v>
      </c>
      <c r="Q747" s="361">
        <v>621</v>
      </c>
      <c r="R747" s="361">
        <v>770</v>
      </c>
      <c r="S747" s="361">
        <v>915</v>
      </c>
      <c r="T747" s="361">
        <v>1090</v>
      </c>
      <c r="U747" s="361">
        <v>2051</v>
      </c>
      <c r="V747" s="361">
        <v>51</v>
      </c>
      <c r="Y747" s="260"/>
    </row>
    <row r="748" spans="1:25" s="143" customFormat="1" ht="9" customHeight="1">
      <c r="A748" s="84" t="s">
        <v>76</v>
      </c>
      <c r="B748" s="116">
        <f t="shared" si="39"/>
        <v>1054</v>
      </c>
      <c r="C748" s="359">
        <v>14</v>
      </c>
      <c r="D748" s="359">
        <v>12</v>
      </c>
      <c r="E748" s="359">
        <v>5</v>
      </c>
      <c r="F748" s="359">
        <v>11</v>
      </c>
      <c r="G748" s="359">
        <v>26</v>
      </c>
      <c r="H748" s="359">
        <v>56</v>
      </c>
      <c r="I748" s="359">
        <v>55</v>
      </c>
      <c r="J748" s="359">
        <v>53</v>
      </c>
      <c r="K748" s="359">
        <v>59</v>
      </c>
      <c r="L748" s="359">
        <v>80</v>
      </c>
      <c r="M748" s="359">
        <v>68</v>
      </c>
      <c r="N748" s="359">
        <v>94</v>
      </c>
      <c r="O748" s="359">
        <v>98</v>
      </c>
      <c r="P748" s="359">
        <v>98</v>
      </c>
      <c r="Q748" s="359">
        <v>87</v>
      </c>
      <c r="R748" s="359">
        <v>77</v>
      </c>
      <c r="S748" s="359">
        <v>55</v>
      </c>
      <c r="T748" s="359">
        <v>49</v>
      </c>
      <c r="U748" s="359">
        <v>53</v>
      </c>
      <c r="V748" s="359">
        <v>4</v>
      </c>
      <c r="Y748" s="260"/>
    </row>
    <row r="749" spans="1:25" s="143" customFormat="1" ht="9" customHeight="1">
      <c r="A749" s="84"/>
      <c r="B749" s="116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</row>
    <row r="750" spans="1:25" s="143" customFormat="1" ht="9" customHeight="1">
      <c r="A750" s="80">
        <v>2015</v>
      </c>
      <c r="B750" s="116"/>
      <c r="C750" s="116"/>
      <c r="D750" s="116"/>
      <c r="E750" s="116"/>
      <c r="F750" s="116"/>
      <c r="G750" s="116"/>
      <c r="H750" s="116"/>
      <c r="I750" s="116"/>
      <c r="J750" s="116"/>
      <c r="K750" s="116"/>
      <c r="L750" s="116"/>
      <c r="M750" s="84"/>
      <c r="N750" s="84"/>
      <c r="O750" s="84"/>
      <c r="P750" s="84"/>
      <c r="Q750" s="84"/>
      <c r="R750" s="84"/>
      <c r="S750" s="84"/>
      <c r="T750" s="84"/>
      <c r="U750" s="334"/>
      <c r="V750" s="358"/>
    </row>
    <row r="751" spans="1:25" s="258" customFormat="1" ht="9" customHeight="1">
      <c r="A751" s="83" t="s">
        <v>7</v>
      </c>
      <c r="B751" s="121">
        <f t="shared" ref="B751:V751" si="40">SUM(B753:B785)</f>
        <v>655688</v>
      </c>
      <c r="C751" s="121">
        <f t="shared" si="40"/>
        <v>26057</v>
      </c>
      <c r="D751" s="121">
        <f t="shared" si="40"/>
        <v>5028</v>
      </c>
      <c r="E751" s="121">
        <f t="shared" si="40"/>
        <v>2480</v>
      </c>
      <c r="F751" s="121">
        <f t="shared" si="40"/>
        <v>3205</v>
      </c>
      <c r="G751" s="121">
        <f t="shared" si="40"/>
        <v>8373</v>
      </c>
      <c r="H751" s="121">
        <f t="shared" si="40"/>
        <v>12624</v>
      </c>
      <c r="I751" s="121">
        <f t="shared" si="40"/>
        <v>13063</v>
      </c>
      <c r="J751" s="121">
        <f t="shared" si="40"/>
        <v>14405</v>
      </c>
      <c r="K751" s="121">
        <f t="shared" si="40"/>
        <v>17524</v>
      </c>
      <c r="L751" s="121">
        <f t="shared" si="40"/>
        <v>21842</v>
      </c>
      <c r="M751" s="121">
        <f t="shared" si="40"/>
        <v>26939</v>
      </c>
      <c r="N751" s="121">
        <f t="shared" si="40"/>
        <v>34436</v>
      </c>
      <c r="O751" s="121">
        <f t="shared" si="40"/>
        <v>42503</v>
      </c>
      <c r="P751" s="121">
        <f t="shared" si="40"/>
        <v>49252</v>
      </c>
      <c r="Q751" s="121">
        <f t="shared" si="40"/>
        <v>55255</v>
      </c>
      <c r="R751" s="121">
        <f t="shared" si="40"/>
        <v>61031</v>
      </c>
      <c r="S751" s="121">
        <f t="shared" si="40"/>
        <v>68287</v>
      </c>
      <c r="T751" s="121">
        <f t="shared" si="40"/>
        <v>70629</v>
      </c>
      <c r="U751" s="121">
        <f t="shared" si="40"/>
        <v>119766</v>
      </c>
      <c r="V751" s="121">
        <f t="shared" si="40"/>
        <v>2989</v>
      </c>
      <c r="Y751" s="260"/>
    </row>
    <row r="752" spans="1:25" s="258" customFormat="1" ht="5.25" customHeight="1">
      <c r="A752" s="83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Y752" s="260"/>
    </row>
    <row r="753" spans="1:25" s="143" customFormat="1" ht="9" customHeight="1">
      <c r="A753" s="84" t="s">
        <v>16</v>
      </c>
      <c r="B753" s="116">
        <f t="shared" ref="B753:B785" si="41">SUM(C753:V753)</f>
        <v>5636</v>
      </c>
      <c r="C753" s="359">
        <v>237</v>
      </c>
      <c r="D753" s="359">
        <v>46</v>
      </c>
      <c r="E753" s="359">
        <v>17</v>
      </c>
      <c r="F753" s="359">
        <v>48</v>
      </c>
      <c r="G753" s="359">
        <v>112</v>
      </c>
      <c r="H753" s="359">
        <v>130</v>
      </c>
      <c r="I753" s="359">
        <v>118</v>
      </c>
      <c r="J753" s="359">
        <v>95</v>
      </c>
      <c r="K753" s="359">
        <v>153</v>
      </c>
      <c r="L753" s="359">
        <v>191</v>
      </c>
      <c r="M753" s="359">
        <v>240</v>
      </c>
      <c r="N753" s="359">
        <v>282</v>
      </c>
      <c r="O753" s="359">
        <v>373</v>
      </c>
      <c r="P753" s="359">
        <v>412</v>
      </c>
      <c r="Q753" s="359">
        <v>521</v>
      </c>
      <c r="R753" s="359">
        <v>499</v>
      </c>
      <c r="S753" s="359">
        <v>536</v>
      </c>
      <c r="T753" s="359">
        <v>601</v>
      </c>
      <c r="U753" s="359">
        <v>1016</v>
      </c>
      <c r="V753" s="359">
        <v>9</v>
      </c>
      <c r="Y753" s="260"/>
    </row>
    <row r="754" spans="1:25" s="143" customFormat="1" ht="9" customHeight="1">
      <c r="A754" s="84" t="s">
        <v>17</v>
      </c>
      <c r="B754" s="116">
        <f t="shared" si="41"/>
        <v>17152</v>
      </c>
      <c r="C754" s="359">
        <v>601</v>
      </c>
      <c r="D754" s="359">
        <v>129</v>
      </c>
      <c r="E754" s="359">
        <v>64</v>
      </c>
      <c r="F754" s="359">
        <v>84</v>
      </c>
      <c r="G754" s="359">
        <v>235</v>
      </c>
      <c r="H754" s="359">
        <v>359</v>
      </c>
      <c r="I754" s="359">
        <v>429</v>
      </c>
      <c r="J754" s="359">
        <v>507</v>
      </c>
      <c r="K754" s="359">
        <v>727</v>
      </c>
      <c r="L754" s="359">
        <v>897</v>
      </c>
      <c r="M754" s="359">
        <v>1055</v>
      </c>
      <c r="N754" s="359">
        <v>1267</v>
      </c>
      <c r="O754" s="359">
        <v>1333</v>
      </c>
      <c r="P754" s="359">
        <v>1458</v>
      </c>
      <c r="Q754" s="359">
        <v>1460</v>
      </c>
      <c r="R754" s="359">
        <v>1505</v>
      </c>
      <c r="S754" s="359">
        <v>1481</v>
      </c>
      <c r="T754" s="359">
        <v>1371</v>
      </c>
      <c r="U754" s="359">
        <v>2028</v>
      </c>
      <c r="V754" s="359">
        <v>162</v>
      </c>
      <c r="Y754" s="260"/>
    </row>
    <row r="755" spans="1:25" s="143" customFormat="1" ht="9" customHeight="1">
      <c r="A755" s="84" t="s">
        <v>18</v>
      </c>
      <c r="B755" s="116">
        <f t="shared" si="41"/>
        <v>3175</v>
      </c>
      <c r="C755" s="359">
        <v>124</v>
      </c>
      <c r="D755" s="359">
        <v>29</v>
      </c>
      <c r="E755" s="359">
        <v>11</v>
      </c>
      <c r="F755" s="359">
        <v>25</v>
      </c>
      <c r="G755" s="359">
        <v>34</v>
      </c>
      <c r="H755" s="359">
        <v>79</v>
      </c>
      <c r="I755" s="359">
        <v>87</v>
      </c>
      <c r="J755" s="359">
        <v>108</v>
      </c>
      <c r="K755" s="359">
        <v>126</v>
      </c>
      <c r="L755" s="359">
        <v>141</v>
      </c>
      <c r="M755" s="359">
        <v>152</v>
      </c>
      <c r="N755" s="359">
        <v>199</v>
      </c>
      <c r="O755" s="359">
        <v>246</v>
      </c>
      <c r="P755" s="359">
        <v>222</v>
      </c>
      <c r="Q755" s="359">
        <v>252</v>
      </c>
      <c r="R755" s="359">
        <v>280</v>
      </c>
      <c r="S755" s="359">
        <v>297</v>
      </c>
      <c r="T755" s="359">
        <v>274</v>
      </c>
      <c r="U755" s="359">
        <v>450</v>
      </c>
      <c r="V755" s="359">
        <v>39</v>
      </c>
      <c r="Y755" s="260"/>
    </row>
    <row r="756" spans="1:25" s="143" customFormat="1" ht="9" customHeight="1">
      <c r="A756" s="336" t="s">
        <v>19</v>
      </c>
      <c r="B756" s="360">
        <f t="shared" si="41"/>
        <v>4714</v>
      </c>
      <c r="C756" s="361">
        <v>267</v>
      </c>
      <c r="D756" s="361">
        <v>39</v>
      </c>
      <c r="E756" s="361">
        <v>19</v>
      </c>
      <c r="F756" s="361">
        <v>22</v>
      </c>
      <c r="G756" s="361">
        <v>62</v>
      </c>
      <c r="H756" s="361">
        <v>88</v>
      </c>
      <c r="I756" s="361">
        <v>102</v>
      </c>
      <c r="J756" s="361">
        <v>96</v>
      </c>
      <c r="K756" s="361">
        <v>127</v>
      </c>
      <c r="L756" s="361">
        <v>144</v>
      </c>
      <c r="M756" s="361">
        <v>218</v>
      </c>
      <c r="N756" s="361">
        <v>235</v>
      </c>
      <c r="O756" s="361">
        <v>281</v>
      </c>
      <c r="P756" s="361">
        <v>372</v>
      </c>
      <c r="Q756" s="361">
        <v>372</v>
      </c>
      <c r="R756" s="361">
        <v>416</v>
      </c>
      <c r="S756" s="361">
        <v>490</v>
      </c>
      <c r="T756" s="361">
        <v>465</v>
      </c>
      <c r="U756" s="361">
        <v>878</v>
      </c>
      <c r="V756" s="361">
        <v>21</v>
      </c>
      <c r="Y756" s="260"/>
    </row>
    <row r="757" spans="1:25" s="143" customFormat="1" ht="9" customHeight="1">
      <c r="A757" s="84" t="s">
        <v>20</v>
      </c>
      <c r="B757" s="116">
        <f t="shared" si="41"/>
        <v>16167</v>
      </c>
      <c r="C757" s="359">
        <v>739</v>
      </c>
      <c r="D757" s="359">
        <v>104</v>
      </c>
      <c r="E757" s="359">
        <v>50</v>
      </c>
      <c r="F757" s="359">
        <v>82</v>
      </c>
      <c r="G757" s="359">
        <v>165</v>
      </c>
      <c r="H757" s="359">
        <v>274</v>
      </c>
      <c r="I757" s="359">
        <v>245</v>
      </c>
      <c r="J757" s="359">
        <v>283</v>
      </c>
      <c r="K757" s="359">
        <v>376</v>
      </c>
      <c r="L757" s="359">
        <v>506</v>
      </c>
      <c r="M757" s="359">
        <v>677</v>
      </c>
      <c r="N757" s="359">
        <v>930</v>
      </c>
      <c r="O757" s="359">
        <v>1237</v>
      </c>
      <c r="P757" s="359">
        <v>1391</v>
      </c>
      <c r="Q757" s="359">
        <v>1566</v>
      </c>
      <c r="R757" s="359">
        <v>1671</v>
      </c>
      <c r="S757" s="359">
        <v>1769</v>
      </c>
      <c r="T757" s="359">
        <v>1623</v>
      </c>
      <c r="U757" s="359">
        <v>2440</v>
      </c>
      <c r="V757" s="359">
        <v>39</v>
      </c>
      <c r="Y757" s="260"/>
    </row>
    <row r="758" spans="1:25" s="143" customFormat="1" ht="9" customHeight="1">
      <c r="A758" s="84" t="s">
        <v>21</v>
      </c>
      <c r="B758" s="116">
        <f t="shared" si="41"/>
        <v>4408</v>
      </c>
      <c r="C758" s="359">
        <v>115</v>
      </c>
      <c r="D758" s="359">
        <v>24</v>
      </c>
      <c r="E758" s="359">
        <v>17</v>
      </c>
      <c r="F758" s="359">
        <v>26</v>
      </c>
      <c r="G758" s="359">
        <v>45</v>
      </c>
      <c r="H758" s="359">
        <v>69</v>
      </c>
      <c r="I758" s="359">
        <v>112</v>
      </c>
      <c r="J758" s="359">
        <v>109</v>
      </c>
      <c r="K758" s="359">
        <v>146</v>
      </c>
      <c r="L758" s="359">
        <v>167</v>
      </c>
      <c r="M758" s="359">
        <v>163</v>
      </c>
      <c r="N758" s="359">
        <v>196</v>
      </c>
      <c r="O758" s="359">
        <v>273</v>
      </c>
      <c r="P758" s="359">
        <v>316</v>
      </c>
      <c r="Q758" s="359">
        <v>330</v>
      </c>
      <c r="R758" s="359">
        <v>412</v>
      </c>
      <c r="S758" s="359">
        <v>451</v>
      </c>
      <c r="T758" s="359">
        <v>477</v>
      </c>
      <c r="U758" s="359">
        <v>915</v>
      </c>
      <c r="V758" s="359">
        <v>45</v>
      </c>
      <c r="Y758" s="260"/>
    </row>
    <row r="759" spans="1:25" s="143" customFormat="1" ht="9" customHeight="1">
      <c r="A759" s="84" t="s">
        <v>22</v>
      </c>
      <c r="B759" s="116">
        <f t="shared" si="41"/>
        <v>26519</v>
      </c>
      <c r="C759" s="359">
        <v>1515</v>
      </c>
      <c r="D759" s="359">
        <v>566</v>
      </c>
      <c r="E759" s="359">
        <v>210</v>
      </c>
      <c r="F759" s="359">
        <v>224</v>
      </c>
      <c r="G759" s="359">
        <v>415</v>
      </c>
      <c r="H759" s="359">
        <v>592</v>
      </c>
      <c r="I759" s="359">
        <v>617</v>
      </c>
      <c r="J759" s="359">
        <v>696</v>
      </c>
      <c r="K759" s="359">
        <v>826</v>
      </c>
      <c r="L759" s="359">
        <v>871</v>
      </c>
      <c r="M759" s="359">
        <v>1109</v>
      </c>
      <c r="N759" s="359">
        <v>1447</v>
      </c>
      <c r="O759" s="359">
        <v>1654</v>
      </c>
      <c r="P759" s="359">
        <v>1855</v>
      </c>
      <c r="Q759" s="359">
        <v>1981</v>
      </c>
      <c r="R759" s="359">
        <v>2469</v>
      </c>
      <c r="S759" s="359">
        <v>2615</v>
      </c>
      <c r="T759" s="359">
        <v>2602</v>
      </c>
      <c r="U759" s="359">
        <v>4202</v>
      </c>
      <c r="V759" s="359">
        <v>53</v>
      </c>
      <c r="Y759" s="260"/>
    </row>
    <row r="760" spans="1:25" s="143" customFormat="1" ht="9" customHeight="1">
      <c r="A760" s="336" t="s">
        <v>23</v>
      </c>
      <c r="B760" s="360">
        <f t="shared" si="41"/>
        <v>22416</v>
      </c>
      <c r="C760" s="361">
        <v>947</v>
      </c>
      <c r="D760" s="361">
        <v>194</v>
      </c>
      <c r="E760" s="361">
        <v>83</v>
      </c>
      <c r="F760" s="361">
        <v>118</v>
      </c>
      <c r="G760" s="361">
        <v>397</v>
      </c>
      <c r="H760" s="361">
        <v>543</v>
      </c>
      <c r="I760" s="361">
        <v>550</v>
      </c>
      <c r="J760" s="361">
        <v>589</v>
      </c>
      <c r="K760" s="361">
        <v>692</v>
      </c>
      <c r="L760" s="361">
        <v>888</v>
      </c>
      <c r="M760" s="361">
        <v>1052</v>
      </c>
      <c r="N760" s="361">
        <v>1257</v>
      </c>
      <c r="O760" s="361">
        <v>1475</v>
      </c>
      <c r="P760" s="361">
        <v>1687</v>
      </c>
      <c r="Q760" s="361">
        <v>1938</v>
      </c>
      <c r="R760" s="361">
        <v>2165</v>
      </c>
      <c r="S760" s="361">
        <v>2295</v>
      </c>
      <c r="T760" s="361">
        <v>2170</v>
      </c>
      <c r="U760" s="361">
        <v>2982</v>
      </c>
      <c r="V760" s="361">
        <v>394</v>
      </c>
      <c r="Y760" s="260"/>
    </row>
    <row r="761" spans="1:25" s="143" customFormat="1" ht="9" customHeight="1">
      <c r="A761" s="243" t="s">
        <v>24</v>
      </c>
      <c r="B761" s="116">
        <f t="shared" si="41"/>
        <v>59484</v>
      </c>
      <c r="C761" s="359">
        <v>1580</v>
      </c>
      <c r="D761" s="359">
        <v>217</v>
      </c>
      <c r="E761" s="359">
        <v>124</v>
      </c>
      <c r="F761" s="359">
        <v>149</v>
      </c>
      <c r="G761" s="359">
        <v>380</v>
      </c>
      <c r="H761" s="359">
        <v>732</v>
      </c>
      <c r="I761" s="359">
        <v>852</v>
      </c>
      <c r="J761" s="359">
        <v>986</v>
      </c>
      <c r="K761" s="359">
        <v>1318</v>
      </c>
      <c r="L761" s="359">
        <v>1893</v>
      </c>
      <c r="M761" s="359">
        <v>2358</v>
      </c>
      <c r="N761" s="359">
        <v>3058</v>
      </c>
      <c r="O761" s="359">
        <v>3957</v>
      </c>
      <c r="P761" s="359">
        <v>4843</v>
      </c>
      <c r="Q761" s="359">
        <v>5407</v>
      </c>
      <c r="R761" s="359">
        <v>5757</v>
      </c>
      <c r="S761" s="359">
        <v>6450</v>
      </c>
      <c r="T761" s="359">
        <v>7017</v>
      </c>
      <c r="U761" s="359">
        <v>12388</v>
      </c>
      <c r="V761" s="359">
        <v>18</v>
      </c>
      <c r="Y761" s="260"/>
    </row>
    <row r="762" spans="1:25" s="143" customFormat="1" ht="9" customHeight="1">
      <c r="A762" s="84" t="s">
        <v>25</v>
      </c>
      <c r="B762" s="116">
        <f t="shared" si="41"/>
        <v>8975</v>
      </c>
      <c r="C762" s="359">
        <v>496</v>
      </c>
      <c r="D762" s="359">
        <v>87</v>
      </c>
      <c r="E762" s="359">
        <v>27</v>
      </c>
      <c r="F762" s="359">
        <v>44</v>
      </c>
      <c r="G762" s="359">
        <v>110</v>
      </c>
      <c r="H762" s="359">
        <v>191</v>
      </c>
      <c r="I762" s="359">
        <v>158</v>
      </c>
      <c r="J762" s="359">
        <v>169</v>
      </c>
      <c r="K762" s="359">
        <v>235</v>
      </c>
      <c r="L762" s="359">
        <v>274</v>
      </c>
      <c r="M762" s="359">
        <v>338</v>
      </c>
      <c r="N762" s="359">
        <v>399</v>
      </c>
      <c r="O762" s="359">
        <v>564</v>
      </c>
      <c r="P762" s="359">
        <v>637</v>
      </c>
      <c r="Q762" s="359">
        <v>746</v>
      </c>
      <c r="R762" s="359">
        <v>893</v>
      </c>
      <c r="S762" s="359">
        <v>1099</v>
      </c>
      <c r="T762" s="359">
        <v>1050</v>
      </c>
      <c r="U762" s="359">
        <v>1452</v>
      </c>
      <c r="V762" s="359">
        <v>6</v>
      </c>
      <c r="Y762" s="260"/>
    </row>
    <row r="763" spans="1:25" s="143" customFormat="1" ht="9" customHeight="1">
      <c r="A763" s="84" t="s">
        <v>26</v>
      </c>
      <c r="B763" s="116">
        <f t="shared" si="41"/>
        <v>30170</v>
      </c>
      <c r="C763" s="359">
        <v>1247</v>
      </c>
      <c r="D763" s="359">
        <v>249</v>
      </c>
      <c r="E763" s="359">
        <v>110</v>
      </c>
      <c r="F763" s="359">
        <v>162</v>
      </c>
      <c r="G763" s="359">
        <v>509</v>
      </c>
      <c r="H763" s="359">
        <v>664</v>
      </c>
      <c r="I763" s="359">
        <v>668</v>
      </c>
      <c r="J763" s="359">
        <v>683</v>
      </c>
      <c r="K763" s="359">
        <v>806</v>
      </c>
      <c r="L763" s="359">
        <v>925</v>
      </c>
      <c r="M763" s="359">
        <v>1141</v>
      </c>
      <c r="N763" s="359">
        <v>1449</v>
      </c>
      <c r="O763" s="359">
        <v>1803</v>
      </c>
      <c r="P763" s="359">
        <v>2145</v>
      </c>
      <c r="Q763" s="359">
        <v>2391</v>
      </c>
      <c r="R763" s="359">
        <v>2719</v>
      </c>
      <c r="S763" s="359">
        <v>2799</v>
      </c>
      <c r="T763" s="359">
        <v>3289</v>
      </c>
      <c r="U763" s="359">
        <v>6293</v>
      </c>
      <c r="V763" s="359">
        <v>118</v>
      </c>
      <c r="Y763" s="260"/>
    </row>
    <row r="764" spans="1:25" s="143" customFormat="1" ht="9" customHeight="1">
      <c r="A764" s="336" t="s">
        <v>27</v>
      </c>
      <c r="B764" s="360">
        <f t="shared" si="41"/>
        <v>20645</v>
      </c>
      <c r="C764" s="361">
        <v>715</v>
      </c>
      <c r="D764" s="361">
        <v>175</v>
      </c>
      <c r="E764" s="361">
        <v>82</v>
      </c>
      <c r="F764" s="361">
        <v>101</v>
      </c>
      <c r="G764" s="361">
        <v>434</v>
      </c>
      <c r="H764" s="361">
        <v>626</v>
      </c>
      <c r="I764" s="361">
        <v>643</v>
      </c>
      <c r="J764" s="361">
        <v>627</v>
      </c>
      <c r="K764" s="361">
        <v>697</v>
      </c>
      <c r="L764" s="361">
        <v>745</v>
      </c>
      <c r="M764" s="361">
        <v>781</v>
      </c>
      <c r="N764" s="361">
        <v>947</v>
      </c>
      <c r="O764" s="361">
        <v>1100</v>
      </c>
      <c r="P764" s="361">
        <v>1314</v>
      </c>
      <c r="Q764" s="361">
        <v>1544</v>
      </c>
      <c r="R764" s="361">
        <v>1766</v>
      </c>
      <c r="S764" s="361">
        <v>2184</v>
      </c>
      <c r="T764" s="361">
        <v>2336</v>
      </c>
      <c r="U764" s="361">
        <v>3609</v>
      </c>
      <c r="V764" s="361">
        <v>219</v>
      </c>
      <c r="Y764" s="260"/>
    </row>
    <row r="765" spans="1:25" s="143" customFormat="1" ht="9" customHeight="1">
      <c r="A765" s="84" t="s">
        <v>28</v>
      </c>
      <c r="B765" s="116">
        <f t="shared" si="41"/>
        <v>14595</v>
      </c>
      <c r="C765" s="359">
        <v>591</v>
      </c>
      <c r="D765" s="359">
        <v>100</v>
      </c>
      <c r="E765" s="359">
        <v>53</v>
      </c>
      <c r="F765" s="359">
        <v>78</v>
      </c>
      <c r="G765" s="359">
        <v>171</v>
      </c>
      <c r="H765" s="359">
        <v>236</v>
      </c>
      <c r="I765" s="359">
        <v>244</v>
      </c>
      <c r="J765" s="359">
        <v>256</v>
      </c>
      <c r="K765" s="359">
        <v>314</v>
      </c>
      <c r="L765" s="359">
        <v>444</v>
      </c>
      <c r="M765" s="359">
        <v>551</v>
      </c>
      <c r="N765" s="359">
        <v>738</v>
      </c>
      <c r="O765" s="359">
        <v>916</v>
      </c>
      <c r="P765" s="359">
        <v>1058</v>
      </c>
      <c r="Q765" s="359">
        <v>1160</v>
      </c>
      <c r="R765" s="359">
        <v>1399</v>
      </c>
      <c r="S765" s="359">
        <v>1590</v>
      </c>
      <c r="T765" s="359">
        <v>1679</v>
      </c>
      <c r="U765" s="359">
        <v>2982</v>
      </c>
      <c r="V765" s="359">
        <v>35</v>
      </c>
      <c r="Y765" s="260"/>
    </row>
    <row r="766" spans="1:25" s="143" customFormat="1" ht="9" customHeight="1">
      <c r="A766" s="84" t="s">
        <v>29</v>
      </c>
      <c r="B766" s="116">
        <f t="shared" si="41"/>
        <v>43141</v>
      </c>
      <c r="C766" s="359">
        <v>1552</v>
      </c>
      <c r="D766" s="359">
        <v>327</v>
      </c>
      <c r="E766" s="359">
        <v>174</v>
      </c>
      <c r="F766" s="359">
        <v>178</v>
      </c>
      <c r="G766" s="359">
        <v>601</v>
      </c>
      <c r="H766" s="359">
        <v>802</v>
      </c>
      <c r="I766" s="359">
        <v>865</v>
      </c>
      <c r="J766" s="359">
        <v>951</v>
      </c>
      <c r="K766" s="359">
        <v>1100</v>
      </c>
      <c r="L766" s="359">
        <v>1344</v>
      </c>
      <c r="M766" s="359">
        <v>1647</v>
      </c>
      <c r="N766" s="359">
        <v>1997</v>
      </c>
      <c r="O766" s="359">
        <v>2604</v>
      </c>
      <c r="P766" s="359">
        <v>3111</v>
      </c>
      <c r="Q766" s="359">
        <v>3719</v>
      </c>
      <c r="R766" s="359">
        <v>4039</v>
      </c>
      <c r="S766" s="359">
        <v>4441</v>
      </c>
      <c r="T766" s="359">
        <v>4517</v>
      </c>
      <c r="U766" s="359">
        <v>8829</v>
      </c>
      <c r="V766" s="359">
        <v>343</v>
      </c>
      <c r="Y766" s="260"/>
    </row>
    <row r="767" spans="1:25" s="143" customFormat="1" ht="9" customHeight="1">
      <c r="A767" s="84" t="s">
        <v>30</v>
      </c>
      <c r="B767" s="116">
        <f t="shared" si="41"/>
        <v>77813</v>
      </c>
      <c r="C767" s="359">
        <v>3862</v>
      </c>
      <c r="D767" s="359">
        <v>596</v>
      </c>
      <c r="E767" s="359">
        <v>315</v>
      </c>
      <c r="F767" s="359">
        <v>416</v>
      </c>
      <c r="G767" s="359">
        <v>1042</v>
      </c>
      <c r="H767" s="359">
        <v>1640</v>
      </c>
      <c r="I767" s="359">
        <v>1717</v>
      </c>
      <c r="J767" s="359">
        <v>1933</v>
      </c>
      <c r="K767" s="359">
        <v>2208</v>
      </c>
      <c r="L767" s="359">
        <v>2921</v>
      </c>
      <c r="M767" s="359">
        <v>3733</v>
      </c>
      <c r="N767" s="359">
        <v>4695</v>
      </c>
      <c r="O767" s="359">
        <v>5687</v>
      </c>
      <c r="P767" s="359">
        <v>6417</v>
      </c>
      <c r="Q767" s="359">
        <v>6832</v>
      </c>
      <c r="R767" s="359">
        <v>7014</v>
      </c>
      <c r="S767" s="359">
        <v>7439</v>
      </c>
      <c r="T767" s="359">
        <v>7420</v>
      </c>
      <c r="U767" s="359">
        <v>11684</v>
      </c>
      <c r="V767" s="359">
        <v>242</v>
      </c>
      <c r="Y767" s="260"/>
    </row>
    <row r="768" spans="1:25" s="143" customFormat="1" ht="9" customHeight="1">
      <c r="A768" s="336" t="s">
        <v>31</v>
      </c>
      <c r="B768" s="360">
        <f t="shared" si="41"/>
        <v>25473</v>
      </c>
      <c r="C768" s="361">
        <v>697</v>
      </c>
      <c r="D768" s="361">
        <v>204</v>
      </c>
      <c r="E768" s="361">
        <v>111</v>
      </c>
      <c r="F768" s="361">
        <v>109</v>
      </c>
      <c r="G768" s="361">
        <v>340</v>
      </c>
      <c r="H768" s="361">
        <v>472</v>
      </c>
      <c r="I768" s="361">
        <v>526</v>
      </c>
      <c r="J768" s="361">
        <v>551</v>
      </c>
      <c r="K768" s="361">
        <v>676</v>
      </c>
      <c r="L768" s="361">
        <v>764</v>
      </c>
      <c r="M768" s="361">
        <v>923</v>
      </c>
      <c r="N768" s="361">
        <v>1151</v>
      </c>
      <c r="O768" s="361">
        <v>1406</v>
      </c>
      <c r="P768" s="361">
        <v>1644</v>
      </c>
      <c r="Q768" s="361">
        <v>2001</v>
      </c>
      <c r="R768" s="361">
        <v>2199</v>
      </c>
      <c r="S768" s="361">
        <v>2654</v>
      </c>
      <c r="T768" s="361">
        <v>3099</v>
      </c>
      <c r="U768" s="361">
        <v>5848</v>
      </c>
      <c r="V768" s="361">
        <v>98</v>
      </c>
      <c r="Y768" s="260"/>
    </row>
    <row r="769" spans="1:25" s="143" customFormat="1" ht="9" customHeight="1">
      <c r="A769" s="84" t="s">
        <v>32</v>
      </c>
      <c r="B769" s="116">
        <f t="shared" si="41"/>
        <v>11236</v>
      </c>
      <c r="C769" s="359">
        <v>315</v>
      </c>
      <c r="D769" s="359">
        <v>70</v>
      </c>
      <c r="E769" s="359">
        <v>47</v>
      </c>
      <c r="F769" s="359">
        <v>43</v>
      </c>
      <c r="G769" s="359">
        <v>120</v>
      </c>
      <c r="H769" s="359">
        <v>214</v>
      </c>
      <c r="I769" s="359">
        <v>199</v>
      </c>
      <c r="J769" s="359">
        <v>226</v>
      </c>
      <c r="K769" s="359">
        <v>272</v>
      </c>
      <c r="L769" s="359">
        <v>335</v>
      </c>
      <c r="M769" s="359">
        <v>401</v>
      </c>
      <c r="N769" s="359">
        <v>567</v>
      </c>
      <c r="O769" s="359">
        <v>739</v>
      </c>
      <c r="P769" s="359">
        <v>879</v>
      </c>
      <c r="Q769" s="359">
        <v>954</v>
      </c>
      <c r="R769" s="359">
        <v>1079</v>
      </c>
      <c r="S769" s="359">
        <v>1211</v>
      </c>
      <c r="T769" s="359">
        <v>1261</v>
      </c>
      <c r="U769" s="359">
        <v>2249</v>
      </c>
      <c r="V769" s="359">
        <v>55</v>
      </c>
      <c r="Y769" s="260"/>
    </row>
    <row r="770" spans="1:25" s="143" customFormat="1" ht="9" customHeight="1">
      <c r="A770" s="84" t="s">
        <v>33</v>
      </c>
      <c r="B770" s="116">
        <f t="shared" si="41"/>
        <v>6187</v>
      </c>
      <c r="C770" s="359">
        <v>221</v>
      </c>
      <c r="D770" s="359">
        <v>54</v>
      </c>
      <c r="E770" s="359">
        <v>29</v>
      </c>
      <c r="F770" s="359">
        <v>27</v>
      </c>
      <c r="G770" s="359">
        <v>70</v>
      </c>
      <c r="H770" s="359">
        <v>113</v>
      </c>
      <c r="I770" s="359">
        <v>110</v>
      </c>
      <c r="J770" s="359">
        <v>115</v>
      </c>
      <c r="K770" s="359">
        <v>168</v>
      </c>
      <c r="L770" s="359">
        <v>162</v>
      </c>
      <c r="M770" s="359">
        <v>208</v>
      </c>
      <c r="N770" s="359">
        <v>250</v>
      </c>
      <c r="O770" s="359">
        <v>348</v>
      </c>
      <c r="P770" s="359">
        <v>426</v>
      </c>
      <c r="Q770" s="359">
        <v>502</v>
      </c>
      <c r="R770" s="359">
        <v>613</v>
      </c>
      <c r="S770" s="359">
        <v>703</v>
      </c>
      <c r="T770" s="359">
        <v>724</v>
      </c>
      <c r="U770" s="359">
        <v>1285</v>
      </c>
      <c r="V770" s="359">
        <v>59</v>
      </c>
      <c r="Y770" s="260"/>
    </row>
    <row r="771" spans="1:25" s="143" customFormat="1" ht="9" customHeight="1">
      <c r="A771" s="84" t="s">
        <v>34</v>
      </c>
      <c r="B771" s="116">
        <f t="shared" si="41"/>
        <v>25087</v>
      </c>
      <c r="C771" s="359">
        <v>924</v>
      </c>
      <c r="D771" s="359">
        <v>119</v>
      </c>
      <c r="E771" s="359">
        <v>69</v>
      </c>
      <c r="F771" s="359">
        <v>96</v>
      </c>
      <c r="G771" s="359">
        <v>276</v>
      </c>
      <c r="H771" s="359">
        <v>346</v>
      </c>
      <c r="I771" s="359">
        <v>394</v>
      </c>
      <c r="J771" s="359">
        <v>452</v>
      </c>
      <c r="K771" s="359">
        <v>586</v>
      </c>
      <c r="L771" s="359">
        <v>768</v>
      </c>
      <c r="M771" s="359">
        <v>1064</v>
      </c>
      <c r="N771" s="359">
        <v>1356</v>
      </c>
      <c r="O771" s="359">
        <v>1786</v>
      </c>
      <c r="P771" s="359">
        <v>2050</v>
      </c>
      <c r="Q771" s="359">
        <v>2340</v>
      </c>
      <c r="R771" s="359">
        <v>2578</v>
      </c>
      <c r="S771" s="359">
        <v>2972</v>
      </c>
      <c r="T771" s="359">
        <v>2717</v>
      </c>
      <c r="U771" s="359">
        <v>4155</v>
      </c>
      <c r="V771" s="359">
        <v>39</v>
      </c>
      <c r="Y771" s="260"/>
    </row>
    <row r="772" spans="1:25" s="143" customFormat="1" ht="9" customHeight="1">
      <c r="A772" s="336" t="s">
        <v>35</v>
      </c>
      <c r="B772" s="360">
        <f t="shared" si="41"/>
        <v>24334</v>
      </c>
      <c r="C772" s="361">
        <v>778</v>
      </c>
      <c r="D772" s="361">
        <v>220</v>
      </c>
      <c r="E772" s="361">
        <v>103</v>
      </c>
      <c r="F772" s="361">
        <v>161</v>
      </c>
      <c r="G772" s="361">
        <v>299</v>
      </c>
      <c r="H772" s="361">
        <v>398</v>
      </c>
      <c r="I772" s="361">
        <v>429</v>
      </c>
      <c r="J772" s="361">
        <v>500</v>
      </c>
      <c r="K772" s="361">
        <v>581</v>
      </c>
      <c r="L772" s="361">
        <v>692</v>
      </c>
      <c r="M772" s="361">
        <v>860</v>
      </c>
      <c r="N772" s="361">
        <v>1160</v>
      </c>
      <c r="O772" s="361">
        <v>1356</v>
      </c>
      <c r="P772" s="361">
        <v>1546</v>
      </c>
      <c r="Q772" s="361">
        <v>1797</v>
      </c>
      <c r="R772" s="361">
        <v>2201</v>
      </c>
      <c r="S772" s="361">
        <v>2671</v>
      </c>
      <c r="T772" s="361">
        <v>3047</v>
      </c>
      <c r="U772" s="361">
        <v>5478</v>
      </c>
      <c r="V772" s="361">
        <v>57</v>
      </c>
      <c r="Y772" s="260"/>
    </row>
    <row r="773" spans="1:25" s="143" customFormat="1" ht="9" customHeight="1">
      <c r="A773" s="84" t="s">
        <v>36</v>
      </c>
      <c r="B773" s="116">
        <f t="shared" si="41"/>
        <v>34517</v>
      </c>
      <c r="C773" s="359">
        <v>1768</v>
      </c>
      <c r="D773" s="359">
        <v>361</v>
      </c>
      <c r="E773" s="359">
        <v>157</v>
      </c>
      <c r="F773" s="359">
        <v>219</v>
      </c>
      <c r="G773" s="359">
        <v>412</v>
      </c>
      <c r="H773" s="359">
        <v>587</v>
      </c>
      <c r="I773" s="359">
        <v>595</v>
      </c>
      <c r="J773" s="359">
        <v>680</v>
      </c>
      <c r="K773" s="359">
        <v>784</v>
      </c>
      <c r="L773" s="359">
        <v>1071</v>
      </c>
      <c r="M773" s="359">
        <v>1305</v>
      </c>
      <c r="N773" s="359">
        <v>1776</v>
      </c>
      <c r="O773" s="359">
        <v>2159</v>
      </c>
      <c r="P773" s="359">
        <v>2469</v>
      </c>
      <c r="Q773" s="359">
        <v>2830</v>
      </c>
      <c r="R773" s="359">
        <v>3032</v>
      </c>
      <c r="S773" s="359">
        <v>3506</v>
      </c>
      <c r="T773" s="359">
        <v>3926</v>
      </c>
      <c r="U773" s="359">
        <v>6734</v>
      </c>
      <c r="V773" s="359">
        <v>146</v>
      </c>
      <c r="Y773" s="260"/>
    </row>
    <row r="774" spans="1:25" s="143" customFormat="1" ht="9" customHeight="1">
      <c r="A774" s="84" t="s">
        <v>37</v>
      </c>
      <c r="B774" s="116">
        <f t="shared" si="41"/>
        <v>9034</v>
      </c>
      <c r="C774" s="359">
        <v>443</v>
      </c>
      <c r="D774" s="359">
        <v>57</v>
      </c>
      <c r="E774" s="359">
        <v>41</v>
      </c>
      <c r="F774" s="359">
        <v>44</v>
      </c>
      <c r="G774" s="359">
        <v>121</v>
      </c>
      <c r="H774" s="359">
        <v>225</v>
      </c>
      <c r="I774" s="359">
        <v>166</v>
      </c>
      <c r="J774" s="359">
        <v>208</v>
      </c>
      <c r="K774" s="359">
        <v>274</v>
      </c>
      <c r="L774" s="359">
        <v>322</v>
      </c>
      <c r="M774" s="359">
        <v>407</v>
      </c>
      <c r="N774" s="359">
        <v>497</v>
      </c>
      <c r="O774" s="359">
        <v>623</v>
      </c>
      <c r="P774" s="359">
        <v>650</v>
      </c>
      <c r="Q774" s="359">
        <v>703</v>
      </c>
      <c r="R774" s="359">
        <v>805</v>
      </c>
      <c r="S774" s="359">
        <v>804</v>
      </c>
      <c r="T774" s="359">
        <v>930</v>
      </c>
      <c r="U774" s="359">
        <v>1706</v>
      </c>
      <c r="V774" s="359">
        <v>8</v>
      </c>
      <c r="Y774" s="260"/>
    </row>
    <row r="775" spans="1:25" s="143" customFormat="1" ht="9" customHeight="1">
      <c r="A775" s="84" t="s">
        <v>38</v>
      </c>
      <c r="B775" s="116">
        <f t="shared" si="41"/>
        <v>5738</v>
      </c>
      <c r="C775" s="359">
        <v>335</v>
      </c>
      <c r="D775" s="359">
        <v>63</v>
      </c>
      <c r="E775" s="359">
        <v>21</v>
      </c>
      <c r="F775" s="359">
        <v>30</v>
      </c>
      <c r="G775" s="359">
        <v>106</v>
      </c>
      <c r="H775" s="359">
        <v>157</v>
      </c>
      <c r="I775" s="359">
        <v>171</v>
      </c>
      <c r="J775" s="359">
        <v>205</v>
      </c>
      <c r="K775" s="359">
        <v>243</v>
      </c>
      <c r="L775" s="359">
        <v>300</v>
      </c>
      <c r="M775" s="359">
        <v>326</v>
      </c>
      <c r="N775" s="359">
        <v>390</v>
      </c>
      <c r="O775" s="359">
        <v>451</v>
      </c>
      <c r="P775" s="359">
        <v>451</v>
      </c>
      <c r="Q775" s="359">
        <v>469</v>
      </c>
      <c r="R775" s="359">
        <v>477</v>
      </c>
      <c r="S775" s="359">
        <v>471</v>
      </c>
      <c r="T775" s="359">
        <v>428</v>
      </c>
      <c r="U775" s="359">
        <v>595</v>
      </c>
      <c r="V775" s="359">
        <v>49</v>
      </c>
      <c r="Y775" s="260"/>
    </row>
    <row r="776" spans="1:25" s="143" customFormat="1" ht="9" customHeight="1">
      <c r="A776" s="336" t="s">
        <v>39</v>
      </c>
      <c r="B776" s="360">
        <f t="shared" si="41"/>
        <v>14163</v>
      </c>
      <c r="C776" s="361">
        <v>500</v>
      </c>
      <c r="D776" s="361">
        <v>92</v>
      </c>
      <c r="E776" s="361">
        <v>38</v>
      </c>
      <c r="F776" s="361">
        <v>80</v>
      </c>
      <c r="G776" s="361">
        <v>189</v>
      </c>
      <c r="H776" s="361">
        <v>262</v>
      </c>
      <c r="I776" s="361">
        <v>220</v>
      </c>
      <c r="J776" s="361">
        <v>241</v>
      </c>
      <c r="K776" s="361">
        <v>310</v>
      </c>
      <c r="L776" s="361">
        <v>389</v>
      </c>
      <c r="M776" s="361">
        <v>494</v>
      </c>
      <c r="N776" s="361">
        <v>652</v>
      </c>
      <c r="O776" s="361">
        <v>762</v>
      </c>
      <c r="P776" s="361">
        <v>921</v>
      </c>
      <c r="Q776" s="361">
        <v>1099</v>
      </c>
      <c r="R776" s="361">
        <v>1271</v>
      </c>
      <c r="S776" s="361">
        <v>1586</v>
      </c>
      <c r="T776" s="361">
        <v>1760</v>
      </c>
      <c r="U776" s="361">
        <v>3249</v>
      </c>
      <c r="V776" s="361">
        <v>48</v>
      </c>
      <c r="Y776" s="260"/>
    </row>
    <row r="777" spans="1:25" s="143" customFormat="1" ht="9" customHeight="1">
      <c r="A777" s="84" t="s">
        <v>40</v>
      </c>
      <c r="B777" s="116">
        <f t="shared" si="41"/>
        <v>15357</v>
      </c>
      <c r="C777" s="359">
        <v>532</v>
      </c>
      <c r="D777" s="359">
        <v>110</v>
      </c>
      <c r="E777" s="359">
        <v>55</v>
      </c>
      <c r="F777" s="359">
        <v>67</v>
      </c>
      <c r="G777" s="359">
        <v>229</v>
      </c>
      <c r="H777" s="359">
        <v>410</v>
      </c>
      <c r="I777" s="359">
        <v>395</v>
      </c>
      <c r="J777" s="359">
        <v>368</v>
      </c>
      <c r="K777" s="359">
        <v>460</v>
      </c>
      <c r="L777" s="359">
        <v>498</v>
      </c>
      <c r="M777" s="359">
        <v>546</v>
      </c>
      <c r="N777" s="359">
        <v>696</v>
      </c>
      <c r="O777" s="359">
        <v>849</v>
      </c>
      <c r="P777" s="359">
        <v>1069</v>
      </c>
      <c r="Q777" s="359">
        <v>1237</v>
      </c>
      <c r="R777" s="359">
        <v>1556</v>
      </c>
      <c r="S777" s="359">
        <v>1756</v>
      </c>
      <c r="T777" s="359">
        <v>1765</v>
      </c>
      <c r="U777" s="359">
        <v>2655</v>
      </c>
      <c r="V777" s="359">
        <v>104</v>
      </c>
      <c r="Y777" s="260"/>
    </row>
    <row r="778" spans="1:25" s="143" customFormat="1" ht="9" customHeight="1">
      <c r="A778" s="84" t="s">
        <v>41</v>
      </c>
      <c r="B778" s="116">
        <f t="shared" si="41"/>
        <v>16507</v>
      </c>
      <c r="C778" s="359">
        <v>534</v>
      </c>
      <c r="D778" s="359">
        <v>117</v>
      </c>
      <c r="E778" s="359">
        <v>59</v>
      </c>
      <c r="F778" s="359">
        <v>77</v>
      </c>
      <c r="G778" s="359">
        <v>213</v>
      </c>
      <c r="H778" s="359">
        <v>303</v>
      </c>
      <c r="I778" s="359">
        <v>306</v>
      </c>
      <c r="J778" s="359">
        <v>364</v>
      </c>
      <c r="K778" s="359">
        <v>446</v>
      </c>
      <c r="L778" s="359">
        <v>575</v>
      </c>
      <c r="M778" s="359">
        <v>704</v>
      </c>
      <c r="N778" s="359">
        <v>870</v>
      </c>
      <c r="O778" s="359">
        <v>1229</v>
      </c>
      <c r="P778" s="359">
        <v>1396</v>
      </c>
      <c r="Q778" s="359">
        <v>1517</v>
      </c>
      <c r="R778" s="359">
        <v>1654</v>
      </c>
      <c r="S778" s="359">
        <v>1819</v>
      </c>
      <c r="T778" s="359">
        <v>1765</v>
      </c>
      <c r="U778" s="359">
        <v>2452</v>
      </c>
      <c r="V778" s="359">
        <v>107</v>
      </c>
      <c r="Y778" s="260"/>
    </row>
    <row r="779" spans="1:25" s="143" customFormat="1" ht="9" customHeight="1">
      <c r="A779" s="84" t="s">
        <v>42</v>
      </c>
      <c r="B779" s="116">
        <f t="shared" si="41"/>
        <v>12666</v>
      </c>
      <c r="C779" s="359">
        <v>742</v>
      </c>
      <c r="D779" s="359">
        <v>97</v>
      </c>
      <c r="E779" s="359">
        <v>68</v>
      </c>
      <c r="F779" s="359">
        <v>101</v>
      </c>
      <c r="G779" s="359">
        <v>193</v>
      </c>
      <c r="H779" s="359">
        <v>334</v>
      </c>
      <c r="I779" s="359">
        <v>354</v>
      </c>
      <c r="J779" s="359">
        <v>397</v>
      </c>
      <c r="K779" s="359">
        <v>389</v>
      </c>
      <c r="L779" s="359">
        <v>460</v>
      </c>
      <c r="M779" s="359">
        <v>559</v>
      </c>
      <c r="N779" s="359">
        <v>774</v>
      </c>
      <c r="O779" s="359">
        <v>863</v>
      </c>
      <c r="P779" s="359">
        <v>1074</v>
      </c>
      <c r="Q779" s="359">
        <v>973</v>
      </c>
      <c r="R779" s="359">
        <v>1018</v>
      </c>
      <c r="S779" s="359">
        <v>1184</v>
      </c>
      <c r="T779" s="359">
        <v>1168</v>
      </c>
      <c r="U779" s="359">
        <v>1867</v>
      </c>
      <c r="V779" s="359">
        <v>51</v>
      </c>
      <c r="Y779" s="260"/>
    </row>
    <row r="780" spans="1:25" s="143" customFormat="1" ht="9" customHeight="1">
      <c r="A780" s="336" t="s">
        <v>43</v>
      </c>
      <c r="B780" s="360">
        <f t="shared" si="41"/>
        <v>18700</v>
      </c>
      <c r="C780" s="361">
        <v>738</v>
      </c>
      <c r="D780" s="361">
        <v>97</v>
      </c>
      <c r="E780" s="361">
        <v>50</v>
      </c>
      <c r="F780" s="361">
        <v>56</v>
      </c>
      <c r="G780" s="361">
        <v>225</v>
      </c>
      <c r="H780" s="361">
        <v>343</v>
      </c>
      <c r="I780" s="361">
        <v>361</v>
      </c>
      <c r="J780" s="361">
        <v>430</v>
      </c>
      <c r="K780" s="361">
        <v>478</v>
      </c>
      <c r="L780" s="361">
        <v>625</v>
      </c>
      <c r="M780" s="361">
        <v>800</v>
      </c>
      <c r="N780" s="361">
        <v>1039</v>
      </c>
      <c r="O780" s="361">
        <v>1365</v>
      </c>
      <c r="P780" s="361">
        <v>1475</v>
      </c>
      <c r="Q780" s="361">
        <v>1643</v>
      </c>
      <c r="R780" s="361">
        <v>1859</v>
      </c>
      <c r="S780" s="361">
        <v>2014</v>
      </c>
      <c r="T780" s="361">
        <v>1902</v>
      </c>
      <c r="U780" s="361">
        <v>3043</v>
      </c>
      <c r="V780" s="361">
        <v>157</v>
      </c>
      <c r="Y780" s="260"/>
    </row>
    <row r="781" spans="1:25" s="143" customFormat="1" ht="9" customHeight="1">
      <c r="A781" s="84" t="s">
        <v>44</v>
      </c>
      <c r="B781" s="116">
        <f t="shared" si="41"/>
        <v>6110</v>
      </c>
      <c r="C781" s="359">
        <v>334</v>
      </c>
      <c r="D781" s="359">
        <v>54</v>
      </c>
      <c r="E781" s="359">
        <v>32</v>
      </c>
      <c r="F781" s="359">
        <v>33</v>
      </c>
      <c r="G781" s="359">
        <v>73</v>
      </c>
      <c r="H781" s="359">
        <v>132</v>
      </c>
      <c r="I781" s="359">
        <v>106</v>
      </c>
      <c r="J781" s="359">
        <v>117</v>
      </c>
      <c r="K781" s="359">
        <v>143</v>
      </c>
      <c r="L781" s="359">
        <v>182</v>
      </c>
      <c r="M781" s="359">
        <v>243</v>
      </c>
      <c r="N781" s="359">
        <v>330</v>
      </c>
      <c r="O781" s="359">
        <v>368</v>
      </c>
      <c r="P781" s="359">
        <v>408</v>
      </c>
      <c r="Q781" s="359">
        <v>490</v>
      </c>
      <c r="R781" s="359">
        <v>487</v>
      </c>
      <c r="S781" s="359">
        <v>581</v>
      </c>
      <c r="T781" s="359">
        <v>633</v>
      </c>
      <c r="U781" s="359">
        <v>1353</v>
      </c>
      <c r="V781" s="359">
        <v>11</v>
      </c>
      <c r="Y781" s="260"/>
    </row>
    <row r="782" spans="1:25" s="143" customFormat="1" ht="9" customHeight="1">
      <c r="A782" s="84" t="s">
        <v>45</v>
      </c>
      <c r="B782" s="116">
        <f t="shared" si="41"/>
        <v>52354</v>
      </c>
      <c r="C782" s="359">
        <v>1778</v>
      </c>
      <c r="D782" s="359">
        <v>295</v>
      </c>
      <c r="E782" s="359">
        <v>161</v>
      </c>
      <c r="F782" s="359">
        <v>211</v>
      </c>
      <c r="G782" s="359">
        <v>520</v>
      </c>
      <c r="H782" s="359">
        <v>890</v>
      </c>
      <c r="I782" s="359">
        <v>921</v>
      </c>
      <c r="J782" s="359">
        <v>1033</v>
      </c>
      <c r="K782" s="359">
        <v>1302</v>
      </c>
      <c r="L782" s="359">
        <v>1673</v>
      </c>
      <c r="M782" s="359">
        <v>2060</v>
      </c>
      <c r="N782" s="359">
        <v>2712</v>
      </c>
      <c r="O782" s="359">
        <v>3377</v>
      </c>
      <c r="P782" s="359">
        <v>4003</v>
      </c>
      <c r="Q782" s="359">
        <v>4595</v>
      </c>
      <c r="R782" s="359">
        <v>5080</v>
      </c>
      <c r="S782" s="359">
        <v>5859</v>
      </c>
      <c r="T782" s="359">
        <v>5837</v>
      </c>
      <c r="U782" s="359">
        <v>9850</v>
      </c>
      <c r="V782" s="359">
        <v>197</v>
      </c>
      <c r="Y782" s="260"/>
    </row>
    <row r="783" spans="1:25" s="143" customFormat="1" ht="9" customHeight="1">
      <c r="A783" s="84" t="s">
        <v>46</v>
      </c>
      <c r="B783" s="116">
        <f t="shared" si="41"/>
        <v>13282</v>
      </c>
      <c r="C783" s="359">
        <v>458</v>
      </c>
      <c r="D783" s="359">
        <v>73</v>
      </c>
      <c r="E783" s="359">
        <v>41</v>
      </c>
      <c r="F783" s="359">
        <v>47</v>
      </c>
      <c r="G783" s="359">
        <v>98</v>
      </c>
      <c r="H783" s="359">
        <v>157</v>
      </c>
      <c r="I783" s="359">
        <v>157</v>
      </c>
      <c r="J783" s="359">
        <v>202</v>
      </c>
      <c r="K783" s="359">
        <v>304</v>
      </c>
      <c r="L783" s="359">
        <v>378</v>
      </c>
      <c r="M783" s="359">
        <v>476</v>
      </c>
      <c r="N783" s="359">
        <v>639</v>
      </c>
      <c r="O783" s="359">
        <v>756</v>
      </c>
      <c r="P783" s="359">
        <v>955</v>
      </c>
      <c r="Q783" s="359">
        <v>1142</v>
      </c>
      <c r="R783" s="359">
        <v>1262</v>
      </c>
      <c r="S783" s="359">
        <v>1529</v>
      </c>
      <c r="T783" s="359">
        <v>1679</v>
      </c>
      <c r="U783" s="359">
        <v>2918</v>
      </c>
      <c r="V783" s="359">
        <v>11</v>
      </c>
      <c r="Y783" s="260"/>
    </row>
    <row r="784" spans="1:25" s="143" customFormat="1" ht="9" customHeight="1">
      <c r="A784" s="336" t="s">
        <v>47</v>
      </c>
      <c r="B784" s="360">
        <f t="shared" si="41"/>
        <v>8838</v>
      </c>
      <c r="C784" s="361">
        <v>360</v>
      </c>
      <c r="D784" s="361">
        <v>52</v>
      </c>
      <c r="E784" s="361">
        <v>36</v>
      </c>
      <c r="F784" s="361">
        <v>39</v>
      </c>
      <c r="G784" s="361">
        <v>159</v>
      </c>
      <c r="H784" s="361">
        <v>187</v>
      </c>
      <c r="I784" s="361">
        <v>187</v>
      </c>
      <c r="J784" s="361">
        <v>169</v>
      </c>
      <c r="K784" s="361">
        <v>197</v>
      </c>
      <c r="L784" s="361">
        <v>235</v>
      </c>
      <c r="M784" s="361">
        <v>291</v>
      </c>
      <c r="N784" s="361">
        <v>370</v>
      </c>
      <c r="O784" s="361">
        <v>475</v>
      </c>
      <c r="P784" s="361">
        <v>497</v>
      </c>
      <c r="Q784" s="361">
        <v>636</v>
      </c>
      <c r="R784" s="361">
        <v>769</v>
      </c>
      <c r="S784" s="361">
        <v>969</v>
      </c>
      <c r="T784" s="361">
        <v>1042</v>
      </c>
      <c r="U784" s="361">
        <v>2122</v>
      </c>
      <c r="V784" s="361">
        <v>46</v>
      </c>
      <c r="Y784" s="260"/>
    </row>
    <row r="785" spans="1:26" s="143" customFormat="1" ht="9" customHeight="1">
      <c r="A785" s="84" t="s">
        <v>76</v>
      </c>
      <c r="B785" s="116">
        <f t="shared" si="41"/>
        <v>1095</v>
      </c>
      <c r="C785" s="359">
        <v>12</v>
      </c>
      <c r="D785" s="359">
        <v>11</v>
      </c>
      <c r="E785" s="359">
        <v>6</v>
      </c>
      <c r="F785" s="359">
        <v>8</v>
      </c>
      <c r="G785" s="359">
        <v>18</v>
      </c>
      <c r="H785" s="359">
        <v>69</v>
      </c>
      <c r="I785" s="359">
        <v>59</v>
      </c>
      <c r="J785" s="359">
        <v>59</v>
      </c>
      <c r="K785" s="359">
        <v>60</v>
      </c>
      <c r="L785" s="359">
        <v>62</v>
      </c>
      <c r="M785" s="359">
        <v>57</v>
      </c>
      <c r="N785" s="359">
        <v>111</v>
      </c>
      <c r="O785" s="359">
        <v>88</v>
      </c>
      <c r="P785" s="359">
        <v>101</v>
      </c>
      <c r="Q785" s="359">
        <v>108</v>
      </c>
      <c r="R785" s="359">
        <v>87</v>
      </c>
      <c r="S785" s="359">
        <v>62</v>
      </c>
      <c r="T785" s="359">
        <v>55</v>
      </c>
      <c r="U785" s="359">
        <v>59</v>
      </c>
      <c r="V785" s="359">
        <v>3</v>
      </c>
      <c r="Y785" s="260"/>
    </row>
    <row r="786" spans="1:26" s="143" customFormat="1" ht="9" customHeight="1">
      <c r="A786" s="84"/>
      <c r="B786" s="116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</row>
    <row r="787" spans="1:26" s="143" customFormat="1" ht="9" customHeight="1">
      <c r="A787" s="80">
        <v>2016</v>
      </c>
      <c r="B787" s="116"/>
      <c r="C787" s="116"/>
      <c r="D787" s="116"/>
      <c r="E787" s="116"/>
      <c r="F787" s="116"/>
      <c r="G787" s="116"/>
      <c r="H787" s="116"/>
      <c r="I787" s="116"/>
      <c r="J787" s="116"/>
      <c r="K787" s="116"/>
      <c r="L787" s="116"/>
      <c r="M787" s="84"/>
      <c r="N787" s="84"/>
      <c r="O787" s="84"/>
      <c r="P787" s="84"/>
      <c r="Q787" s="84"/>
      <c r="R787" s="84"/>
      <c r="S787" s="84"/>
      <c r="T787" s="84"/>
      <c r="U787" s="334"/>
      <c r="V787" s="358"/>
    </row>
    <row r="788" spans="1:26" s="258" customFormat="1" ht="9" customHeight="1">
      <c r="A788" s="83" t="s">
        <v>7</v>
      </c>
      <c r="B788" s="121">
        <f t="shared" ref="B788:V788" si="42">SUM(B790:B822)</f>
        <v>685766</v>
      </c>
      <c r="C788" s="121">
        <f t="shared" si="42"/>
        <v>24730</v>
      </c>
      <c r="D788" s="121">
        <f t="shared" si="42"/>
        <v>5082</v>
      </c>
      <c r="E788" s="121">
        <f t="shared" si="42"/>
        <v>2523</v>
      </c>
      <c r="F788" s="121">
        <f t="shared" si="42"/>
        <v>3261</v>
      </c>
      <c r="G788" s="121">
        <f t="shared" si="42"/>
        <v>8510</v>
      </c>
      <c r="H788" s="121">
        <f t="shared" si="42"/>
        <v>13566</v>
      </c>
      <c r="I788" s="121">
        <f t="shared" si="42"/>
        <v>14433</v>
      </c>
      <c r="J788" s="121">
        <f t="shared" si="42"/>
        <v>15546</v>
      </c>
      <c r="K788" s="121">
        <f t="shared" si="42"/>
        <v>18717</v>
      </c>
      <c r="L788" s="121">
        <f t="shared" si="42"/>
        <v>23869</v>
      </c>
      <c r="M788" s="121">
        <f t="shared" si="42"/>
        <v>28424</v>
      </c>
      <c r="N788" s="121">
        <f t="shared" si="42"/>
        <v>36726</v>
      </c>
      <c r="O788" s="121">
        <f t="shared" si="42"/>
        <v>45594</v>
      </c>
      <c r="P788" s="121">
        <f t="shared" si="42"/>
        <v>52782</v>
      </c>
      <c r="Q788" s="121">
        <f t="shared" si="42"/>
        <v>58142</v>
      </c>
      <c r="R788" s="121">
        <f t="shared" si="42"/>
        <v>63657</v>
      </c>
      <c r="S788" s="121">
        <f t="shared" si="42"/>
        <v>69542</v>
      </c>
      <c r="T788" s="121">
        <f t="shared" si="42"/>
        <v>72197</v>
      </c>
      <c r="U788" s="121">
        <f t="shared" si="42"/>
        <v>125191</v>
      </c>
      <c r="V788" s="121">
        <f t="shared" si="42"/>
        <v>3274</v>
      </c>
      <c r="Y788" s="260"/>
      <c r="Z788" s="261"/>
    </row>
    <row r="789" spans="1:26" s="258" customFormat="1" ht="5.25" customHeight="1">
      <c r="A789" s="83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</row>
    <row r="790" spans="1:26" s="143" customFormat="1" ht="9" customHeight="1">
      <c r="A790" s="84" t="s">
        <v>16</v>
      </c>
      <c r="B790" s="116">
        <f t="shared" ref="B790:B822" si="43">SUM(C790:V790)</f>
        <v>5910</v>
      </c>
      <c r="C790" s="359">
        <v>255</v>
      </c>
      <c r="D790" s="359">
        <v>40</v>
      </c>
      <c r="E790" s="359">
        <v>17</v>
      </c>
      <c r="F790" s="359">
        <v>33</v>
      </c>
      <c r="G790" s="359">
        <v>86</v>
      </c>
      <c r="H790" s="359">
        <v>135</v>
      </c>
      <c r="I790" s="359">
        <v>116</v>
      </c>
      <c r="J790" s="359">
        <v>115</v>
      </c>
      <c r="K790" s="359">
        <v>165</v>
      </c>
      <c r="L790" s="359">
        <v>186</v>
      </c>
      <c r="M790" s="359">
        <v>257</v>
      </c>
      <c r="N790" s="359">
        <v>332</v>
      </c>
      <c r="O790" s="359">
        <v>366</v>
      </c>
      <c r="P790" s="359">
        <v>460</v>
      </c>
      <c r="Q790" s="359">
        <v>503</v>
      </c>
      <c r="R790" s="359">
        <v>569</v>
      </c>
      <c r="S790" s="359">
        <v>546</v>
      </c>
      <c r="T790" s="359">
        <v>648</v>
      </c>
      <c r="U790" s="359">
        <v>1069</v>
      </c>
      <c r="V790" s="359">
        <v>12</v>
      </c>
      <c r="Y790" s="260"/>
      <c r="Z790" s="261"/>
    </row>
    <row r="791" spans="1:26" s="143" customFormat="1" ht="9" customHeight="1">
      <c r="A791" s="84" t="s">
        <v>17</v>
      </c>
      <c r="B791" s="116">
        <f t="shared" si="43"/>
        <v>18253</v>
      </c>
      <c r="C791" s="359">
        <v>564</v>
      </c>
      <c r="D791" s="359">
        <v>109</v>
      </c>
      <c r="E791" s="359">
        <v>46</v>
      </c>
      <c r="F791" s="359">
        <v>74</v>
      </c>
      <c r="G791" s="359">
        <v>207</v>
      </c>
      <c r="H791" s="359">
        <v>433</v>
      </c>
      <c r="I791" s="359">
        <v>489</v>
      </c>
      <c r="J791" s="359">
        <v>650</v>
      </c>
      <c r="K791" s="359">
        <v>829</v>
      </c>
      <c r="L791" s="359">
        <v>1000</v>
      </c>
      <c r="M791" s="359">
        <v>1131</v>
      </c>
      <c r="N791" s="359">
        <v>1303</v>
      </c>
      <c r="O791" s="359">
        <v>1457</v>
      </c>
      <c r="P791" s="359">
        <v>1557</v>
      </c>
      <c r="Q791" s="359">
        <v>1544</v>
      </c>
      <c r="R791" s="359">
        <v>1622</v>
      </c>
      <c r="S791" s="359">
        <v>1586</v>
      </c>
      <c r="T791" s="359">
        <v>1428</v>
      </c>
      <c r="U791" s="359">
        <v>2059</v>
      </c>
      <c r="V791" s="359">
        <v>165</v>
      </c>
      <c r="Y791" s="260"/>
      <c r="Z791" s="261"/>
    </row>
    <row r="792" spans="1:26" s="143" customFormat="1" ht="9" customHeight="1">
      <c r="A792" s="84" t="s">
        <v>18</v>
      </c>
      <c r="B792" s="116">
        <f t="shared" si="43"/>
        <v>3183</v>
      </c>
      <c r="C792" s="359">
        <v>115</v>
      </c>
      <c r="D792" s="359">
        <v>19</v>
      </c>
      <c r="E792" s="359">
        <v>18</v>
      </c>
      <c r="F792" s="359">
        <v>16</v>
      </c>
      <c r="G792" s="359">
        <v>52</v>
      </c>
      <c r="H792" s="359">
        <v>71</v>
      </c>
      <c r="I792" s="359">
        <v>120</v>
      </c>
      <c r="J792" s="359">
        <v>102</v>
      </c>
      <c r="K792" s="359">
        <v>127</v>
      </c>
      <c r="L792" s="359">
        <v>134</v>
      </c>
      <c r="M792" s="359">
        <v>170</v>
      </c>
      <c r="N792" s="359">
        <v>188</v>
      </c>
      <c r="O792" s="359">
        <v>244</v>
      </c>
      <c r="P792" s="359">
        <v>248</v>
      </c>
      <c r="Q792" s="359">
        <v>277</v>
      </c>
      <c r="R792" s="359">
        <v>307</v>
      </c>
      <c r="S792" s="359">
        <v>262</v>
      </c>
      <c r="T792" s="359">
        <v>249</v>
      </c>
      <c r="U792" s="359">
        <v>433</v>
      </c>
      <c r="V792" s="359">
        <v>31</v>
      </c>
      <c r="Y792" s="260"/>
      <c r="Z792" s="261"/>
    </row>
    <row r="793" spans="1:26" s="143" customFormat="1" ht="9" customHeight="1">
      <c r="A793" s="336" t="s">
        <v>19</v>
      </c>
      <c r="B793" s="360">
        <f t="shared" si="43"/>
        <v>4932</v>
      </c>
      <c r="C793" s="361">
        <v>224</v>
      </c>
      <c r="D793" s="361">
        <v>44</v>
      </c>
      <c r="E793" s="361">
        <v>17</v>
      </c>
      <c r="F793" s="361">
        <v>20</v>
      </c>
      <c r="G793" s="361">
        <v>45</v>
      </c>
      <c r="H793" s="361">
        <v>82</v>
      </c>
      <c r="I793" s="361">
        <v>98</v>
      </c>
      <c r="J793" s="361">
        <v>111</v>
      </c>
      <c r="K793" s="361">
        <v>137</v>
      </c>
      <c r="L793" s="361">
        <v>171</v>
      </c>
      <c r="M793" s="361">
        <v>214</v>
      </c>
      <c r="N793" s="361">
        <v>280</v>
      </c>
      <c r="O793" s="361">
        <v>336</v>
      </c>
      <c r="P793" s="361">
        <v>368</v>
      </c>
      <c r="Q793" s="361">
        <v>430</v>
      </c>
      <c r="R793" s="361">
        <v>442</v>
      </c>
      <c r="S793" s="361">
        <v>473</v>
      </c>
      <c r="T793" s="361">
        <v>544</v>
      </c>
      <c r="U793" s="361">
        <v>859</v>
      </c>
      <c r="V793" s="361">
        <v>37</v>
      </c>
      <c r="Y793" s="260"/>
      <c r="Z793" s="261"/>
    </row>
    <row r="794" spans="1:26" s="143" customFormat="1" ht="9" customHeight="1">
      <c r="A794" s="84" t="s">
        <v>20</v>
      </c>
      <c r="B794" s="116">
        <f t="shared" si="43"/>
        <v>16605</v>
      </c>
      <c r="C794" s="359">
        <v>764</v>
      </c>
      <c r="D794" s="359">
        <v>117</v>
      </c>
      <c r="E794" s="359">
        <v>57</v>
      </c>
      <c r="F794" s="359">
        <v>56</v>
      </c>
      <c r="G794" s="359">
        <v>160</v>
      </c>
      <c r="H794" s="359">
        <v>245</v>
      </c>
      <c r="I794" s="359">
        <v>240</v>
      </c>
      <c r="J794" s="359">
        <v>267</v>
      </c>
      <c r="K794" s="359">
        <v>388</v>
      </c>
      <c r="L794" s="359">
        <v>534</v>
      </c>
      <c r="M794" s="359">
        <v>739</v>
      </c>
      <c r="N794" s="359">
        <v>925</v>
      </c>
      <c r="O794" s="359">
        <v>1248</v>
      </c>
      <c r="P794" s="359">
        <v>1461</v>
      </c>
      <c r="Q794" s="359">
        <v>1644</v>
      </c>
      <c r="R794" s="359">
        <v>1813</v>
      </c>
      <c r="S794" s="359">
        <v>1857</v>
      </c>
      <c r="T794" s="359">
        <v>1725</v>
      </c>
      <c r="U794" s="359">
        <v>2324</v>
      </c>
      <c r="V794" s="359">
        <v>41</v>
      </c>
      <c r="Y794" s="260"/>
      <c r="Z794" s="261"/>
    </row>
    <row r="795" spans="1:26" s="143" customFormat="1" ht="9" customHeight="1">
      <c r="A795" s="84" t="s">
        <v>21</v>
      </c>
      <c r="B795" s="116">
        <f t="shared" si="43"/>
        <v>4486</v>
      </c>
      <c r="C795" s="359">
        <v>121</v>
      </c>
      <c r="D795" s="359">
        <v>24</v>
      </c>
      <c r="E795" s="359">
        <v>16</v>
      </c>
      <c r="F795" s="359">
        <v>17</v>
      </c>
      <c r="G795" s="359">
        <v>74</v>
      </c>
      <c r="H795" s="359">
        <v>154</v>
      </c>
      <c r="I795" s="359">
        <v>177</v>
      </c>
      <c r="J795" s="359">
        <v>175</v>
      </c>
      <c r="K795" s="359">
        <v>169</v>
      </c>
      <c r="L795" s="359">
        <v>210</v>
      </c>
      <c r="M795" s="359">
        <v>188</v>
      </c>
      <c r="N795" s="359">
        <v>199</v>
      </c>
      <c r="O795" s="359">
        <v>280</v>
      </c>
      <c r="P795" s="359">
        <v>334</v>
      </c>
      <c r="Q795" s="359">
        <v>327</v>
      </c>
      <c r="R795" s="359">
        <v>372</v>
      </c>
      <c r="S795" s="359">
        <v>414</v>
      </c>
      <c r="T795" s="359">
        <v>401</v>
      </c>
      <c r="U795" s="359">
        <v>728</v>
      </c>
      <c r="V795" s="359">
        <v>106</v>
      </c>
      <c r="Y795" s="260"/>
      <c r="Z795" s="261"/>
    </row>
    <row r="796" spans="1:26" s="143" customFormat="1" ht="9" customHeight="1">
      <c r="A796" s="84" t="s">
        <v>22</v>
      </c>
      <c r="B796" s="116">
        <f t="shared" si="43"/>
        <v>26691</v>
      </c>
      <c r="C796" s="359">
        <v>1507</v>
      </c>
      <c r="D796" s="359">
        <v>598</v>
      </c>
      <c r="E796" s="359">
        <v>206</v>
      </c>
      <c r="F796" s="359">
        <v>195</v>
      </c>
      <c r="G796" s="359">
        <v>435</v>
      </c>
      <c r="H796" s="359">
        <v>598</v>
      </c>
      <c r="I796" s="359">
        <v>669</v>
      </c>
      <c r="J796" s="359">
        <v>707</v>
      </c>
      <c r="K796" s="359">
        <v>878</v>
      </c>
      <c r="L796" s="359">
        <v>955</v>
      </c>
      <c r="M796" s="359">
        <v>1124</v>
      </c>
      <c r="N796" s="359">
        <v>1447</v>
      </c>
      <c r="O796" s="359">
        <v>1833</v>
      </c>
      <c r="P796" s="359">
        <v>1862</v>
      </c>
      <c r="Q796" s="359">
        <v>2015</v>
      </c>
      <c r="R796" s="359">
        <v>2347</v>
      </c>
      <c r="S796" s="359">
        <v>2650</v>
      </c>
      <c r="T796" s="359">
        <v>2483</v>
      </c>
      <c r="U796" s="359">
        <v>4153</v>
      </c>
      <c r="V796" s="359">
        <v>29</v>
      </c>
      <c r="Y796" s="260"/>
      <c r="Z796" s="261"/>
    </row>
    <row r="797" spans="1:26" s="143" customFormat="1" ht="9" customHeight="1">
      <c r="A797" s="336" t="s">
        <v>23</v>
      </c>
      <c r="B797" s="360">
        <f t="shared" si="43"/>
        <v>23400</v>
      </c>
      <c r="C797" s="361">
        <v>858</v>
      </c>
      <c r="D797" s="361">
        <v>194</v>
      </c>
      <c r="E797" s="361">
        <v>74</v>
      </c>
      <c r="F797" s="361">
        <v>124</v>
      </c>
      <c r="G797" s="361">
        <v>390</v>
      </c>
      <c r="H797" s="361">
        <v>589</v>
      </c>
      <c r="I797" s="361">
        <v>610</v>
      </c>
      <c r="J797" s="361">
        <v>610</v>
      </c>
      <c r="K797" s="361">
        <v>763</v>
      </c>
      <c r="L797" s="361">
        <v>932</v>
      </c>
      <c r="M797" s="361">
        <v>1051</v>
      </c>
      <c r="N797" s="361">
        <v>1335</v>
      </c>
      <c r="O797" s="361">
        <v>1600</v>
      </c>
      <c r="P797" s="361">
        <v>1788</v>
      </c>
      <c r="Q797" s="361">
        <v>1997</v>
      </c>
      <c r="R797" s="361">
        <v>2228</v>
      </c>
      <c r="S797" s="361">
        <v>2444</v>
      </c>
      <c r="T797" s="361">
        <v>2362</v>
      </c>
      <c r="U797" s="361">
        <v>3074</v>
      </c>
      <c r="V797" s="361">
        <v>377</v>
      </c>
      <c r="Y797" s="260"/>
      <c r="Z797" s="261"/>
    </row>
    <row r="798" spans="1:26" s="143" customFormat="1" ht="9" customHeight="1">
      <c r="A798" s="243" t="s">
        <v>24</v>
      </c>
      <c r="B798" s="116">
        <f t="shared" si="43"/>
        <v>62230</v>
      </c>
      <c r="C798" s="359">
        <v>1425</v>
      </c>
      <c r="D798" s="359">
        <v>223</v>
      </c>
      <c r="E798" s="359">
        <v>137</v>
      </c>
      <c r="F798" s="359">
        <v>174</v>
      </c>
      <c r="G798" s="359">
        <v>402</v>
      </c>
      <c r="H798" s="359">
        <v>803</v>
      </c>
      <c r="I798" s="359">
        <v>949</v>
      </c>
      <c r="J798" s="359">
        <v>1119</v>
      </c>
      <c r="K798" s="359">
        <v>1380</v>
      </c>
      <c r="L798" s="359">
        <v>1939</v>
      </c>
      <c r="M798" s="359">
        <v>2429</v>
      </c>
      <c r="N798" s="359">
        <v>3336</v>
      </c>
      <c r="O798" s="359">
        <v>4183</v>
      </c>
      <c r="P798" s="359">
        <v>5220</v>
      </c>
      <c r="Q798" s="359">
        <v>5702</v>
      </c>
      <c r="R798" s="359">
        <v>6099</v>
      </c>
      <c r="S798" s="359">
        <v>6406</v>
      </c>
      <c r="T798" s="359">
        <v>7150</v>
      </c>
      <c r="U798" s="359">
        <v>13113</v>
      </c>
      <c r="V798" s="359">
        <v>41</v>
      </c>
      <c r="Y798" s="260"/>
      <c r="Z798" s="261"/>
    </row>
    <row r="799" spans="1:26" s="143" customFormat="1" ht="9" customHeight="1">
      <c r="A799" s="84" t="s">
        <v>25</v>
      </c>
      <c r="B799" s="116">
        <f t="shared" si="43"/>
        <v>9570</v>
      </c>
      <c r="C799" s="359">
        <v>454</v>
      </c>
      <c r="D799" s="359">
        <v>85</v>
      </c>
      <c r="E799" s="359">
        <v>29</v>
      </c>
      <c r="F799" s="359">
        <v>58</v>
      </c>
      <c r="G799" s="359">
        <v>117</v>
      </c>
      <c r="H799" s="359">
        <v>170</v>
      </c>
      <c r="I799" s="359">
        <v>186</v>
      </c>
      <c r="J799" s="359">
        <v>198</v>
      </c>
      <c r="K799" s="359">
        <v>246</v>
      </c>
      <c r="L799" s="359">
        <v>335</v>
      </c>
      <c r="M799" s="359">
        <v>328</v>
      </c>
      <c r="N799" s="359">
        <v>448</v>
      </c>
      <c r="O799" s="359">
        <v>590</v>
      </c>
      <c r="P799" s="359">
        <v>700</v>
      </c>
      <c r="Q799" s="359">
        <v>850</v>
      </c>
      <c r="R799" s="359">
        <v>933</v>
      </c>
      <c r="S799" s="359">
        <v>1062</v>
      </c>
      <c r="T799" s="359">
        <v>1094</v>
      </c>
      <c r="U799" s="359">
        <v>1675</v>
      </c>
      <c r="V799" s="359">
        <v>12</v>
      </c>
      <c r="Y799" s="260"/>
      <c r="Z799" s="261"/>
    </row>
    <row r="800" spans="1:26" s="143" customFormat="1" ht="9" customHeight="1">
      <c r="A800" s="84" t="s">
        <v>26</v>
      </c>
      <c r="B800" s="116">
        <f t="shared" si="43"/>
        <v>32202</v>
      </c>
      <c r="C800" s="359">
        <v>1218</v>
      </c>
      <c r="D800" s="359">
        <v>198</v>
      </c>
      <c r="E800" s="359">
        <v>127</v>
      </c>
      <c r="F800" s="359">
        <v>179</v>
      </c>
      <c r="G800" s="359">
        <v>490</v>
      </c>
      <c r="H800" s="359">
        <v>743</v>
      </c>
      <c r="I800" s="359">
        <v>747</v>
      </c>
      <c r="J800" s="359">
        <v>740</v>
      </c>
      <c r="K800" s="359">
        <v>903</v>
      </c>
      <c r="L800" s="359">
        <v>1061</v>
      </c>
      <c r="M800" s="359">
        <v>1256</v>
      </c>
      <c r="N800" s="359">
        <v>1594</v>
      </c>
      <c r="O800" s="359">
        <v>1952</v>
      </c>
      <c r="P800" s="359">
        <v>2282</v>
      </c>
      <c r="Q800" s="359">
        <v>2386</v>
      </c>
      <c r="R800" s="359">
        <v>2811</v>
      </c>
      <c r="S800" s="359">
        <v>3019</v>
      </c>
      <c r="T800" s="359">
        <v>3407</v>
      </c>
      <c r="U800" s="359">
        <v>6942</v>
      </c>
      <c r="V800" s="359">
        <v>147</v>
      </c>
      <c r="Y800" s="260"/>
      <c r="Z800" s="261"/>
    </row>
    <row r="801" spans="1:26" s="143" customFormat="1" ht="9" customHeight="1">
      <c r="A801" s="336" t="s">
        <v>27</v>
      </c>
      <c r="B801" s="360">
        <f t="shared" si="43"/>
        <v>20270</v>
      </c>
      <c r="C801" s="361">
        <v>707</v>
      </c>
      <c r="D801" s="361">
        <v>181</v>
      </c>
      <c r="E801" s="361">
        <v>86</v>
      </c>
      <c r="F801" s="361">
        <v>139</v>
      </c>
      <c r="G801" s="361">
        <v>408</v>
      </c>
      <c r="H801" s="361">
        <v>648</v>
      </c>
      <c r="I801" s="361">
        <v>670</v>
      </c>
      <c r="J801" s="361">
        <v>614</v>
      </c>
      <c r="K801" s="361">
        <v>678</v>
      </c>
      <c r="L801" s="361">
        <v>792</v>
      </c>
      <c r="M801" s="361">
        <v>763</v>
      </c>
      <c r="N801" s="361">
        <v>958</v>
      </c>
      <c r="O801" s="361">
        <v>1167</v>
      </c>
      <c r="P801" s="361">
        <v>1310</v>
      </c>
      <c r="Q801" s="361">
        <v>1423</v>
      </c>
      <c r="R801" s="361">
        <v>1700</v>
      </c>
      <c r="S801" s="361">
        <v>2094</v>
      </c>
      <c r="T801" s="361">
        <v>2172</v>
      </c>
      <c r="U801" s="361">
        <v>3513</v>
      </c>
      <c r="V801" s="361">
        <v>247</v>
      </c>
      <c r="Y801" s="260"/>
      <c r="Z801" s="261"/>
    </row>
    <row r="802" spans="1:26" s="143" customFormat="1" ht="9" customHeight="1">
      <c r="A802" s="84" t="s">
        <v>28</v>
      </c>
      <c r="B802" s="116">
        <f t="shared" si="43"/>
        <v>15391</v>
      </c>
      <c r="C802" s="359">
        <v>524</v>
      </c>
      <c r="D802" s="359">
        <v>104</v>
      </c>
      <c r="E802" s="359">
        <v>71</v>
      </c>
      <c r="F802" s="359">
        <v>80</v>
      </c>
      <c r="G802" s="359">
        <v>199</v>
      </c>
      <c r="H802" s="359">
        <v>232</v>
      </c>
      <c r="I802" s="359">
        <v>246</v>
      </c>
      <c r="J802" s="359">
        <v>288</v>
      </c>
      <c r="K802" s="359">
        <v>354</v>
      </c>
      <c r="L802" s="359">
        <v>481</v>
      </c>
      <c r="M802" s="359">
        <v>577</v>
      </c>
      <c r="N802" s="359">
        <v>816</v>
      </c>
      <c r="O802" s="359">
        <v>1038</v>
      </c>
      <c r="P802" s="359">
        <v>1229</v>
      </c>
      <c r="Q802" s="359">
        <v>1278</v>
      </c>
      <c r="R802" s="359">
        <v>1418</v>
      </c>
      <c r="S802" s="359">
        <v>1633</v>
      </c>
      <c r="T802" s="359">
        <v>1672</v>
      </c>
      <c r="U802" s="359">
        <v>3105</v>
      </c>
      <c r="V802" s="359">
        <v>46</v>
      </c>
      <c r="Y802" s="260"/>
      <c r="Z802" s="261"/>
    </row>
    <row r="803" spans="1:26" s="143" customFormat="1" ht="9" customHeight="1">
      <c r="A803" s="84" t="s">
        <v>29</v>
      </c>
      <c r="B803" s="116">
        <f t="shared" si="43"/>
        <v>46010</v>
      </c>
      <c r="C803" s="359">
        <v>1531</v>
      </c>
      <c r="D803" s="359">
        <v>283</v>
      </c>
      <c r="E803" s="359">
        <v>175</v>
      </c>
      <c r="F803" s="359">
        <v>219</v>
      </c>
      <c r="G803" s="359">
        <v>618</v>
      </c>
      <c r="H803" s="359">
        <v>893</v>
      </c>
      <c r="I803" s="359">
        <v>960</v>
      </c>
      <c r="J803" s="359">
        <v>1002</v>
      </c>
      <c r="K803" s="359">
        <v>1198</v>
      </c>
      <c r="L803" s="359">
        <v>1504</v>
      </c>
      <c r="M803" s="359">
        <v>1867</v>
      </c>
      <c r="N803" s="359">
        <v>2237</v>
      </c>
      <c r="O803" s="359">
        <v>2732</v>
      </c>
      <c r="P803" s="359">
        <v>3398</v>
      </c>
      <c r="Q803" s="359">
        <v>3842</v>
      </c>
      <c r="R803" s="359">
        <v>4355</v>
      </c>
      <c r="S803" s="359">
        <v>4651</v>
      </c>
      <c r="T803" s="359">
        <v>4809</v>
      </c>
      <c r="U803" s="359">
        <v>9374</v>
      </c>
      <c r="V803" s="359">
        <v>362</v>
      </c>
      <c r="Y803" s="260"/>
      <c r="Z803" s="261"/>
    </row>
    <row r="804" spans="1:26" s="143" customFormat="1" ht="9" customHeight="1">
      <c r="A804" s="84" t="s">
        <v>30</v>
      </c>
      <c r="B804" s="116">
        <f t="shared" si="43"/>
        <v>82351</v>
      </c>
      <c r="C804" s="359">
        <v>3666</v>
      </c>
      <c r="D804" s="359">
        <v>584</v>
      </c>
      <c r="E804" s="359">
        <v>302</v>
      </c>
      <c r="F804" s="359">
        <v>423</v>
      </c>
      <c r="G804" s="359">
        <v>974</v>
      </c>
      <c r="H804" s="359">
        <v>1756</v>
      </c>
      <c r="I804" s="359">
        <v>1792</v>
      </c>
      <c r="J804" s="359">
        <v>1930</v>
      </c>
      <c r="K804" s="359">
        <v>2334</v>
      </c>
      <c r="L804" s="359">
        <v>3144</v>
      </c>
      <c r="M804" s="359">
        <v>3794</v>
      </c>
      <c r="N804" s="359">
        <v>4967</v>
      </c>
      <c r="O804" s="359">
        <v>6216</v>
      </c>
      <c r="P804" s="359">
        <v>7173</v>
      </c>
      <c r="Q804" s="359">
        <v>7494</v>
      </c>
      <c r="R804" s="359">
        <v>7549</v>
      </c>
      <c r="S804" s="359">
        <v>7613</v>
      </c>
      <c r="T804" s="359">
        <v>7758</v>
      </c>
      <c r="U804" s="359">
        <v>12654</v>
      </c>
      <c r="V804" s="359">
        <v>228</v>
      </c>
      <c r="Y804" s="260"/>
      <c r="Z804" s="261"/>
    </row>
    <row r="805" spans="1:26" s="143" customFormat="1" ht="9" customHeight="1">
      <c r="A805" s="336" t="s">
        <v>31</v>
      </c>
      <c r="B805" s="360">
        <f t="shared" si="43"/>
        <v>27138</v>
      </c>
      <c r="C805" s="361">
        <v>657</v>
      </c>
      <c r="D805" s="361">
        <v>199</v>
      </c>
      <c r="E805" s="361">
        <v>88</v>
      </c>
      <c r="F805" s="361">
        <v>141</v>
      </c>
      <c r="G805" s="361">
        <v>411</v>
      </c>
      <c r="H805" s="361">
        <v>627</v>
      </c>
      <c r="I805" s="361">
        <v>688</v>
      </c>
      <c r="J805" s="361">
        <v>664</v>
      </c>
      <c r="K805" s="361">
        <v>806</v>
      </c>
      <c r="L805" s="361">
        <v>958</v>
      </c>
      <c r="M805" s="361">
        <v>978</v>
      </c>
      <c r="N805" s="361">
        <v>1213</v>
      </c>
      <c r="O805" s="361">
        <v>1551</v>
      </c>
      <c r="P805" s="361">
        <v>1826</v>
      </c>
      <c r="Q805" s="361">
        <v>2087</v>
      </c>
      <c r="R805" s="361">
        <v>2348</v>
      </c>
      <c r="S805" s="361">
        <v>2661</v>
      </c>
      <c r="T805" s="361">
        <v>3065</v>
      </c>
      <c r="U805" s="361">
        <v>6052</v>
      </c>
      <c r="V805" s="361">
        <v>118</v>
      </c>
      <c r="Y805" s="260"/>
      <c r="Z805" s="261"/>
    </row>
    <row r="806" spans="1:26" s="143" customFormat="1" ht="9" customHeight="1">
      <c r="A806" s="84" t="s">
        <v>32</v>
      </c>
      <c r="B806" s="116">
        <f t="shared" si="43"/>
        <v>12440</v>
      </c>
      <c r="C806" s="359">
        <v>343</v>
      </c>
      <c r="D806" s="359">
        <v>79</v>
      </c>
      <c r="E806" s="359">
        <v>39</v>
      </c>
      <c r="F806" s="359">
        <v>47</v>
      </c>
      <c r="G806" s="359">
        <v>133</v>
      </c>
      <c r="H806" s="359">
        <v>230</v>
      </c>
      <c r="I806" s="359">
        <v>250</v>
      </c>
      <c r="J806" s="359">
        <v>267</v>
      </c>
      <c r="K806" s="359">
        <v>299</v>
      </c>
      <c r="L806" s="359">
        <v>410</v>
      </c>
      <c r="M806" s="359">
        <v>453</v>
      </c>
      <c r="N806" s="359">
        <v>679</v>
      </c>
      <c r="O806" s="359">
        <v>792</v>
      </c>
      <c r="P806" s="359">
        <v>928</v>
      </c>
      <c r="Q806" s="359">
        <v>1029</v>
      </c>
      <c r="R806" s="359">
        <v>1146</v>
      </c>
      <c r="S806" s="359">
        <v>1286</v>
      </c>
      <c r="T806" s="359">
        <v>1439</v>
      </c>
      <c r="U806" s="359">
        <v>2525</v>
      </c>
      <c r="V806" s="359">
        <v>66</v>
      </c>
      <c r="Y806" s="260"/>
      <c r="Z806" s="261"/>
    </row>
    <row r="807" spans="1:26" s="143" customFormat="1" ht="9" customHeight="1">
      <c r="A807" s="84" t="s">
        <v>33</v>
      </c>
      <c r="B807" s="116">
        <f t="shared" si="43"/>
        <v>6555</v>
      </c>
      <c r="C807" s="359">
        <v>231</v>
      </c>
      <c r="D807" s="359">
        <v>67</v>
      </c>
      <c r="E807" s="359">
        <v>33</v>
      </c>
      <c r="F807" s="359">
        <v>30</v>
      </c>
      <c r="G807" s="359">
        <v>79</v>
      </c>
      <c r="H807" s="359">
        <v>113</v>
      </c>
      <c r="I807" s="359">
        <v>130</v>
      </c>
      <c r="J807" s="359">
        <v>147</v>
      </c>
      <c r="K807" s="359">
        <v>167</v>
      </c>
      <c r="L807" s="359">
        <v>193</v>
      </c>
      <c r="M807" s="359">
        <v>240</v>
      </c>
      <c r="N807" s="359">
        <v>273</v>
      </c>
      <c r="O807" s="359">
        <v>349</v>
      </c>
      <c r="P807" s="359">
        <v>437</v>
      </c>
      <c r="Q807" s="359">
        <v>523</v>
      </c>
      <c r="R807" s="359">
        <v>621</v>
      </c>
      <c r="S807" s="359">
        <v>788</v>
      </c>
      <c r="T807" s="359">
        <v>721</v>
      </c>
      <c r="U807" s="359">
        <v>1334</v>
      </c>
      <c r="V807" s="359">
        <v>79</v>
      </c>
      <c r="Y807" s="260"/>
      <c r="Z807" s="261"/>
    </row>
    <row r="808" spans="1:26" s="143" customFormat="1" ht="9" customHeight="1">
      <c r="A808" s="84" t="s">
        <v>34</v>
      </c>
      <c r="B808" s="116">
        <f t="shared" si="43"/>
        <v>26029</v>
      </c>
      <c r="C808" s="359">
        <v>933</v>
      </c>
      <c r="D808" s="359">
        <v>116</v>
      </c>
      <c r="E808" s="359">
        <v>78</v>
      </c>
      <c r="F808" s="359">
        <v>86</v>
      </c>
      <c r="G808" s="359">
        <v>259</v>
      </c>
      <c r="H808" s="359">
        <v>412</v>
      </c>
      <c r="I808" s="359">
        <v>409</v>
      </c>
      <c r="J808" s="359">
        <v>440</v>
      </c>
      <c r="K808" s="359">
        <v>589</v>
      </c>
      <c r="L808" s="359">
        <v>834</v>
      </c>
      <c r="M808" s="359">
        <v>1104</v>
      </c>
      <c r="N808" s="359">
        <v>1424</v>
      </c>
      <c r="O808" s="359">
        <v>1923</v>
      </c>
      <c r="P808" s="359">
        <v>2152</v>
      </c>
      <c r="Q808" s="359">
        <v>2462</v>
      </c>
      <c r="R808" s="359">
        <v>2712</v>
      </c>
      <c r="S808" s="359">
        <v>2914</v>
      </c>
      <c r="T808" s="359">
        <v>2756</v>
      </c>
      <c r="U808" s="359">
        <v>4408</v>
      </c>
      <c r="V808" s="359">
        <v>18</v>
      </c>
      <c r="Y808" s="260"/>
      <c r="Z808" s="261"/>
    </row>
    <row r="809" spans="1:26" s="143" customFormat="1" ht="9" customHeight="1">
      <c r="A809" s="336" t="s">
        <v>35</v>
      </c>
      <c r="B809" s="360">
        <f t="shared" si="43"/>
        <v>24782</v>
      </c>
      <c r="C809" s="361">
        <v>732</v>
      </c>
      <c r="D809" s="361">
        <v>226</v>
      </c>
      <c r="E809" s="361">
        <v>113</v>
      </c>
      <c r="F809" s="361">
        <v>136</v>
      </c>
      <c r="G809" s="361">
        <v>270</v>
      </c>
      <c r="H809" s="361">
        <v>406</v>
      </c>
      <c r="I809" s="361">
        <v>431</v>
      </c>
      <c r="J809" s="361">
        <v>534</v>
      </c>
      <c r="K809" s="361">
        <v>623</v>
      </c>
      <c r="L809" s="361">
        <v>754</v>
      </c>
      <c r="M809" s="361">
        <v>881</v>
      </c>
      <c r="N809" s="361">
        <v>1171</v>
      </c>
      <c r="O809" s="361">
        <v>1443</v>
      </c>
      <c r="P809" s="361">
        <v>1605</v>
      </c>
      <c r="Q809" s="361">
        <v>1816</v>
      </c>
      <c r="R809" s="361">
        <v>2117</v>
      </c>
      <c r="S809" s="361">
        <v>2655</v>
      </c>
      <c r="T809" s="361">
        <v>3021</v>
      </c>
      <c r="U809" s="361">
        <v>5770</v>
      </c>
      <c r="V809" s="361">
        <v>78</v>
      </c>
      <c r="Y809" s="260"/>
      <c r="Z809" s="261"/>
    </row>
    <row r="810" spans="1:26" s="143" customFormat="1" ht="9" customHeight="1">
      <c r="A810" s="84" t="s">
        <v>36</v>
      </c>
      <c r="B810" s="116">
        <f t="shared" si="43"/>
        <v>36353</v>
      </c>
      <c r="C810" s="359">
        <v>1766</v>
      </c>
      <c r="D810" s="359">
        <v>363</v>
      </c>
      <c r="E810" s="359">
        <v>161</v>
      </c>
      <c r="F810" s="359">
        <v>192</v>
      </c>
      <c r="G810" s="359">
        <v>463</v>
      </c>
      <c r="H810" s="359">
        <v>619</v>
      </c>
      <c r="I810" s="359">
        <v>627</v>
      </c>
      <c r="J810" s="359">
        <v>715</v>
      </c>
      <c r="K810" s="359">
        <v>915</v>
      </c>
      <c r="L810" s="359">
        <v>1180</v>
      </c>
      <c r="M810" s="359">
        <v>1486</v>
      </c>
      <c r="N810" s="359">
        <v>1962</v>
      </c>
      <c r="O810" s="359">
        <v>2364</v>
      </c>
      <c r="P810" s="359">
        <v>2605</v>
      </c>
      <c r="Q810" s="359">
        <v>2907</v>
      </c>
      <c r="R810" s="359">
        <v>3171</v>
      </c>
      <c r="S810" s="359">
        <v>3635</v>
      </c>
      <c r="T810" s="359">
        <v>3918</v>
      </c>
      <c r="U810" s="359">
        <v>7149</v>
      </c>
      <c r="V810" s="359">
        <v>155</v>
      </c>
      <c r="Y810" s="260"/>
      <c r="Z810" s="261"/>
    </row>
    <row r="811" spans="1:26" s="143" customFormat="1" ht="9" customHeight="1">
      <c r="A811" s="84" t="s">
        <v>37</v>
      </c>
      <c r="B811" s="116">
        <f t="shared" si="43"/>
        <v>9877</v>
      </c>
      <c r="C811" s="359">
        <v>424</v>
      </c>
      <c r="D811" s="359">
        <v>75</v>
      </c>
      <c r="E811" s="359">
        <v>50</v>
      </c>
      <c r="F811" s="359">
        <v>51</v>
      </c>
      <c r="G811" s="359">
        <v>110</v>
      </c>
      <c r="H811" s="359">
        <v>186</v>
      </c>
      <c r="I811" s="359">
        <v>203</v>
      </c>
      <c r="J811" s="359">
        <v>214</v>
      </c>
      <c r="K811" s="359">
        <v>265</v>
      </c>
      <c r="L811" s="359">
        <v>354</v>
      </c>
      <c r="M811" s="359">
        <v>456</v>
      </c>
      <c r="N811" s="359">
        <v>576</v>
      </c>
      <c r="O811" s="359">
        <v>694</v>
      </c>
      <c r="P811" s="359">
        <v>765</v>
      </c>
      <c r="Q811" s="359">
        <v>827</v>
      </c>
      <c r="R811" s="359">
        <v>864</v>
      </c>
      <c r="S811" s="359">
        <v>945</v>
      </c>
      <c r="T811" s="359">
        <v>937</v>
      </c>
      <c r="U811" s="359">
        <v>1867</v>
      </c>
      <c r="V811" s="359">
        <v>14</v>
      </c>
      <c r="Y811" s="260"/>
      <c r="Z811" s="261"/>
    </row>
    <row r="812" spans="1:26" s="143" customFormat="1" ht="9" customHeight="1">
      <c r="A812" s="84" t="s">
        <v>38</v>
      </c>
      <c r="B812" s="116">
        <f t="shared" si="43"/>
        <v>6232</v>
      </c>
      <c r="C812" s="359">
        <v>335</v>
      </c>
      <c r="D812" s="359">
        <v>48</v>
      </c>
      <c r="E812" s="359">
        <v>38</v>
      </c>
      <c r="F812" s="359">
        <v>38</v>
      </c>
      <c r="G812" s="359">
        <v>85</v>
      </c>
      <c r="H812" s="359">
        <v>186</v>
      </c>
      <c r="I812" s="359">
        <v>180</v>
      </c>
      <c r="J812" s="359">
        <v>229</v>
      </c>
      <c r="K812" s="359">
        <v>245</v>
      </c>
      <c r="L812" s="359">
        <v>336</v>
      </c>
      <c r="M812" s="359">
        <v>372</v>
      </c>
      <c r="N812" s="359">
        <v>397</v>
      </c>
      <c r="O812" s="359">
        <v>487</v>
      </c>
      <c r="P812" s="359">
        <v>540</v>
      </c>
      <c r="Q812" s="359">
        <v>559</v>
      </c>
      <c r="R812" s="359">
        <v>532</v>
      </c>
      <c r="S812" s="359">
        <v>511</v>
      </c>
      <c r="T812" s="359">
        <v>457</v>
      </c>
      <c r="U812" s="359">
        <v>620</v>
      </c>
      <c r="V812" s="359">
        <v>37</v>
      </c>
      <c r="Y812" s="260"/>
      <c r="Z812" s="261"/>
    </row>
    <row r="813" spans="1:26" s="143" customFormat="1" ht="9" customHeight="1">
      <c r="A813" s="336" t="s">
        <v>39</v>
      </c>
      <c r="B813" s="360">
        <f t="shared" si="43"/>
        <v>14976</v>
      </c>
      <c r="C813" s="361">
        <v>494</v>
      </c>
      <c r="D813" s="361">
        <v>88</v>
      </c>
      <c r="E813" s="361">
        <v>46</v>
      </c>
      <c r="F813" s="361">
        <v>88</v>
      </c>
      <c r="G813" s="361">
        <v>213</v>
      </c>
      <c r="H813" s="361">
        <v>252</v>
      </c>
      <c r="I813" s="361">
        <v>250</v>
      </c>
      <c r="J813" s="361">
        <v>263</v>
      </c>
      <c r="K813" s="361">
        <v>314</v>
      </c>
      <c r="L813" s="361">
        <v>458</v>
      </c>
      <c r="M813" s="361">
        <v>517</v>
      </c>
      <c r="N813" s="361">
        <v>710</v>
      </c>
      <c r="O813" s="361">
        <v>827</v>
      </c>
      <c r="P813" s="361">
        <v>1012</v>
      </c>
      <c r="Q813" s="361">
        <v>1216</v>
      </c>
      <c r="R813" s="361">
        <v>1305</v>
      </c>
      <c r="S813" s="361">
        <v>1625</v>
      </c>
      <c r="T813" s="361">
        <v>1767</v>
      </c>
      <c r="U813" s="361">
        <v>3507</v>
      </c>
      <c r="V813" s="361">
        <v>24</v>
      </c>
      <c r="Y813" s="260"/>
      <c r="Z813" s="261"/>
    </row>
    <row r="814" spans="1:26" s="143" customFormat="1" ht="9" customHeight="1">
      <c r="A814" s="84" t="s">
        <v>40</v>
      </c>
      <c r="B814" s="116">
        <f t="shared" si="43"/>
        <v>16128</v>
      </c>
      <c r="C814" s="359">
        <v>441</v>
      </c>
      <c r="D814" s="359">
        <v>96</v>
      </c>
      <c r="E814" s="359">
        <v>51</v>
      </c>
      <c r="F814" s="359">
        <v>61</v>
      </c>
      <c r="G814" s="359">
        <v>257</v>
      </c>
      <c r="H814" s="359">
        <v>418</v>
      </c>
      <c r="I814" s="359">
        <v>433</v>
      </c>
      <c r="J814" s="359">
        <v>422</v>
      </c>
      <c r="K814" s="359">
        <v>458</v>
      </c>
      <c r="L814" s="359">
        <v>481</v>
      </c>
      <c r="M814" s="359">
        <v>579</v>
      </c>
      <c r="N814" s="359">
        <v>712</v>
      </c>
      <c r="O814" s="359">
        <v>936</v>
      </c>
      <c r="P814" s="359">
        <v>1201</v>
      </c>
      <c r="Q814" s="359">
        <v>1350</v>
      </c>
      <c r="R814" s="359">
        <v>1581</v>
      </c>
      <c r="S814" s="359">
        <v>1827</v>
      </c>
      <c r="T814" s="359">
        <v>1843</v>
      </c>
      <c r="U814" s="359">
        <v>2765</v>
      </c>
      <c r="V814" s="359">
        <v>216</v>
      </c>
      <c r="Y814" s="260"/>
      <c r="Z814" s="261"/>
    </row>
    <row r="815" spans="1:26" s="143" customFormat="1" ht="9" customHeight="1">
      <c r="A815" s="84" t="s">
        <v>41</v>
      </c>
      <c r="B815" s="116">
        <f t="shared" si="43"/>
        <v>16807</v>
      </c>
      <c r="C815" s="359">
        <v>548</v>
      </c>
      <c r="D815" s="359">
        <v>117</v>
      </c>
      <c r="E815" s="359">
        <v>66</v>
      </c>
      <c r="F815" s="359">
        <v>55</v>
      </c>
      <c r="G815" s="359">
        <v>178</v>
      </c>
      <c r="H815" s="359">
        <v>309</v>
      </c>
      <c r="I815" s="359">
        <v>321</v>
      </c>
      <c r="J815" s="359">
        <v>403</v>
      </c>
      <c r="K815" s="359">
        <v>459</v>
      </c>
      <c r="L815" s="359">
        <v>596</v>
      </c>
      <c r="M815" s="359">
        <v>718</v>
      </c>
      <c r="N815" s="359">
        <v>924</v>
      </c>
      <c r="O815" s="359">
        <v>1275</v>
      </c>
      <c r="P815" s="359">
        <v>1424</v>
      </c>
      <c r="Q815" s="359">
        <v>1539</v>
      </c>
      <c r="R815" s="359">
        <v>1651</v>
      </c>
      <c r="S815" s="359">
        <v>1860</v>
      </c>
      <c r="T815" s="359">
        <v>1765</v>
      </c>
      <c r="U815" s="359">
        <v>2520</v>
      </c>
      <c r="V815" s="359">
        <v>79</v>
      </c>
      <c r="Y815" s="260"/>
      <c r="Z815" s="261"/>
    </row>
    <row r="816" spans="1:26" s="143" customFormat="1" ht="9" customHeight="1">
      <c r="A816" s="84" t="s">
        <v>42</v>
      </c>
      <c r="B816" s="116">
        <f t="shared" si="43"/>
        <v>13263</v>
      </c>
      <c r="C816" s="359">
        <v>655</v>
      </c>
      <c r="D816" s="359">
        <v>117</v>
      </c>
      <c r="E816" s="359">
        <v>65</v>
      </c>
      <c r="F816" s="359">
        <v>88</v>
      </c>
      <c r="G816" s="359">
        <v>210</v>
      </c>
      <c r="H816" s="359">
        <v>316</v>
      </c>
      <c r="I816" s="359">
        <v>356</v>
      </c>
      <c r="J816" s="359">
        <v>405</v>
      </c>
      <c r="K816" s="359">
        <v>410</v>
      </c>
      <c r="L816" s="359">
        <v>506</v>
      </c>
      <c r="M816" s="359">
        <v>617</v>
      </c>
      <c r="N816" s="359">
        <v>764</v>
      </c>
      <c r="O816" s="359">
        <v>966</v>
      </c>
      <c r="P816" s="359">
        <v>1049</v>
      </c>
      <c r="Q816" s="359">
        <v>1119</v>
      </c>
      <c r="R816" s="359">
        <v>1110</v>
      </c>
      <c r="S816" s="359">
        <v>1189</v>
      </c>
      <c r="T816" s="359">
        <v>1298</v>
      </c>
      <c r="U816" s="359">
        <v>1988</v>
      </c>
      <c r="V816" s="359">
        <v>35</v>
      </c>
      <c r="Y816" s="260"/>
      <c r="Z816" s="261"/>
    </row>
    <row r="817" spans="1:26" s="143" customFormat="1" ht="9" customHeight="1">
      <c r="A817" s="336" t="s">
        <v>43</v>
      </c>
      <c r="B817" s="360">
        <f t="shared" si="43"/>
        <v>19334</v>
      </c>
      <c r="C817" s="361">
        <v>685</v>
      </c>
      <c r="D817" s="361">
        <v>118</v>
      </c>
      <c r="E817" s="361">
        <v>67</v>
      </c>
      <c r="F817" s="361">
        <v>69</v>
      </c>
      <c r="G817" s="361">
        <v>233</v>
      </c>
      <c r="H817" s="361">
        <v>378</v>
      </c>
      <c r="I817" s="361">
        <v>379</v>
      </c>
      <c r="J817" s="361">
        <v>393</v>
      </c>
      <c r="K817" s="361">
        <v>551</v>
      </c>
      <c r="L817" s="361">
        <v>663</v>
      </c>
      <c r="M817" s="361">
        <v>848</v>
      </c>
      <c r="N817" s="361">
        <v>1174</v>
      </c>
      <c r="O817" s="361">
        <v>1355</v>
      </c>
      <c r="P817" s="361">
        <v>1519</v>
      </c>
      <c r="Q817" s="361">
        <v>1743</v>
      </c>
      <c r="R817" s="361">
        <v>1963</v>
      </c>
      <c r="S817" s="361">
        <v>2059</v>
      </c>
      <c r="T817" s="361">
        <v>1997</v>
      </c>
      <c r="U817" s="361">
        <v>3032</v>
      </c>
      <c r="V817" s="361">
        <v>108</v>
      </c>
      <c r="Y817" s="260"/>
      <c r="Z817" s="261"/>
    </row>
    <row r="818" spans="1:26" s="143" customFormat="1" ht="9" customHeight="1">
      <c r="A818" s="84" t="s">
        <v>44</v>
      </c>
      <c r="B818" s="116">
        <f t="shared" si="43"/>
        <v>6602</v>
      </c>
      <c r="C818" s="359">
        <v>320</v>
      </c>
      <c r="D818" s="359">
        <v>52</v>
      </c>
      <c r="E818" s="359">
        <v>26</v>
      </c>
      <c r="F818" s="359">
        <v>39</v>
      </c>
      <c r="G818" s="359">
        <v>87</v>
      </c>
      <c r="H818" s="359">
        <v>137</v>
      </c>
      <c r="I818" s="359">
        <v>146</v>
      </c>
      <c r="J818" s="359">
        <v>140</v>
      </c>
      <c r="K818" s="359">
        <v>159</v>
      </c>
      <c r="L818" s="359">
        <v>222</v>
      </c>
      <c r="M818" s="359">
        <v>238</v>
      </c>
      <c r="N818" s="359">
        <v>328</v>
      </c>
      <c r="O818" s="359">
        <v>412</v>
      </c>
      <c r="P818" s="359">
        <v>502</v>
      </c>
      <c r="Q818" s="359">
        <v>490</v>
      </c>
      <c r="R818" s="359">
        <v>571</v>
      </c>
      <c r="S818" s="359">
        <v>610</v>
      </c>
      <c r="T818" s="359">
        <v>715</v>
      </c>
      <c r="U818" s="359">
        <v>1390</v>
      </c>
      <c r="V818" s="359">
        <v>18</v>
      </c>
      <c r="Y818" s="260"/>
      <c r="Z818" s="261"/>
    </row>
    <row r="819" spans="1:26" s="143" customFormat="1" ht="9" customHeight="1">
      <c r="A819" s="84" t="s">
        <v>45</v>
      </c>
      <c r="B819" s="116">
        <f t="shared" si="43"/>
        <v>53749</v>
      </c>
      <c r="C819" s="359">
        <v>1567</v>
      </c>
      <c r="D819" s="359">
        <v>352</v>
      </c>
      <c r="E819" s="359">
        <v>127</v>
      </c>
      <c r="F819" s="359">
        <v>214</v>
      </c>
      <c r="G819" s="359">
        <v>551</v>
      </c>
      <c r="H819" s="359">
        <v>940</v>
      </c>
      <c r="I819" s="359">
        <v>1065</v>
      </c>
      <c r="J819" s="359">
        <v>1154</v>
      </c>
      <c r="K819" s="359">
        <v>1299</v>
      </c>
      <c r="L819" s="359">
        <v>1769</v>
      </c>
      <c r="M819" s="359">
        <v>2142</v>
      </c>
      <c r="N819" s="359">
        <v>2883</v>
      </c>
      <c r="O819" s="359">
        <v>3617</v>
      </c>
      <c r="P819" s="359">
        <v>4178</v>
      </c>
      <c r="Q819" s="359">
        <v>4784</v>
      </c>
      <c r="R819" s="359">
        <v>5137</v>
      </c>
      <c r="S819" s="359">
        <v>5760</v>
      </c>
      <c r="T819" s="359">
        <v>5895</v>
      </c>
      <c r="U819" s="359">
        <v>10062</v>
      </c>
      <c r="V819" s="359">
        <v>253</v>
      </c>
      <c r="Y819" s="260"/>
      <c r="Z819" s="261"/>
    </row>
    <row r="820" spans="1:26" s="143" customFormat="1" ht="9" customHeight="1">
      <c r="A820" s="84" t="s">
        <v>46</v>
      </c>
      <c r="B820" s="116">
        <f t="shared" si="43"/>
        <v>13080</v>
      </c>
      <c r="C820" s="359">
        <v>354</v>
      </c>
      <c r="D820" s="359">
        <v>82</v>
      </c>
      <c r="E820" s="359">
        <v>33</v>
      </c>
      <c r="F820" s="359">
        <v>53</v>
      </c>
      <c r="G820" s="359">
        <v>85</v>
      </c>
      <c r="H820" s="359">
        <v>184</v>
      </c>
      <c r="I820" s="359">
        <v>193</v>
      </c>
      <c r="J820" s="359">
        <v>234</v>
      </c>
      <c r="K820" s="359">
        <v>295</v>
      </c>
      <c r="L820" s="359">
        <v>415</v>
      </c>
      <c r="M820" s="359">
        <v>517</v>
      </c>
      <c r="N820" s="359">
        <v>673</v>
      </c>
      <c r="O820" s="359">
        <v>763</v>
      </c>
      <c r="P820" s="359">
        <v>966</v>
      </c>
      <c r="Q820" s="359">
        <v>1186</v>
      </c>
      <c r="R820" s="359">
        <v>1280</v>
      </c>
      <c r="S820" s="359">
        <v>1434</v>
      </c>
      <c r="T820" s="359">
        <v>1513</v>
      </c>
      <c r="U820" s="359">
        <v>2803</v>
      </c>
      <c r="V820" s="359">
        <v>17</v>
      </c>
      <c r="Y820" s="260"/>
      <c r="Z820" s="261"/>
    </row>
    <row r="821" spans="1:26" s="143" customFormat="1" ht="9" customHeight="1">
      <c r="A821" s="336" t="s">
        <v>47</v>
      </c>
      <c r="B821" s="360">
        <f t="shared" si="43"/>
        <v>9608</v>
      </c>
      <c r="C821" s="361">
        <v>304</v>
      </c>
      <c r="D821" s="361">
        <v>70</v>
      </c>
      <c r="E821" s="361">
        <v>50</v>
      </c>
      <c r="F821" s="361">
        <v>47</v>
      </c>
      <c r="G821" s="361">
        <v>181</v>
      </c>
      <c r="H821" s="361">
        <v>234</v>
      </c>
      <c r="I821" s="361">
        <v>227</v>
      </c>
      <c r="J821" s="361">
        <v>224</v>
      </c>
      <c r="K821" s="361">
        <v>245</v>
      </c>
      <c r="L821" s="361">
        <v>281</v>
      </c>
      <c r="M821" s="361">
        <v>307</v>
      </c>
      <c r="N821" s="361">
        <v>404</v>
      </c>
      <c r="O821" s="361">
        <v>491</v>
      </c>
      <c r="P821" s="361">
        <v>542</v>
      </c>
      <c r="Q821" s="361">
        <v>660</v>
      </c>
      <c r="R821" s="361">
        <v>891</v>
      </c>
      <c r="S821" s="361">
        <v>1000</v>
      </c>
      <c r="T821" s="361">
        <v>1129</v>
      </c>
      <c r="U821" s="361">
        <v>2248</v>
      </c>
      <c r="V821" s="361">
        <v>73</v>
      </c>
      <c r="Y821" s="260"/>
      <c r="Z821" s="261"/>
    </row>
    <row r="822" spans="1:26" s="143" customFormat="1" ht="9" customHeight="1">
      <c r="A822" s="84" t="s">
        <v>76</v>
      </c>
      <c r="B822" s="116">
        <f t="shared" si="43"/>
        <v>1329</v>
      </c>
      <c r="C822" s="359">
        <v>8</v>
      </c>
      <c r="D822" s="359">
        <v>14</v>
      </c>
      <c r="E822" s="359">
        <v>14</v>
      </c>
      <c r="F822" s="359">
        <v>19</v>
      </c>
      <c r="G822" s="359">
        <v>48</v>
      </c>
      <c r="H822" s="359">
        <v>67</v>
      </c>
      <c r="I822" s="359">
        <v>76</v>
      </c>
      <c r="J822" s="359">
        <v>70</v>
      </c>
      <c r="K822" s="359">
        <v>69</v>
      </c>
      <c r="L822" s="359">
        <v>81</v>
      </c>
      <c r="M822" s="359">
        <v>83</v>
      </c>
      <c r="N822" s="359">
        <v>94</v>
      </c>
      <c r="O822" s="359">
        <v>107</v>
      </c>
      <c r="P822" s="359">
        <v>141</v>
      </c>
      <c r="Q822" s="359">
        <v>133</v>
      </c>
      <c r="R822" s="359">
        <v>92</v>
      </c>
      <c r="S822" s="359">
        <v>73</v>
      </c>
      <c r="T822" s="359">
        <v>59</v>
      </c>
      <c r="U822" s="359">
        <v>76</v>
      </c>
      <c r="V822" s="359">
        <v>5</v>
      </c>
      <c r="Y822" s="260"/>
      <c r="Z822" s="261"/>
    </row>
    <row r="823" spans="1:26" s="143" customFormat="1" ht="9" customHeight="1">
      <c r="A823" s="84"/>
      <c r="B823" s="116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</row>
    <row r="824" spans="1:26" s="143" customFormat="1" ht="9" customHeight="1">
      <c r="A824" s="80">
        <v>2017</v>
      </c>
      <c r="B824" s="116"/>
      <c r="C824" s="116"/>
      <c r="D824" s="116"/>
      <c r="E824" s="116"/>
      <c r="F824" s="116"/>
      <c r="G824" s="116"/>
      <c r="H824" s="116"/>
      <c r="I824" s="116"/>
      <c r="J824" s="116"/>
      <c r="K824" s="116"/>
      <c r="L824" s="116"/>
      <c r="M824" s="84"/>
      <c r="N824" s="84"/>
      <c r="O824" s="84"/>
      <c r="P824" s="84"/>
      <c r="Q824" s="84"/>
      <c r="R824" s="84"/>
      <c r="S824" s="84"/>
      <c r="T824" s="84"/>
      <c r="U824" s="334"/>
      <c r="V824" s="358"/>
    </row>
    <row r="825" spans="1:26" s="258" customFormat="1" ht="9" customHeight="1">
      <c r="A825" s="83" t="s">
        <v>7</v>
      </c>
      <c r="B825" s="121">
        <f t="shared" ref="B825:V825" si="44">SUM(B827:B860)</f>
        <v>703047</v>
      </c>
      <c r="C825" s="121">
        <f t="shared" si="44"/>
        <v>25456</v>
      </c>
      <c r="D825" s="121">
        <f t="shared" si="44"/>
        <v>4912</v>
      </c>
      <c r="E825" s="121">
        <f t="shared" si="44"/>
        <v>2572</v>
      </c>
      <c r="F825" s="121">
        <f t="shared" si="44"/>
        <v>3396</v>
      </c>
      <c r="G825" s="121">
        <f t="shared" si="44"/>
        <v>9284</v>
      </c>
      <c r="H825" s="121">
        <f t="shared" si="44"/>
        <v>14534</v>
      </c>
      <c r="I825" s="121">
        <f t="shared" si="44"/>
        <v>16111</v>
      </c>
      <c r="J825" s="121">
        <f t="shared" si="44"/>
        <v>17058</v>
      </c>
      <c r="K825" s="121">
        <f t="shared" si="44"/>
        <v>19580</v>
      </c>
      <c r="L825" s="121">
        <f t="shared" si="44"/>
        <v>24760</v>
      </c>
      <c r="M825" s="121">
        <f t="shared" si="44"/>
        <v>29847</v>
      </c>
      <c r="N825" s="121">
        <f t="shared" si="44"/>
        <v>37341</v>
      </c>
      <c r="O825" s="121">
        <f t="shared" si="44"/>
        <v>46361</v>
      </c>
      <c r="P825" s="121">
        <f t="shared" si="44"/>
        <v>54032</v>
      </c>
      <c r="Q825" s="121">
        <f t="shared" si="44"/>
        <v>58738</v>
      </c>
      <c r="R825" s="121">
        <f t="shared" si="44"/>
        <v>64484</v>
      </c>
      <c r="S825" s="121">
        <f t="shared" si="44"/>
        <v>70194</v>
      </c>
      <c r="T825" s="121">
        <f t="shared" si="44"/>
        <v>73392</v>
      </c>
      <c r="U825" s="121">
        <f t="shared" si="44"/>
        <v>127429</v>
      </c>
      <c r="V825" s="121">
        <f t="shared" si="44"/>
        <v>3566</v>
      </c>
      <c r="Y825" s="260"/>
      <c r="Z825" s="261"/>
    </row>
    <row r="826" spans="1:26" s="258" customFormat="1" ht="5.25" customHeight="1">
      <c r="A826" s="83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Z826" s="261"/>
    </row>
    <row r="827" spans="1:26" s="143" customFormat="1" ht="9" customHeight="1">
      <c r="A827" s="84" t="s">
        <v>16</v>
      </c>
      <c r="B827" s="116">
        <f t="shared" ref="B827:B860" si="45">SUM(C827:V827)</f>
        <v>6158</v>
      </c>
      <c r="C827" s="359">
        <v>271</v>
      </c>
      <c r="D827" s="359">
        <v>47</v>
      </c>
      <c r="E827" s="359">
        <v>22</v>
      </c>
      <c r="F827" s="359">
        <v>23</v>
      </c>
      <c r="G827" s="359">
        <v>82</v>
      </c>
      <c r="H827" s="359">
        <v>150</v>
      </c>
      <c r="I827" s="359">
        <v>164</v>
      </c>
      <c r="J827" s="359">
        <v>139</v>
      </c>
      <c r="K827" s="359">
        <v>183</v>
      </c>
      <c r="L827" s="359">
        <v>207</v>
      </c>
      <c r="M827" s="359">
        <v>252</v>
      </c>
      <c r="N827" s="359">
        <v>286</v>
      </c>
      <c r="O827" s="359">
        <v>395</v>
      </c>
      <c r="P827" s="359">
        <v>496</v>
      </c>
      <c r="Q827" s="359">
        <v>487</v>
      </c>
      <c r="R827" s="359">
        <v>602</v>
      </c>
      <c r="S827" s="359">
        <v>603</v>
      </c>
      <c r="T827" s="359">
        <v>651</v>
      </c>
      <c r="U827" s="359">
        <v>1098</v>
      </c>
      <c r="V827" s="359">
        <v>0</v>
      </c>
      <c r="Y827" s="260"/>
      <c r="Z827" s="261"/>
    </row>
    <row r="828" spans="1:26" s="143" customFormat="1" ht="9" customHeight="1">
      <c r="A828" s="84" t="s">
        <v>17</v>
      </c>
      <c r="B828" s="116">
        <f t="shared" si="45"/>
        <v>19073</v>
      </c>
      <c r="C828" s="359">
        <v>555</v>
      </c>
      <c r="D828" s="359">
        <v>115</v>
      </c>
      <c r="E828" s="359">
        <v>68</v>
      </c>
      <c r="F828" s="359">
        <v>77</v>
      </c>
      <c r="G828" s="359">
        <v>283</v>
      </c>
      <c r="H828" s="359">
        <v>541</v>
      </c>
      <c r="I828" s="359">
        <v>633</v>
      </c>
      <c r="J828" s="359">
        <v>708</v>
      </c>
      <c r="K828" s="359">
        <v>823</v>
      </c>
      <c r="L828" s="359">
        <v>963</v>
      </c>
      <c r="M828" s="359">
        <v>1167</v>
      </c>
      <c r="N828" s="359">
        <v>1314</v>
      </c>
      <c r="O828" s="359">
        <v>1482</v>
      </c>
      <c r="P828" s="359">
        <v>1637</v>
      </c>
      <c r="Q828" s="359">
        <v>1540</v>
      </c>
      <c r="R828" s="359">
        <v>1682</v>
      </c>
      <c r="S828" s="359">
        <v>1643</v>
      </c>
      <c r="T828" s="359">
        <v>1578</v>
      </c>
      <c r="U828" s="359">
        <v>2239</v>
      </c>
      <c r="V828" s="359">
        <v>25</v>
      </c>
      <c r="Y828" s="260"/>
      <c r="Z828" s="261"/>
    </row>
    <row r="829" spans="1:26" s="143" customFormat="1" ht="9" customHeight="1">
      <c r="A829" s="84" t="s">
        <v>18</v>
      </c>
      <c r="B829" s="116">
        <f t="shared" si="45"/>
        <v>3826</v>
      </c>
      <c r="C829" s="359">
        <v>149</v>
      </c>
      <c r="D829" s="359">
        <v>27</v>
      </c>
      <c r="E829" s="359">
        <v>18</v>
      </c>
      <c r="F829" s="359">
        <v>12</v>
      </c>
      <c r="G829" s="359">
        <v>79</v>
      </c>
      <c r="H829" s="359">
        <v>156</v>
      </c>
      <c r="I829" s="359">
        <v>156</v>
      </c>
      <c r="J829" s="359">
        <v>185</v>
      </c>
      <c r="K829" s="359">
        <v>216</v>
      </c>
      <c r="L829" s="359">
        <v>204</v>
      </c>
      <c r="M829" s="359">
        <v>217</v>
      </c>
      <c r="N829" s="359">
        <v>213</v>
      </c>
      <c r="O829" s="359">
        <v>262</v>
      </c>
      <c r="P829" s="359">
        <v>273</v>
      </c>
      <c r="Q829" s="359">
        <v>310</v>
      </c>
      <c r="R829" s="359">
        <v>285</v>
      </c>
      <c r="S829" s="359">
        <v>320</v>
      </c>
      <c r="T829" s="359">
        <v>282</v>
      </c>
      <c r="U829" s="359">
        <v>440</v>
      </c>
      <c r="V829" s="359">
        <v>22</v>
      </c>
      <c r="Y829" s="260"/>
      <c r="Z829" s="261"/>
    </row>
    <row r="830" spans="1:26" s="143" customFormat="1" ht="9" customHeight="1">
      <c r="A830" s="336" t="s">
        <v>19</v>
      </c>
      <c r="B830" s="360">
        <f t="shared" si="45"/>
        <v>4631</v>
      </c>
      <c r="C830" s="361">
        <v>200</v>
      </c>
      <c r="D830" s="361">
        <v>34</v>
      </c>
      <c r="E830" s="361">
        <v>11</v>
      </c>
      <c r="F830" s="361">
        <v>18</v>
      </c>
      <c r="G830" s="361">
        <v>59</v>
      </c>
      <c r="H830" s="361">
        <v>97</v>
      </c>
      <c r="I830" s="361">
        <v>93</v>
      </c>
      <c r="J830" s="361">
        <v>126</v>
      </c>
      <c r="K830" s="361">
        <v>112</v>
      </c>
      <c r="L830" s="361">
        <v>131</v>
      </c>
      <c r="M830" s="361">
        <v>177</v>
      </c>
      <c r="N830" s="361">
        <v>248</v>
      </c>
      <c r="O830" s="361">
        <v>348</v>
      </c>
      <c r="P830" s="361">
        <v>385</v>
      </c>
      <c r="Q830" s="361">
        <v>372</v>
      </c>
      <c r="R830" s="361">
        <v>440</v>
      </c>
      <c r="S830" s="361">
        <v>454</v>
      </c>
      <c r="T830" s="361">
        <v>440</v>
      </c>
      <c r="U830" s="361">
        <v>885</v>
      </c>
      <c r="V830" s="361">
        <v>1</v>
      </c>
      <c r="Y830" s="260"/>
      <c r="Z830" s="261"/>
    </row>
    <row r="831" spans="1:26" s="143" customFormat="1" ht="9" customHeight="1">
      <c r="A831" s="84" t="s">
        <v>20</v>
      </c>
      <c r="B831" s="116">
        <f t="shared" si="45"/>
        <v>16660</v>
      </c>
      <c r="C831" s="359">
        <v>707</v>
      </c>
      <c r="D831" s="359">
        <v>108</v>
      </c>
      <c r="E831" s="359">
        <v>50</v>
      </c>
      <c r="F831" s="359">
        <v>65</v>
      </c>
      <c r="G831" s="359">
        <v>173</v>
      </c>
      <c r="H831" s="359">
        <v>254</v>
      </c>
      <c r="I831" s="359">
        <v>260</v>
      </c>
      <c r="J831" s="359">
        <v>270</v>
      </c>
      <c r="K831" s="359">
        <v>379</v>
      </c>
      <c r="L831" s="359">
        <v>497</v>
      </c>
      <c r="M831" s="359">
        <v>713</v>
      </c>
      <c r="N831" s="359">
        <v>981</v>
      </c>
      <c r="O831" s="359">
        <v>1313</v>
      </c>
      <c r="P831" s="359">
        <v>1454</v>
      </c>
      <c r="Q831" s="359">
        <v>1646</v>
      </c>
      <c r="R831" s="359">
        <v>1818</v>
      </c>
      <c r="S831" s="359">
        <v>1686</v>
      </c>
      <c r="T831" s="359">
        <v>1748</v>
      </c>
      <c r="U831" s="359">
        <v>2502</v>
      </c>
      <c r="V831" s="359">
        <v>36</v>
      </c>
      <c r="Y831" s="260"/>
      <c r="Z831" s="261"/>
    </row>
    <row r="832" spans="1:26" s="143" customFormat="1" ht="9" customHeight="1">
      <c r="A832" s="84" t="s">
        <v>21</v>
      </c>
      <c r="B832" s="116">
        <f t="shared" si="45"/>
        <v>4593</v>
      </c>
      <c r="C832" s="359">
        <v>107</v>
      </c>
      <c r="D832" s="359">
        <v>22</v>
      </c>
      <c r="E832" s="359">
        <v>9</v>
      </c>
      <c r="F832" s="359">
        <v>20</v>
      </c>
      <c r="G832" s="359">
        <v>88</v>
      </c>
      <c r="H832" s="359">
        <v>153</v>
      </c>
      <c r="I832" s="359">
        <v>183</v>
      </c>
      <c r="J832" s="359">
        <v>201</v>
      </c>
      <c r="K832" s="359">
        <v>202</v>
      </c>
      <c r="L832" s="359">
        <v>219</v>
      </c>
      <c r="M832" s="359">
        <v>205</v>
      </c>
      <c r="N832" s="359">
        <v>245</v>
      </c>
      <c r="O832" s="359">
        <v>258</v>
      </c>
      <c r="P832" s="359">
        <v>333</v>
      </c>
      <c r="Q832" s="359">
        <v>392</v>
      </c>
      <c r="R832" s="359">
        <v>388</v>
      </c>
      <c r="S832" s="359">
        <v>420</v>
      </c>
      <c r="T832" s="359">
        <v>388</v>
      </c>
      <c r="U832" s="359">
        <v>747</v>
      </c>
      <c r="V832" s="359">
        <v>13</v>
      </c>
      <c r="Y832" s="260"/>
      <c r="Z832" s="261"/>
    </row>
    <row r="833" spans="1:26" s="143" customFormat="1" ht="9" customHeight="1">
      <c r="A833" s="84" t="s">
        <v>22</v>
      </c>
      <c r="B833" s="116">
        <f t="shared" si="45"/>
        <v>26986</v>
      </c>
      <c r="C833" s="359">
        <v>1643</v>
      </c>
      <c r="D833" s="359">
        <v>545</v>
      </c>
      <c r="E833" s="359">
        <v>211</v>
      </c>
      <c r="F833" s="359">
        <v>233</v>
      </c>
      <c r="G833" s="359">
        <v>458</v>
      </c>
      <c r="H833" s="359">
        <v>562</v>
      </c>
      <c r="I833" s="359">
        <v>706</v>
      </c>
      <c r="J833" s="359">
        <v>724</v>
      </c>
      <c r="K833" s="359">
        <v>810</v>
      </c>
      <c r="L833" s="359">
        <v>989</v>
      </c>
      <c r="M833" s="359">
        <v>1154</v>
      </c>
      <c r="N833" s="359">
        <v>1483</v>
      </c>
      <c r="O833" s="359">
        <v>1728</v>
      </c>
      <c r="P833" s="359">
        <v>2009</v>
      </c>
      <c r="Q833" s="359">
        <v>1965</v>
      </c>
      <c r="R833" s="359">
        <v>2291</v>
      </c>
      <c r="S833" s="359">
        <v>2658</v>
      </c>
      <c r="T833" s="359">
        <v>2531</v>
      </c>
      <c r="U833" s="359">
        <v>4274</v>
      </c>
      <c r="V833" s="359">
        <v>12</v>
      </c>
      <c r="Y833" s="260"/>
      <c r="Z833" s="261"/>
    </row>
    <row r="834" spans="1:26" s="143" customFormat="1" ht="9" customHeight="1">
      <c r="A834" s="336" t="s">
        <v>23</v>
      </c>
      <c r="B834" s="360">
        <f t="shared" si="45"/>
        <v>23802</v>
      </c>
      <c r="C834" s="361">
        <v>899</v>
      </c>
      <c r="D834" s="361">
        <v>204</v>
      </c>
      <c r="E834" s="361">
        <v>95</v>
      </c>
      <c r="F834" s="361">
        <v>143</v>
      </c>
      <c r="G834" s="361">
        <v>459</v>
      </c>
      <c r="H834" s="361">
        <v>666</v>
      </c>
      <c r="I834" s="361">
        <v>724</v>
      </c>
      <c r="J834" s="361">
        <v>707</v>
      </c>
      <c r="K834" s="361">
        <v>773</v>
      </c>
      <c r="L834" s="361">
        <v>939</v>
      </c>
      <c r="M834" s="361">
        <v>1132</v>
      </c>
      <c r="N834" s="361">
        <v>1468</v>
      </c>
      <c r="O834" s="361">
        <v>1672</v>
      </c>
      <c r="P834" s="361">
        <v>1863</v>
      </c>
      <c r="Q834" s="361">
        <v>2021</v>
      </c>
      <c r="R834" s="361">
        <v>2143</v>
      </c>
      <c r="S834" s="361">
        <v>2469</v>
      </c>
      <c r="T834" s="361">
        <v>2291</v>
      </c>
      <c r="U834" s="361">
        <v>3030</v>
      </c>
      <c r="V834" s="361">
        <v>104</v>
      </c>
      <c r="Y834" s="260"/>
      <c r="Z834" s="261"/>
    </row>
    <row r="835" spans="1:26" s="143" customFormat="1" ht="9" customHeight="1">
      <c r="A835" s="243" t="s">
        <v>24</v>
      </c>
      <c r="B835" s="116">
        <f t="shared" si="45"/>
        <v>61984</v>
      </c>
      <c r="C835" s="359">
        <v>1386</v>
      </c>
      <c r="D835" s="359">
        <v>242</v>
      </c>
      <c r="E835" s="359">
        <v>128</v>
      </c>
      <c r="F835" s="359">
        <v>162</v>
      </c>
      <c r="G835" s="359">
        <v>485</v>
      </c>
      <c r="H835" s="359">
        <v>815</v>
      </c>
      <c r="I835" s="359">
        <v>946</v>
      </c>
      <c r="J835" s="359">
        <v>1037</v>
      </c>
      <c r="K835" s="359">
        <v>1301</v>
      </c>
      <c r="L835" s="359">
        <v>1806</v>
      </c>
      <c r="M835" s="359">
        <v>2523</v>
      </c>
      <c r="N835" s="359">
        <v>3126</v>
      </c>
      <c r="O835" s="359">
        <v>4140</v>
      </c>
      <c r="P835" s="359">
        <v>5057</v>
      </c>
      <c r="Q835" s="359">
        <v>5646</v>
      </c>
      <c r="R835" s="359">
        <v>6185</v>
      </c>
      <c r="S835" s="359">
        <v>6614</v>
      </c>
      <c r="T835" s="359">
        <v>7135</v>
      </c>
      <c r="U835" s="359">
        <v>13245</v>
      </c>
      <c r="V835" s="359">
        <v>5</v>
      </c>
      <c r="Y835" s="260"/>
      <c r="Z835" s="261"/>
    </row>
    <row r="836" spans="1:26" s="143" customFormat="1" ht="9" customHeight="1">
      <c r="A836" s="84" t="s">
        <v>25</v>
      </c>
      <c r="B836" s="116">
        <f t="shared" si="45"/>
        <v>9449</v>
      </c>
      <c r="C836" s="359">
        <v>449</v>
      </c>
      <c r="D836" s="359">
        <v>75</v>
      </c>
      <c r="E836" s="359">
        <v>30</v>
      </c>
      <c r="F836" s="359">
        <v>43</v>
      </c>
      <c r="G836" s="359">
        <v>122</v>
      </c>
      <c r="H836" s="359">
        <v>171</v>
      </c>
      <c r="I836" s="359">
        <v>189</v>
      </c>
      <c r="J836" s="359">
        <v>172</v>
      </c>
      <c r="K836" s="359">
        <v>219</v>
      </c>
      <c r="L836" s="359">
        <v>300</v>
      </c>
      <c r="M836" s="359">
        <v>392</v>
      </c>
      <c r="N836" s="359">
        <v>444</v>
      </c>
      <c r="O836" s="359">
        <v>553</v>
      </c>
      <c r="P836" s="359">
        <v>691</v>
      </c>
      <c r="Q836" s="359">
        <v>840</v>
      </c>
      <c r="R836" s="359">
        <v>910</v>
      </c>
      <c r="S836" s="359">
        <v>1091</v>
      </c>
      <c r="T836" s="359">
        <v>1128</v>
      </c>
      <c r="U836" s="359">
        <v>1619</v>
      </c>
      <c r="V836" s="359">
        <v>11</v>
      </c>
      <c r="Y836" s="260"/>
      <c r="Z836" s="261"/>
    </row>
    <row r="837" spans="1:26" s="143" customFormat="1" ht="9" customHeight="1">
      <c r="A837" s="84" t="s">
        <v>26</v>
      </c>
      <c r="B837" s="116">
        <f t="shared" si="45"/>
        <v>34794</v>
      </c>
      <c r="C837" s="359">
        <v>1255</v>
      </c>
      <c r="D837" s="359">
        <v>218</v>
      </c>
      <c r="E837" s="359">
        <v>127</v>
      </c>
      <c r="F837" s="359">
        <v>210</v>
      </c>
      <c r="G837" s="359">
        <v>655</v>
      </c>
      <c r="H837" s="359">
        <v>924</v>
      </c>
      <c r="I837" s="359">
        <v>986</v>
      </c>
      <c r="J837" s="359">
        <v>950</v>
      </c>
      <c r="K837" s="359">
        <v>1045</v>
      </c>
      <c r="L837" s="359">
        <v>1274</v>
      </c>
      <c r="M837" s="359">
        <v>1403</v>
      </c>
      <c r="N837" s="359">
        <v>1689</v>
      </c>
      <c r="O837" s="359">
        <v>2038</v>
      </c>
      <c r="P837" s="359">
        <v>2454</v>
      </c>
      <c r="Q837" s="359">
        <v>2679</v>
      </c>
      <c r="R837" s="359">
        <v>2895</v>
      </c>
      <c r="S837" s="359">
        <v>3226</v>
      </c>
      <c r="T837" s="359">
        <v>3580</v>
      </c>
      <c r="U837" s="359">
        <v>7175</v>
      </c>
      <c r="V837" s="359">
        <v>11</v>
      </c>
      <c r="Y837" s="260"/>
      <c r="Z837" s="261"/>
    </row>
    <row r="838" spans="1:26" s="143" customFormat="1" ht="9" customHeight="1">
      <c r="A838" s="336" t="s">
        <v>27</v>
      </c>
      <c r="B838" s="360">
        <f t="shared" si="45"/>
        <v>19910</v>
      </c>
      <c r="C838" s="361">
        <v>634</v>
      </c>
      <c r="D838" s="361">
        <v>193</v>
      </c>
      <c r="E838" s="361">
        <v>76</v>
      </c>
      <c r="F838" s="361">
        <v>99</v>
      </c>
      <c r="G838" s="361">
        <v>434</v>
      </c>
      <c r="H838" s="361">
        <v>631</v>
      </c>
      <c r="I838" s="361">
        <v>680</v>
      </c>
      <c r="J838" s="361">
        <v>678</v>
      </c>
      <c r="K838" s="361">
        <v>740</v>
      </c>
      <c r="L838" s="361">
        <v>819</v>
      </c>
      <c r="M838" s="361">
        <v>816</v>
      </c>
      <c r="N838" s="361">
        <v>1025</v>
      </c>
      <c r="O838" s="361">
        <v>1167</v>
      </c>
      <c r="P838" s="361">
        <v>1320</v>
      </c>
      <c r="Q838" s="361">
        <v>1433</v>
      </c>
      <c r="R838" s="361">
        <v>1660</v>
      </c>
      <c r="S838" s="361">
        <v>1915</v>
      </c>
      <c r="T838" s="361">
        <v>2124</v>
      </c>
      <c r="U838" s="361">
        <v>3365</v>
      </c>
      <c r="V838" s="361">
        <v>101</v>
      </c>
      <c r="Y838" s="260"/>
      <c r="Z838" s="261"/>
    </row>
    <row r="839" spans="1:26" s="143" customFormat="1" ht="9" customHeight="1">
      <c r="A839" s="84" t="s">
        <v>28</v>
      </c>
      <c r="B839" s="116">
        <f t="shared" si="45"/>
        <v>15675</v>
      </c>
      <c r="C839" s="359">
        <v>510</v>
      </c>
      <c r="D839" s="359">
        <v>95</v>
      </c>
      <c r="E839" s="359">
        <v>53</v>
      </c>
      <c r="F839" s="359">
        <v>78</v>
      </c>
      <c r="G839" s="359">
        <v>182</v>
      </c>
      <c r="H839" s="359">
        <v>251</v>
      </c>
      <c r="I839" s="359">
        <v>314</v>
      </c>
      <c r="J839" s="359">
        <v>319</v>
      </c>
      <c r="K839" s="359">
        <v>342</v>
      </c>
      <c r="L839" s="359">
        <v>438</v>
      </c>
      <c r="M839" s="359">
        <v>634</v>
      </c>
      <c r="N839" s="359">
        <v>861</v>
      </c>
      <c r="O839" s="359">
        <v>1046</v>
      </c>
      <c r="P839" s="359">
        <v>1207</v>
      </c>
      <c r="Q839" s="359">
        <v>1343</v>
      </c>
      <c r="R839" s="359">
        <v>1502</v>
      </c>
      <c r="S839" s="359">
        <v>1667</v>
      </c>
      <c r="T839" s="359">
        <v>1658</v>
      </c>
      <c r="U839" s="359">
        <v>3162</v>
      </c>
      <c r="V839" s="359">
        <v>13</v>
      </c>
      <c r="Y839" s="260"/>
      <c r="Z839" s="261"/>
    </row>
    <row r="840" spans="1:26" s="143" customFormat="1" ht="9" customHeight="1">
      <c r="A840" s="84" t="s">
        <v>29</v>
      </c>
      <c r="B840" s="116">
        <f t="shared" si="45"/>
        <v>46224</v>
      </c>
      <c r="C840" s="359">
        <v>1644</v>
      </c>
      <c r="D840" s="359">
        <v>317</v>
      </c>
      <c r="E840" s="359">
        <v>187</v>
      </c>
      <c r="F840" s="359">
        <v>213</v>
      </c>
      <c r="G840" s="359">
        <v>589</v>
      </c>
      <c r="H840" s="359">
        <v>878</v>
      </c>
      <c r="I840" s="359">
        <v>1003</v>
      </c>
      <c r="J840" s="359">
        <v>1128</v>
      </c>
      <c r="K840" s="359">
        <v>1213</v>
      </c>
      <c r="L840" s="359">
        <v>1571</v>
      </c>
      <c r="M840" s="359">
        <v>1843</v>
      </c>
      <c r="N840" s="359">
        <v>2185</v>
      </c>
      <c r="O840" s="359">
        <v>2729</v>
      </c>
      <c r="P840" s="359">
        <v>3438</v>
      </c>
      <c r="Q840" s="359">
        <v>3894</v>
      </c>
      <c r="R840" s="359">
        <v>4357</v>
      </c>
      <c r="S840" s="359">
        <v>4755</v>
      </c>
      <c r="T840" s="359">
        <v>4796</v>
      </c>
      <c r="U840" s="359">
        <v>9287</v>
      </c>
      <c r="V840" s="359">
        <v>197</v>
      </c>
      <c r="Y840" s="260"/>
      <c r="Z840" s="261"/>
    </row>
    <row r="841" spans="1:26" s="143" customFormat="1" ht="9" customHeight="1">
      <c r="A841" s="84" t="s">
        <v>30</v>
      </c>
      <c r="B841" s="116">
        <f t="shared" si="45"/>
        <v>83780</v>
      </c>
      <c r="C841" s="359">
        <v>3776</v>
      </c>
      <c r="D841" s="359">
        <v>573</v>
      </c>
      <c r="E841" s="359">
        <v>282</v>
      </c>
      <c r="F841" s="359">
        <v>495</v>
      </c>
      <c r="G841" s="359">
        <v>1043</v>
      </c>
      <c r="H841" s="359">
        <v>1688</v>
      </c>
      <c r="I841" s="359">
        <v>1955</v>
      </c>
      <c r="J841" s="359">
        <v>1979</v>
      </c>
      <c r="K841" s="359">
        <v>2404</v>
      </c>
      <c r="L841" s="359">
        <v>3181</v>
      </c>
      <c r="M841" s="359">
        <v>3923</v>
      </c>
      <c r="N841" s="359">
        <v>5062</v>
      </c>
      <c r="O841" s="359">
        <v>6358</v>
      </c>
      <c r="P841" s="359">
        <v>7230</v>
      </c>
      <c r="Q841" s="359">
        <v>7392</v>
      </c>
      <c r="R841" s="359">
        <v>7723</v>
      </c>
      <c r="S841" s="359">
        <v>7845</v>
      </c>
      <c r="T841" s="359">
        <v>7915</v>
      </c>
      <c r="U841" s="359">
        <v>12916</v>
      </c>
      <c r="V841" s="359">
        <v>40</v>
      </c>
      <c r="Y841" s="260"/>
      <c r="Z841" s="261"/>
    </row>
    <row r="842" spans="1:26" s="143" customFormat="1" ht="9" customHeight="1">
      <c r="A842" s="336" t="s">
        <v>31</v>
      </c>
      <c r="B842" s="360">
        <f t="shared" si="45"/>
        <v>27327</v>
      </c>
      <c r="C842" s="361">
        <v>799</v>
      </c>
      <c r="D842" s="361">
        <v>161</v>
      </c>
      <c r="E842" s="361">
        <v>115</v>
      </c>
      <c r="F842" s="361">
        <v>148</v>
      </c>
      <c r="G842" s="361">
        <v>397</v>
      </c>
      <c r="H842" s="361">
        <v>708</v>
      </c>
      <c r="I842" s="361">
        <v>708</v>
      </c>
      <c r="J842" s="361">
        <v>694</v>
      </c>
      <c r="K842" s="361">
        <v>787</v>
      </c>
      <c r="L842" s="361">
        <v>982</v>
      </c>
      <c r="M842" s="361">
        <v>1027</v>
      </c>
      <c r="N842" s="361">
        <v>1183</v>
      </c>
      <c r="O842" s="361">
        <v>1558</v>
      </c>
      <c r="P842" s="361">
        <v>1767</v>
      </c>
      <c r="Q842" s="361">
        <v>2088</v>
      </c>
      <c r="R842" s="361">
        <v>2349</v>
      </c>
      <c r="S842" s="361">
        <v>2682</v>
      </c>
      <c r="T842" s="361">
        <v>3045</v>
      </c>
      <c r="U842" s="361">
        <v>6116</v>
      </c>
      <c r="V842" s="361">
        <v>13</v>
      </c>
      <c r="Y842" s="260"/>
      <c r="Z842" s="261"/>
    </row>
    <row r="843" spans="1:26" s="143" customFormat="1" ht="9" customHeight="1">
      <c r="A843" s="84" t="s">
        <v>32</v>
      </c>
      <c r="B843" s="116">
        <f t="shared" si="45"/>
        <v>12353</v>
      </c>
      <c r="C843" s="359">
        <v>352</v>
      </c>
      <c r="D843" s="359">
        <v>61</v>
      </c>
      <c r="E843" s="359">
        <v>32</v>
      </c>
      <c r="F843" s="359">
        <v>64</v>
      </c>
      <c r="G843" s="359">
        <v>138</v>
      </c>
      <c r="H843" s="359">
        <v>255</v>
      </c>
      <c r="I843" s="359">
        <v>247</v>
      </c>
      <c r="J843" s="359">
        <v>277</v>
      </c>
      <c r="K843" s="359">
        <v>273</v>
      </c>
      <c r="L843" s="359">
        <v>402</v>
      </c>
      <c r="M843" s="359">
        <v>488</v>
      </c>
      <c r="N843" s="359">
        <v>613</v>
      </c>
      <c r="O843" s="359">
        <v>796</v>
      </c>
      <c r="P843" s="359">
        <v>948</v>
      </c>
      <c r="Q843" s="359">
        <v>1044</v>
      </c>
      <c r="R843" s="359">
        <v>1163</v>
      </c>
      <c r="S843" s="359">
        <v>1291</v>
      </c>
      <c r="T843" s="359">
        <v>1440</v>
      </c>
      <c r="U843" s="359">
        <v>2468</v>
      </c>
      <c r="V843" s="359">
        <v>1</v>
      </c>
      <c r="Y843" s="260"/>
      <c r="Z843" s="261"/>
    </row>
    <row r="844" spans="1:26" s="143" customFormat="1" ht="9" customHeight="1">
      <c r="A844" s="84" t="s">
        <v>33</v>
      </c>
      <c r="B844" s="116">
        <f t="shared" si="45"/>
        <v>6976</v>
      </c>
      <c r="C844" s="359">
        <v>202</v>
      </c>
      <c r="D844" s="359">
        <v>66</v>
      </c>
      <c r="E844" s="359">
        <v>21</v>
      </c>
      <c r="F844" s="359">
        <v>36</v>
      </c>
      <c r="G844" s="359">
        <v>85</v>
      </c>
      <c r="H844" s="359">
        <v>162</v>
      </c>
      <c r="I844" s="359">
        <v>159</v>
      </c>
      <c r="J844" s="359">
        <v>174</v>
      </c>
      <c r="K844" s="359">
        <v>205</v>
      </c>
      <c r="L844" s="359">
        <v>228</v>
      </c>
      <c r="M844" s="359">
        <v>255</v>
      </c>
      <c r="N844" s="359">
        <v>326</v>
      </c>
      <c r="O844" s="359">
        <v>391</v>
      </c>
      <c r="P844" s="359">
        <v>468</v>
      </c>
      <c r="Q844" s="359">
        <v>499</v>
      </c>
      <c r="R844" s="359">
        <v>658</v>
      </c>
      <c r="S844" s="359">
        <v>775</v>
      </c>
      <c r="T844" s="359">
        <v>806</v>
      </c>
      <c r="U844" s="359">
        <v>1448</v>
      </c>
      <c r="V844" s="359">
        <v>12</v>
      </c>
      <c r="Y844" s="260"/>
      <c r="Z844" s="261"/>
    </row>
    <row r="845" spans="1:26" s="143" customFormat="1" ht="9" customHeight="1">
      <c r="A845" s="84" t="s">
        <v>34</v>
      </c>
      <c r="B845" s="116">
        <f t="shared" si="45"/>
        <v>26920</v>
      </c>
      <c r="C845" s="359">
        <v>951</v>
      </c>
      <c r="D845" s="359">
        <v>131</v>
      </c>
      <c r="E845" s="359">
        <v>94</v>
      </c>
      <c r="F845" s="359">
        <v>78</v>
      </c>
      <c r="G845" s="359">
        <v>262</v>
      </c>
      <c r="H845" s="359">
        <v>380</v>
      </c>
      <c r="I845" s="359">
        <v>412</v>
      </c>
      <c r="J845" s="359">
        <v>499</v>
      </c>
      <c r="K845" s="359">
        <v>602</v>
      </c>
      <c r="L845" s="359">
        <v>824</v>
      </c>
      <c r="M845" s="359">
        <v>1178</v>
      </c>
      <c r="N845" s="359">
        <v>1452</v>
      </c>
      <c r="O845" s="359">
        <v>1993</v>
      </c>
      <c r="P845" s="359">
        <v>2235</v>
      </c>
      <c r="Q845" s="359">
        <v>2534</v>
      </c>
      <c r="R845" s="359">
        <v>2730</v>
      </c>
      <c r="S845" s="359">
        <v>3003</v>
      </c>
      <c r="T845" s="359">
        <v>2920</v>
      </c>
      <c r="U845" s="359">
        <v>4615</v>
      </c>
      <c r="V845" s="359">
        <v>27</v>
      </c>
      <c r="Y845" s="260"/>
      <c r="Z845" s="261"/>
    </row>
    <row r="846" spans="1:26" s="143" customFormat="1" ht="9" customHeight="1">
      <c r="A846" s="336" t="s">
        <v>35</v>
      </c>
      <c r="B846" s="360">
        <f t="shared" si="45"/>
        <v>24914</v>
      </c>
      <c r="C846" s="361">
        <v>792</v>
      </c>
      <c r="D846" s="361">
        <v>195</v>
      </c>
      <c r="E846" s="361">
        <v>97</v>
      </c>
      <c r="F846" s="361">
        <v>129</v>
      </c>
      <c r="G846" s="361">
        <v>256</v>
      </c>
      <c r="H846" s="361">
        <v>407</v>
      </c>
      <c r="I846" s="361">
        <v>441</v>
      </c>
      <c r="J846" s="361">
        <v>513</v>
      </c>
      <c r="K846" s="361">
        <v>623</v>
      </c>
      <c r="L846" s="361">
        <v>757</v>
      </c>
      <c r="M846" s="361">
        <v>872</v>
      </c>
      <c r="N846" s="361">
        <v>1080</v>
      </c>
      <c r="O846" s="361">
        <v>1421</v>
      </c>
      <c r="P846" s="361">
        <v>1645</v>
      </c>
      <c r="Q846" s="361">
        <v>1882</v>
      </c>
      <c r="R846" s="361">
        <v>2171</v>
      </c>
      <c r="S846" s="361">
        <v>2614</v>
      </c>
      <c r="T846" s="361">
        <v>3130</v>
      </c>
      <c r="U846" s="361">
        <v>5880</v>
      </c>
      <c r="V846" s="361">
        <v>9</v>
      </c>
      <c r="Y846" s="260"/>
      <c r="Z846" s="261"/>
    </row>
    <row r="847" spans="1:26" s="143" customFormat="1" ht="9" customHeight="1">
      <c r="A847" s="84" t="s">
        <v>36</v>
      </c>
      <c r="B847" s="116">
        <f t="shared" si="45"/>
        <v>37724</v>
      </c>
      <c r="C847" s="359">
        <v>1872</v>
      </c>
      <c r="D847" s="359">
        <v>360</v>
      </c>
      <c r="E847" s="359">
        <v>173</v>
      </c>
      <c r="F847" s="359">
        <v>210</v>
      </c>
      <c r="G847" s="359">
        <v>474</v>
      </c>
      <c r="H847" s="359">
        <v>705</v>
      </c>
      <c r="I847" s="359">
        <v>729</v>
      </c>
      <c r="J847" s="359">
        <v>749</v>
      </c>
      <c r="K847" s="359">
        <v>905</v>
      </c>
      <c r="L847" s="359">
        <v>1156</v>
      </c>
      <c r="M847" s="359">
        <v>1537</v>
      </c>
      <c r="N847" s="359">
        <v>1882</v>
      </c>
      <c r="O847" s="359">
        <v>2473</v>
      </c>
      <c r="P847" s="359">
        <v>2731</v>
      </c>
      <c r="Q847" s="359">
        <v>3081</v>
      </c>
      <c r="R847" s="359">
        <v>3258</v>
      </c>
      <c r="S847" s="359">
        <v>3670</v>
      </c>
      <c r="T847" s="359">
        <v>4171</v>
      </c>
      <c r="U847" s="359">
        <v>7569</v>
      </c>
      <c r="V847" s="359">
        <v>19</v>
      </c>
      <c r="Y847" s="260"/>
      <c r="Z847" s="261"/>
    </row>
    <row r="848" spans="1:26" s="143" customFormat="1" ht="9" customHeight="1">
      <c r="A848" s="84" t="s">
        <v>37</v>
      </c>
      <c r="B848" s="116">
        <f t="shared" si="45"/>
        <v>10361</v>
      </c>
      <c r="C848" s="359">
        <v>394</v>
      </c>
      <c r="D848" s="359">
        <v>76</v>
      </c>
      <c r="E848" s="359">
        <v>37</v>
      </c>
      <c r="F848" s="359">
        <v>65</v>
      </c>
      <c r="G848" s="359">
        <v>137</v>
      </c>
      <c r="H848" s="359">
        <v>187</v>
      </c>
      <c r="I848" s="359">
        <v>239</v>
      </c>
      <c r="J848" s="359">
        <v>255</v>
      </c>
      <c r="K848" s="359">
        <v>291</v>
      </c>
      <c r="L848" s="359">
        <v>407</v>
      </c>
      <c r="M848" s="359">
        <v>474</v>
      </c>
      <c r="N848" s="359">
        <v>616</v>
      </c>
      <c r="O848" s="359">
        <v>742</v>
      </c>
      <c r="P848" s="359">
        <v>816</v>
      </c>
      <c r="Q848" s="359">
        <v>848</v>
      </c>
      <c r="R848" s="359">
        <v>937</v>
      </c>
      <c r="S848" s="359">
        <v>899</v>
      </c>
      <c r="T848" s="359">
        <v>981</v>
      </c>
      <c r="U848" s="359">
        <v>1956</v>
      </c>
      <c r="V848" s="359">
        <v>4</v>
      </c>
      <c r="Y848" s="260"/>
      <c r="Z848" s="261"/>
    </row>
    <row r="849" spans="1:26" s="143" customFormat="1" ht="9" customHeight="1">
      <c r="A849" s="84" t="s">
        <v>38</v>
      </c>
      <c r="B849" s="116">
        <f t="shared" si="45"/>
        <v>6424</v>
      </c>
      <c r="C849" s="359">
        <v>303</v>
      </c>
      <c r="D849" s="359">
        <v>58</v>
      </c>
      <c r="E849" s="359">
        <v>32</v>
      </c>
      <c r="F849" s="359">
        <v>37</v>
      </c>
      <c r="G849" s="359">
        <v>101</v>
      </c>
      <c r="H849" s="359">
        <v>210</v>
      </c>
      <c r="I849" s="359">
        <v>269</v>
      </c>
      <c r="J849" s="359">
        <v>234</v>
      </c>
      <c r="K849" s="359">
        <v>251</v>
      </c>
      <c r="L849" s="359">
        <v>339</v>
      </c>
      <c r="M849" s="359">
        <v>396</v>
      </c>
      <c r="N849" s="359">
        <v>429</v>
      </c>
      <c r="O849" s="359">
        <v>485</v>
      </c>
      <c r="P849" s="359">
        <v>520</v>
      </c>
      <c r="Q849" s="359">
        <v>551</v>
      </c>
      <c r="R849" s="359">
        <v>545</v>
      </c>
      <c r="S849" s="359">
        <v>514</v>
      </c>
      <c r="T849" s="359">
        <v>481</v>
      </c>
      <c r="U849" s="359">
        <v>652</v>
      </c>
      <c r="V849" s="359">
        <v>17</v>
      </c>
      <c r="Y849" s="260"/>
      <c r="Z849" s="261"/>
    </row>
    <row r="850" spans="1:26" s="143" customFormat="1" ht="9" customHeight="1">
      <c r="A850" s="336" t="s">
        <v>39</v>
      </c>
      <c r="B850" s="360">
        <f t="shared" si="45"/>
        <v>16149</v>
      </c>
      <c r="C850" s="361">
        <v>481</v>
      </c>
      <c r="D850" s="361">
        <v>87</v>
      </c>
      <c r="E850" s="361">
        <v>52</v>
      </c>
      <c r="F850" s="361">
        <v>79</v>
      </c>
      <c r="G850" s="361">
        <v>246</v>
      </c>
      <c r="H850" s="361">
        <v>320</v>
      </c>
      <c r="I850" s="361">
        <v>306</v>
      </c>
      <c r="J850" s="361">
        <v>299</v>
      </c>
      <c r="K850" s="361">
        <v>367</v>
      </c>
      <c r="L850" s="361">
        <v>504</v>
      </c>
      <c r="M850" s="361">
        <v>605</v>
      </c>
      <c r="N850" s="361">
        <v>730</v>
      </c>
      <c r="O850" s="361">
        <v>916</v>
      </c>
      <c r="P850" s="361">
        <v>1131</v>
      </c>
      <c r="Q850" s="361">
        <v>1223</v>
      </c>
      <c r="R850" s="361">
        <v>1382</v>
      </c>
      <c r="S850" s="361">
        <v>1664</v>
      </c>
      <c r="T850" s="361">
        <v>1948</v>
      </c>
      <c r="U850" s="361">
        <v>3800</v>
      </c>
      <c r="V850" s="361">
        <v>9</v>
      </c>
      <c r="Y850" s="260"/>
      <c r="Z850" s="261"/>
    </row>
    <row r="851" spans="1:26" s="143" customFormat="1" ht="9" customHeight="1">
      <c r="A851" s="84" t="s">
        <v>40</v>
      </c>
      <c r="B851" s="116">
        <f t="shared" si="45"/>
        <v>16279</v>
      </c>
      <c r="C851" s="359">
        <v>456</v>
      </c>
      <c r="D851" s="359">
        <v>92</v>
      </c>
      <c r="E851" s="359">
        <v>54</v>
      </c>
      <c r="F851" s="359">
        <v>72</v>
      </c>
      <c r="G851" s="359">
        <v>275</v>
      </c>
      <c r="H851" s="359">
        <v>529</v>
      </c>
      <c r="I851" s="359">
        <v>486</v>
      </c>
      <c r="J851" s="359">
        <v>507</v>
      </c>
      <c r="K851" s="359">
        <v>487</v>
      </c>
      <c r="L851" s="359">
        <v>568</v>
      </c>
      <c r="M851" s="359">
        <v>584</v>
      </c>
      <c r="N851" s="359">
        <v>745</v>
      </c>
      <c r="O851" s="359">
        <v>938</v>
      </c>
      <c r="P851" s="359">
        <v>1123</v>
      </c>
      <c r="Q851" s="359">
        <v>1337</v>
      </c>
      <c r="R851" s="359">
        <v>1488</v>
      </c>
      <c r="S851" s="359">
        <v>1840</v>
      </c>
      <c r="T851" s="359">
        <v>1824</v>
      </c>
      <c r="U851" s="359">
        <v>2847</v>
      </c>
      <c r="V851" s="359">
        <v>27</v>
      </c>
      <c r="Y851" s="260"/>
      <c r="Z851" s="261"/>
    </row>
    <row r="852" spans="1:26" s="143" customFormat="1" ht="9" customHeight="1">
      <c r="A852" s="84" t="s">
        <v>41</v>
      </c>
      <c r="B852" s="116">
        <f t="shared" si="45"/>
        <v>16729</v>
      </c>
      <c r="C852" s="359">
        <v>474</v>
      </c>
      <c r="D852" s="359">
        <v>89</v>
      </c>
      <c r="E852" s="359">
        <v>49</v>
      </c>
      <c r="F852" s="359">
        <v>63</v>
      </c>
      <c r="G852" s="359">
        <v>179</v>
      </c>
      <c r="H852" s="359">
        <v>335</v>
      </c>
      <c r="I852" s="359">
        <v>368</v>
      </c>
      <c r="J852" s="359">
        <v>448</v>
      </c>
      <c r="K852" s="359">
        <v>490</v>
      </c>
      <c r="L852" s="359">
        <v>611</v>
      </c>
      <c r="M852" s="359">
        <v>691</v>
      </c>
      <c r="N852" s="359">
        <v>930</v>
      </c>
      <c r="O852" s="359">
        <v>1147</v>
      </c>
      <c r="P852" s="359">
        <v>1462</v>
      </c>
      <c r="Q852" s="359">
        <v>1550</v>
      </c>
      <c r="R852" s="359">
        <v>1673</v>
      </c>
      <c r="S852" s="359">
        <v>1792</v>
      </c>
      <c r="T852" s="359">
        <v>1779</v>
      </c>
      <c r="U852" s="359">
        <v>2562</v>
      </c>
      <c r="V852" s="359">
        <v>37</v>
      </c>
      <c r="Y852" s="260"/>
      <c r="Z852" s="261"/>
    </row>
    <row r="853" spans="1:26" s="143" customFormat="1" ht="9" customHeight="1">
      <c r="A853" s="84" t="s">
        <v>42</v>
      </c>
      <c r="B853" s="116">
        <f t="shared" si="45"/>
        <v>13016</v>
      </c>
      <c r="C853" s="359">
        <v>650</v>
      </c>
      <c r="D853" s="359">
        <v>104</v>
      </c>
      <c r="E853" s="359">
        <v>67</v>
      </c>
      <c r="F853" s="359">
        <v>69</v>
      </c>
      <c r="G853" s="359">
        <v>209</v>
      </c>
      <c r="H853" s="359">
        <v>261</v>
      </c>
      <c r="I853" s="359">
        <v>330</v>
      </c>
      <c r="J853" s="359">
        <v>395</v>
      </c>
      <c r="K853" s="359">
        <v>396</v>
      </c>
      <c r="L853" s="359">
        <v>507</v>
      </c>
      <c r="M853" s="359">
        <v>566</v>
      </c>
      <c r="N853" s="359">
        <v>745</v>
      </c>
      <c r="O853" s="359">
        <v>945</v>
      </c>
      <c r="P853" s="359">
        <v>1108</v>
      </c>
      <c r="Q853" s="359">
        <v>1098</v>
      </c>
      <c r="R853" s="359">
        <v>1102</v>
      </c>
      <c r="S853" s="359">
        <v>1183</v>
      </c>
      <c r="T853" s="359">
        <v>1218</v>
      </c>
      <c r="U853" s="359">
        <v>2059</v>
      </c>
      <c r="V853" s="359">
        <v>4</v>
      </c>
      <c r="Y853" s="260"/>
      <c r="Z853" s="261"/>
    </row>
    <row r="854" spans="1:26" s="143" customFormat="1" ht="9" customHeight="1">
      <c r="A854" s="336" t="s">
        <v>43</v>
      </c>
      <c r="B854" s="360">
        <f t="shared" si="45"/>
        <v>19587</v>
      </c>
      <c r="C854" s="361">
        <v>684</v>
      </c>
      <c r="D854" s="361">
        <v>87</v>
      </c>
      <c r="E854" s="361">
        <v>72</v>
      </c>
      <c r="F854" s="361">
        <v>77</v>
      </c>
      <c r="G854" s="361">
        <v>334</v>
      </c>
      <c r="H854" s="361">
        <v>453</v>
      </c>
      <c r="I854" s="361">
        <v>445</v>
      </c>
      <c r="J854" s="361">
        <v>441</v>
      </c>
      <c r="K854" s="361">
        <v>541</v>
      </c>
      <c r="L854" s="361">
        <v>690</v>
      </c>
      <c r="M854" s="361">
        <v>920</v>
      </c>
      <c r="N854" s="361">
        <v>1153</v>
      </c>
      <c r="O854" s="361">
        <v>1367</v>
      </c>
      <c r="P854" s="361">
        <v>1612</v>
      </c>
      <c r="Q854" s="361">
        <v>1702</v>
      </c>
      <c r="R854" s="361">
        <v>1904</v>
      </c>
      <c r="S854" s="361">
        <v>1982</v>
      </c>
      <c r="T854" s="361">
        <v>1988</v>
      </c>
      <c r="U854" s="361">
        <v>3084</v>
      </c>
      <c r="V854" s="361">
        <v>51</v>
      </c>
      <c r="Y854" s="260"/>
      <c r="Z854" s="261"/>
    </row>
    <row r="855" spans="1:26" s="143" customFormat="1" ht="9" customHeight="1">
      <c r="A855" s="84" t="s">
        <v>44</v>
      </c>
      <c r="B855" s="116">
        <f t="shared" si="45"/>
        <v>6591</v>
      </c>
      <c r="C855" s="359">
        <v>301</v>
      </c>
      <c r="D855" s="359">
        <v>50</v>
      </c>
      <c r="E855" s="359">
        <v>36</v>
      </c>
      <c r="F855" s="359">
        <v>38</v>
      </c>
      <c r="G855" s="359">
        <v>77</v>
      </c>
      <c r="H855" s="359">
        <v>165</v>
      </c>
      <c r="I855" s="359">
        <v>128</v>
      </c>
      <c r="J855" s="359">
        <v>133</v>
      </c>
      <c r="K855" s="359">
        <v>165</v>
      </c>
      <c r="L855" s="359">
        <v>196</v>
      </c>
      <c r="M855" s="359">
        <v>238</v>
      </c>
      <c r="N855" s="359">
        <v>345</v>
      </c>
      <c r="O855" s="359">
        <v>433</v>
      </c>
      <c r="P855" s="359">
        <v>497</v>
      </c>
      <c r="Q855" s="359">
        <v>502</v>
      </c>
      <c r="R855" s="359">
        <v>570</v>
      </c>
      <c r="S855" s="359">
        <v>644</v>
      </c>
      <c r="T855" s="359">
        <v>666</v>
      </c>
      <c r="U855" s="359">
        <v>1407</v>
      </c>
      <c r="V855" s="359">
        <v>0</v>
      </c>
      <c r="Y855" s="260"/>
      <c r="Z855" s="261"/>
    </row>
    <row r="856" spans="1:26" s="143" customFormat="1" ht="9" customHeight="1">
      <c r="A856" s="84" t="s">
        <v>45</v>
      </c>
      <c r="B856" s="116">
        <f t="shared" si="45"/>
        <v>52820</v>
      </c>
      <c r="C856" s="359">
        <v>1571</v>
      </c>
      <c r="D856" s="359">
        <v>312</v>
      </c>
      <c r="E856" s="359">
        <v>187</v>
      </c>
      <c r="F856" s="359">
        <v>236</v>
      </c>
      <c r="G856" s="359">
        <v>575</v>
      </c>
      <c r="H856" s="359">
        <v>924</v>
      </c>
      <c r="I856" s="359">
        <v>1069</v>
      </c>
      <c r="J856" s="359">
        <v>1175</v>
      </c>
      <c r="K856" s="359">
        <v>1311</v>
      </c>
      <c r="L856" s="359">
        <v>1769</v>
      </c>
      <c r="M856" s="359">
        <v>2076</v>
      </c>
      <c r="N856" s="359">
        <v>2903</v>
      </c>
      <c r="O856" s="359">
        <v>3497</v>
      </c>
      <c r="P856" s="359">
        <v>4056</v>
      </c>
      <c r="Q856" s="359">
        <v>4618</v>
      </c>
      <c r="R856" s="359">
        <v>5114</v>
      </c>
      <c r="S856" s="359">
        <v>5651</v>
      </c>
      <c r="T856" s="359">
        <v>5973</v>
      </c>
      <c r="U856" s="359">
        <v>9783</v>
      </c>
      <c r="V856" s="359">
        <v>20</v>
      </c>
      <c r="Y856" s="260"/>
      <c r="Z856" s="261"/>
    </row>
    <row r="857" spans="1:26" s="143" customFormat="1" ht="9" customHeight="1">
      <c r="A857" s="84" t="s">
        <v>46</v>
      </c>
      <c r="B857" s="116">
        <f t="shared" si="45"/>
        <v>12636</v>
      </c>
      <c r="C857" s="359">
        <v>411</v>
      </c>
      <c r="D857" s="359">
        <v>80</v>
      </c>
      <c r="E857" s="359">
        <v>34</v>
      </c>
      <c r="F857" s="359">
        <v>29</v>
      </c>
      <c r="G857" s="359">
        <v>85</v>
      </c>
      <c r="H857" s="359">
        <v>157</v>
      </c>
      <c r="I857" s="359">
        <v>176</v>
      </c>
      <c r="J857" s="359">
        <v>205</v>
      </c>
      <c r="K857" s="359">
        <v>259</v>
      </c>
      <c r="L857" s="359">
        <v>399</v>
      </c>
      <c r="M857" s="359">
        <v>503</v>
      </c>
      <c r="N857" s="359">
        <v>594</v>
      </c>
      <c r="O857" s="359">
        <v>795</v>
      </c>
      <c r="P857" s="359">
        <v>968</v>
      </c>
      <c r="Q857" s="359">
        <v>1173</v>
      </c>
      <c r="R857" s="359">
        <v>1314</v>
      </c>
      <c r="S857" s="359">
        <v>1408</v>
      </c>
      <c r="T857" s="359">
        <v>1427</v>
      </c>
      <c r="U857" s="359">
        <v>2614</v>
      </c>
      <c r="V857" s="359">
        <v>5</v>
      </c>
      <c r="Y857" s="260"/>
      <c r="Z857" s="261"/>
    </row>
    <row r="858" spans="1:26" s="143" customFormat="1" ht="9" customHeight="1">
      <c r="A858" s="336" t="s">
        <v>47</v>
      </c>
      <c r="B858" s="360">
        <f t="shared" si="45"/>
        <v>9497</v>
      </c>
      <c r="C858" s="361">
        <v>302</v>
      </c>
      <c r="D858" s="361">
        <v>62</v>
      </c>
      <c r="E858" s="361">
        <v>35</v>
      </c>
      <c r="F858" s="361">
        <v>51</v>
      </c>
      <c r="G858" s="361">
        <v>190</v>
      </c>
      <c r="H858" s="361">
        <v>253</v>
      </c>
      <c r="I858" s="361">
        <v>255</v>
      </c>
      <c r="J858" s="361">
        <v>227</v>
      </c>
      <c r="K858" s="361">
        <v>258</v>
      </c>
      <c r="L858" s="361">
        <v>311</v>
      </c>
      <c r="M858" s="361">
        <v>337</v>
      </c>
      <c r="N858" s="361">
        <v>402</v>
      </c>
      <c r="O858" s="361">
        <v>497</v>
      </c>
      <c r="P858" s="361">
        <v>568</v>
      </c>
      <c r="Q858" s="361">
        <v>642</v>
      </c>
      <c r="R858" s="361">
        <v>861</v>
      </c>
      <c r="S858" s="361">
        <v>919</v>
      </c>
      <c r="T858" s="361">
        <v>1089</v>
      </c>
      <c r="U858" s="361">
        <v>2232</v>
      </c>
      <c r="V858" s="361">
        <v>6</v>
      </c>
      <c r="Y858" s="260"/>
      <c r="Z858" s="261"/>
    </row>
    <row r="859" spans="1:26" s="143" customFormat="1" ht="9" customHeight="1">
      <c r="A859" s="84" t="s">
        <v>76</v>
      </c>
      <c r="B859" s="116">
        <f t="shared" si="45"/>
        <v>1290</v>
      </c>
      <c r="C859" s="359">
        <v>19</v>
      </c>
      <c r="D859" s="359">
        <v>10</v>
      </c>
      <c r="E859" s="359">
        <v>9</v>
      </c>
      <c r="F859" s="359">
        <v>19</v>
      </c>
      <c r="G859" s="359">
        <v>24</v>
      </c>
      <c r="H859" s="359">
        <v>44</v>
      </c>
      <c r="I859" s="359">
        <v>65</v>
      </c>
      <c r="J859" s="359">
        <v>75</v>
      </c>
      <c r="K859" s="359">
        <v>80</v>
      </c>
      <c r="L859" s="359">
        <v>73</v>
      </c>
      <c r="M859" s="359">
        <v>89</v>
      </c>
      <c r="N859" s="359">
        <v>103</v>
      </c>
      <c r="O859" s="359">
        <v>102</v>
      </c>
      <c r="P859" s="359">
        <v>125</v>
      </c>
      <c r="Q859" s="359">
        <v>121</v>
      </c>
      <c r="R859" s="359">
        <v>118</v>
      </c>
      <c r="S859" s="359">
        <v>79</v>
      </c>
      <c r="T859" s="359">
        <v>68</v>
      </c>
      <c r="U859" s="359">
        <v>64</v>
      </c>
      <c r="V859" s="359">
        <v>3</v>
      </c>
      <c r="Y859" s="260"/>
      <c r="Z859" s="261"/>
    </row>
    <row r="860" spans="1:26" s="143" customFormat="1" ht="9" customHeight="1">
      <c r="A860" s="84" t="s">
        <v>266</v>
      </c>
      <c r="B860" s="116">
        <f t="shared" si="45"/>
        <v>7909</v>
      </c>
      <c r="C860" s="359">
        <v>257</v>
      </c>
      <c r="D860" s="359">
        <v>16</v>
      </c>
      <c r="E860" s="359">
        <v>9</v>
      </c>
      <c r="F860" s="359">
        <v>5</v>
      </c>
      <c r="G860" s="359">
        <v>49</v>
      </c>
      <c r="H860" s="359">
        <v>142</v>
      </c>
      <c r="I860" s="359">
        <v>287</v>
      </c>
      <c r="J860" s="359">
        <v>435</v>
      </c>
      <c r="K860" s="359">
        <v>527</v>
      </c>
      <c r="L860" s="359">
        <v>499</v>
      </c>
      <c r="M860" s="359">
        <v>460</v>
      </c>
      <c r="N860" s="359">
        <v>480</v>
      </c>
      <c r="O860" s="359">
        <v>376</v>
      </c>
      <c r="P860" s="359">
        <v>405</v>
      </c>
      <c r="Q860" s="359">
        <v>285</v>
      </c>
      <c r="R860" s="359">
        <v>266</v>
      </c>
      <c r="S860" s="359">
        <v>218</v>
      </c>
      <c r="T860" s="359">
        <v>193</v>
      </c>
      <c r="U860" s="359">
        <v>289</v>
      </c>
      <c r="V860" s="359">
        <v>2711</v>
      </c>
      <c r="Y860" s="260"/>
      <c r="Z860" s="261"/>
    </row>
    <row r="861" spans="1:26" s="143" customFormat="1" ht="9" customHeight="1">
      <c r="A861" s="84"/>
      <c r="B861" s="116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</row>
    <row r="862" spans="1:26" s="143" customFormat="1" ht="9" customHeight="1">
      <c r="A862" s="80" t="s">
        <v>124</v>
      </c>
      <c r="B862" s="116"/>
      <c r="C862" s="116"/>
      <c r="D862" s="116"/>
      <c r="E862" s="116"/>
      <c r="F862" s="116"/>
      <c r="G862" s="116"/>
      <c r="H862" s="116"/>
      <c r="I862" s="116"/>
      <c r="J862" s="116"/>
      <c r="K862" s="116"/>
      <c r="L862" s="116"/>
      <c r="M862" s="84"/>
      <c r="N862" s="84"/>
      <c r="O862" s="84"/>
      <c r="P862" s="84"/>
      <c r="Q862" s="84"/>
      <c r="R862" s="84"/>
      <c r="S862" s="84"/>
      <c r="T862" s="84"/>
      <c r="U862" s="334"/>
      <c r="V862" s="358"/>
    </row>
    <row r="863" spans="1:26" s="258" customFormat="1" ht="9" customHeight="1">
      <c r="A863" s="83" t="s">
        <v>7</v>
      </c>
      <c r="B863" s="121">
        <f t="shared" ref="B863:V863" si="46">SUM(B865:B898)</f>
        <v>722611</v>
      </c>
      <c r="C863" s="121">
        <f t="shared" si="46"/>
        <v>23451</v>
      </c>
      <c r="D863" s="121">
        <f t="shared" si="46"/>
        <v>4605</v>
      </c>
      <c r="E863" s="121">
        <f t="shared" si="46"/>
        <v>2468</v>
      </c>
      <c r="F863" s="121">
        <f t="shared" si="46"/>
        <v>3171</v>
      </c>
      <c r="G863" s="121">
        <f t="shared" si="46"/>
        <v>9323</v>
      </c>
      <c r="H863" s="121">
        <f t="shared" si="46"/>
        <v>14968</v>
      </c>
      <c r="I863" s="121">
        <f t="shared" si="46"/>
        <v>17325</v>
      </c>
      <c r="J863" s="121">
        <f t="shared" si="46"/>
        <v>17817</v>
      </c>
      <c r="K863" s="121">
        <f t="shared" si="46"/>
        <v>20544</v>
      </c>
      <c r="L863" s="121">
        <f t="shared" si="46"/>
        <v>25447</v>
      </c>
      <c r="M863" s="121">
        <f t="shared" si="46"/>
        <v>31219</v>
      </c>
      <c r="N863" s="121">
        <f t="shared" si="46"/>
        <v>38609</v>
      </c>
      <c r="O863" s="121">
        <f t="shared" si="46"/>
        <v>48061</v>
      </c>
      <c r="P863" s="121">
        <f t="shared" si="46"/>
        <v>56338</v>
      </c>
      <c r="Q863" s="121">
        <f t="shared" si="46"/>
        <v>60751</v>
      </c>
      <c r="R863" s="121">
        <f t="shared" si="46"/>
        <v>66364</v>
      </c>
      <c r="S863" s="121">
        <f t="shared" si="46"/>
        <v>71830</v>
      </c>
      <c r="T863" s="121">
        <f t="shared" si="46"/>
        <v>74702</v>
      </c>
      <c r="U863" s="121">
        <f t="shared" si="46"/>
        <v>130751</v>
      </c>
      <c r="V863" s="121">
        <f t="shared" si="46"/>
        <v>4867</v>
      </c>
      <c r="Y863" s="260"/>
      <c r="Z863" s="261"/>
    </row>
    <row r="864" spans="1:26" s="258" customFormat="1" ht="5.25" customHeight="1">
      <c r="A864" s="83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Z864" s="261"/>
    </row>
    <row r="865" spans="1:26" s="143" customFormat="1" ht="9" customHeight="1">
      <c r="A865" s="84" t="s">
        <v>16</v>
      </c>
      <c r="B865" s="116">
        <f t="shared" ref="B865:B898" si="47">SUM(C865:V865)</f>
        <v>6226</v>
      </c>
      <c r="C865" s="359">
        <v>232</v>
      </c>
      <c r="D865" s="359">
        <v>45</v>
      </c>
      <c r="E865" s="359">
        <v>28</v>
      </c>
      <c r="F865" s="359">
        <v>31</v>
      </c>
      <c r="G865" s="359">
        <v>103</v>
      </c>
      <c r="H865" s="359">
        <v>141</v>
      </c>
      <c r="I865" s="359">
        <v>150</v>
      </c>
      <c r="J865" s="359">
        <v>134</v>
      </c>
      <c r="K865" s="359">
        <v>172</v>
      </c>
      <c r="L865" s="359">
        <v>204</v>
      </c>
      <c r="M865" s="359">
        <v>256</v>
      </c>
      <c r="N865" s="359">
        <v>343</v>
      </c>
      <c r="O865" s="359">
        <v>403</v>
      </c>
      <c r="P865" s="359">
        <v>481</v>
      </c>
      <c r="Q865" s="359">
        <v>524</v>
      </c>
      <c r="R865" s="359">
        <v>603</v>
      </c>
      <c r="S865" s="359">
        <v>634</v>
      </c>
      <c r="T865" s="359">
        <v>632</v>
      </c>
      <c r="U865" s="359">
        <v>1109</v>
      </c>
      <c r="V865" s="359">
        <v>1</v>
      </c>
      <c r="Y865" s="260"/>
      <c r="Z865" s="261"/>
    </row>
    <row r="866" spans="1:26" s="143" customFormat="1" ht="9" customHeight="1">
      <c r="A866" s="84" t="s">
        <v>17</v>
      </c>
      <c r="B866" s="116">
        <f t="shared" si="47"/>
        <v>20501</v>
      </c>
      <c r="C866" s="359">
        <v>526</v>
      </c>
      <c r="D866" s="359">
        <v>105</v>
      </c>
      <c r="E866" s="359">
        <v>69</v>
      </c>
      <c r="F866" s="359">
        <v>74</v>
      </c>
      <c r="G866" s="359">
        <v>301</v>
      </c>
      <c r="H866" s="359">
        <v>656</v>
      </c>
      <c r="I866" s="359">
        <v>779</v>
      </c>
      <c r="J866" s="359">
        <v>790</v>
      </c>
      <c r="K866" s="359">
        <v>933</v>
      </c>
      <c r="L866" s="359">
        <v>1140</v>
      </c>
      <c r="M866" s="359">
        <v>1292</v>
      </c>
      <c r="N866" s="359">
        <v>1507</v>
      </c>
      <c r="O866" s="359">
        <v>1655</v>
      </c>
      <c r="P866" s="359">
        <v>1661</v>
      </c>
      <c r="Q866" s="359">
        <v>1646</v>
      </c>
      <c r="R866" s="359">
        <v>1683</v>
      </c>
      <c r="S866" s="359">
        <v>1715</v>
      </c>
      <c r="T866" s="359">
        <v>1575</v>
      </c>
      <c r="U866" s="359">
        <v>2346</v>
      </c>
      <c r="V866" s="359">
        <v>48</v>
      </c>
      <c r="Y866" s="260"/>
      <c r="Z866" s="261"/>
    </row>
    <row r="867" spans="1:26" s="143" customFormat="1" ht="9" customHeight="1">
      <c r="A867" s="84" t="s">
        <v>18</v>
      </c>
      <c r="B867" s="116">
        <f t="shared" si="47"/>
        <v>3447</v>
      </c>
      <c r="C867" s="359">
        <v>134</v>
      </c>
      <c r="D867" s="359">
        <v>32</v>
      </c>
      <c r="E867" s="359">
        <v>18</v>
      </c>
      <c r="F867" s="359">
        <v>13</v>
      </c>
      <c r="G867" s="359">
        <v>38</v>
      </c>
      <c r="H867" s="359">
        <v>79</v>
      </c>
      <c r="I867" s="359">
        <v>89</v>
      </c>
      <c r="J867" s="359">
        <v>110</v>
      </c>
      <c r="K867" s="359">
        <v>118</v>
      </c>
      <c r="L867" s="359">
        <v>140</v>
      </c>
      <c r="M867" s="359">
        <v>176</v>
      </c>
      <c r="N867" s="359">
        <v>203</v>
      </c>
      <c r="O867" s="359">
        <v>274</v>
      </c>
      <c r="P867" s="359">
        <v>301</v>
      </c>
      <c r="Q867" s="359">
        <v>299</v>
      </c>
      <c r="R867" s="359">
        <v>316</v>
      </c>
      <c r="S867" s="359">
        <v>317</v>
      </c>
      <c r="T867" s="359">
        <v>281</v>
      </c>
      <c r="U867" s="359">
        <v>502</v>
      </c>
      <c r="V867" s="359">
        <v>7</v>
      </c>
      <c r="Y867" s="260"/>
      <c r="Z867" s="261"/>
    </row>
    <row r="868" spans="1:26" s="143" customFormat="1" ht="9" customHeight="1">
      <c r="A868" s="336" t="s">
        <v>19</v>
      </c>
      <c r="B868" s="360">
        <f t="shared" si="47"/>
        <v>4835</v>
      </c>
      <c r="C868" s="361">
        <v>179</v>
      </c>
      <c r="D868" s="361">
        <v>35</v>
      </c>
      <c r="E868" s="361">
        <v>11</v>
      </c>
      <c r="F868" s="361">
        <v>25</v>
      </c>
      <c r="G868" s="361">
        <v>58</v>
      </c>
      <c r="H868" s="361">
        <v>86</v>
      </c>
      <c r="I868" s="361">
        <v>103</v>
      </c>
      <c r="J868" s="361">
        <v>114</v>
      </c>
      <c r="K868" s="361">
        <v>131</v>
      </c>
      <c r="L868" s="361">
        <v>178</v>
      </c>
      <c r="M868" s="361">
        <v>204</v>
      </c>
      <c r="N868" s="361">
        <v>246</v>
      </c>
      <c r="O868" s="361">
        <v>332</v>
      </c>
      <c r="P868" s="361">
        <v>413</v>
      </c>
      <c r="Q868" s="361">
        <v>392</v>
      </c>
      <c r="R868" s="361">
        <v>451</v>
      </c>
      <c r="S868" s="361">
        <v>488</v>
      </c>
      <c r="T868" s="361">
        <v>485</v>
      </c>
      <c r="U868" s="361">
        <v>902</v>
      </c>
      <c r="V868" s="361">
        <v>2</v>
      </c>
      <c r="Y868" s="260"/>
      <c r="Z868" s="261"/>
    </row>
    <row r="869" spans="1:26" s="143" customFormat="1" ht="9" customHeight="1">
      <c r="A869" s="84" t="s">
        <v>20</v>
      </c>
      <c r="B869" s="116">
        <f t="shared" si="47"/>
        <v>17013</v>
      </c>
      <c r="C869" s="359">
        <v>637</v>
      </c>
      <c r="D869" s="359">
        <v>88</v>
      </c>
      <c r="E869" s="359">
        <v>46</v>
      </c>
      <c r="F869" s="359">
        <v>68</v>
      </c>
      <c r="G869" s="359">
        <v>170</v>
      </c>
      <c r="H869" s="359">
        <v>218</v>
      </c>
      <c r="I869" s="359">
        <v>266</v>
      </c>
      <c r="J869" s="359">
        <v>274</v>
      </c>
      <c r="K869" s="359">
        <v>371</v>
      </c>
      <c r="L869" s="359">
        <v>556</v>
      </c>
      <c r="M869" s="359">
        <v>739</v>
      </c>
      <c r="N869" s="359">
        <v>964</v>
      </c>
      <c r="O869" s="359">
        <v>1277</v>
      </c>
      <c r="P869" s="359">
        <v>1532</v>
      </c>
      <c r="Q869" s="359">
        <v>1644</v>
      </c>
      <c r="R869" s="359">
        <v>1779</v>
      </c>
      <c r="S869" s="359">
        <v>1835</v>
      </c>
      <c r="T869" s="359">
        <v>1875</v>
      </c>
      <c r="U869" s="359">
        <v>2659</v>
      </c>
      <c r="V869" s="359">
        <v>15</v>
      </c>
      <c r="Y869" s="260"/>
      <c r="Z869" s="261"/>
    </row>
    <row r="870" spans="1:26" s="143" customFormat="1" ht="9" customHeight="1">
      <c r="A870" s="84" t="s">
        <v>21</v>
      </c>
      <c r="B870" s="116">
        <f t="shared" si="47"/>
        <v>4533</v>
      </c>
      <c r="C870" s="359">
        <v>101</v>
      </c>
      <c r="D870" s="359">
        <v>22</v>
      </c>
      <c r="E870" s="359">
        <v>16</v>
      </c>
      <c r="F870" s="359">
        <v>16</v>
      </c>
      <c r="G870" s="359">
        <v>69</v>
      </c>
      <c r="H870" s="359">
        <v>135</v>
      </c>
      <c r="I870" s="359">
        <v>182</v>
      </c>
      <c r="J870" s="359">
        <v>195</v>
      </c>
      <c r="K870" s="359">
        <v>209</v>
      </c>
      <c r="L870" s="359">
        <v>201</v>
      </c>
      <c r="M870" s="359">
        <v>231</v>
      </c>
      <c r="N870" s="359">
        <v>233</v>
      </c>
      <c r="O870" s="359">
        <v>287</v>
      </c>
      <c r="P870" s="359">
        <v>377</v>
      </c>
      <c r="Q870" s="359">
        <v>341</v>
      </c>
      <c r="R870" s="359">
        <v>396</v>
      </c>
      <c r="S870" s="359">
        <v>403</v>
      </c>
      <c r="T870" s="359">
        <v>389</v>
      </c>
      <c r="U870" s="359">
        <v>726</v>
      </c>
      <c r="V870" s="359">
        <v>4</v>
      </c>
      <c r="Y870" s="260"/>
      <c r="Z870" s="261"/>
    </row>
    <row r="871" spans="1:26" s="143" customFormat="1" ht="9" customHeight="1">
      <c r="A871" s="84" t="s">
        <v>22</v>
      </c>
      <c r="B871" s="116">
        <f t="shared" si="47"/>
        <v>27263</v>
      </c>
      <c r="C871" s="359">
        <v>1382</v>
      </c>
      <c r="D871" s="359">
        <v>474</v>
      </c>
      <c r="E871" s="359">
        <v>215</v>
      </c>
      <c r="F871" s="359">
        <v>199</v>
      </c>
      <c r="G871" s="359">
        <v>400</v>
      </c>
      <c r="H871" s="359">
        <v>587</v>
      </c>
      <c r="I871" s="359">
        <v>623</v>
      </c>
      <c r="J871" s="359">
        <v>655</v>
      </c>
      <c r="K871" s="359">
        <v>784</v>
      </c>
      <c r="L871" s="359">
        <v>978</v>
      </c>
      <c r="M871" s="359">
        <v>1215</v>
      </c>
      <c r="N871" s="359">
        <v>1531</v>
      </c>
      <c r="O871" s="359">
        <v>1887</v>
      </c>
      <c r="P871" s="359">
        <v>2004</v>
      </c>
      <c r="Q871" s="359">
        <v>2141</v>
      </c>
      <c r="R871" s="359">
        <v>2352</v>
      </c>
      <c r="S871" s="359">
        <v>2787</v>
      </c>
      <c r="T871" s="359">
        <v>2620</v>
      </c>
      <c r="U871" s="359">
        <v>4410</v>
      </c>
      <c r="V871" s="359">
        <v>19</v>
      </c>
      <c r="Y871" s="260"/>
      <c r="Z871" s="261"/>
    </row>
    <row r="872" spans="1:26" s="143" customFormat="1" ht="9" customHeight="1">
      <c r="A872" s="336" t="s">
        <v>23</v>
      </c>
      <c r="B872" s="360">
        <f t="shared" si="47"/>
        <v>23836</v>
      </c>
      <c r="C872" s="361">
        <v>790</v>
      </c>
      <c r="D872" s="361">
        <v>180</v>
      </c>
      <c r="E872" s="361">
        <v>96</v>
      </c>
      <c r="F872" s="361">
        <v>106</v>
      </c>
      <c r="G872" s="361">
        <v>427</v>
      </c>
      <c r="H872" s="361">
        <v>632</v>
      </c>
      <c r="I872" s="361">
        <v>670</v>
      </c>
      <c r="J872" s="361">
        <v>685</v>
      </c>
      <c r="K872" s="361">
        <v>819</v>
      </c>
      <c r="L872" s="361">
        <v>905</v>
      </c>
      <c r="M872" s="361">
        <v>1185</v>
      </c>
      <c r="N872" s="361">
        <v>1391</v>
      </c>
      <c r="O872" s="361">
        <v>1659</v>
      </c>
      <c r="P872" s="361">
        <v>1900</v>
      </c>
      <c r="Q872" s="361">
        <v>2029</v>
      </c>
      <c r="R872" s="361">
        <v>2329</v>
      </c>
      <c r="S872" s="361">
        <v>2414</v>
      </c>
      <c r="T872" s="361">
        <v>2432</v>
      </c>
      <c r="U872" s="361">
        <v>3174</v>
      </c>
      <c r="V872" s="361">
        <v>13</v>
      </c>
      <c r="Y872" s="260"/>
      <c r="Z872" s="261"/>
    </row>
    <row r="873" spans="1:26" s="143" customFormat="1" ht="9" customHeight="1">
      <c r="A873" s="243" t="s">
        <v>24</v>
      </c>
      <c r="B873" s="116">
        <f t="shared" si="47"/>
        <v>63213</v>
      </c>
      <c r="C873" s="359">
        <v>1226</v>
      </c>
      <c r="D873" s="359">
        <v>198</v>
      </c>
      <c r="E873" s="359">
        <v>124</v>
      </c>
      <c r="F873" s="359">
        <v>136</v>
      </c>
      <c r="G873" s="359">
        <v>431</v>
      </c>
      <c r="H873" s="359">
        <v>801</v>
      </c>
      <c r="I873" s="359">
        <v>973</v>
      </c>
      <c r="J873" s="359">
        <v>1074</v>
      </c>
      <c r="K873" s="359">
        <v>1319</v>
      </c>
      <c r="L873" s="359">
        <v>1848</v>
      </c>
      <c r="M873" s="359">
        <v>2512</v>
      </c>
      <c r="N873" s="359">
        <v>3195</v>
      </c>
      <c r="O873" s="359">
        <v>4294</v>
      </c>
      <c r="P873" s="359">
        <v>5166</v>
      </c>
      <c r="Q873" s="359">
        <v>5779</v>
      </c>
      <c r="R873" s="359">
        <v>6238</v>
      </c>
      <c r="S873" s="359">
        <v>6798</v>
      </c>
      <c r="T873" s="359">
        <v>7238</v>
      </c>
      <c r="U873" s="359">
        <v>13852</v>
      </c>
      <c r="V873" s="359">
        <v>11</v>
      </c>
      <c r="Y873" s="260"/>
      <c r="Z873" s="261"/>
    </row>
    <row r="874" spans="1:26" s="143" customFormat="1" ht="9" customHeight="1">
      <c r="A874" s="84" t="s">
        <v>25</v>
      </c>
      <c r="B874" s="116">
        <f t="shared" si="47"/>
        <v>9311</v>
      </c>
      <c r="C874" s="359">
        <v>337</v>
      </c>
      <c r="D874" s="359">
        <v>63</v>
      </c>
      <c r="E874" s="359">
        <v>30</v>
      </c>
      <c r="F874" s="359">
        <v>38</v>
      </c>
      <c r="G874" s="359">
        <v>112</v>
      </c>
      <c r="H874" s="359">
        <v>138</v>
      </c>
      <c r="I874" s="359">
        <v>161</v>
      </c>
      <c r="J874" s="359">
        <v>165</v>
      </c>
      <c r="K874" s="359">
        <v>198</v>
      </c>
      <c r="L874" s="359">
        <v>271</v>
      </c>
      <c r="M874" s="359">
        <v>394</v>
      </c>
      <c r="N874" s="359">
        <v>480</v>
      </c>
      <c r="O874" s="359">
        <v>584</v>
      </c>
      <c r="P874" s="359">
        <v>730</v>
      </c>
      <c r="Q874" s="359">
        <v>827</v>
      </c>
      <c r="R874" s="359">
        <v>962</v>
      </c>
      <c r="S874" s="359">
        <v>1008</v>
      </c>
      <c r="T874" s="359">
        <v>1182</v>
      </c>
      <c r="U874" s="359">
        <v>1629</v>
      </c>
      <c r="V874" s="359">
        <v>2</v>
      </c>
      <c r="Y874" s="260"/>
      <c r="Z874" s="261"/>
    </row>
    <row r="875" spans="1:26" s="143" customFormat="1" ht="9" customHeight="1">
      <c r="A875" s="84" t="s">
        <v>26</v>
      </c>
      <c r="B875" s="116">
        <f t="shared" si="47"/>
        <v>35880</v>
      </c>
      <c r="C875" s="359">
        <v>1223</v>
      </c>
      <c r="D875" s="359">
        <v>220</v>
      </c>
      <c r="E875" s="359">
        <v>108</v>
      </c>
      <c r="F875" s="359">
        <v>173</v>
      </c>
      <c r="G875" s="359">
        <v>710</v>
      </c>
      <c r="H875" s="359">
        <v>1098</v>
      </c>
      <c r="I875" s="359">
        <v>1193</v>
      </c>
      <c r="J875" s="359">
        <v>1130</v>
      </c>
      <c r="K875" s="359">
        <v>1193</v>
      </c>
      <c r="L875" s="359">
        <v>1369</v>
      </c>
      <c r="M875" s="359">
        <v>1492</v>
      </c>
      <c r="N875" s="359">
        <v>1775</v>
      </c>
      <c r="O875" s="359">
        <v>1988</v>
      </c>
      <c r="P875" s="359">
        <v>2469</v>
      </c>
      <c r="Q875" s="359">
        <v>2703</v>
      </c>
      <c r="R875" s="359">
        <v>2967</v>
      </c>
      <c r="S875" s="359">
        <v>3209</v>
      </c>
      <c r="T875" s="359">
        <v>3606</v>
      </c>
      <c r="U875" s="359">
        <v>7250</v>
      </c>
      <c r="V875" s="359">
        <v>4</v>
      </c>
      <c r="Y875" s="260"/>
      <c r="Z875" s="261"/>
    </row>
    <row r="876" spans="1:26" s="143" customFormat="1" ht="9" customHeight="1">
      <c r="A876" s="336" t="s">
        <v>27</v>
      </c>
      <c r="B876" s="360">
        <f t="shared" si="47"/>
        <v>18410</v>
      </c>
      <c r="C876" s="361">
        <v>627</v>
      </c>
      <c r="D876" s="361">
        <v>135</v>
      </c>
      <c r="E876" s="361">
        <v>64</v>
      </c>
      <c r="F876" s="361">
        <v>85</v>
      </c>
      <c r="G876" s="361">
        <v>350</v>
      </c>
      <c r="H876" s="361">
        <v>610</v>
      </c>
      <c r="I876" s="361">
        <v>628</v>
      </c>
      <c r="J876" s="361">
        <v>565</v>
      </c>
      <c r="K876" s="361">
        <v>630</v>
      </c>
      <c r="L876" s="361">
        <v>736</v>
      </c>
      <c r="M876" s="361">
        <v>816</v>
      </c>
      <c r="N876" s="361">
        <v>951</v>
      </c>
      <c r="O876" s="361">
        <v>1214</v>
      </c>
      <c r="P876" s="361">
        <v>1309</v>
      </c>
      <c r="Q876" s="361">
        <v>1408</v>
      </c>
      <c r="R876" s="361">
        <v>1555</v>
      </c>
      <c r="S876" s="361">
        <v>1705</v>
      </c>
      <c r="T876" s="361">
        <v>1844</v>
      </c>
      <c r="U876" s="361">
        <v>3139</v>
      </c>
      <c r="V876" s="361">
        <v>39</v>
      </c>
      <c r="Y876" s="260"/>
      <c r="Z876" s="261"/>
    </row>
    <row r="877" spans="1:26" s="143" customFormat="1" ht="9" customHeight="1">
      <c r="A877" s="84" t="s">
        <v>28</v>
      </c>
      <c r="B877" s="116">
        <f t="shared" si="47"/>
        <v>15945</v>
      </c>
      <c r="C877" s="359">
        <v>479</v>
      </c>
      <c r="D877" s="359">
        <v>104</v>
      </c>
      <c r="E877" s="359">
        <v>67</v>
      </c>
      <c r="F877" s="359">
        <v>87</v>
      </c>
      <c r="G877" s="359">
        <v>172</v>
      </c>
      <c r="H877" s="359">
        <v>251</v>
      </c>
      <c r="I877" s="359">
        <v>304</v>
      </c>
      <c r="J877" s="359">
        <v>293</v>
      </c>
      <c r="K877" s="359">
        <v>355</v>
      </c>
      <c r="L877" s="359">
        <v>507</v>
      </c>
      <c r="M877" s="359">
        <v>602</v>
      </c>
      <c r="N877" s="359">
        <v>785</v>
      </c>
      <c r="O877" s="359">
        <v>1034</v>
      </c>
      <c r="P877" s="359">
        <v>1258</v>
      </c>
      <c r="Q877" s="359">
        <v>1337</v>
      </c>
      <c r="R877" s="359">
        <v>1509</v>
      </c>
      <c r="S877" s="359">
        <v>1609</v>
      </c>
      <c r="T877" s="359">
        <v>1737</v>
      </c>
      <c r="U877" s="359">
        <v>3448</v>
      </c>
      <c r="V877" s="359">
        <v>7</v>
      </c>
      <c r="Y877" s="260"/>
      <c r="Z877" s="261"/>
    </row>
    <row r="878" spans="1:26" s="143" customFormat="1" ht="9" customHeight="1">
      <c r="A878" s="84" t="s">
        <v>29</v>
      </c>
      <c r="B878" s="116">
        <f t="shared" si="47"/>
        <v>47097</v>
      </c>
      <c r="C878" s="359">
        <v>1457</v>
      </c>
      <c r="D878" s="359">
        <v>263</v>
      </c>
      <c r="E878" s="359">
        <v>165</v>
      </c>
      <c r="F878" s="359">
        <v>221</v>
      </c>
      <c r="G878" s="359">
        <v>630</v>
      </c>
      <c r="H878" s="359">
        <v>1037</v>
      </c>
      <c r="I878" s="359">
        <v>1269</v>
      </c>
      <c r="J878" s="359">
        <v>1271</v>
      </c>
      <c r="K878" s="359">
        <v>1286</v>
      </c>
      <c r="L878" s="359">
        <v>1674</v>
      </c>
      <c r="M878" s="359">
        <v>1876</v>
      </c>
      <c r="N878" s="359">
        <v>2344</v>
      </c>
      <c r="O878" s="359">
        <v>2776</v>
      </c>
      <c r="P878" s="359">
        <v>3461</v>
      </c>
      <c r="Q878" s="359">
        <v>3983</v>
      </c>
      <c r="R878" s="359">
        <v>4581</v>
      </c>
      <c r="S878" s="359">
        <v>4842</v>
      </c>
      <c r="T878" s="359">
        <v>4793</v>
      </c>
      <c r="U878" s="359">
        <v>9089</v>
      </c>
      <c r="V878" s="359">
        <v>79</v>
      </c>
      <c r="Y878" s="260"/>
      <c r="Z878" s="261"/>
    </row>
    <row r="879" spans="1:26" s="143" customFormat="1" ht="9" customHeight="1">
      <c r="A879" s="84" t="s">
        <v>30</v>
      </c>
      <c r="B879" s="116">
        <f t="shared" si="47"/>
        <v>86654</v>
      </c>
      <c r="C879" s="359">
        <v>3398</v>
      </c>
      <c r="D879" s="359">
        <v>589</v>
      </c>
      <c r="E879" s="359">
        <v>297</v>
      </c>
      <c r="F879" s="359">
        <v>434</v>
      </c>
      <c r="G879" s="359">
        <v>1058</v>
      </c>
      <c r="H879" s="359">
        <v>1713</v>
      </c>
      <c r="I879" s="359">
        <v>2045</v>
      </c>
      <c r="J879" s="359">
        <v>2109</v>
      </c>
      <c r="K879" s="359">
        <v>2453</v>
      </c>
      <c r="L879" s="359">
        <v>3203</v>
      </c>
      <c r="M879" s="359">
        <v>4260</v>
      </c>
      <c r="N879" s="359">
        <v>5279</v>
      </c>
      <c r="O879" s="359">
        <v>6445</v>
      </c>
      <c r="P879" s="359">
        <v>7548</v>
      </c>
      <c r="Q879" s="359">
        <v>7850</v>
      </c>
      <c r="R879" s="359">
        <v>8268</v>
      </c>
      <c r="S879" s="359">
        <v>8297</v>
      </c>
      <c r="T879" s="359">
        <v>8089</v>
      </c>
      <c r="U879" s="359">
        <v>13313</v>
      </c>
      <c r="V879" s="359">
        <v>6</v>
      </c>
      <c r="Y879" s="260"/>
      <c r="Z879" s="261"/>
    </row>
    <row r="880" spans="1:26" s="143" customFormat="1" ht="9" customHeight="1">
      <c r="A880" s="336" t="s">
        <v>31</v>
      </c>
      <c r="B880" s="360">
        <f t="shared" si="47"/>
        <v>27279</v>
      </c>
      <c r="C880" s="361">
        <v>783</v>
      </c>
      <c r="D880" s="361">
        <v>182</v>
      </c>
      <c r="E880" s="361">
        <v>102</v>
      </c>
      <c r="F880" s="361">
        <v>123</v>
      </c>
      <c r="G880" s="361">
        <v>456</v>
      </c>
      <c r="H880" s="361">
        <v>673</v>
      </c>
      <c r="I880" s="361">
        <v>725</v>
      </c>
      <c r="J880" s="361">
        <v>706</v>
      </c>
      <c r="K880" s="361">
        <v>814</v>
      </c>
      <c r="L880" s="361">
        <v>892</v>
      </c>
      <c r="M880" s="361">
        <v>1076</v>
      </c>
      <c r="N880" s="361">
        <v>1245</v>
      </c>
      <c r="O880" s="361">
        <v>1478</v>
      </c>
      <c r="P880" s="361">
        <v>1821</v>
      </c>
      <c r="Q880" s="361">
        <v>2036</v>
      </c>
      <c r="R880" s="361">
        <v>2352</v>
      </c>
      <c r="S880" s="361">
        <v>2660</v>
      </c>
      <c r="T880" s="361">
        <v>2951</v>
      </c>
      <c r="U880" s="361">
        <v>6191</v>
      </c>
      <c r="V880" s="361">
        <v>13</v>
      </c>
      <c r="Y880" s="260"/>
      <c r="Z880" s="261"/>
    </row>
    <row r="881" spans="1:26" s="143" customFormat="1" ht="9" customHeight="1">
      <c r="A881" s="84" t="s">
        <v>32</v>
      </c>
      <c r="B881" s="116">
        <f t="shared" si="47"/>
        <v>12319</v>
      </c>
      <c r="C881" s="359">
        <v>296</v>
      </c>
      <c r="D881" s="359">
        <v>76</v>
      </c>
      <c r="E881" s="359">
        <v>32</v>
      </c>
      <c r="F881" s="359">
        <v>51</v>
      </c>
      <c r="G881" s="359">
        <v>170</v>
      </c>
      <c r="H881" s="359">
        <v>280</v>
      </c>
      <c r="I881" s="359">
        <v>311</v>
      </c>
      <c r="J881" s="359">
        <v>313</v>
      </c>
      <c r="K881" s="359">
        <v>321</v>
      </c>
      <c r="L881" s="359">
        <v>426</v>
      </c>
      <c r="M881" s="359">
        <v>487</v>
      </c>
      <c r="N881" s="359">
        <v>631</v>
      </c>
      <c r="O881" s="359">
        <v>813</v>
      </c>
      <c r="P881" s="359">
        <v>987</v>
      </c>
      <c r="Q881" s="359">
        <v>1111</v>
      </c>
      <c r="R881" s="359">
        <v>1084</v>
      </c>
      <c r="S881" s="359">
        <v>1210</v>
      </c>
      <c r="T881" s="359">
        <v>1309</v>
      </c>
      <c r="U881" s="359">
        <v>2392</v>
      </c>
      <c r="V881" s="359">
        <v>19</v>
      </c>
      <c r="Y881" s="260"/>
      <c r="Z881" s="261"/>
    </row>
    <row r="882" spans="1:26" s="143" customFormat="1" ht="9" customHeight="1">
      <c r="A882" s="84" t="s">
        <v>33</v>
      </c>
      <c r="B882" s="116">
        <f t="shared" si="47"/>
        <v>6487</v>
      </c>
      <c r="C882" s="359">
        <v>181</v>
      </c>
      <c r="D882" s="359">
        <v>58</v>
      </c>
      <c r="E882" s="359">
        <v>23</v>
      </c>
      <c r="F882" s="359">
        <v>26</v>
      </c>
      <c r="G882" s="359">
        <v>88</v>
      </c>
      <c r="H882" s="359">
        <v>141</v>
      </c>
      <c r="I882" s="359">
        <v>166</v>
      </c>
      <c r="J882" s="359">
        <v>173</v>
      </c>
      <c r="K882" s="359">
        <v>199</v>
      </c>
      <c r="L882" s="359">
        <v>200</v>
      </c>
      <c r="M882" s="359">
        <v>227</v>
      </c>
      <c r="N882" s="359">
        <v>274</v>
      </c>
      <c r="O882" s="359">
        <v>394</v>
      </c>
      <c r="P882" s="359">
        <v>447</v>
      </c>
      <c r="Q882" s="359">
        <v>516</v>
      </c>
      <c r="R882" s="359">
        <v>641</v>
      </c>
      <c r="S882" s="359">
        <v>677</v>
      </c>
      <c r="T882" s="359">
        <v>743</v>
      </c>
      <c r="U882" s="359">
        <v>1311</v>
      </c>
      <c r="V882" s="359">
        <v>2</v>
      </c>
      <c r="Y882" s="260"/>
      <c r="Z882" s="261"/>
    </row>
    <row r="883" spans="1:26" s="143" customFormat="1" ht="9" customHeight="1">
      <c r="A883" s="84" t="s">
        <v>34</v>
      </c>
      <c r="B883" s="116">
        <f t="shared" si="47"/>
        <v>27818</v>
      </c>
      <c r="C883" s="359">
        <v>987</v>
      </c>
      <c r="D883" s="359">
        <v>121</v>
      </c>
      <c r="E883" s="359">
        <v>67</v>
      </c>
      <c r="F883" s="359">
        <v>104</v>
      </c>
      <c r="G883" s="359">
        <v>266</v>
      </c>
      <c r="H883" s="359">
        <v>369</v>
      </c>
      <c r="I883" s="359">
        <v>501</v>
      </c>
      <c r="J883" s="359">
        <v>506</v>
      </c>
      <c r="K883" s="359">
        <v>642</v>
      </c>
      <c r="L883" s="359">
        <v>894</v>
      </c>
      <c r="M883" s="359">
        <v>1144</v>
      </c>
      <c r="N883" s="359">
        <v>1479</v>
      </c>
      <c r="O883" s="359">
        <v>2027</v>
      </c>
      <c r="P883" s="359">
        <v>2369</v>
      </c>
      <c r="Q883" s="359">
        <v>2466</v>
      </c>
      <c r="R883" s="359">
        <v>2759</v>
      </c>
      <c r="S883" s="359">
        <v>3105</v>
      </c>
      <c r="T883" s="359">
        <v>3101</v>
      </c>
      <c r="U883" s="359">
        <v>4878</v>
      </c>
      <c r="V883" s="359">
        <v>33</v>
      </c>
      <c r="Y883" s="260"/>
      <c r="Z883" s="261"/>
    </row>
    <row r="884" spans="1:26" s="143" customFormat="1" ht="9" customHeight="1">
      <c r="A884" s="336" t="s">
        <v>35</v>
      </c>
      <c r="B884" s="360">
        <f t="shared" si="47"/>
        <v>25073</v>
      </c>
      <c r="C884" s="361">
        <v>702</v>
      </c>
      <c r="D884" s="361">
        <v>172</v>
      </c>
      <c r="E884" s="361">
        <v>84</v>
      </c>
      <c r="F884" s="361">
        <v>126</v>
      </c>
      <c r="G884" s="361">
        <v>249</v>
      </c>
      <c r="H884" s="361">
        <v>412</v>
      </c>
      <c r="I884" s="361">
        <v>472</v>
      </c>
      <c r="J884" s="361">
        <v>539</v>
      </c>
      <c r="K884" s="361">
        <v>596</v>
      </c>
      <c r="L884" s="361">
        <v>787</v>
      </c>
      <c r="M884" s="361">
        <v>939</v>
      </c>
      <c r="N884" s="361">
        <v>1163</v>
      </c>
      <c r="O884" s="361">
        <v>1503</v>
      </c>
      <c r="P884" s="361">
        <v>1718</v>
      </c>
      <c r="Q884" s="361">
        <v>1927</v>
      </c>
      <c r="R884" s="361">
        <v>2219</v>
      </c>
      <c r="S884" s="361">
        <v>2616</v>
      </c>
      <c r="T884" s="361">
        <v>3113</v>
      </c>
      <c r="U884" s="361">
        <v>5733</v>
      </c>
      <c r="V884" s="361">
        <v>3</v>
      </c>
      <c r="Y884" s="260"/>
      <c r="Z884" s="261"/>
    </row>
    <row r="885" spans="1:26" s="143" customFormat="1" ht="9" customHeight="1">
      <c r="A885" s="84" t="s">
        <v>36</v>
      </c>
      <c r="B885" s="116">
        <f t="shared" si="47"/>
        <v>37855</v>
      </c>
      <c r="C885" s="359">
        <v>1651</v>
      </c>
      <c r="D885" s="359">
        <v>293</v>
      </c>
      <c r="E885" s="359">
        <v>147</v>
      </c>
      <c r="F885" s="359">
        <v>214</v>
      </c>
      <c r="G885" s="359">
        <v>446</v>
      </c>
      <c r="H885" s="359">
        <v>712</v>
      </c>
      <c r="I885" s="359">
        <v>808</v>
      </c>
      <c r="J885" s="359">
        <v>829</v>
      </c>
      <c r="K885" s="359">
        <v>902</v>
      </c>
      <c r="L885" s="359">
        <v>1197</v>
      </c>
      <c r="M885" s="359">
        <v>1563</v>
      </c>
      <c r="N885" s="359">
        <v>1967</v>
      </c>
      <c r="O885" s="359">
        <v>2451</v>
      </c>
      <c r="P885" s="359">
        <v>2844</v>
      </c>
      <c r="Q885" s="359">
        <v>3007</v>
      </c>
      <c r="R885" s="359">
        <v>3272</v>
      </c>
      <c r="S885" s="359">
        <v>3761</v>
      </c>
      <c r="T885" s="359">
        <v>4095</v>
      </c>
      <c r="U885" s="359">
        <v>7692</v>
      </c>
      <c r="V885" s="359">
        <v>4</v>
      </c>
      <c r="Y885" s="260"/>
      <c r="Z885" s="261"/>
    </row>
    <row r="886" spans="1:26" s="143" customFormat="1" ht="9" customHeight="1">
      <c r="A886" s="84" t="s">
        <v>37</v>
      </c>
      <c r="B886" s="116">
        <f t="shared" si="47"/>
        <v>10569</v>
      </c>
      <c r="C886" s="359">
        <v>390</v>
      </c>
      <c r="D886" s="359">
        <v>80</v>
      </c>
      <c r="E886" s="359">
        <v>46</v>
      </c>
      <c r="F886" s="359">
        <v>60</v>
      </c>
      <c r="G886" s="359">
        <v>145</v>
      </c>
      <c r="H886" s="359">
        <v>217</v>
      </c>
      <c r="I886" s="359">
        <v>226</v>
      </c>
      <c r="J886" s="359">
        <v>257</v>
      </c>
      <c r="K886" s="359">
        <v>311</v>
      </c>
      <c r="L886" s="359">
        <v>383</v>
      </c>
      <c r="M886" s="359">
        <v>473</v>
      </c>
      <c r="N886" s="359">
        <v>574</v>
      </c>
      <c r="O886" s="359">
        <v>739</v>
      </c>
      <c r="P886" s="359">
        <v>875</v>
      </c>
      <c r="Q886" s="359">
        <v>918</v>
      </c>
      <c r="R886" s="359">
        <v>877</v>
      </c>
      <c r="S886" s="359">
        <v>925</v>
      </c>
      <c r="T886" s="359">
        <v>1030</v>
      </c>
      <c r="U886" s="359">
        <v>2043</v>
      </c>
      <c r="V886" s="359">
        <v>0</v>
      </c>
      <c r="Y886" s="260"/>
      <c r="Z886" s="261"/>
    </row>
    <row r="887" spans="1:26" s="143" customFormat="1" ht="9" customHeight="1">
      <c r="A887" s="84" t="s">
        <v>38</v>
      </c>
      <c r="B887" s="116">
        <f t="shared" si="47"/>
        <v>7062</v>
      </c>
      <c r="C887" s="359">
        <v>313</v>
      </c>
      <c r="D887" s="359">
        <v>60</v>
      </c>
      <c r="E887" s="359">
        <v>23</v>
      </c>
      <c r="F887" s="359">
        <v>37</v>
      </c>
      <c r="G887" s="359">
        <v>148</v>
      </c>
      <c r="H887" s="359">
        <v>288</v>
      </c>
      <c r="I887" s="359">
        <v>301</v>
      </c>
      <c r="J887" s="359">
        <v>325</v>
      </c>
      <c r="K887" s="359">
        <v>334</v>
      </c>
      <c r="L887" s="359">
        <v>402</v>
      </c>
      <c r="M887" s="359">
        <v>410</v>
      </c>
      <c r="N887" s="359">
        <v>474</v>
      </c>
      <c r="O887" s="359">
        <v>520</v>
      </c>
      <c r="P887" s="359">
        <v>600</v>
      </c>
      <c r="Q887" s="359">
        <v>594</v>
      </c>
      <c r="R887" s="359">
        <v>544</v>
      </c>
      <c r="S887" s="359">
        <v>507</v>
      </c>
      <c r="T887" s="359">
        <v>448</v>
      </c>
      <c r="U887" s="359">
        <v>730</v>
      </c>
      <c r="V887" s="359">
        <v>4</v>
      </c>
      <c r="Y887" s="260"/>
      <c r="Z887" s="261"/>
    </row>
    <row r="888" spans="1:26" s="143" customFormat="1" ht="9" customHeight="1">
      <c r="A888" s="336" t="s">
        <v>39</v>
      </c>
      <c r="B888" s="360">
        <f t="shared" si="47"/>
        <v>16424</v>
      </c>
      <c r="C888" s="361">
        <v>453</v>
      </c>
      <c r="D888" s="361">
        <v>97</v>
      </c>
      <c r="E888" s="361">
        <v>66</v>
      </c>
      <c r="F888" s="361">
        <v>66</v>
      </c>
      <c r="G888" s="361">
        <v>235</v>
      </c>
      <c r="H888" s="361">
        <v>312</v>
      </c>
      <c r="I888" s="361">
        <v>357</v>
      </c>
      <c r="J888" s="361">
        <v>327</v>
      </c>
      <c r="K888" s="361">
        <v>358</v>
      </c>
      <c r="L888" s="361">
        <v>457</v>
      </c>
      <c r="M888" s="361">
        <v>607</v>
      </c>
      <c r="N888" s="361">
        <v>771</v>
      </c>
      <c r="O888" s="361">
        <v>993</v>
      </c>
      <c r="P888" s="361">
        <v>1125</v>
      </c>
      <c r="Q888" s="361">
        <v>1251</v>
      </c>
      <c r="R888" s="361">
        <v>1478</v>
      </c>
      <c r="S888" s="361">
        <v>1656</v>
      </c>
      <c r="T888" s="361">
        <v>1912</v>
      </c>
      <c r="U888" s="361">
        <v>3903</v>
      </c>
      <c r="V888" s="361">
        <v>0</v>
      </c>
      <c r="Y888" s="260"/>
      <c r="Z888" s="261"/>
    </row>
    <row r="889" spans="1:26" s="143" customFormat="1" ht="9" customHeight="1">
      <c r="A889" s="84" t="s">
        <v>40</v>
      </c>
      <c r="B889" s="116">
        <f t="shared" si="47"/>
        <v>16011</v>
      </c>
      <c r="C889" s="359">
        <v>501</v>
      </c>
      <c r="D889" s="359">
        <v>84</v>
      </c>
      <c r="E889" s="359">
        <v>52</v>
      </c>
      <c r="F889" s="359">
        <v>65</v>
      </c>
      <c r="G889" s="359">
        <v>188</v>
      </c>
      <c r="H889" s="359">
        <v>411</v>
      </c>
      <c r="I889" s="359">
        <v>433</v>
      </c>
      <c r="J889" s="359">
        <v>425</v>
      </c>
      <c r="K889" s="359">
        <v>458</v>
      </c>
      <c r="L889" s="359">
        <v>554</v>
      </c>
      <c r="M889" s="359">
        <v>614</v>
      </c>
      <c r="N889" s="359">
        <v>717</v>
      </c>
      <c r="O889" s="359">
        <v>952</v>
      </c>
      <c r="P889" s="359">
        <v>1195</v>
      </c>
      <c r="Q889" s="359">
        <v>1404</v>
      </c>
      <c r="R889" s="359">
        <v>1549</v>
      </c>
      <c r="S889" s="359">
        <v>1796</v>
      </c>
      <c r="T889" s="359">
        <v>1851</v>
      </c>
      <c r="U889" s="359">
        <v>2758</v>
      </c>
      <c r="V889" s="359">
        <v>4</v>
      </c>
      <c r="Y889" s="260"/>
      <c r="Z889" s="261"/>
    </row>
    <row r="890" spans="1:26" s="143" customFormat="1" ht="9" customHeight="1">
      <c r="A890" s="84" t="s">
        <v>41</v>
      </c>
      <c r="B890" s="116">
        <f t="shared" si="47"/>
        <v>17644</v>
      </c>
      <c r="C890" s="359">
        <v>506</v>
      </c>
      <c r="D890" s="359">
        <v>82</v>
      </c>
      <c r="E890" s="359">
        <v>52</v>
      </c>
      <c r="F890" s="359">
        <v>77</v>
      </c>
      <c r="G890" s="359">
        <v>219</v>
      </c>
      <c r="H890" s="359">
        <v>328</v>
      </c>
      <c r="I890" s="359">
        <v>439</v>
      </c>
      <c r="J890" s="359">
        <v>420</v>
      </c>
      <c r="K890" s="359">
        <v>570</v>
      </c>
      <c r="L890" s="359">
        <v>670</v>
      </c>
      <c r="M890" s="359">
        <v>803</v>
      </c>
      <c r="N890" s="359">
        <v>924</v>
      </c>
      <c r="O890" s="359">
        <v>1293</v>
      </c>
      <c r="P890" s="359">
        <v>1476</v>
      </c>
      <c r="Q890" s="359">
        <v>1614</v>
      </c>
      <c r="R890" s="359">
        <v>1749</v>
      </c>
      <c r="S890" s="359">
        <v>1883</v>
      </c>
      <c r="T890" s="359">
        <v>1856</v>
      </c>
      <c r="U890" s="359">
        <v>2671</v>
      </c>
      <c r="V890" s="359">
        <v>12</v>
      </c>
      <c r="Y890" s="260"/>
      <c r="Z890" s="261"/>
    </row>
    <row r="891" spans="1:26" s="143" customFormat="1" ht="9" customHeight="1">
      <c r="A891" s="84" t="s">
        <v>42</v>
      </c>
      <c r="B891" s="116">
        <f t="shared" si="47"/>
        <v>13548</v>
      </c>
      <c r="C891" s="359">
        <v>630</v>
      </c>
      <c r="D891" s="359">
        <v>109</v>
      </c>
      <c r="E891" s="359">
        <v>56</v>
      </c>
      <c r="F891" s="359">
        <v>77</v>
      </c>
      <c r="G891" s="359">
        <v>167</v>
      </c>
      <c r="H891" s="359">
        <v>310</v>
      </c>
      <c r="I891" s="359">
        <v>388</v>
      </c>
      <c r="J891" s="359">
        <v>404</v>
      </c>
      <c r="K891" s="359">
        <v>440</v>
      </c>
      <c r="L891" s="359">
        <v>502</v>
      </c>
      <c r="M891" s="359">
        <v>615</v>
      </c>
      <c r="N891" s="359">
        <v>772</v>
      </c>
      <c r="O891" s="359">
        <v>989</v>
      </c>
      <c r="P891" s="359">
        <v>1161</v>
      </c>
      <c r="Q891" s="359">
        <v>1121</v>
      </c>
      <c r="R891" s="359">
        <v>1122</v>
      </c>
      <c r="S891" s="359">
        <v>1267</v>
      </c>
      <c r="T891" s="359">
        <v>1309</v>
      </c>
      <c r="U891" s="359">
        <v>2105</v>
      </c>
      <c r="V891" s="359">
        <v>4</v>
      </c>
      <c r="Y891" s="260"/>
      <c r="Z891" s="261"/>
    </row>
    <row r="892" spans="1:26" s="143" customFormat="1" ht="9" customHeight="1">
      <c r="A892" s="336" t="s">
        <v>43</v>
      </c>
      <c r="B892" s="360">
        <f t="shared" si="47"/>
        <v>19596</v>
      </c>
      <c r="C892" s="361">
        <v>658</v>
      </c>
      <c r="D892" s="361">
        <v>100</v>
      </c>
      <c r="E892" s="361">
        <v>48</v>
      </c>
      <c r="F892" s="361">
        <v>67</v>
      </c>
      <c r="G892" s="361">
        <v>278</v>
      </c>
      <c r="H892" s="361">
        <v>410</v>
      </c>
      <c r="I892" s="361">
        <v>424</v>
      </c>
      <c r="J892" s="361">
        <v>439</v>
      </c>
      <c r="K892" s="361">
        <v>514</v>
      </c>
      <c r="L892" s="361">
        <v>685</v>
      </c>
      <c r="M892" s="361">
        <v>861</v>
      </c>
      <c r="N892" s="361">
        <v>1206</v>
      </c>
      <c r="O892" s="361">
        <v>1470</v>
      </c>
      <c r="P892" s="361">
        <v>1632</v>
      </c>
      <c r="Q892" s="361">
        <v>1721</v>
      </c>
      <c r="R892" s="361">
        <v>1848</v>
      </c>
      <c r="S892" s="361">
        <v>2012</v>
      </c>
      <c r="T892" s="361">
        <v>2062</v>
      </c>
      <c r="U892" s="361">
        <v>3142</v>
      </c>
      <c r="V892" s="361">
        <v>19</v>
      </c>
      <c r="Y892" s="260"/>
      <c r="Z892" s="261"/>
    </row>
    <row r="893" spans="1:26" s="143" customFormat="1" ht="9" customHeight="1">
      <c r="A893" s="84" t="s">
        <v>44</v>
      </c>
      <c r="B893" s="116">
        <f t="shared" si="47"/>
        <v>6946</v>
      </c>
      <c r="C893" s="359">
        <v>299</v>
      </c>
      <c r="D893" s="359">
        <v>49</v>
      </c>
      <c r="E893" s="359">
        <v>23</v>
      </c>
      <c r="F893" s="359">
        <v>24</v>
      </c>
      <c r="G893" s="359">
        <v>91</v>
      </c>
      <c r="H893" s="359">
        <v>143</v>
      </c>
      <c r="I893" s="359">
        <v>167</v>
      </c>
      <c r="J893" s="359">
        <v>127</v>
      </c>
      <c r="K893" s="359">
        <v>178</v>
      </c>
      <c r="L893" s="359">
        <v>207</v>
      </c>
      <c r="M893" s="359">
        <v>300</v>
      </c>
      <c r="N893" s="359">
        <v>380</v>
      </c>
      <c r="O893" s="359">
        <v>448</v>
      </c>
      <c r="P893" s="359">
        <v>546</v>
      </c>
      <c r="Q893" s="359">
        <v>547</v>
      </c>
      <c r="R893" s="359">
        <v>607</v>
      </c>
      <c r="S893" s="359">
        <v>634</v>
      </c>
      <c r="T893" s="359">
        <v>714</v>
      </c>
      <c r="U893" s="359">
        <v>1462</v>
      </c>
      <c r="V893" s="359">
        <v>0</v>
      </c>
      <c r="Y893" s="260"/>
      <c r="Z893" s="261"/>
    </row>
    <row r="894" spans="1:26" s="143" customFormat="1" ht="9" customHeight="1">
      <c r="A894" s="84" t="s">
        <v>45</v>
      </c>
      <c r="B894" s="116">
        <f t="shared" si="47"/>
        <v>53395</v>
      </c>
      <c r="C894" s="359">
        <v>1399</v>
      </c>
      <c r="D894" s="359">
        <v>293</v>
      </c>
      <c r="E894" s="359">
        <v>162</v>
      </c>
      <c r="F894" s="359">
        <v>180</v>
      </c>
      <c r="G894" s="359">
        <v>518</v>
      </c>
      <c r="H894" s="359">
        <v>803</v>
      </c>
      <c r="I894" s="359">
        <v>954</v>
      </c>
      <c r="J894" s="359">
        <v>1053</v>
      </c>
      <c r="K894" s="359">
        <v>1314</v>
      </c>
      <c r="L894" s="359">
        <v>1580</v>
      </c>
      <c r="M894" s="359">
        <v>2062</v>
      </c>
      <c r="N894" s="359">
        <v>2798</v>
      </c>
      <c r="O894" s="359">
        <v>3632</v>
      </c>
      <c r="P894" s="359">
        <v>4356</v>
      </c>
      <c r="Q894" s="359">
        <v>4860</v>
      </c>
      <c r="R894" s="359">
        <v>5272</v>
      </c>
      <c r="S894" s="359">
        <v>5872</v>
      </c>
      <c r="T894" s="359">
        <v>6104</v>
      </c>
      <c r="U894" s="359">
        <v>10162</v>
      </c>
      <c r="V894" s="359">
        <v>21</v>
      </c>
      <c r="Y894" s="260"/>
      <c r="Z894" s="261"/>
    </row>
    <row r="895" spans="1:26" s="143" customFormat="1" ht="9" customHeight="1">
      <c r="A895" s="84" t="s">
        <v>46</v>
      </c>
      <c r="B895" s="116">
        <f t="shared" si="47"/>
        <v>13017</v>
      </c>
      <c r="C895" s="359">
        <v>373</v>
      </c>
      <c r="D895" s="359">
        <v>63</v>
      </c>
      <c r="E895" s="359">
        <v>30</v>
      </c>
      <c r="F895" s="359">
        <v>47</v>
      </c>
      <c r="G895" s="359">
        <v>114</v>
      </c>
      <c r="H895" s="359">
        <v>171</v>
      </c>
      <c r="I895" s="359">
        <v>194</v>
      </c>
      <c r="J895" s="359">
        <v>261</v>
      </c>
      <c r="K895" s="359">
        <v>323</v>
      </c>
      <c r="L895" s="359">
        <v>416</v>
      </c>
      <c r="M895" s="359">
        <v>508</v>
      </c>
      <c r="N895" s="359">
        <v>671</v>
      </c>
      <c r="O895" s="359">
        <v>852</v>
      </c>
      <c r="P895" s="359">
        <v>1046</v>
      </c>
      <c r="Q895" s="359">
        <v>1187</v>
      </c>
      <c r="R895" s="359">
        <v>1337</v>
      </c>
      <c r="S895" s="359">
        <v>1443</v>
      </c>
      <c r="T895" s="359">
        <v>1472</v>
      </c>
      <c r="U895" s="359">
        <v>2507</v>
      </c>
      <c r="V895" s="359">
        <v>2</v>
      </c>
      <c r="Y895" s="260"/>
      <c r="Z895" s="261"/>
    </row>
    <row r="896" spans="1:26" s="143" customFormat="1" ht="9" customHeight="1">
      <c r="A896" s="336" t="s">
        <v>47</v>
      </c>
      <c r="B896" s="360">
        <f t="shared" si="47"/>
        <v>9596</v>
      </c>
      <c r="C896" s="361">
        <v>292</v>
      </c>
      <c r="D896" s="361">
        <v>64</v>
      </c>
      <c r="E896" s="361">
        <v>48</v>
      </c>
      <c r="F896" s="361">
        <v>45</v>
      </c>
      <c r="G896" s="361">
        <v>176</v>
      </c>
      <c r="H896" s="361">
        <v>247</v>
      </c>
      <c r="I896" s="361">
        <v>242</v>
      </c>
      <c r="J896" s="361">
        <v>229</v>
      </c>
      <c r="K896" s="361">
        <v>248</v>
      </c>
      <c r="L896" s="361">
        <v>285</v>
      </c>
      <c r="M896" s="361">
        <v>328</v>
      </c>
      <c r="N896" s="361">
        <v>426</v>
      </c>
      <c r="O896" s="361">
        <v>502</v>
      </c>
      <c r="P896" s="361">
        <v>584</v>
      </c>
      <c r="Q896" s="361">
        <v>690</v>
      </c>
      <c r="R896" s="361">
        <v>813</v>
      </c>
      <c r="S896" s="361">
        <v>972</v>
      </c>
      <c r="T896" s="361">
        <v>1108</v>
      </c>
      <c r="U896" s="361">
        <v>2294</v>
      </c>
      <c r="V896" s="361">
        <v>3</v>
      </c>
      <c r="Y896" s="260"/>
      <c r="Z896" s="261"/>
    </row>
    <row r="897" spans="1:26" s="143" customFormat="1" ht="9" customHeight="1">
      <c r="A897" s="84" t="s">
        <v>76</v>
      </c>
      <c r="B897" s="116">
        <f t="shared" si="47"/>
        <v>1127</v>
      </c>
      <c r="C897" s="359">
        <v>6</v>
      </c>
      <c r="D897" s="359">
        <v>13</v>
      </c>
      <c r="E897" s="359">
        <v>5</v>
      </c>
      <c r="F897" s="359">
        <v>2</v>
      </c>
      <c r="G897" s="359">
        <v>38</v>
      </c>
      <c r="H897" s="359">
        <v>35</v>
      </c>
      <c r="I897" s="359">
        <v>61</v>
      </c>
      <c r="J897" s="359">
        <v>59</v>
      </c>
      <c r="K897" s="359">
        <v>66</v>
      </c>
      <c r="L897" s="359">
        <v>50</v>
      </c>
      <c r="M897" s="359">
        <v>82</v>
      </c>
      <c r="N897" s="359">
        <v>95</v>
      </c>
      <c r="O897" s="359">
        <v>128</v>
      </c>
      <c r="P897" s="359">
        <v>103</v>
      </c>
      <c r="Q897" s="359">
        <v>110</v>
      </c>
      <c r="R897" s="359">
        <v>86</v>
      </c>
      <c r="S897" s="359">
        <v>66</v>
      </c>
      <c r="T897" s="359">
        <v>49</v>
      </c>
      <c r="U897" s="359">
        <v>73</v>
      </c>
      <c r="V897" s="359">
        <v>0</v>
      </c>
      <c r="Y897" s="260"/>
      <c r="Z897" s="261"/>
    </row>
    <row r="898" spans="1:26" s="143" customFormat="1" ht="9" customHeight="1">
      <c r="A898" s="84" t="s">
        <v>266</v>
      </c>
      <c r="B898" s="116">
        <f t="shared" si="47"/>
        <v>16681</v>
      </c>
      <c r="C898" s="359">
        <v>303</v>
      </c>
      <c r="D898" s="359">
        <v>56</v>
      </c>
      <c r="E898" s="359">
        <v>48</v>
      </c>
      <c r="F898" s="359">
        <v>74</v>
      </c>
      <c r="G898" s="359">
        <v>302</v>
      </c>
      <c r="H898" s="359">
        <v>524</v>
      </c>
      <c r="I898" s="359">
        <v>721</v>
      </c>
      <c r="J898" s="359">
        <v>861</v>
      </c>
      <c r="K898" s="359">
        <v>985</v>
      </c>
      <c r="L898" s="359">
        <v>950</v>
      </c>
      <c r="M898" s="359">
        <v>870</v>
      </c>
      <c r="N898" s="359">
        <v>815</v>
      </c>
      <c r="O898" s="359">
        <v>768</v>
      </c>
      <c r="P898" s="359">
        <v>843</v>
      </c>
      <c r="Q898" s="359">
        <v>768</v>
      </c>
      <c r="R898" s="359">
        <v>766</v>
      </c>
      <c r="S898" s="359">
        <v>707</v>
      </c>
      <c r="T898" s="359">
        <v>697</v>
      </c>
      <c r="U898" s="359">
        <v>1156</v>
      </c>
      <c r="V898" s="359">
        <v>4467</v>
      </c>
      <c r="Y898" s="260"/>
      <c r="Z898" s="261"/>
    </row>
    <row r="899" spans="1:26" ht="3" customHeight="1">
      <c r="A899" s="285"/>
      <c r="B899" s="362"/>
      <c r="C899" s="362"/>
      <c r="D899" s="362"/>
      <c r="E899" s="362"/>
      <c r="F899" s="362"/>
      <c r="G899" s="362"/>
      <c r="H899" s="362"/>
      <c r="I899" s="362"/>
      <c r="J899" s="362"/>
      <c r="K899" s="362"/>
      <c r="L899" s="362"/>
      <c r="M899" s="285"/>
      <c r="N899" s="285"/>
      <c r="O899" s="285"/>
      <c r="P899" s="285"/>
      <c r="Q899" s="285"/>
      <c r="R899" s="285"/>
      <c r="S899" s="285"/>
      <c r="T899" s="285"/>
      <c r="U899" s="285"/>
      <c r="V899" s="285"/>
    </row>
    <row r="900" spans="1:26" ht="3" customHeight="1">
      <c r="A900" s="363"/>
      <c r="B900" s="286"/>
      <c r="C900" s="286"/>
      <c r="D900" s="286"/>
      <c r="E900" s="286"/>
      <c r="F900" s="286"/>
      <c r="G900" s="286"/>
      <c r="H900" s="286"/>
      <c r="I900" s="286"/>
      <c r="J900" s="286"/>
      <c r="K900" s="283"/>
      <c r="U900" s="286"/>
      <c r="V900" s="286"/>
    </row>
    <row r="901" spans="1:26" ht="9" customHeight="1">
      <c r="A901" s="364" t="s">
        <v>267</v>
      </c>
      <c r="B901" s="365"/>
      <c r="C901" s="286"/>
      <c r="D901" s="286"/>
      <c r="E901" s="286"/>
      <c r="F901" s="286"/>
      <c r="G901" s="286"/>
      <c r="H901" s="286"/>
      <c r="I901" s="286"/>
      <c r="J901" s="286"/>
      <c r="K901" s="283"/>
      <c r="U901" s="286"/>
      <c r="V901" s="286"/>
    </row>
    <row r="902" spans="1:26" ht="11.25" hidden="1" customHeight="1">
      <c r="W902" s="300" t="s">
        <v>126</v>
      </c>
    </row>
    <row r="903" spans="1:26" s="282" customFormat="1" ht="11.25" hidden="1" customHeight="1"/>
  </sheetData>
  <sheetProtection sheet="1" objects="1" scenarios="1"/>
  <mergeCells count="23">
    <mergeCell ref="O6:O7"/>
    <mergeCell ref="U1:V1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V6:V7"/>
    <mergeCell ref="P6:P7"/>
    <mergeCell ref="Q6:Q7"/>
    <mergeCell ref="R6:R7"/>
    <mergeCell ref="S6:S7"/>
    <mergeCell ref="T6:T7"/>
    <mergeCell ref="U6:U7"/>
  </mergeCells>
  <hyperlinks>
    <hyperlink ref="U1" location="Índice!A1" display="Índice!A1"/>
    <hyperlink ref="A901" r:id="rId1"/>
    <hyperlink ref="A901:B901" r:id="rId2" display="Fuente: INEGI. Estadísticas de Mortalidad."/>
    <hyperlink ref="U1:V1" location="Índice!A1" tooltip="Ir a Índice" display="Índice!A1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3"/>
  <headerFooter>
    <oddHeader>&amp;L&amp;"Arial,Normal"&amp;10&amp;K000080INEGI. Anuario estadístico y geográfico de los Estados Unidos Mexicanos 2019.</oddHeader>
  </headerFooter>
  <rowBreaks count="23" manualBreakCount="23">
    <brk id="46" max="21" man="1"/>
    <brk id="83" max="21" man="1"/>
    <brk id="120" max="21" man="1"/>
    <brk id="157" max="21" man="1"/>
    <brk id="194" max="21" man="1"/>
    <brk id="231" max="21" man="1"/>
    <brk id="268" max="21" man="1"/>
    <brk id="305" max="21" man="1"/>
    <brk id="342" max="21" man="1"/>
    <brk id="379" max="21" man="1"/>
    <brk id="416" max="21" man="1"/>
    <brk id="453" max="21" man="1"/>
    <brk id="490" max="21" man="1"/>
    <brk id="527" max="21" man="1"/>
    <brk id="565" max="21" man="1"/>
    <brk id="602" max="21" man="1"/>
    <brk id="639" max="21" man="1"/>
    <brk id="675" max="21" man="1"/>
    <brk id="712" max="21" man="1"/>
    <brk id="749" max="21" man="1"/>
    <brk id="786" max="21" man="1"/>
    <brk id="823" max="21" man="1"/>
    <brk id="861" max="21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"/>
  <sheetViews>
    <sheetView showGridLines="0" showRowColHeaders="0" zoomScale="130" zoomScaleNormal="130" workbookViewId="0">
      <pane xSplit="1" ySplit="7" topLeftCell="B8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1.25" customHeight="1" zeroHeight="1"/>
  <cols>
    <col min="1" max="1" width="21.5" style="20" customWidth="1"/>
    <col min="2" max="2" width="10.5" style="20" customWidth="1"/>
    <col min="3" max="11" width="12.83203125" style="20" customWidth="1"/>
    <col min="12" max="12" width="1" style="20" customWidth="1"/>
    <col min="13" max="16384" width="13.33203125" style="20" hidden="1"/>
  </cols>
  <sheetData>
    <row r="1" spans="1:14" s="16" customFormat="1" ht="12" customHeight="1">
      <c r="A1" s="13" t="s">
        <v>48</v>
      </c>
      <c r="B1" s="14"/>
      <c r="C1" s="14"/>
      <c r="D1" s="14"/>
      <c r="E1" s="45"/>
      <c r="F1" s="45"/>
      <c r="G1" s="45"/>
      <c r="H1" s="45"/>
      <c r="I1" s="45"/>
      <c r="J1" s="45"/>
      <c r="K1" s="46" t="s">
        <v>49</v>
      </c>
    </row>
    <row r="2" spans="1:14" s="16" customFormat="1" ht="12" customHeight="1">
      <c r="A2" s="47" t="s">
        <v>5</v>
      </c>
      <c r="B2" s="14"/>
      <c r="C2" s="14"/>
      <c r="D2" s="14"/>
    </row>
    <row r="3" spans="1:14" s="16" customFormat="1" ht="12" customHeight="1">
      <c r="A3" s="48" t="s">
        <v>50</v>
      </c>
      <c r="B3" s="14"/>
      <c r="C3" s="14"/>
      <c r="D3" s="14"/>
    </row>
    <row r="4" spans="1:14" ht="3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9"/>
    </row>
    <row r="5" spans="1:14" ht="3" customHeight="1">
      <c r="A5" s="19"/>
      <c r="B5" s="19"/>
      <c r="C5" s="19"/>
      <c r="D5" s="19"/>
    </row>
    <row r="6" spans="1:14" s="25" customFormat="1" ht="9" customHeight="1">
      <c r="A6" s="366" t="s">
        <v>51</v>
      </c>
      <c r="B6" s="49">
        <v>2010</v>
      </c>
      <c r="C6" s="416">
        <v>2011</v>
      </c>
      <c r="D6" s="416">
        <v>2012</v>
      </c>
      <c r="E6" s="416">
        <v>2013</v>
      </c>
      <c r="F6" s="416">
        <v>2014</v>
      </c>
      <c r="G6" s="416">
        <v>2015</v>
      </c>
      <c r="H6" s="416">
        <v>2016</v>
      </c>
      <c r="I6" s="416">
        <v>2017</v>
      </c>
      <c r="J6" s="416">
        <v>2018</v>
      </c>
      <c r="K6" s="416">
        <v>2019</v>
      </c>
    </row>
    <row r="7" spans="1:14" ht="3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</row>
    <row r="8" spans="1:14" ht="3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</row>
    <row r="9" spans="1:14" s="33" customFormat="1" ht="8.25" customHeight="1">
      <c r="A9" s="30" t="s">
        <v>15</v>
      </c>
      <c r="B9" s="50">
        <v>55.49</v>
      </c>
      <c r="C9" s="50">
        <v>54.73</v>
      </c>
      <c r="D9" s="50">
        <v>54.04</v>
      </c>
      <c r="E9" s="50">
        <v>53.42</v>
      </c>
      <c r="F9" s="50">
        <v>52.85</v>
      </c>
      <c r="G9" s="50">
        <v>52.32</v>
      </c>
      <c r="H9" s="50">
        <v>51.82</v>
      </c>
      <c r="I9" s="50">
        <v>51.37</v>
      </c>
      <c r="J9" s="50">
        <v>50.95</v>
      </c>
      <c r="K9" s="50">
        <v>50.57</v>
      </c>
      <c r="L9" s="51"/>
    </row>
    <row r="10" spans="1:14" s="33" customFormat="1" ht="3.95" customHeight="1">
      <c r="A10" s="3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1"/>
    </row>
    <row r="11" spans="1:14" s="33" customFormat="1" ht="9" customHeight="1">
      <c r="A11" s="34" t="s">
        <v>16</v>
      </c>
      <c r="B11" s="52">
        <v>58.3</v>
      </c>
      <c r="C11" s="53">
        <v>57.31</v>
      </c>
      <c r="D11" s="53">
        <v>56.35</v>
      </c>
      <c r="E11" s="53">
        <v>55.47</v>
      </c>
      <c r="F11" s="53">
        <v>54.65</v>
      </c>
      <c r="G11" s="53">
        <v>53.88</v>
      </c>
      <c r="H11" s="53">
        <v>53.08</v>
      </c>
      <c r="I11" s="53">
        <v>52.27</v>
      </c>
      <c r="J11" s="53">
        <v>51.52</v>
      </c>
      <c r="K11" s="53">
        <v>50.83</v>
      </c>
      <c r="L11" s="51"/>
      <c r="N11" s="54"/>
    </row>
    <row r="12" spans="1:14" s="33" customFormat="1" ht="9" customHeight="1">
      <c r="A12" s="34" t="s">
        <v>17</v>
      </c>
      <c r="B12" s="52">
        <v>50.75</v>
      </c>
      <c r="C12" s="53">
        <v>50.03</v>
      </c>
      <c r="D12" s="53">
        <v>49.38</v>
      </c>
      <c r="E12" s="53">
        <v>48.79</v>
      </c>
      <c r="F12" s="53">
        <v>48.24</v>
      </c>
      <c r="G12" s="53">
        <v>47.74</v>
      </c>
      <c r="H12" s="53">
        <v>47.24</v>
      </c>
      <c r="I12" s="53">
        <v>46.77</v>
      </c>
      <c r="J12" s="53">
        <v>46.35</v>
      </c>
      <c r="K12" s="53">
        <v>45.97</v>
      </c>
      <c r="L12" s="51"/>
      <c r="N12" s="54"/>
    </row>
    <row r="13" spans="1:14" s="33" customFormat="1" ht="9" customHeight="1">
      <c r="A13" s="34" t="s">
        <v>18</v>
      </c>
      <c r="B13" s="52">
        <v>49.36</v>
      </c>
      <c r="C13" s="53">
        <v>48.89</v>
      </c>
      <c r="D13" s="53">
        <v>48.55</v>
      </c>
      <c r="E13" s="53">
        <v>48.26</v>
      </c>
      <c r="F13" s="53">
        <v>48</v>
      </c>
      <c r="G13" s="53">
        <v>47.76</v>
      </c>
      <c r="H13" s="53">
        <v>47.47</v>
      </c>
      <c r="I13" s="53">
        <v>47.12</v>
      </c>
      <c r="J13" s="53">
        <v>46.81</v>
      </c>
      <c r="K13" s="53">
        <v>46.55</v>
      </c>
      <c r="L13" s="51"/>
      <c r="N13" s="54"/>
    </row>
    <row r="14" spans="1:14" s="33" customFormat="1" ht="9" customHeight="1">
      <c r="A14" s="37" t="s">
        <v>19</v>
      </c>
      <c r="B14" s="55">
        <v>53.9</v>
      </c>
      <c r="C14" s="56">
        <v>53.3</v>
      </c>
      <c r="D14" s="56">
        <v>52.81</v>
      </c>
      <c r="E14" s="56">
        <v>52.37</v>
      </c>
      <c r="F14" s="56">
        <v>51.97</v>
      </c>
      <c r="G14" s="56">
        <v>51.6</v>
      </c>
      <c r="H14" s="56">
        <v>51.21</v>
      </c>
      <c r="I14" s="56">
        <v>50.83</v>
      </c>
      <c r="J14" s="56">
        <v>50.49</v>
      </c>
      <c r="K14" s="56">
        <v>50.18</v>
      </c>
      <c r="L14" s="51"/>
      <c r="N14" s="54"/>
    </row>
    <row r="15" spans="1:14" s="33" customFormat="1" ht="9" customHeight="1">
      <c r="A15" s="34" t="s">
        <v>20</v>
      </c>
      <c r="B15" s="52">
        <v>54.76</v>
      </c>
      <c r="C15" s="53">
        <v>54.2</v>
      </c>
      <c r="D15" s="53">
        <v>53.76</v>
      </c>
      <c r="E15" s="53">
        <v>53.38</v>
      </c>
      <c r="F15" s="53">
        <v>53.04</v>
      </c>
      <c r="G15" s="53">
        <v>52.73</v>
      </c>
      <c r="H15" s="53">
        <v>52.49</v>
      </c>
      <c r="I15" s="53">
        <v>52.33</v>
      </c>
      <c r="J15" s="53">
        <v>52.22</v>
      </c>
      <c r="K15" s="53">
        <v>52.14</v>
      </c>
      <c r="L15" s="51"/>
      <c r="N15" s="54"/>
    </row>
    <row r="16" spans="1:14" s="33" customFormat="1" ht="9" customHeight="1">
      <c r="A16" s="34" t="s">
        <v>21</v>
      </c>
      <c r="B16" s="52">
        <v>52.25</v>
      </c>
      <c r="C16" s="53">
        <v>51.71</v>
      </c>
      <c r="D16" s="53">
        <v>51.27</v>
      </c>
      <c r="E16" s="53">
        <v>50.89</v>
      </c>
      <c r="F16" s="53">
        <v>50.54</v>
      </c>
      <c r="G16" s="53">
        <v>50.21</v>
      </c>
      <c r="H16" s="53">
        <v>49.91</v>
      </c>
      <c r="I16" s="53">
        <v>49.64</v>
      </c>
      <c r="J16" s="53">
        <v>49.41</v>
      </c>
      <c r="K16" s="53">
        <v>49.2</v>
      </c>
      <c r="L16" s="51"/>
      <c r="N16" s="54"/>
    </row>
    <row r="17" spans="1:14" s="33" customFormat="1" ht="9" customHeight="1">
      <c r="A17" s="34" t="s">
        <v>22</v>
      </c>
      <c r="B17" s="52">
        <v>65.72</v>
      </c>
      <c r="C17" s="53">
        <v>65.08</v>
      </c>
      <c r="D17" s="53">
        <v>64.62</v>
      </c>
      <c r="E17" s="53">
        <v>64.209999999999994</v>
      </c>
      <c r="F17" s="53">
        <v>63.84</v>
      </c>
      <c r="G17" s="53">
        <v>63.5</v>
      </c>
      <c r="H17" s="53">
        <v>63.06</v>
      </c>
      <c r="I17" s="53">
        <v>62.51</v>
      </c>
      <c r="J17" s="53">
        <v>61.98</v>
      </c>
      <c r="K17" s="53">
        <v>61.45</v>
      </c>
      <c r="L17" s="51"/>
      <c r="N17" s="54"/>
    </row>
    <row r="18" spans="1:14" s="33" customFormat="1" ht="9" customHeight="1">
      <c r="A18" s="37" t="s">
        <v>23</v>
      </c>
      <c r="B18" s="55">
        <v>55.33</v>
      </c>
      <c r="C18" s="56">
        <v>54.55</v>
      </c>
      <c r="D18" s="56">
        <v>53.84</v>
      </c>
      <c r="E18" s="56">
        <v>53.18</v>
      </c>
      <c r="F18" s="56">
        <v>52.58</v>
      </c>
      <c r="G18" s="56">
        <v>52.01</v>
      </c>
      <c r="H18" s="56">
        <v>51.45</v>
      </c>
      <c r="I18" s="56">
        <v>50.92</v>
      </c>
      <c r="J18" s="56">
        <v>50.41</v>
      </c>
      <c r="K18" s="56">
        <v>49.93</v>
      </c>
      <c r="L18" s="51"/>
      <c r="N18" s="54"/>
    </row>
    <row r="19" spans="1:14" s="33" customFormat="1" ht="9" customHeight="1">
      <c r="A19" s="34" t="s">
        <v>24</v>
      </c>
      <c r="B19" s="52">
        <v>44.29</v>
      </c>
      <c r="C19" s="53">
        <v>43.73</v>
      </c>
      <c r="D19" s="53">
        <v>43.21</v>
      </c>
      <c r="E19" s="53">
        <v>42.76</v>
      </c>
      <c r="F19" s="53">
        <v>42.36</v>
      </c>
      <c r="G19" s="53">
        <v>42</v>
      </c>
      <c r="H19" s="53">
        <v>41.72</v>
      </c>
      <c r="I19" s="53">
        <v>41.53</v>
      </c>
      <c r="J19" s="53">
        <v>41.4</v>
      </c>
      <c r="K19" s="53">
        <v>41.32</v>
      </c>
      <c r="L19" s="51"/>
      <c r="N19" s="54"/>
    </row>
    <row r="20" spans="1:14" s="33" customFormat="1" ht="9" customHeight="1">
      <c r="A20" s="34" t="s">
        <v>25</v>
      </c>
      <c r="B20" s="52">
        <v>59.82</v>
      </c>
      <c r="C20" s="53">
        <v>59.15</v>
      </c>
      <c r="D20" s="53">
        <v>58.59</v>
      </c>
      <c r="E20" s="53">
        <v>58.1</v>
      </c>
      <c r="F20" s="53">
        <v>57.64</v>
      </c>
      <c r="G20" s="53">
        <v>57.22</v>
      </c>
      <c r="H20" s="53">
        <v>56.67</v>
      </c>
      <c r="I20" s="53">
        <v>56</v>
      </c>
      <c r="J20" s="53">
        <v>55.36</v>
      </c>
      <c r="K20" s="53">
        <v>54.73</v>
      </c>
      <c r="L20" s="51"/>
      <c r="N20" s="54"/>
    </row>
    <row r="21" spans="1:14" s="33" customFormat="1" ht="9" customHeight="1">
      <c r="A21" s="34" t="s">
        <v>26</v>
      </c>
      <c r="B21" s="52">
        <v>59.78</v>
      </c>
      <c r="C21" s="53">
        <v>58.7</v>
      </c>
      <c r="D21" s="53">
        <v>57.62</v>
      </c>
      <c r="E21" s="53">
        <v>56.61</v>
      </c>
      <c r="F21" s="53">
        <v>55.66</v>
      </c>
      <c r="G21" s="53">
        <v>54.76</v>
      </c>
      <c r="H21" s="53">
        <v>54.03</v>
      </c>
      <c r="I21" s="53">
        <v>53.49</v>
      </c>
      <c r="J21" s="53">
        <v>53</v>
      </c>
      <c r="K21" s="53">
        <v>52.53</v>
      </c>
      <c r="L21" s="51"/>
      <c r="N21" s="54"/>
    </row>
    <row r="22" spans="1:14" s="33" customFormat="1" ht="9" customHeight="1">
      <c r="A22" s="37" t="s">
        <v>27</v>
      </c>
      <c r="B22" s="55">
        <v>66.45</v>
      </c>
      <c r="C22" s="56">
        <v>65.430000000000007</v>
      </c>
      <c r="D22" s="56">
        <v>64.45</v>
      </c>
      <c r="E22" s="56">
        <v>63.56</v>
      </c>
      <c r="F22" s="56">
        <v>62.72</v>
      </c>
      <c r="G22" s="56">
        <v>61.93</v>
      </c>
      <c r="H22" s="56">
        <v>61.15</v>
      </c>
      <c r="I22" s="56">
        <v>60.39</v>
      </c>
      <c r="J22" s="56">
        <v>59.65</v>
      </c>
      <c r="K22" s="56">
        <v>58.93</v>
      </c>
      <c r="L22" s="51"/>
      <c r="N22" s="54"/>
    </row>
    <row r="23" spans="1:14" s="33" customFormat="1" ht="9" customHeight="1">
      <c r="A23" s="34" t="s">
        <v>28</v>
      </c>
      <c r="B23" s="52">
        <v>57.85</v>
      </c>
      <c r="C23" s="53">
        <v>57.09</v>
      </c>
      <c r="D23" s="53">
        <v>56.41</v>
      </c>
      <c r="E23" s="53">
        <v>55.8</v>
      </c>
      <c r="F23" s="53">
        <v>55.24</v>
      </c>
      <c r="G23" s="53">
        <v>54.71</v>
      </c>
      <c r="H23" s="53">
        <v>54.22</v>
      </c>
      <c r="I23" s="53">
        <v>53.75</v>
      </c>
      <c r="J23" s="53">
        <v>53.3</v>
      </c>
      <c r="K23" s="53">
        <v>52.86</v>
      </c>
      <c r="L23" s="51"/>
      <c r="N23" s="54"/>
    </row>
    <row r="24" spans="1:14" s="33" customFormat="1" ht="9" customHeight="1">
      <c r="A24" s="34" t="s">
        <v>29</v>
      </c>
      <c r="B24" s="52">
        <v>56.62</v>
      </c>
      <c r="C24" s="53">
        <v>55.82</v>
      </c>
      <c r="D24" s="53">
        <v>55.08</v>
      </c>
      <c r="E24" s="53">
        <v>54.41</v>
      </c>
      <c r="F24" s="53">
        <v>53.79</v>
      </c>
      <c r="G24" s="53">
        <v>53.21</v>
      </c>
      <c r="H24" s="53">
        <v>52.66</v>
      </c>
      <c r="I24" s="53">
        <v>52.15</v>
      </c>
      <c r="J24" s="53">
        <v>51.65</v>
      </c>
      <c r="K24" s="53">
        <v>51.18</v>
      </c>
      <c r="L24" s="51"/>
      <c r="N24" s="54"/>
    </row>
    <row r="25" spans="1:14" s="33" customFormat="1" ht="9" customHeight="1">
      <c r="A25" s="34" t="s">
        <v>30</v>
      </c>
      <c r="B25" s="52">
        <v>52.15</v>
      </c>
      <c r="C25" s="53">
        <v>51.25</v>
      </c>
      <c r="D25" s="53">
        <v>50.38</v>
      </c>
      <c r="E25" s="53">
        <v>49.57</v>
      </c>
      <c r="F25" s="53">
        <v>48.83</v>
      </c>
      <c r="G25" s="53">
        <v>48.14</v>
      </c>
      <c r="H25" s="53">
        <v>47.59</v>
      </c>
      <c r="I25" s="53">
        <v>47.19</v>
      </c>
      <c r="J25" s="53">
        <v>46.82</v>
      </c>
      <c r="K25" s="53">
        <v>46.5</v>
      </c>
      <c r="L25" s="51"/>
      <c r="N25" s="54"/>
    </row>
    <row r="26" spans="1:14" s="33" customFormat="1" ht="9" customHeight="1">
      <c r="A26" s="37" t="s">
        <v>31</v>
      </c>
      <c r="B26" s="55">
        <v>60.65</v>
      </c>
      <c r="C26" s="56">
        <v>60</v>
      </c>
      <c r="D26" s="56">
        <v>59.46</v>
      </c>
      <c r="E26" s="56">
        <v>58.98</v>
      </c>
      <c r="F26" s="56">
        <v>58.54</v>
      </c>
      <c r="G26" s="56">
        <v>58.14</v>
      </c>
      <c r="H26" s="56">
        <v>57.74</v>
      </c>
      <c r="I26" s="56">
        <v>57.35</v>
      </c>
      <c r="J26" s="56">
        <v>57</v>
      </c>
      <c r="K26" s="56">
        <v>56.66</v>
      </c>
      <c r="L26" s="51"/>
    </row>
    <row r="27" spans="1:14" s="33" customFormat="1" ht="9" customHeight="1">
      <c r="A27" s="34" t="s">
        <v>32</v>
      </c>
      <c r="B27" s="52">
        <v>54.58</v>
      </c>
      <c r="C27" s="53">
        <v>53.86</v>
      </c>
      <c r="D27" s="53">
        <v>53.21</v>
      </c>
      <c r="E27" s="53">
        <v>52.62</v>
      </c>
      <c r="F27" s="53">
        <v>52.1</v>
      </c>
      <c r="G27" s="53">
        <v>51.61</v>
      </c>
      <c r="H27" s="53">
        <v>51.21</v>
      </c>
      <c r="I27" s="53">
        <v>50.92</v>
      </c>
      <c r="J27" s="53">
        <v>50.68</v>
      </c>
      <c r="K27" s="53">
        <v>50.49</v>
      </c>
      <c r="L27" s="51"/>
    </row>
    <row r="28" spans="1:14" s="33" customFormat="1" ht="9" customHeight="1">
      <c r="A28" s="34" t="s">
        <v>33</v>
      </c>
      <c r="B28" s="52">
        <v>58.29</v>
      </c>
      <c r="C28" s="53">
        <v>57.74</v>
      </c>
      <c r="D28" s="53">
        <v>57.34</v>
      </c>
      <c r="E28" s="53">
        <v>56.99</v>
      </c>
      <c r="F28" s="53">
        <v>56.67</v>
      </c>
      <c r="G28" s="53">
        <v>56.37</v>
      </c>
      <c r="H28" s="53">
        <v>55.99</v>
      </c>
      <c r="I28" s="53">
        <v>55.52</v>
      </c>
      <c r="J28" s="53">
        <v>55.05</v>
      </c>
      <c r="K28" s="53">
        <v>54.58</v>
      </c>
      <c r="L28" s="51"/>
    </row>
    <row r="29" spans="1:14" s="33" customFormat="1" ht="9" customHeight="1">
      <c r="A29" s="34" t="s">
        <v>34</v>
      </c>
      <c r="B29" s="52">
        <v>50.47</v>
      </c>
      <c r="C29" s="53">
        <v>49.93</v>
      </c>
      <c r="D29" s="53">
        <v>49.49</v>
      </c>
      <c r="E29" s="53">
        <v>49.1</v>
      </c>
      <c r="F29" s="53">
        <v>48.75</v>
      </c>
      <c r="G29" s="53">
        <v>48.43</v>
      </c>
      <c r="H29" s="53">
        <v>48.05</v>
      </c>
      <c r="I29" s="53">
        <v>47.64</v>
      </c>
      <c r="J29" s="53">
        <v>47.28</v>
      </c>
      <c r="K29" s="53">
        <v>46.97</v>
      </c>
      <c r="L29" s="51"/>
    </row>
    <row r="30" spans="1:14" s="33" customFormat="1" ht="9" customHeight="1">
      <c r="A30" s="37" t="s">
        <v>35</v>
      </c>
      <c r="B30" s="55">
        <v>63.8</v>
      </c>
      <c r="C30" s="56">
        <v>62.87</v>
      </c>
      <c r="D30" s="56">
        <v>61.98</v>
      </c>
      <c r="E30" s="56">
        <v>61.17</v>
      </c>
      <c r="F30" s="56">
        <v>60.41</v>
      </c>
      <c r="G30" s="56">
        <v>59.7</v>
      </c>
      <c r="H30" s="56">
        <v>59</v>
      </c>
      <c r="I30" s="56">
        <v>58.32</v>
      </c>
      <c r="J30" s="56">
        <v>57.67</v>
      </c>
      <c r="K30" s="56">
        <v>57.04</v>
      </c>
      <c r="L30" s="51"/>
    </row>
    <row r="31" spans="1:14" s="33" customFormat="1" ht="9" customHeight="1">
      <c r="A31" s="34" t="s">
        <v>36</v>
      </c>
      <c r="B31" s="52">
        <v>60.8</v>
      </c>
      <c r="C31" s="53">
        <v>59.85</v>
      </c>
      <c r="D31" s="53">
        <v>58.93</v>
      </c>
      <c r="E31" s="53">
        <v>58.08</v>
      </c>
      <c r="F31" s="53">
        <v>57.29</v>
      </c>
      <c r="G31" s="53">
        <v>56.55</v>
      </c>
      <c r="H31" s="53">
        <v>55.82</v>
      </c>
      <c r="I31" s="53">
        <v>55.13</v>
      </c>
      <c r="J31" s="53">
        <v>54.48</v>
      </c>
      <c r="K31" s="53">
        <v>53.86</v>
      </c>
      <c r="L31" s="51"/>
    </row>
    <row r="32" spans="1:14" s="33" customFormat="1" ht="9" customHeight="1">
      <c r="A32" s="34" t="s">
        <v>37</v>
      </c>
      <c r="B32" s="52">
        <v>54.63</v>
      </c>
      <c r="C32" s="53">
        <v>53.69</v>
      </c>
      <c r="D32" s="53">
        <v>52.77</v>
      </c>
      <c r="E32" s="53">
        <v>51.93</v>
      </c>
      <c r="F32" s="53">
        <v>51.14</v>
      </c>
      <c r="G32" s="53">
        <v>50.4</v>
      </c>
      <c r="H32" s="53">
        <v>49.73</v>
      </c>
      <c r="I32" s="53">
        <v>49.15</v>
      </c>
      <c r="J32" s="53">
        <v>48.64</v>
      </c>
      <c r="K32" s="53">
        <v>48.19</v>
      </c>
      <c r="L32" s="51"/>
    </row>
    <row r="33" spans="1:12" s="33" customFormat="1" ht="9" customHeight="1">
      <c r="A33" s="34" t="s">
        <v>38</v>
      </c>
      <c r="B33" s="52">
        <v>49.48</v>
      </c>
      <c r="C33" s="53">
        <v>48.76</v>
      </c>
      <c r="D33" s="53">
        <v>48.11</v>
      </c>
      <c r="E33" s="53">
        <v>47.51</v>
      </c>
      <c r="F33" s="53">
        <v>46.96</v>
      </c>
      <c r="G33" s="53">
        <v>46.45</v>
      </c>
      <c r="H33" s="53">
        <v>45.94</v>
      </c>
      <c r="I33" s="53">
        <v>45.43</v>
      </c>
      <c r="J33" s="53">
        <v>44.98</v>
      </c>
      <c r="K33" s="53">
        <v>44.57</v>
      </c>
      <c r="L33" s="51"/>
    </row>
    <row r="34" spans="1:12" s="33" customFormat="1" ht="9" customHeight="1">
      <c r="A34" s="37" t="s">
        <v>39</v>
      </c>
      <c r="B34" s="55">
        <v>60.75</v>
      </c>
      <c r="C34" s="56">
        <v>59.72</v>
      </c>
      <c r="D34" s="56">
        <v>58.7</v>
      </c>
      <c r="E34" s="56">
        <v>57.76</v>
      </c>
      <c r="F34" s="56">
        <v>56.88</v>
      </c>
      <c r="G34" s="56">
        <v>56.05</v>
      </c>
      <c r="H34" s="56">
        <v>55.28</v>
      </c>
      <c r="I34" s="56">
        <v>54.6</v>
      </c>
      <c r="J34" s="56">
        <v>53.97</v>
      </c>
      <c r="K34" s="56">
        <v>53.38</v>
      </c>
      <c r="L34" s="51"/>
    </row>
    <row r="35" spans="1:12" s="33" customFormat="1" ht="9" customHeight="1">
      <c r="A35" s="34" t="s">
        <v>40</v>
      </c>
      <c r="B35" s="52">
        <v>54.55</v>
      </c>
      <c r="C35" s="53">
        <v>53.91</v>
      </c>
      <c r="D35" s="53">
        <v>53.37</v>
      </c>
      <c r="E35" s="53">
        <v>52.89</v>
      </c>
      <c r="F35" s="53">
        <v>52.47</v>
      </c>
      <c r="G35" s="53">
        <v>52.08</v>
      </c>
      <c r="H35" s="53">
        <v>51.6</v>
      </c>
      <c r="I35" s="53">
        <v>51.04</v>
      </c>
      <c r="J35" s="53">
        <v>50.54</v>
      </c>
      <c r="K35" s="53">
        <v>50.07</v>
      </c>
      <c r="L35" s="51"/>
    </row>
    <row r="36" spans="1:12" s="33" customFormat="1" ht="9" customHeight="1">
      <c r="A36" s="34" t="s">
        <v>41</v>
      </c>
      <c r="B36" s="52">
        <v>53.98</v>
      </c>
      <c r="C36" s="53">
        <v>53.26</v>
      </c>
      <c r="D36" s="53">
        <v>52.62</v>
      </c>
      <c r="E36" s="53">
        <v>52.05</v>
      </c>
      <c r="F36" s="53">
        <v>51.52</v>
      </c>
      <c r="G36" s="53">
        <v>51.03</v>
      </c>
      <c r="H36" s="53">
        <v>50.53</v>
      </c>
      <c r="I36" s="53">
        <v>50.03</v>
      </c>
      <c r="J36" s="53">
        <v>49.58</v>
      </c>
      <c r="K36" s="53">
        <v>49.17</v>
      </c>
      <c r="L36" s="51"/>
    </row>
    <row r="37" spans="1:12" s="33" customFormat="1" ht="9" customHeight="1">
      <c r="A37" s="34" t="s">
        <v>42</v>
      </c>
      <c r="B37" s="52">
        <v>55.14</v>
      </c>
      <c r="C37" s="53">
        <v>54.47</v>
      </c>
      <c r="D37" s="53">
        <v>53.89</v>
      </c>
      <c r="E37" s="53">
        <v>53.37</v>
      </c>
      <c r="F37" s="53">
        <v>52.89</v>
      </c>
      <c r="G37" s="53">
        <v>52.45</v>
      </c>
      <c r="H37" s="53">
        <v>52.05</v>
      </c>
      <c r="I37" s="53">
        <v>51.69</v>
      </c>
      <c r="J37" s="53">
        <v>51.36</v>
      </c>
      <c r="K37" s="53">
        <v>51.04</v>
      </c>
      <c r="L37" s="51"/>
    </row>
    <row r="38" spans="1:12" s="33" customFormat="1" ht="9" customHeight="1">
      <c r="A38" s="37" t="s">
        <v>43</v>
      </c>
      <c r="B38" s="55">
        <v>53.3</v>
      </c>
      <c r="C38" s="56">
        <v>52.87</v>
      </c>
      <c r="D38" s="56">
        <v>52.6</v>
      </c>
      <c r="E38" s="56">
        <v>52.37</v>
      </c>
      <c r="F38" s="56">
        <v>52.19</v>
      </c>
      <c r="G38" s="56">
        <v>52.04</v>
      </c>
      <c r="H38" s="56">
        <v>51.79</v>
      </c>
      <c r="I38" s="56">
        <v>51.43</v>
      </c>
      <c r="J38" s="56">
        <v>51.1</v>
      </c>
      <c r="K38" s="56">
        <v>50.8</v>
      </c>
      <c r="L38" s="51"/>
    </row>
    <row r="39" spans="1:12" s="33" customFormat="1" ht="9" customHeight="1">
      <c r="A39" s="34" t="s">
        <v>44</v>
      </c>
      <c r="B39" s="52">
        <v>58.18</v>
      </c>
      <c r="C39" s="53">
        <v>57.13</v>
      </c>
      <c r="D39" s="53">
        <v>56.07</v>
      </c>
      <c r="E39" s="53">
        <v>55.09</v>
      </c>
      <c r="F39" s="53">
        <v>54.17</v>
      </c>
      <c r="G39" s="53">
        <v>53.3</v>
      </c>
      <c r="H39" s="53">
        <v>52.55</v>
      </c>
      <c r="I39" s="53">
        <v>51.92</v>
      </c>
      <c r="J39" s="53">
        <v>51.34</v>
      </c>
      <c r="K39" s="53">
        <v>50.8</v>
      </c>
      <c r="L39" s="51"/>
    </row>
    <row r="40" spans="1:12" s="33" customFormat="1" ht="9" customHeight="1">
      <c r="A40" s="34" t="s">
        <v>45</v>
      </c>
      <c r="B40" s="52">
        <v>55.51</v>
      </c>
      <c r="C40" s="53">
        <v>54.87</v>
      </c>
      <c r="D40" s="53">
        <v>54.32</v>
      </c>
      <c r="E40" s="53">
        <v>53.83</v>
      </c>
      <c r="F40" s="53">
        <v>53.4</v>
      </c>
      <c r="G40" s="53">
        <v>53</v>
      </c>
      <c r="H40" s="53">
        <v>52.65</v>
      </c>
      <c r="I40" s="53">
        <v>52.35</v>
      </c>
      <c r="J40" s="53">
        <v>52.08</v>
      </c>
      <c r="K40" s="53">
        <v>51.84</v>
      </c>
      <c r="L40" s="51"/>
    </row>
    <row r="41" spans="1:12" s="33" customFormat="1" ht="9" customHeight="1">
      <c r="A41" s="34" t="s">
        <v>46</v>
      </c>
      <c r="B41" s="52">
        <v>53.24</v>
      </c>
      <c r="C41" s="53">
        <v>52.45</v>
      </c>
      <c r="D41" s="53">
        <v>51.68</v>
      </c>
      <c r="E41" s="53">
        <v>50.99</v>
      </c>
      <c r="F41" s="53">
        <v>50.34</v>
      </c>
      <c r="G41" s="53">
        <v>49.73</v>
      </c>
      <c r="H41" s="53">
        <v>49.15</v>
      </c>
      <c r="I41" s="53">
        <v>48.59</v>
      </c>
      <c r="J41" s="53">
        <v>48.09</v>
      </c>
      <c r="K41" s="53">
        <v>47.65</v>
      </c>
      <c r="L41" s="51"/>
    </row>
    <row r="42" spans="1:12" s="33" customFormat="1" ht="9" customHeight="1">
      <c r="A42" s="37" t="s">
        <v>47</v>
      </c>
      <c r="B42" s="55">
        <v>62.14</v>
      </c>
      <c r="C42" s="56">
        <v>61.39</v>
      </c>
      <c r="D42" s="56">
        <v>60.74</v>
      </c>
      <c r="E42" s="56">
        <v>60.15</v>
      </c>
      <c r="F42" s="56">
        <v>59.6</v>
      </c>
      <c r="G42" s="56">
        <v>59.08</v>
      </c>
      <c r="H42" s="56">
        <v>58.6</v>
      </c>
      <c r="I42" s="56">
        <v>58.17</v>
      </c>
      <c r="J42" s="56">
        <v>57.74</v>
      </c>
      <c r="K42" s="56">
        <v>57.31</v>
      </c>
      <c r="L42" s="51"/>
    </row>
    <row r="43" spans="1:12" ht="3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</row>
    <row r="44" spans="1:12" ht="3" customHeight="1"/>
    <row r="45" spans="1:12" s="25" customFormat="1" ht="9" customHeight="1">
      <c r="A45" s="43" t="s">
        <v>223</v>
      </c>
      <c r="B45" s="57"/>
      <c r="C45" s="57"/>
      <c r="D45" s="58"/>
      <c r="E45" s="58"/>
      <c r="F45" s="58"/>
      <c r="G45" s="58"/>
      <c r="H45" s="58"/>
      <c r="I45" s="58"/>
      <c r="J45" s="58"/>
      <c r="K45" s="58"/>
    </row>
    <row r="46" spans="1:12" ht="9" hidden="1" customHeight="1">
      <c r="A46" s="44"/>
    </row>
    <row r="47" spans="1:12" ht="12.75" hidden="1" customHeight="1"/>
    <row r="48" spans="1:12" ht="12.75" hidden="1" customHeight="1"/>
    <row r="49" ht="12.75" hidden="1" customHeight="1"/>
    <row r="50" ht="12.75" hidden="1" customHeight="1"/>
    <row r="51" ht="12.75" hidden="1" customHeight="1"/>
    <row r="52" ht="12.75" hidden="1" customHeight="1"/>
    <row r="53" ht="12.75" hidden="1" customHeight="1"/>
    <row r="54" ht="12.75" hidden="1" customHeight="1"/>
    <row r="55" ht="12.75" hidden="1" customHeight="1"/>
    <row r="56" ht="12.75" hidden="1" customHeight="1"/>
    <row r="57" ht="12.75" hidden="1" customHeight="1"/>
    <row r="58" ht="12.75" hidden="1" customHeight="1"/>
    <row r="59" ht="11.25" hidden="1" customHeight="1"/>
  </sheetData>
  <sheetProtection sheet="1" objects="1" scenarios="1"/>
  <hyperlinks>
    <hyperlink ref="K1" location="Índice!A1" tooltip="Ir a Índice" display="Índice!A1"/>
    <hyperlink ref="A45" r:id="rId1" display="Fuente: CONAPO. Proyecciones de población 2010-2030. En: www.conapo.gob.mx (28 de junio de 2013)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6"/>
  <sheetViews>
    <sheetView showGridLines="0" showRowColHeaders="0" zoomScale="130" zoomScaleNormal="130" workbookViewId="0">
      <pane xSplit="1" ySplit="6" topLeftCell="B7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11.25" customHeight="1" zeroHeight="1"/>
  <cols>
    <col min="1" max="1" width="25.6640625" style="20" customWidth="1"/>
    <col min="2" max="2" width="16.1640625" style="20" customWidth="1"/>
    <col min="3" max="3" width="17.83203125" style="20" customWidth="1"/>
    <col min="4" max="4" width="16.1640625" style="20" customWidth="1"/>
    <col min="5" max="5" width="18.5" style="20" customWidth="1"/>
    <col min="6" max="6" width="16.1640625" style="20" customWidth="1"/>
    <col min="7" max="7" width="1" style="20" customWidth="1"/>
    <col min="8" max="16" width="15.5" style="235" hidden="1" customWidth="1"/>
    <col min="17" max="16384" width="15.5" style="20" hidden="1"/>
  </cols>
  <sheetData>
    <row r="1" spans="1:16" s="16" customFormat="1" ht="12" customHeight="1">
      <c r="A1" s="13" t="s">
        <v>52</v>
      </c>
      <c r="B1" s="14"/>
      <c r="C1" s="14"/>
      <c r="D1" s="14"/>
      <c r="E1" s="14"/>
      <c r="F1" s="15" t="s">
        <v>53</v>
      </c>
      <c r="H1" s="233"/>
      <c r="I1" s="233"/>
      <c r="J1" s="233"/>
      <c r="K1" s="233"/>
      <c r="L1" s="233"/>
      <c r="M1" s="233"/>
      <c r="N1" s="233"/>
      <c r="O1" s="233"/>
      <c r="P1" s="233"/>
    </row>
    <row r="2" spans="1:16" s="16" customFormat="1" ht="12" customHeight="1">
      <c r="A2" s="13" t="s">
        <v>5</v>
      </c>
      <c r="B2" s="14"/>
      <c r="C2" s="14"/>
      <c r="D2" s="14"/>
      <c r="E2" s="14"/>
      <c r="F2" s="17"/>
      <c r="H2" s="233"/>
      <c r="I2" s="233"/>
      <c r="J2" s="233"/>
      <c r="K2" s="233"/>
      <c r="L2" s="233"/>
      <c r="M2" s="233"/>
      <c r="N2" s="233"/>
      <c r="O2" s="233"/>
      <c r="P2" s="233"/>
    </row>
    <row r="3" spans="1:16" ht="3" customHeight="1">
      <c r="A3" s="18"/>
      <c r="B3" s="18"/>
      <c r="C3" s="18"/>
      <c r="D3" s="18"/>
      <c r="E3" s="18"/>
      <c r="F3" s="18"/>
      <c r="G3" s="19"/>
      <c r="H3" s="234"/>
      <c r="I3" s="234"/>
    </row>
    <row r="4" spans="1:16" ht="3" customHeight="1">
      <c r="A4" s="19"/>
      <c r="B4" s="19"/>
      <c r="C4" s="19"/>
      <c r="D4" s="19"/>
      <c r="E4" s="19"/>
    </row>
    <row r="5" spans="1:16" s="25" customFormat="1" ht="41.25">
      <c r="A5" s="366" t="s">
        <v>6</v>
      </c>
      <c r="B5" s="415" t="s">
        <v>54</v>
      </c>
      <c r="C5" s="59" t="s">
        <v>55</v>
      </c>
      <c r="D5" s="59" t="s">
        <v>56</v>
      </c>
      <c r="E5" s="59" t="s">
        <v>57</v>
      </c>
      <c r="F5" s="59" t="s">
        <v>58</v>
      </c>
      <c r="H5" s="236"/>
      <c r="I5" s="236"/>
      <c r="J5" s="236"/>
      <c r="K5" s="236"/>
      <c r="L5" s="236"/>
      <c r="M5" s="236"/>
      <c r="N5" s="236"/>
      <c r="O5" s="236"/>
      <c r="P5" s="236"/>
    </row>
    <row r="6" spans="1:16" ht="3" customHeight="1">
      <c r="A6" s="18"/>
      <c r="B6" s="18"/>
      <c r="C6" s="18"/>
      <c r="D6" s="18"/>
      <c r="E6" s="18"/>
      <c r="F6" s="18"/>
    </row>
    <row r="7" spans="1:16" ht="3" customHeight="1">
      <c r="A7" s="19"/>
      <c r="B7" s="19"/>
      <c r="C7" s="19"/>
      <c r="D7" s="19"/>
      <c r="E7" s="19"/>
      <c r="F7" s="19"/>
    </row>
    <row r="8" spans="1:16" ht="9" customHeight="1">
      <c r="A8" s="28">
        <v>2010</v>
      </c>
      <c r="B8" s="19"/>
      <c r="C8" s="29"/>
      <c r="D8" s="29"/>
      <c r="E8" s="29"/>
      <c r="F8" s="29"/>
      <c r="G8" s="60"/>
      <c r="H8" s="237"/>
      <c r="I8" s="237"/>
      <c r="J8" s="237"/>
      <c r="K8" s="237"/>
      <c r="L8" s="237"/>
    </row>
    <row r="9" spans="1:16" s="33" customFormat="1" ht="9" customHeight="1">
      <c r="A9" s="30" t="s">
        <v>15</v>
      </c>
      <c r="B9" s="50">
        <v>19.96</v>
      </c>
      <c r="C9" s="50">
        <v>5.3</v>
      </c>
      <c r="D9" s="50">
        <v>2.31</v>
      </c>
      <c r="E9" s="50">
        <v>74.75</v>
      </c>
      <c r="F9" s="50">
        <v>15.13140308670634</v>
      </c>
      <c r="H9" s="238"/>
      <c r="I9" s="238"/>
      <c r="J9" s="238"/>
      <c r="K9" s="238"/>
      <c r="L9" s="238"/>
      <c r="M9" s="239"/>
      <c r="N9" s="239"/>
      <c r="O9" s="239"/>
      <c r="P9" s="66"/>
    </row>
    <row r="10" spans="1:16" s="33" customFormat="1" ht="3.95" customHeight="1">
      <c r="A10" s="30"/>
      <c r="B10" s="62"/>
      <c r="C10" s="62"/>
      <c r="D10" s="62"/>
      <c r="E10" s="50"/>
      <c r="F10" s="50"/>
      <c r="H10" s="240"/>
      <c r="I10" s="240"/>
      <c r="J10" s="240"/>
      <c r="K10" s="240"/>
      <c r="L10" s="240"/>
      <c r="M10" s="239"/>
      <c r="N10" s="239"/>
      <c r="O10" s="239"/>
      <c r="P10" s="66"/>
    </row>
    <row r="11" spans="1:16" s="33" customFormat="1" ht="9" customHeight="1">
      <c r="A11" s="34" t="s">
        <v>16</v>
      </c>
      <c r="B11" s="52">
        <v>21.26</v>
      </c>
      <c r="C11" s="53">
        <v>4.5599999999999996</v>
      </c>
      <c r="D11" s="53">
        <v>2.4300000000000002</v>
      </c>
      <c r="E11" s="53">
        <v>75.319999999999993</v>
      </c>
      <c r="F11" s="53">
        <v>21.439302884615383</v>
      </c>
      <c r="G11" s="35"/>
      <c r="H11" s="240"/>
      <c r="I11" s="240"/>
      <c r="J11" s="240"/>
      <c r="K11" s="240"/>
      <c r="L11" s="240"/>
      <c r="M11" s="239"/>
      <c r="N11" s="239"/>
      <c r="O11" s="239"/>
      <c r="P11" s="66"/>
    </row>
    <row r="12" spans="1:16" s="33" customFormat="1" ht="9" customHeight="1">
      <c r="A12" s="34" t="s">
        <v>17</v>
      </c>
      <c r="B12" s="52">
        <v>19.7</v>
      </c>
      <c r="C12" s="53">
        <v>4.33</v>
      </c>
      <c r="D12" s="53">
        <v>2.25</v>
      </c>
      <c r="E12" s="53">
        <v>75.14</v>
      </c>
      <c r="F12" s="53">
        <v>19.391493325054331</v>
      </c>
      <c r="G12" s="35"/>
      <c r="H12" s="240"/>
      <c r="I12" s="240"/>
      <c r="J12" s="240"/>
      <c r="K12" s="240"/>
      <c r="L12" s="240"/>
      <c r="M12" s="239"/>
      <c r="N12" s="239"/>
      <c r="O12" s="239"/>
      <c r="P12" s="66"/>
    </row>
    <row r="13" spans="1:16" s="33" customFormat="1" ht="9" customHeight="1">
      <c r="A13" s="34" t="s">
        <v>18</v>
      </c>
      <c r="B13" s="52">
        <v>19.440000000000001</v>
      </c>
      <c r="C13" s="53">
        <v>4.3</v>
      </c>
      <c r="D13" s="53">
        <v>2.23</v>
      </c>
      <c r="E13" s="53">
        <v>75.13</v>
      </c>
      <c r="F13" s="53">
        <v>17.652582159624412</v>
      </c>
      <c r="G13" s="35"/>
      <c r="H13" s="240"/>
      <c r="I13" s="240"/>
      <c r="J13" s="240"/>
      <c r="K13" s="240"/>
      <c r="L13" s="240"/>
      <c r="M13" s="239"/>
      <c r="N13" s="239"/>
      <c r="O13" s="239"/>
      <c r="P13" s="66"/>
    </row>
    <row r="14" spans="1:16" s="33" customFormat="1" ht="9" customHeight="1">
      <c r="A14" s="37" t="s">
        <v>19</v>
      </c>
      <c r="B14" s="55">
        <v>20.329999999999998</v>
      </c>
      <c r="C14" s="56">
        <v>5.12</v>
      </c>
      <c r="D14" s="56">
        <v>2.2599999999999998</v>
      </c>
      <c r="E14" s="56">
        <v>74.5</v>
      </c>
      <c r="F14" s="56">
        <v>19.688026981450253</v>
      </c>
      <c r="H14" s="240"/>
      <c r="I14" s="240"/>
      <c r="J14" s="240"/>
      <c r="K14" s="240"/>
      <c r="L14" s="240"/>
      <c r="M14" s="239"/>
      <c r="N14" s="239"/>
      <c r="O14" s="239"/>
      <c r="P14" s="66"/>
    </row>
    <row r="15" spans="1:16" s="33" customFormat="1" ht="9" customHeight="1">
      <c r="A15" s="34" t="s">
        <v>20</v>
      </c>
      <c r="B15" s="52">
        <v>21.18</v>
      </c>
      <c r="C15" s="53">
        <v>4.99</v>
      </c>
      <c r="D15" s="53">
        <v>2.5099999999999998</v>
      </c>
      <c r="E15" s="53">
        <v>74.97</v>
      </c>
      <c r="F15" s="53">
        <v>20.969712558677898</v>
      </c>
      <c r="H15" s="240"/>
      <c r="I15" s="240"/>
      <c r="J15" s="240"/>
      <c r="K15" s="240"/>
      <c r="L15" s="240"/>
      <c r="M15" s="239"/>
      <c r="N15" s="239"/>
      <c r="O15" s="239"/>
      <c r="P15" s="66"/>
    </row>
    <row r="16" spans="1:16" s="33" customFormat="1" ht="9" customHeight="1">
      <c r="A16" s="34" t="s">
        <v>21</v>
      </c>
      <c r="B16" s="52">
        <v>19.41</v>
      </c>
      <c r="C16" s="53">
        <v>5.38</v>
      </c>
      <c r="D16" s="53">
        <v>2.25</v>
      </c>
      <c r="E16" s="53">
        <v>74.930000000000007</v>
      </c>
      <c r="F16" s="53">
        <v>27.881713940856969</v>
      </c>
      <c r="H16" s="240"/>
      <c r="I16" s="240"/>
      <c r="J16" s="240"/>
      <c r="K16" s="240"/>
      <c r="L16" s="240"/>
      <c r="M16" s="239"/>
      <c r="N16" s="239"/>
      <c r="O16" s="239"/>
      <c r="P16" s="66"/>
    </row>
    <row r="17" spans="1:16" s="33" customFormat="1" ht="9" customHeight="1">
      <c r="A17" s="34" t="s">
        <v>22</v>
      </c>
      <c r="B17" s="52">
        <v>24.89</v>
      </c>
      <c r="C17" s="53">
        <v>4.55</v>
      </c>
      <c r="D17" s="53">
        <v>2.85</v>
      </c>
      <c r="E17" s="53">
        <v>74.489999999999995</v>
      </c>
      <c r="F17" s="53">
        <v>7.4954296160877512</v>
      </c>
      <c r="H17" s="240"/>
      <c r="I17" s="240"/>
      <c r="J17" s="240"/>
      <c r="K17" s="240"/>
      <c r="L17" s="240"/>
      <c r="M17" s="239"/>
      <c r="N17" s="239"/>
      <c r="O17" s="239"/>
      <c r="P17" s="66"/>
    </row>
    <row r="18" spans="1:16" s="33" customFormat="1" ht="9" customHeight="1">
      <c r="A18" s="37" t="s">
        <v>23</v>
      </c>
      <c r="B18" s="55">
        <v>20.100000000000001</v>
      </c>
      <c r="C18" s="56">
        <v>4.96</v>
      </c>
      <c r="D18" s="56">
        <v>2.39</v>
      </c>
      <c r="E18" s="56">
        <v>74.790000000000006</v>
      </c>
      <c r="F18" s="56">
        <v>30.463966085727744</v>
      </c>
      <c r="H18" s="240"/>
      <c r="I18" s="240"/>
      <c r="J18" s="240"/>
      <c r="K18" s="240"/>
      <c r="L18" s="240"/>
      <c r="M18" s="239"/>
      <c r="N18" s="239"/>
      <c r="O18" s="239"/>
      <c r="P18" s="66"/>
    </row>
    <row r="19" spans="1:16" s="33" customFormat="1" ht="9" customHeight="1">
      <c r="A19" s="34" t="s">
        <v>24</v>
      </c>
      <c r="B19" s="52">
        <v>14.12</v>
      </c>
      <c r="C19" s="53">
        <v>6.16</v>
      </c>
      <c r="D19" s="53">
        <v>1.65</v>
      </c>
      <c r="E19" s="53">
        <v>75.53</v>
      </c>
      <c r="F19" s="53">
        <v>32.089768900243875</v>
      </c>
      <c r="H19" s="240"/>
      <c r="I19" s="240"/>
      <c r="J19" s="240"/>
      <c r="K19" s="240"/>
      <c r="L19" s="240"/>
      <c r="M19" s="239"/>
      <c r="N19" s="239"/>
      <c r="O19" s="239"/>
      <c r="P19" s="66"/>
    </row>
    <row r="20" spans="1:16" s="33" customFormat="1" ht="9" customHeight="1">
      <c r="A20" s="34" t="s">
        <v>25</v>
      </c>
      <c r="B20" s="52">
        <v>21.34</v>
      </c>
      <c r="C20" s="53">
        <v>5.36</v>
      </c>
      <c r="D20" s="53">
        <v>2.5299999999999998</v>
      </c>
      <c r="E20" s="53">
        <v>74.55</v>
      </c>
      <c r="F20" s="53">
        <v>13.191123015113831</v>
      </c>
      <c r="H20" s="240"/>
      <c r="I20" s="240"/>
      <c r="J20" s="240"/>
      <c r="K20" s="240"/>
      <c r="L20" s="240"/>
      <c r="M20" s="239"/>
      <c r="N20" s="239"/>
      <c r="O20" s="239"/>
      <c r="P20" s="66"/>
    </row>
    <row r="21" spans="1:16" s="33" customFormat="1" ht="9" customHeight="1">
      <c r="A21" s="34" t="s">
        <v>26</v>
      </c>
      <c r="B21" s="52">
        <v>21.89</v>
      </c>
      <c r="C21" s="53">
        <v>5.16</v>
      </c>
      <c r="D21" s="53">
        <v>2.48</v>
      </c>
      <c r="E21" s="53">
        <v>74.84</v>
      </c>
      <c r="F21" s="53">
        <v>15.47689214020733</v>
      </c>
      <c r="H21" s="240"/>
      <c r="I21" s="240"/>
      <c r="J21" s="240"/>
      <c r="K21" s="240"/>
      <c r="L21" s="240"/>
      <c r="M21" s="239"/>
      <c r="N21" s="239"/>
      <c r="O21" s="239"/>
      <c r="P21" s="66"/>
    </row>
    <row r="22" spans="1:16" s="33" customFormat="1" ht="9" customHeight="1">
      <c r="A22" s="37" t="s">
        <v>27</v>
      </c>
      <c r="B22" s="55">
        <v>23</v>
      </c>
      <c r="C22" s="56">
        <v>5.87</v>
      </c>
      <c r="D22" s="56">
        <v>2.76</v>
      </c>
      <c r="E22" s="56">
        <v>73.63</v>
      </c>
      <c r="F22" s="56">
        <v>5.6651492159838135</v>
      </c>
      <c r="H22" s="240"/>
      <c r="I22" s="240"/>
      <c r="J22" s="240"/>
      <c r="K22" s="240"/>
      <c r="L22" s="240"/>
      <c r="M22" s="239"/>
      <c r="N22" s="239"/>
      <c r="O22" s="239"/>
      <c r="P22" s="66"/>
    </row>
    <row r="23" spans="1:16" s="33" customFormat="1" ht="9" customHeight="1">
      <c r="A23" s="34" t="s">
        <v>28</v>
      </c>
      <c r="B23" s="52">
        <v>20.25</v>
      </c>
      <c r="C23" s="53">
        <v>5.57</v>
      </c>
      <c r="D23" s="53">
        <v>2.3199999999999998</v>
      </c>
      <c r="E23" s="53">
        <v>74.64</v>
      </c>
      <c r="F23" s="53">
        <v>13.087214565939041</v>
      </c>
      <c r="H23" s="240"/>
      <c r="I23" s="240"/>
      <c r="J23" s="240"/>
      <c r="K23" s="240"/>
      <c r="L23" s="240"/>
      <c r="M23" s="239"/>
      <c r="N23" s="239"/>
      <c r="O23" s="239"/>
      <c r="P23" s="66"/>
    </row>
    <row r="24" spans="1:16" s="33" customFormat="1" ht="9" customHeight="1">
      <c r="A24" s="34" t="s">
        <v>29</v>
      </c>
      <c r="B24" s="52">
        <v>21.63</v>
      </c>
      <c r="C24" s="53">
        <v>5.32</v>
      </c>
      <c r="D24" s="53">
        <v>2.5299999999999998</v>
      </c>
      <c r="E24" s="53">
        <v>75.040000000000006</v>
      </c>
      <c r="F24" s="53">
        <v>10.835101735114218</v>
      </c>
      <c r="H24" s="240"/>
      <c r="I24" s="240"/>
      <c r="J24" s="240"/>
      <c r="K24" s="240"/>
      <c r="L24" s="240"/>
      <c r="M24" s="239"/>
      <c r="N24" s="239"/>
      <c r="O24" s="239"/>
      <c r="P24" s="66"/>
    </row>
    <row r="25" spans="1:16" s="33" customFormat="1" ht="9" customHeight="1">
      <c r="A25" s="34" t="s">
        <v>30</v>
      </c>
      <c r="B25" s="52">
        <v>19.09</v>
      </c>
      <c r="C25" s="53">
        <v>4.58</v>
      </c>
      <c r="D25" s="53">
        <v>2.15</v>
      </c>
      <c r="E25" s="53">
        <v>75.03</v>
      </c>
      <c r="F25" s="53">
        <v>12.162221538731931</v>
      </c>
      <c r="H25" s="240"/>
      <c r="I25" s="240"/>
      <c r="J25" s="240"/>
      <c r="K25" s="240"/>
      <c r="L25" s="240"/>
      <c r="M25" s="239"/>
      <c r="N25" s="239"/>
      <c r="O25" s="239"/>
      <c r="P25" s="66"/>
    </row>
    <row r="26" spans="1:16" s="33" customFormat="1" ht="9" customHeight="1">
      <c r="A26" s="37" t="s">
        <v>31</v>
      </c>
      <c r="B26" s="55">
        <v>20.92</v>
      </c>
      <c r="C26" s="56">
        <v>5.94</v>
      </c>
      <c r="D26" s="56">
        <v>2.4300000000000002</v>
      </c>
      <c r="E26" s="56">
        <v>74.430000000000007</v>
      </c>
      <c r="F26" s="56">
        <v>10.329898382710748</v>
      </c>
      <c r="H26" s="240"/>
      <c r="I26" s="240"/>
      <c r="J26" s="240"/>
      <c r="K26" s="240"/>
      <c r="L26" s="240"/>
      <c r="M26" s="239"/>
      <c r="N26" s="239"/>
      <c r="O26" s="239"/>
      <c r="P26" s="66"/>
    </row>
    <row r="27" spans="1:16" s="33" customFormat="1" ht="9" customHeight="1">
      <c r="A27" s="34" t="s">
        <v>32</v>
      </c>
      <c r="B27" s="52">
        <v>18.54</v>
      </c>
      <c r="C27" s="53">
        <v>5.81</v>
      </c>
      <c r="D27" s="53">
        <v>2.15</v>
      </c>
      <c r="E27" s="53">
        <v>74.760000000000005</v>
      </c>
      <c r="F27" s="53">
        <v>16.646166461664617</v>
      </c>
      <c r="H27" s="240"/>
      <c r="I27" s="240"/>
      <c r="J27" s="240"/>
      <c r="K27" s="240"/>
      <c r="L27" s="240"/>
      <c r="M27" s="239"/>
      <c r="N27" s="239"/>
      <c r="O27" s="239"/>
      <c r="P27" s="66"/>
    </row>
    <row r="28" spans="1:16" s="33" customFormat="1" ht="9" customHeight="1">
      <c r="A28" s="34" t="s">
        <v>33</v>
      </c>
      <c r="B28" s="52">
        <v>21.85</v>
      </c>
      <c r="C28" s="53">
        <v>5.79</v>
      </c>
      <c r="D28" s="53">
        <v>2.63</v>
      </c>
      <c r="E28" s="53">
        <v>74.75</v>
      </c>
      <c r="F28" s="53">
        <v>16.150956895009838</v>
      </c>
      <c r="H28" s="240"/>
      <c r="I28" s="240"/>
      <c r="J28" s="240"/>
      <c r="K28" s="240"/>
      <c r="L28" s="240"/>
      <c r="M28" s="239"/>
      <c r="N28" s="239"/>
      <c r="O28" s="239"/>
      <c r="P28" s="66"/>
    </row>
    <row r="29" spans="1:16" s="33" customFormat="1" ht="9" customHeight="1">
      <c r="A29" s="34" t="s">
        <v>34</v>
      </c>
      <c r="B29" s="52">
        <v>18.91</v>
      </c>
      <c r="C29" s="53">
        <v>5.04</v>
      </c>
      <c r="D29" s="53">
        <v>2.23</v>
      </c>
      <c r="E29" s="53">
        <v>75.23</v>
      </c>
      <c r="F29" s="53">
        <v>24.10676004001715</v>
      </c>
      <c r="H29" s="240"/>
      <c r="I29" s="240"/>
      <c r="J29" s="240"/>
      <c r="K29" s="240"/>
      <c r="L29" s="240"/>
      <c r="M29" s="239"/>
      <c r="N29" s="239"/>
      <c r="O29" s="239"/>
      <c r="P29" s="66"/>
    </row>
    <row r="30" spans="1:16" s="33" customFormat="1" ht="9" customHeight="1">
      <c r="A30" s="37" t="s">
        <v>35</v>
      </c>
      <c r="B30" s="55">
        <v>20.420000000000002</v>
      </c>
      <c r="C30" s="56">
        <v>6.29</v>
      </c>
      <c r="D30" s="56">
        <v>2.4300000000000002</v>
      </c>
      <c r="E30" s="56">
        <v>73.87</v>
      </c>
      <c r="F30" s="56">
        <v>2.9696166494870662</v>
      </c>
      <c r="H30" s="240"/>
      <c r="I30" s="240"/>
      <c r="J30" s="240"/>
      <c r="K30" s="240"/>
      <c r="L30" s="240"/>
      <c r="M30" s="239"/>
      <c r="N30" s="239"/>
      <c r="O30" s="239"/>
      <c r="P30" s="66"/>
    </row>
    <row r="31" spans="1:16" s="33" customFormat="1" ht="9" customHeight="1">
      <c r="A31" s="34" t="s">
        <v>36</v>
      </c>
      <c r="B31" s="52">
        <v>21.39</v>
      </c>
      <c r="C31" s="53">
        <v>5.35</v>
      </c>
      <c r="D31" s="53">
        <v>2.4300000000000002</v>
      </c>
      <c r="E31" s="53">
        <v>74.58</v>
      </c>
      <c r="F31" s="53">
        <v>11.433871991407509</v>
      </c>
      <c r="H31" s="240"/>
      <c r="I31" s="240"/>
      <c r="J31" s="240"/>
      <c r="K31" s="240"/>
      <c r="L31" s="240"/>
      <c r="M31" s="239"/>
      <c r="N31" s="239"/>
      <c r="O31" s="239"/>
      <c r="P31" s="66"/>
    </row>
    <row r="32" spans="1:16" s="33" customFormat="1" ht="9" customHeight="1">
      <c r="A32" s="34" t="s">
        <v>37</v>
      </c>
      <c r="B32" s="52">
        <v>20.13</v>
      </c>
      <c r="C32" s="53">
        <v>4.6100000000000003</v>
      </c>
      <c r="D32" s="53">
        <v>2.2400000000000002</v>
      </c>
      <c r="E32" s="53">
        <v>75.14</v>
      </c>
      <c r="F32" s="53">
        <v>18.013468013468014</v>
      </c>
      <c r="H32" s="240"/>
      <c r="I32" s="240"/>
      <c r="J32" s="240"/>
      <c r="K32" s="240"/>
      <c r="L32" s="240"/>
      <c r="M32" s="239"/>
      <c r="N32" s="239"/>
      <c r="O32" s="239"/>
      <c r="P32" s="66"/>
    </row>
    <row r="33" spans="1:16" s="33" customFormat="1" ht="9" customHeight="1">
      <c r="A33" s="34" t="s">
        <v>38</v>
      </c>
      <c r="B33" s="52">
        <v>21.51</v>
      </c>
      <c r="C33" s="53">
        <v>3.54</v>
      </c>
      <c r="D33" s="53">
        <v>2.2999999999999998</v>
      </c>
      <c r="E33" s="53">
        <v>75.180000000000007</v>
      </c>
      <c r="F33" s="53">
        <v>16.08628659476117</v>
      </c>
      <c r="H33" s="240"/>
      <c r="I33" s="240"/>
      <c r="J33" s="240"/>
      <c r="K33" s="240"/>
      <c r="L33" s="240"/>
      <c r="M33" s="239"/>
      <c r="N33" s="239"/>
      <c r="O33" s="239"/>
      <c r="P33" s="66"/>
    </row>
    <row r="34" spans="1:16" s="33" customFormat="1" ht="9" customHeight="1">
      <c r="A34" s="37" t="s">
        <v>39</v>
      </c>
      <c r="B34" s="55">
        <v>20.49</v>
      </c>
      <c r="C34" s="56">
        <v>5.84</v>
      </c>
      <c r="D34" s="56">
        <v>2.4300000000000002</v>
      </c>
      <c r="E34" s="56">
        <v>74.58</v>
      </c>
      <c r="F34" s="56">
        <v>12.197280553544131</v>
      </c>
      <c r="H34" s="240"/>
      <c r="I34" s="240"/>
      <c r="J34" s="240"/>
      <c r="K34" s="240"/>
      <c r="L34" s="240"/>
      <c r="M34" s="239"/>
      <c r="N34" s="239"/>
      <c r="O34" s="239"/>
      <c r="P34" s="66"/>
    </row>
    <row r="35" spans="1:16" s="33" customFormat="1" ht="9" customHeight="1">
      <c r="A35" s="34" t="s">
        <v>40</v>
      </c>
      <c r="B35" s="52">
        <v>18.829999999999998</v>
      </c>
      <c r="C35" s="53">
        <v>5.52</v>
      </c>
      <c r="D35" s="53">
        <v>2.2400000000000002</v>
      </c>
      <c r="E35" s="53">
        <v>74.62</v>
      </c>
      <c r="F35" s="53">
        <v>19.820038910505836</v>
      </c>
      <c r="H35" s="240"/>
      <c r="I35" s="240"/>
      <c r="J35" s="240"/>
      <c r="K35" s="240"/>
      <c r="L35" s="240"/>
      <c r="M35" s="239"/>
      <c r="N35" s="239"/>
      <c r="O35" s="239"/>
      <c r="P35" s="66"/>
    </row>
    <row r="36" spans="1:16" s="33" customFormat="1" ht="9" customHeight="1">
      <c r="A36" s="34" t="s">
        <v>41</v>
      </c>
      <c r="B36" s="52">
        <v>19.39</v>
      </c>
      <c r="C36" s="53">
        <v>5.18</v>
      </c>
      <c r="D36" s="53">
        <v>2.34</v>
      </c>
      <c r="E36" s="53">
        <v>74.739999999999995</v>
      </c>
      <c r="F36" s="53">
        <v>20.137572822348563</v>
      </c>
      <c r="H36" s="240"/>
      <c r="I36" s="240"/>
      <c r="J36" s="240"/>
      <c r="K36" s="240"/>
      <c r="L36" s="240"/>
      <c r="M36" s="239"/>
      <c r="N36" s="239"/>
      <c r="O36" s="239"/>
      <c r="P36" s="66"/>
    </row>
    <row r="37" spans="1:16" s="33" customFormat="1" ht="9" customHeight="1">
      <c r="A37" s="34" t="s">
        <v>42</v>
      </c>
      <c r="B37" s="52">
        <v>20.059999999999999</v>
      </c>
      <c r="C37" s="53">
        <v>4.7699999999999996</v>
      </c>
      <c r="D37" s="53">
        <v>2.23</v>
      </c>
      <c r="E37" s="53">
        <v>74.67</v>
      </c>
      <c r="F37" s="53">
        <v>14.842144591817672</v>
      </c>
      <c r="H37" s="240"/>
      <c r="I37" s="240"/>
      <c r="J37" s="240"/>
      <c r="K37" s="240"/>
      <c r="L37" s="240"/>
      <c r="M37" s="239"/>
      <c r="N37" s="239"/>
      <c r="O37" s="239"/>
      <c r="P37" s="66"/>
    </row>
    <row r="38" spans="1:16" s="33" customFormat="1" ht="9" customHeight="1">
      <c r="A38" s="37" t="s">
        <v>43</v>
      </c>
      <c r="B38" s="55">
        <v>19.600000000000001</v>
      </c>
      <c r="C38" s="56">
        <v>5.25</v>
      </c>
      <c r="D38" s="56">
        <v>2.31</v>
      </c>
      <c r="E38" s="56">
        <v>74.790000000000006</v>
      </c>
      <c r="F38" s="56">
        <v>10.302011603318332</v>
      </c>
      <c r="H38" s="240"/>
      <c r="I38" s="240"/>
      <c r="J38" s="240"/>
      <c r="K38" s="240"/>
      <c r="L38" s="240"/>
      <c r="M38" s="239"/>
      <c r="N38" s="239"/>
      <c r="O38" s="239"/>
      <c r="P38" s="66"/>
    </row>
    <row r="39" spans="1:16" s="33" customFormat="1" ht="9" customHeight="1">
      <c r="A39" s="34" t="s">
        <v>44</v>
      </c>
      <c r="B39" s="52">
        <v>20.6</v>
      </c>
      <c r="C39" s="53">
        <v>5.14</v>
      </c>
      <c r="D39" s="53">
        <v>2.31</v>
      </c>
      <c r="E39" s="53">
        <v>74.88</v>
      </c>
      <c r="F39" s="53">
        <v>6.1650581051802247</v>
      </c>
      <c r="H39" s="240"/>
      <c r="I39" s="240"/>
      <c r="J39" s="240"/>
      <c r="K39" s="240"/>
      <c r="L39" s="240"/>
      <c r="M39" s="239"/>
      <c r="N39" s="239"/>
      <c r="O39" s="239"/>
      <c r="P39" s="66"/>
    </row>
    <row r="40" spans="1:16" s="33" customFormat="1" ht="9" customHeight="1">
      <c r="A40" s="34" t="s">
        <v>45</v>
      </c>
      <c r="B40" s="52">
        <v>19.09</v>
      </c>
      <c r="C40" s="53">
        <v>6.05</v>
      </c>
      <c r="D40" s="53">
        <v>2.2400000000000002</v>
      </c>
      <c r="E40" s="53">
        <v>74.38</v>
      </c>
      <c r="F40" s="53">
        <v>11.023104119275358</v>
      </c>
      <c r="H40" s="240"/>
      <c r="I40" s="240"/>
      <c r="J40" s="240"/>
      <c r="K40" s="240"/>
      <c r="L40" s="240"/>
      <c r="M40" s="239"/>
      <c r="N40" s="239"/>
      <c r="O40" s="239"/>
      <c r="P40" s="66"/>
    </row>
    <row r="41" spans="1:16" s="33" customFormat="1" ht="9" customHeight="1">
      <c r="A41" s="34" t="s">
        <v>46</v>
      </c>
      <c r="B41" s="52">
        <v>18.2</v>
      </c>
      <c r="C41" s="53">
        <v>5.86</v>
      </c>
      <c r="D41" s="53">
        <v>2.09</v>
      </c>
      <c r="E41" s="53">
        <v>74.34</v>
      </c>
      <c r="F41" s="53">
        <v>16.889948220596697</v>
      </c>
      <c r="H41" s="240"/>
      <c r="I41" s="240"/>
      <c r="J41" s="240"/>
      <c r="K41" s="240"/>
      <c r="L41" s="240"/>
      <c r="M41" s="239"/>
      <c r="N41" s="239"/>
      <c r="O41" s="239"/>
      <c r="P41" s="66"/>
    </row>
    <row r="42" spans="1:16" s="33" customFormat="1" ht="9" customHeight="1">
      <c r="A42" s="37" t="s">
        <v>47</v>
      </c>
      <c r="B42" s="55">
        <v>22.13</v>
      </c>
      <c r="C42" s="56">
        <v>5.94</v>
      </c>
      <c r="D42" s="56">
        <v>2.63</v>
      </c>
      <c r="E42" s="56">
        <v>74.61</v>
      </c>
      <c r="F42" s="56">
        <v>14.95424292845258</v>
      </c>
      <c r="H42" s="240"/>
      <c r="I42" s="240"/>
      <c r="J42" s="240"/>
      <c r="K42" s="240"/>
      <c r="L42" s="240"/>
      <c r="M42" s="239"/>
      <c r="N42" s="239"/>
      <c r="O42" s="239"/>
      <c r="P42" s="66"/>
    </row>
    <row r="43" spans="1:16" s="33" customFormat="1" ht="9" customHeight="1">
      <c r="A43" s="40"/>
      <c r="B43" s="41"/>
      <c r="C43" s="42"/>
      <c r="D43" s="42"/>
      <c r="E43" s="42"/>
      <c r="F43" s="42"/>
      <c r="H43" s="66"/>
      <c r="I43" s="66"/>
      <c r="J43" s="66"/>
      <c r="K43" s="66"/>
      <c r="L43" s="66"/>
      <c r="M43" s="66"/>
      <c r="N43" s="66"/>
      <c r="O43" s="66"/>
      <c r="P43" s="66"/>
    </row>
    <row r="44" spans="1:16" ht="9" customHeight="1">
      <c r="A44" s="28">
        <v>2011</v>
      </c>
      <c r="B44" s="19"/>
      <c r="C44" s="19"/>
      <c r="D44" s="19"/>
      <c r="E44" s="19"/>
      <c r="F44" s="19"/>
    </row>
    <row r="45" spans="1:16" s="33" customFormat="1" ht="9" customHeight="1">
      <c r="A45" s="30" t="s">
        <v>15</v>
      </c>
      <c r="B45" s="50">
        <v>19.670000000000002</v>
      </c>
      <c r="C45" s="50">
        <v>5.32</v>
      </c>
      <c r="D45" s="50">
        <v>2.2799999999999998</v>
      </c>
      <c r="E45" s="50">
        <v>74.91</v>
      </c>
      <c r="F45" s="50">
        <v>15.988153161200376</v>
      </c>
      <c r="H45" s="66"/>
      <c r="I45" s="66"/>
      <c r="J45" s="66"/>
      <c r="K45" s="66"/>
      <c r="L45" s="66"/>
      <c r="M45" s="66"/>
      <c r="N45" s="66"/>
      <c r="O45" s="66"/>
      <c r="P45" s="66"/>
    </row>
    <row r="46" spans="1:16" s="33" customFormat="1" ht="3.95" customHeight="1">
      <c r="A46" s="30"/>
      <c r="B46" s="62"/>
      <c r="C46" s="62"/>
      <c r="D46" s="62"/>
      <c r="E46" s="50"/>
      <c r="F46" s="50"/>
      <c r="H46" s="66"/>
      <c r="I46" s="66"/>
      <c r="J46" s="66"/>
      <c r="K46" s="66"/>
      <c r="L46" s="66"/>
      <c r="M46" s="66"/>
      <c r="N46" s="66"/>
      <c r="O46" s="66"/>
      <c r="P46" s="66"/>
    </row>
    <row r="47" spans="1:16" s="33" customFormat="1" ht="9" customHeight="1">
      <c r="A47" s="34" t="s">
        <v>16</v>
      </c>
      <c r="B47" s="52">
        <v>20.8</v>
      </c>
      <c r="C47" s="53">
        <v>4.55</v>
      </c>
      <c r="D47" s="53">
        <v>2.39</v>
      </c>
      <c r="E47" s="53">
        <v>75.55</v>
      </c>
      <c r="F47" s="53">
        <v>18.667917448405252</v>
      </c>
      <c r="G47" s="35"/>
      <c r="H47" s="42"/>
      <c r="I47" s="42"/>
      <c r="J47" s="66"/>
      <c r="K47" s="66"/>
      <c r="L47" s="66"/>
      <c r="M47" s="66"/>
      <c r="N47" s="66"/>
      <c r="O47" s="66"/>
      <c r="P47" s="66"/>
    </row>
    <row r="48" spans="1:16" s="33" customFormat="1" ht="9" customHeight="1">
      <c r="A48" s="34" t="s">
        <v>17</v>
      </c>
      <c r="B48" s="52">
        <v>19.309999999999999</v>
      </c>
      <c r="C48" s="53">
        <v>4.3099999999999996</v>
      </c>
      <c r="D48" s="53">
        <v>2.21</v>
      </c>
      <c r="E48" s="53">
        <v>75.45</v>
      </c>
      <c r="F48" s="53">
        <v>21.368592555458079</v>
      </c>
      <c r="G48" s="35"/>
      <c r="H48" s="42"/>
      <c r="I48" s="42"/>
      <c r="J48" s="66"/>
      <c r="K48" s="66"/>
      <c r="L48" s="66"/>
      <c r="M48" s="66"/>
      <c r="N48" s="66"/>
      <c r="O48" s="66"/>
      <c r="P48" s="66"/>
    </row>
    <row r="49" spans="1:16" s="33" customFormat="1" ht="9" customHeight="1">
      <c r="A49" s="34" t="s">
        <v>18</v>
      </c>
      <c r="B49" s="52">
        <v>19.329999999999998</v>
      </c>
      <c r="C49" s="53">
        <v>4.3</v>
      </c>
      <c r="D49" s="53">
        <v>2.23</v>
      </c>
      <c r="E49" s="53">
        <v>75.39</v>
      </c>
      <c r="F49" s="53">
        <v>24.408639012684265</v>
      </c>
      <c r="G49" s="35"/>
      <c r="H49" s="42"/>
      <c r="I49" s="42"/>
      <c r="J49" s="66"/>
      <c r="K49" s="66"/>
      <c r="L49" s="66"/>
      <c r="M49" s="66"/>
      <c r="N49" s="66"/>
      <c r="O49" s="66"/>
      <c r="P49" s="66"/>
    </row>
    <row r="50" spans="1:16" s="33" customFormat="1" ht="9" customHeight="1">
      <c r="A50" s="37" t="s">
        <v>19</v>
      </c>
      <c r="B50" s="55">
        <v>20.13</v>
      </c>
      <c r="C50" s="56">
        <v>5.18</v>
      </c>
      <c r="D50" s="56">
        <v>2.25</v>
      </c>
      <c r="E50" s="56">
        <v>74.55</v>
      </c>
      <c r="F50" s="56">
        <v>19.951681095228508</v>
      </c>
      <c r="H50" s="66"/>
      <c r="I50" s="66"/>
      <c r="J50" s="66"/>
      <c r="K50" s="66"/>
      <c r="L50" s="66"/>
      <c r="M50" s="66"/>
      <c r="N50" s="66"/>
      <c r="O50" s="66"/>
      <c r="P50" s="66"/>
    </row>
    <row r="51" spans="1:16" s="33" customFormat="1" ht="9" customHeight="1">
      <c r="A51" s="34" t="s">
        <v>20</v>
      </c>
      <c r="B51" s="52">
        <v>21.05</v>
      </c>
      <c r="C51" s="53">
        <v>4.97</v>
      </c>
      <c r="D51" s="53">
        <v>2.5099999999999998</v>
      </c>
      <c r="E51" s="53">
        <v>75.22</v>
      </c>
      <c r="F51" s="53">
        <v>21.539243078486155</v>
      </c>
      <c r="H51" s="66"/>
      <c r="I51" s="241"/>
      <c r="J51" s="66"/>
      <c r="K51" s="66"/>
      <c r="L51" s="66"/>
      <c r="M51" s="66"/>
      <c r="N51" s="66"/>
      <c r="O51" s="66"/>
      <c r="P51" s="66"/>
    </row>
    <row r="52" spans="1:16" s="33" customFormat="1" ht="9" customHeight="1">
      <c r="A52" s="34" t="s">
        <v>21</v>
      </c>
      <c r="B52" s="52">
        <v>19.28</v>
      </c>
      <c r="C52" s="53">
        <v>5.36</v>
      </c>
      <c r="D52" s="53">
        <v>2.23</v>
      </c>
      <c r="E52" s="53">
        <v>75.099999999999994</v>
      </c>
      <c r="F52" s="53">
        <v>25.866666666666667</v>
      </c>
      <c r="H52" s="66"/>
      <c r="I52" s="241"/>
      <c r="J52" s="66"/>
      <c r="K52" s="66"/>
      <c r="L52" s="66"/>
      <c r="M52" s="66"/>
      <c r="N52" s="66"/>
      <c r="O52" s="66"/>
      <c r="P52" s="66"/>
    </row>
    <row r="53" spans="1:16" s="33" customFormat="1" ht="9" customHeight="1">
      <c r="A53" s="34" t="s">
        <v>22</v>
      </c>
      <c r="B53" s="52">
        <v>24.79</v>
      </c>
      <c r="C53" s="53">
        <v>4.63</v>
      </c>
      <c r="D53" s="53">
        <v>2.84</v>
      </c>
      <c r="E53" s="53">
        <v>74.430000000000007</v>
      </c>
      <c r="F53" s="53">
        <v>7.6690546192388922</v>
      </c>
      <c r="H53" s="66"/>
      <c r="I53" s="66"/>
      <c r="J53" s="66"/>
      <c r="K53" s="66"/>
      <c r="L53" s="66"/>
      <c r="M53" s="66"/>
      <c r="N53" s="66"/>
      <c r="O53" s="66"/>
      <c r="P53" s="66"/>
    </row>
    <row r="54" spans="1:16" s="33" customFormat="1" ht="9" customHeight="1">
      <c r="A54" s="37" t="s">
        <v>23</v>
      </c>
      <c r="B54" s="55">
        <v>19.75</v>
      </c>
      <c r="C54" s="56">
        <v>4.9400000000000004</v>
      </c>
      <c r="D54" s="56">
        <v>2.35</v>
      </c>
      <c r="E54" s="56">
        <v>75.02</v>
      </c>
      <c r="F54" s="56">
        <v>34.94323412089598</v>
      </c>
      <c r="H54" s="66"/>
      <c r="I54" s="66"/>
      <c r="J54" s="66"/>
      <c r="K54" s="66"/>
      <c r="L54" s="66"/>
      <c r="M54" s="66"/>
      <c r="N54" s="66"/>
      <c r="O54" s="66"/>
      <c r="P54" s="66"/>
    </row>
    <row r="55" spans="1:16" s="33" customFormat="1" ht="9" customHeight="1">
      <c r="A55" s="34" t="s">
        <v>24</v>
      </c>
      <c r="B55" s="52">
        <v>13.81</v>
      </c>
      <c r="C55" s="53">
        <v>6.1</v>
      </c>
      <c r="D55" s="53">
        <v>1.63</v>
      </c>
      <c r="E55" s="53">
        <v>75.959999999999994</v>
      </c>
      <c r="F55" s="53">
        <v>32.448839993159666</v>
      </c>
      <c r="H55" s="66"/>
      <c r="I55" s="66"/>
      <c r="J55" s="66"/>
      <c r="K55" s="66"/>
      <c r="L55" s="66"/>
      <c r="M55" s="66"/>
      <c r="N55" s="66"/>
      <c r="O55" s="66"/>
      <c r="P55" s="66"/>
    </row>
    <row r="56" spans="1:16" s="33" customFormat="1" ht="9" customHeight="1">
      <c r="A56" s="34" t="s">
        <v>25</v>
      </c>
      <c r="B56" s="52">
        <v>20.96</v>
      </c>
      <c r="C56" s="53">
        <v>5.36</v>
      </c>
      <c r="D56" s="53">
        <v>2.4900000000000002</v>
      </c>
      <c r="E56" s="53">
        <v>74.73</v>
      </c>
      <c r="F56" s="53">
        <v>14.650331801939766</v>
      </c>
      <c r="H56" s="66"/>
      <c r="I56" s="66"/>
      <c r="J56" s="66"/>
      <c r="K56" s="66"/>
      <c r="L56" s="66"/>
      <c r="M56" s="66"/>
      <c r="N56" s="66"/>
      <c r="O56" s="66"/>
      <c r="P56" s="66"/>
    </row>
    <row r="57" spans="1:16" s="33" customFormat="1" ht="9" customHeight="1">
      <c r="A57" s="34" t="s">
        <v>26</v>
      </c>
      <c r="B57" s="52">
        <v>21.53</v>
      </c>
      <c r="C57" s="53">
        <v>5.16</v>
      </c>
      <c r="D57" s="53">
        <v>2.44</v>
      </c>
      <c r="E57" s="53">
        <v>74.98</v>
      </c>
      <c r="F57" s="53">
        <v>16.638590580473082</v>
      </c>
      <c r="H57" s="66"/>
      <c r="I57" s="66"/>
      <c r="J57" s="66"/>
      <c r="K57" s="66"/>
      <c r="L57" s="66"/>
      <c r="M57" s="66"/>
      <c r="N57" s="66"/>
      <c r="O57" s="66"/>
      <c r="P57" s="66"/>
    </row>
    <row r="58" spans="1:16" s="33" customFormat="1" ht="9" customHeight="1">
      <c r="A58" s="37" t="s">
        <v>27</v>
      </c>
      <c r="B58" s="55">
        <v>22.56</v>
      </c>
      <c r="C58" s="56">
        <v>6.04</v>
      </c>
      <c r="D58" s="56">
        <v>2.7</v>
      </c>
      <c r="E58" s="56">
        <v>73.430000000000007</v>
      </c>
      <c r="F58" s="56">
        <v>5.5863792300199062</v>
      </c>
      <c r="H58" s="66"/>
      <c r="I58" s="66"/>
      <c r="J58" s="66"/>
      <c r="K58" s="66"/>
      <c r="L58" s="66"/>
      <c r="M58" s="66"/>
      <c r="N58" s="66"/>
      <c r="O58" s="66"/>
      <c r="P58" s="66"/>
    </row>
    <row r="59" spans="1:16" s="33" customFormat="1" ht="9" customHeight="1">
      <c r="A59" s="34" t="s">
        <v>28</v>
      </c>
      <c r="B59" s="52">
        <v>19.940000000000001</v>
      </c>
      <c r="C59" s="53">
        <v>5.6</v>
      </c>
      <c r="D59" s="53">
        <v>2.2999999999999998</v>
      </c>
      <c r="E59" s="53">
        <v>74.78</v>
      </c>
      <c r="F59" s="53">
        <v>13.305255097157078</v>
      </c>
      <c r="H59" s="66"/>
      <c r="I59" s="66"/>
      <c r="J59" s="66"/>
      <c r="K59" s="66"/>
      <c r="L59" s="66"/>
      <c r="M59" s="66"/>
      <c r="N59" s="66"/>
      <c r="O59" s="66"/>
      <c r="P59" s="66"/>
    </row>
    <row r="60" spans="1:16" s="33" customFormat="1" ht="9" customHeight="1">
      <c r="A60" s="34" t="s">
        <v>29</v>
      </c>
      <c r="B60" s="52">
        <v>21.11</v>
      </c>
      <c r="C60" s="53">
        <v>5.31</v>
      </c>
      <c r="D60" s="53">
        <v>2.48</v>
      </c>
      <c r="E60" s="53">
        <v>75.19</v>
      </c>
      <c r="F60" s="53">
        <v>11.161372299872935</v>
      </c>
      <c r="H60" s="66"/>
      <c r="I60" s="66"/>
      <c r="J60" s="66"/>
      <c r="K60" s="66"/>
      <c r="L60" s="66"/>
      <c r="M60" s="66"/>
      <c r="N60" s="66"/>
      <c r="O60" s="66"/>
      <c r="P60" s="66"/>
    </row>
    <row r="61" spans="1:16" s="33" customFormat="1" ht="9" customHeight="1">
      <c r="A61" s="34" t="s">
        <v>30</v>
      </c>
      <c r="B61" s="52">
        <v>18.760000000000002</v>
      </c>
      <c r="C61" s="53">
        <v>4.62</v>
      </c>
      <c r="D61" s="53">
        <v>2.12</v>
      </c>
      <c r="E61" s="53">
        <v>75.22</v>
      </c>
      <c r="F61" s="53">
        <v>13.873666889175217</v>
      </c>
      <c r="H61" s="66"/>
      <c r="I61" s="66"/>
      <c r="J61" s="66"/>
      <c r="K61" s="66"/>
      <c r="L61" s="66"/>
      <c r="M61" s="66"/>
      <c r="N61" s="66"/>
      <c r="O61" s="66"/>
      <c r="P61" s="66"/>
    </row>
    <row r="62" spans="1:16" s="33" customFormat="1" ht="9" customHeight="1">
      <c r="A62" s="37" t="s">
        <v>31</v>
      </c>
      <c r="B62" s="55">
        <v>20.79</v>
      </c>
      <c r="C62" s="56">
        <v>5.95</v>
      </c>
      <c r="D62" s="56">
        <v>2.42</v>
      </c>
      <c r="E62" s="56">
        <v>74.56</v>
      </c>
      <c r="F62" s="56">
        <v>12.446943182664382</v>
      </c>
      <c r="H62" s="66"/>
      <c r="I62" s="66"/>
      <c r="J62" s="66"/>
      <c r="K62" s="66"/>
      <c r="L62" s="66"/>
      <c r="M62" s="66"/>
      <c r="N62" s="66"/>
      <c r="O62" s="66"/>
      <c r="P62" s="66"/>
    </row>
    <row r="63" spans="1:16" s="33" customFormat="1" ht="9" customHeight="1">
      <c r="A63" s="34" t="s">
        <v>32</v>
      </c>
      <c r="B63" s="52">
        <v>18.399999999999999</v>
      </c>
      <c r="C63" s="53">
        <v>5.86</v>
      </c>
      <c r="D63" s="53">
        <v>2.14</v>
      </c>
      <c r="E63" s="53">
        <v>74.91</v>
      </c>
      <c r="F63" s="53">
        <v>16.276779118443734</v>
      </c>
      <c r="H63" s="66"/>
      <c r="I63" s="66"/>
      <c r="J63" s="66"/>
      <c r="K63" s="66"/>
      <c r="L63" s="66"/>
      <c r="M63" s="66"/>
      <c r="N63" s="66"/>
      <c r="O63" s="66"/>
      <c r="P63" s="66"/>
    </row>
    <row r="64" spans="1:16" s="33" customFormat="1" ht="9" customHeight="1">
      <c r="A64" s="34" t="s">
        <v>33</v>
      </c>
      <c r="B64" s="52">
        <v>21.41</v>
      </c>
      <c r="C64" s="53">
        <v>5.77</v>
      </c>
      <c r="D64" s="53">
        <v>2.58</v>
      </c>
      <c r="E64" s="53">
        <v>74.930000000000007</v>
      </c>
      <c r="F64" s="53">
        <v>15.596026490066226</v>
      </c>
      <c r="H64" s="66"/>
      <c r="I64" s="66"/>
      <c r="J64" s="66"/>
      <c r="K64" s="66"/>
      <c r="L64" s="66"/>
      <c r="M64" s="66"/>
      <c r="N64" s="66"/>
      <c r="O64" s="66"/>
      <c r="P64" s="66"/>
    </row>
    <row r="65" spans="1:16" s="33" customFormat="1" ht="9" customHeight="1">
      <c r="A65" s="34" t="s">
        <v>34</v>
      </c>
      <c r="B65" s="52">
        <v>18.64</v>
      </c>
      <c r="C65" s="53">
        <v>5.01</v>
      </c>
      <c r="D65" s="53">
        <v>2.21</v>
      </c>
      <c r="E65" s="53">
        <v>75.48</v>
      </c>
      <c r="F65" s="53">
        <v>25.515954332552692</v>
      </c>
      <c r="H65" s="66"/>
      <c r="I65" s="66"/>
      <c r="J65" s="66"/>
      <c r="K65" s="66"/>
      <c r="L65" s="66"/>
      <c r="M65" s="66"/>
      <c r="N65" s="66"/>
      <c r="O65" s="66"/>
      <c r="P65" s="66"/>
    </row>
    <row r="66" spans="1:16" s="33" customFormat="1" ht="9" customHeight="1">
      <c r="A66" s="37" t="s">
        <v>35</v>
      </c>
      <c r="B66" s="55">
        <v>20.190000000000001</v>
      </c>
      <c r="C66" s="56">
        <v>6.34</v>
      </c>
      <c r="D66" s="56">
        <v>2.4</v>
      </c>
      <c r="E66" s="56">
        <v>73.94</v>
      </c>
      <c r="F66" s="56">
        <v>2.7024464251849043</v>
      </c>
      <c r="H66" s="66"/>
      <c r="I66" s="66"/>
      <c r="J66" s="66"/>
      <c r="K66" s="66"/>
      <c r="L66" s="66"/>
      <c r="M66" s="66"/>
      <c r="N66" s="66"/>
      <c r="O66" s="66"/>
      <c r="P66" s="66"/>
    </row>
    <row r="67" spans="1:16" s="33" customFormat="1" ht="9" customHeight="1">
      <c r="A67" s="34" t="s">
        <v>36</v>
      </c>
      <c r="B67" s="52">
        <v>21.09</v>
      </c>
      <c r="C67" s="53">
        <v>5.38</v>
      </c>
      <c r="D67" s="53">
        <v>2.4</v>
      </c>
      <c r="E67" s="53">
        <v>74.66</v>
      </c>
      <c r="F67" s="53">
        <v>12.494213260634741</v>
      </c>
      <c r="H67" s="66"/>
      <c r="I67" s="66"/>
      <c r="J67" s="66"/>
      <c r="K67" s="66"/>
      <c r="L67" s="66"/>
      <c r="M67" s="66"/>
      <c r="N67" s="66"/>
      <c r="O67" s="66"/>
      <c r="P67" s="66"/>
    </row>
    <row r="68" spans="1:16" s="33" customFormat="1" ht="9" customHeight="1">
      <c r="A68" s="34" t="s">
        <v>37</v>
      </c>
      <c r="B68" s="52">
        <v>19.899999999999999</v>
      </c>
      <c r="C68" s="53">
        <v>4.5999999999999996</v>
      </c>
      <c r="D68" s="53">
        <v>2.2200000000000002</v>
      </c>
      <c r="E68" s="53">
        <v>75.34</v>
      </c>
      <c r="F68" s="53">
        <v>17.859909261923203</v>
      </c>
      <c r="H68" s="66"/>
      <c r="I68" s="66"/>
      <c r="J68" s="66"/>
      <c r="K68" s="66"/>
      <c r="L68" s="66"/>
      <c r="M68" s="66"/>
      <c r="N68" s="66"/>
      <c r="O68" s="66"/>
      <c r="P68" s="66"/>
    </row>
    <row r="69" spans="1:16" s="33" customFormat="1" ht="9" customHeight="1">
      <c r="A69" s="34" t="s">
        <v>38</v>
      </c>
      <c r="B69" s="52">
        <v>21.13</v>
      </c>
      <c r="C69" s="53">
        <v>3.59</v>
      </c>
      <c r="D69" s="53">
        <v>2.2599999999999998</v>
      </c>
      <c r="E69" s="53">
        <v>75.31</v>
      </c>
      <c r="F69" s="53">
        <v>17.679267136990628</v>
      </c>
      <c r="H69" s="66"/>
      <c r="I69" s="66"/>
      <c r="J69" s="66"/>
      <c r="K69" s="66"/>
      <c r="L69" s="66"/>
      <c r="M69" s="66"/>
      <c r="N69" s="66"/>
      <c r="O69" s="66"/>
      <c r="P69" s="66"/>
    </row>
    <row r="70" spans="1:16" s="33" customFormat="1" ht="9" customHeight="1">
      <c r="A70" s="37" t="s">
        <v>39</v>
      </c>
      <c r="B70" s="55">
        <v>20.149999999999999</v>
      </c>
      <c r="C70" s="56">
        <v>5.9</v>
      </c>
      <c r="D70" s="56">
        <v>2.39</v>
      </c>
      <c r="E70" s="56">
        <v>74.67</v>
      </c>
      <c r="F70" s="56">
        <v>13.111246943765281</v>
      </c>
      <c r="H70" s="66"/>
      <c r="I70" s="66"/>
      <c r="J70" s="66"/>
      <c r="K70" s="66"/>
      <c r="L70" s="66"/>
      <c r="M70" s="66"/>
      <c r="N70" s="66"/>
      <c r="O70" s="66"/>
      <c r="P70" s="66"/>
    </row>
    <row r="71" spans="1:16" s="33" customFormat="1" ht="9" customHeight="1">
      <c r="A71" s="34" t="s">
        <v>40</v>
      </c>
      <c r="B71" s="52">
        <v>18.55</v>
      </c>
      <c r="C71" s="53">
        <v>5.55</v>
      </c>
      <c r="D71" s="53">
        <v>2.2200000000000002</v>
      </c>
      <c r="E71" s="53">
        <v>74.77</v>
      </c>
      <c r="F71" s="53">
        <v>20.599316060974903</v>
      </c>
      <c r="H71" s="66"/>
      <c r="I71" s="66"/>
      <c r="J71" s="66"/>
      <c r="K71" s="66"/>
      <c r="L71" s="66"/>
      <c r="M71" s="66"/>
      <c r="N71" s="66"/>
      <c r="O71" s="66"/>
      <c r="P71" s="66"/>
    </row>
    <row r="72" spans="1:16" s="33" customFormat="1" ht="9" customHeight="1">
      <c r="A72" s="34" t="s">
        <v>41</v>
      </c>
      <c r="B72" s="52">
        <v>19.05</v>
      </c>
      <c r="C72" s="53">
        <v>5.17</v>
      </c>
      <c r="D72" s="53">
        <v>2.2999999999999998</v>
      </c>
      <c r="E72" s="53">
        <v>74.95</v>
      </c>
      <c r="F72" s="53">
        <v>19.595063098044655</v>
      </c>
      <c r="H72" s="66"/>
      <c r="I72" s="66"/>
      <c r="J72" s="66"/>
      <c r="K72" s="66"/>
      <c r="L72" s="66"/>
      <c r="M72" s="66"/>
      <c r="N72" s="66"/>
      <c r="O72" s="66"/>
      <c r="P72" s="66"/>
    </row>
    <row r="73" spans="1:16" s="33" customFormat="1" ht="9" customHeight="1">
      <c r="A73" s="34" t="s">
        <v>42</v>
      </c>
      <c r="B73" s="52">
        <v>19.97</v>
      </c>
      <c r="C73" s="53">
        <v>4.8</v>
      </c>
      <c r="D73" s="53">
        <v>2.23</v>
      </c>
      <c r="E73" s="53">
        <v>74.790000000000006</v>
      </c>
      <c r="F73" s="53">
        <v>14.887468254663281</v>
      </c>
      <c r="H73" s="66"/>
      <c r="I73" s="66"/>
      <c r="J73" s="66"/>
      <c r="K73" s="66"/>
      <c r="L73" s="66"/>
      <c r="M73" s="66"/>
      <c r="N73" s="66"/>
      <c r="O73" s="66"/>
      <c r="P73" s="66"/>
    </row>
    <row r="74" spans="1:16" s="33" customFormat="1" ht="9" customHeight="1">
      <c r="A74" s="37" t="s">
        <v>43</v>
      </c>
      <c r="B74" s="55">
        <v>19.46</v>
      </c>
      <c r="C74" s="56">
        <v>5.29</v>
      </c>
      <c r="D74" s="56">
        <v>2.31</v>
      </c>
      <c r="E74" s="56">
        <v>74.94</v>
      </c>
      <c r="F74" s="56">
        <v>11.11052714563515</v>
      </c>
      <c r="H74" s="66"/>
      <c r="I74" s="66"/>
      <c r="J74" s="66"/>
      <c r="K74" s="66"/>
      <c r="L74" s="66"/>
      <c r="M74" s="66"/>
      <c r="N74" s="66"/>
      <c r="O74" s="66"/>
      <c r="P74" s="66"/>
    </row>
    <row r="75" spans="1:16" s="33" customFormat="1" ht="9" customHeight="1">
      <c r="A75" s="34" t="s">
        <v>44</v>
      </c>
      <c r="B75" s="52">
        <v>20.34</v>
      </c>
      <c r="C75" s="53">
        <v>5.16</v>
      </c>
      <c r="D75" s="53">
        <v>2.29</v>
      </c>
      <c r="E75" s="53">
        <v>75.010000000000005</v>
      </c>
      <c r="F75" s="53">
        <v>7.8689167974882261</v>
      </c>
      <c r="H75" s="66"/>
      <c r="I75" s="66"/>
      <c r="J75" s="66"/>
      <c r="K75" s="66"/>
      <c r="L75" s="66"/>
      <c r="M75" s="66"/>
      <c r="N75" s="66"/>
      <c r="O75" s="66"/>
      <c r="P75" s="66"/>
    </row>
    <row r="76" spans="1:16" s="33" customFormat="1" ht="9" customHeight="1">
      <c r="A76" s="34" t="s">
        <v>45</v>
      </c>
      <c r="B76" s="52">
        <v>18.84</v>
      </c>
      <c r="C76" s="53">
        <v>6.14</v>
      </c>
      <c r="D76" s="53">
        <v>2.23</v>
      </c>
      <c r="E76" s="53">
        <v>74.41</v>
      </c>
      <c r="F76" s="53">
        <v>10.947051863537764</v>
      </c>
      <c r="H76" s="66"/>
      <c r="I76" s="66"/>
      <c r="J76" s="66"/>
      <c r="K76" s="66"/>
      <c r="L76" s="66"/>
      <c r="M76" s="66"/>
      <c r="N76" s="66"/>
      <c r="O76" s="66"/>
      <c r="P76" s="66"/>
    </row>
    <row r="77" spans="1:16" s="33" customFormat="1" ht="9" customHeight="1">
      <c r="A77" s="34" t="s">
        <v>46</v>
      </c>
      <c r="B77" s="52">
        <v>17.95</v>
      </c>
      <c r="C77" s="53">
        <v>5.89</v>
      </c>
      <c r="D77" s="53">
        <v>2.0699999999999998</v>
      </c>
      <c r="E77" s="53">
        <v>74.42</v>
      </c>
      <c r="F77" s="53">
        <v>20.453978548266402</v>
      </c>
      <c r="H77" s="66"/>
      <c r="I77" s="66"/>
      <c r="J77" s="66"/>
      <c r="K77" s="66"/>
      <c r="L77" s="66"/>
      <c r="M77" s="66"/>
      <c r="N77" s="66"/>
      <c r="O77" s="66"/>
      <c r="P77" s="66"/>
    </row>
    <row r="78" spans="1:16" s="33" customFormat="1" ht="9" customHeight="1">
      <c r="A78" s="37" t="s">
        <v>47</v>
      </c>
      <c r="B78" s="55">
        <v>21.81</v>
      </c>
      <c r="C78" s="56">
        <v>5.93</v>
      </c>
      <c r="D78" s="56">
        <v>2.6</v>
      </c>
      <c r="E78" s="56">
        <v>74.739999999999995</v>
      </c>
      <c r="F78" s="56">
        <v>15.403778285239776</v>
      </c>
      <c r="H78" s="66"/>
      <c r="I78" s="66"/>
      <c r="J78" s="66"/>
      <c r="K78" s="66"/>
      <c r="L78" s="66"/>
      <c r="M78" s="66"/>
      <c r="N78" s="66"/>
      <c r="O78" s="66"/>
      <c r="P78" s="66"/>
    </row>
    <row r="79" spans="1:16" ht="9" customHeight="1">
      <c r="B79" s="19"/>
      <c r="C79" s="19"/>
      <c r="D79" s="19"/>
      <c r="E79" s="19"/>
      <c r="F79" s="19"/>
    </row>
    <row r="80" spans="1:16" ht="9" customHeight="1">
      <c r="A80" s="28">
        <v>2012</v>
      </c>
      <c r="B80" s="19"/>
      <c r="C80" s="19"/>
      <c r="D80" s="19"/>
      <c r="E80" s="19"/>
      <c r="F80" s="19"/>
    </row>
    <row r="81" spans="1:16" s="33" customFormat="1" ht="9" customHeight="1">
      <c r="A81" s="30" t="s">
        <v>15</v>
      </c>
      <c r="B81" s="50">
        <v>19.37</v>
      </c>
      <c r="C81" s="50">
        <v>5.37</v>
      </c>
      <c r="D81" s="50">
        <v>2.2599999999999998</v>
      </c>
      <c r="E81" s="50">
        <v>75.010000000000005</v>
      </c>
      <c r="F81" s="65">
        <v>16.9974753772415</v>
      </c>
      <c r="H81" s="66"/>
      <c r="I81" s="66"/>
      <c r="J81" s="66"/>
      <c r="K81" s="66"/>
      <c r="L81" s="66"/>
      <c r="M81" s="66"/>
      <c r="N81" s="66"/>
      <c r="O81" s="66"/>
      <c r="P81" s="66"/>
    </row>
    <row r="82" spans="1:16" s="33" customFormat="1" ht="3.95" customHeight="1">
      <c r="A82" s="30"/>
      <c r="B82" s="62"/>
      <c r="C82" s="62"/>
      <c r="D82" s="62"/>
      <c r="E82" s="50"/>
      <c r="F82" s="50"/>
      <c r="H82" s="66"/>
      <c r="I82" s="66"/>
      <c r="J82" s="66"/>
      <c r="K82" s="66"/>
      <c r="L82" s="66"/>
      <c r="M82" s="66"/>
      <c r="N82" s="66"/>
      <c r="O82" s="66"/>
      <c r="P82" s="66"/>
    </row>
    <row r="83" spans="1:16" s="33" customFormat="1" ht="9" customHeight="1">
      <c r="A83" s="34" t="s">
        <v>16</v>
      </c>
      <c r="B83" s="52">
        <v>20.34</v>
      </c>
      <c r="C83" s="53">
        <v>4.5199999999999996</v>
      </c>
      <c r="D83" s="53">
        <v>2.34</v>
      </c>
      <c r="E83" s="53">
        <v>75.790000000000006</v>
      </c>
      <c r="F83" s="53">
        <v>22.818035426731079</v>
      </c>
      <c r="G83" s="35"/>
      <c r="H83" s="42"/>
      <c r="I83" s="42"/>
      <c r="J83" s="66"/>
      <c r="K83" s="66"/>
      <c r="L83" s="66"/>
      <c r="M83" s="66"/>
      <c r="N83" s="66"/>
      <c r="O83" s="66"/>
      <c r="P83" s="66"/>
    </row>
    <row r="84" spans="1:16" s="33" customFormat="1" ht="9" customHeight="1">
      <c r="A84" s="34" t="s">
        <v>17</v>
      </c>
      <c r="B84" s="52">
        <v>18.920000000000002</v>
      </c>
      <c r="C84" s="53">
        <v>4.28</v>
      </c>
      <c r="D84" s="53">
        <v>2.17</v>
      </c>
      <c r="E84" s="53">
        <v>75.819999999999993</v>
      </c>
      <c r="F84" s="53">
        <v>18.785286569717709</v>
      </c>
      <c r="G84" s="35"/>
      <c r="H84" s="42"/>
      <c r="I84" s="42"/>
      <c r="J84" s="66"/>
      <c r="K84" s="66"/>
      <c r="L84" s="66"/>
      <c r="M84" s="66"/>
      <c r="N84" s="66"/>
      <c r="O84" s="66"/>
      <c r="P84" s="66"/>
    </row>
    <row r="85" spans="1:16" s="33" customFormat="1" ht="9" customHeight="1">
      <c r="A85" s="34" t="s">
        <v>18</v>
      </c>
      <c r="B85" s="52">
        <v>19.190000000000001</v>
      </c>
      <c r="C85" s="53">
        <v>4.29</v>
      </c>
      <c r="D85" s="53">
        <v>2.23</v>
      </c>
      <c r="E85" s="53">
        <v>75.67</v>
      </c>
      <c r="F85" s="53">
        <v>26.05042016806723</v>
      </c>
      <c r="G85" s="35"/>
      <c r="H85" s="42"/>
      <c r="I85" s="42"/>
      <c r="J85" s="66"/>
      <c r="K85" s="66"/>
      <c r="L85" s="66"/>
      <c r="M85" s="66"/>
      <c r="N85" s="66"/>
      <c r="O85" s="66"/>
      <c r="P85" s="66"/>
    </row>
    <row r="86" spans="1:16" s="33" customFormat="1" ht="9" customHeight="1">
      <c r="A86" s="37" t="s">
        <v>19</v>
      </c>
      <c r="B86" s="55">
        <v>19.93</v>
      </c>
      <c r="C86" s="56">
        <v>5.28</v>
      </c>
      <c r="D86" s="56">
        <v>2.23</v>
      </c>
      <c r="E86" s="56">
        <v>74.48</v>
      </c>
      <c r="F86" s="56">
        <v>21.60622745395861</v>
      </c>
      <c r="H86" s="66"/>
      <c r="I86" s="66"/>
      <c r="J86" s="66"/>
      <c r="K86" s="66"/>
      <c r="L86" s="66"/>
      <c r="M86" s="66"/>
      <c r="N86" s="66"/>
      <c r="O86" s="66"/>
      <c r="P86" s="66"/>
    </row>
    <row r="87" spans="1:16" s="33" customFormat="1" ht="9" customHeight="1">
      <c r="A87" s="34" t="s">
        <v>20</v>
      </c>
      <c r="B87" s="52">
        <v>20.92</v>
      </c>
      <c r="C87" s="53">
        <v>4.9400000000000004</v>
      </c>
      <c r="D87" s="53">
        <v>2.5099999999999998</v>
      </c>
      <c r="E87" s="53">
        <v>75.5</v>
      </c>
      <c r="F87" s="53">
        <v>23.842953718148728</v>
      </c>
      <c r="H87" s="66"/>
      <c r="I87" s="66"/>
      <c r="J87" s="66"/>
      <c r="K87" s="66"/>
      <c r="L87" s="66"/>
      <c r="M87" s="66"/>
      <c r="N87" s="66"/>
      <c r="O87" s="66"/>
      <c r="P87" s="66"/>
    </row>
    <row r="88" spans="1:16" s="33" customFormat="1" ht="9" customHeight="1">
      <c r="A88" s="34" t="s">
        <v>21</v>
      </c>
      <c r="B88" s="52">
        <v>19.16</v>
      </c>
      <c r="C88" s="53">
        <v>5.35</v>
      </c>
      <c r="D88" s="53">
        <v>2.2200000000000002</v>
      </c>
      <c r="E88" s="53">
        <v>75.25</v>
      </c>
      <c r="F88" s="53">
        <v>19.421487603305785</v>
      </c>
      <c r="H88" s="66"/>
      <c r="I88" s="66"/>
      <c r="J88" s="66"/>
      <c r="K88" s="66"/>
      <c r="L88" s="66"/>
      <c r="M88" s="66"/>
      <c r="N88" s="66"/>
      <c r="O88" s="66"/>
      <c r="P88" s="66"/>
    </row>
    <row r="89" spans="1:16" s="33" customFormat="1" ht="9" customHeight="1">
      <c r="A89" s="34" t="s">
        <v>22</v>
      </c>
      <c r="B89" s="52">
        <v>24.69</v>
      </c>
      <c r="C89" s="53">
        <v>4.79</v>
      </c>
      <c r="D89" s="53">
        <v>2.84</v>
      </c>
      <c r="E89" s="53">
        <v>74.12</v>
      </c>
      <c r="F89" s="53">
        <v>8.8135029516920262</v>
      </c>
      <c r="H89" s="66"/>
      <c r="I89" s="66"/>
      <c r="J89" s="66"/>
      <c r="K89" s="66"/>
      <c r="L89" s="66"/>
      <c r="M89" s="66"/>
      <c r="N89" s="66"/>
      <c r="O89" s="66"/>
      <c r="P89" s="66"/>
    </row>
    <row r="90" spans="1:16" s="33" customFormat="1" ht="9" customHeight="1">
      <c r="A90" s="37" t="s">
        <v>23</v>
      </c>
      <c r="B90" s="55">
        <v>19.399999999999999</v>
      </c>
      <c r="C90" s="56">
        <v>4.92</v>
      </c>
      <c r="D90" s="56">
        <v>2.3199999999999998</v>
      </c>
      <c r="E90" s="56">
        <v>75.260000000000005</v>
      </c>
      <c r="F90" s="56">
        <v>33.121529260999573</v>
      </c>
      <c r="H90" s="66"/>
      <c r="I90" s="66"/>
      <c r="J90" s="66"/>
      <c r="K90" s="66"/>
      <c r="L90" s="66"/>
      <c r="M90" s="66"/>
      <c r="N90" s="66"/>
      <c r="O90" s="66"/>
      <c r="P90" s="66"/>
    </row>
    <row r="91" spans="1:16" s="33" customFormat="1" ht="9" customHeight="1">
      <c r="A91" s="34" t="s">
        <v>24</v>
      </c>
      <c r="B91" s="52">
        <v>13.48</v>
      </c>
      <c r="C91" s="53">
        <v>6.04</v>
      </c>
      <c r="D91" s="53">
        <v>1.6</v>
      </c>
      <c r="E91" s="53">
        <v>76.459999999999994</v>
      </c>
      <c r="F91" s="53">
        <v>31.25</v>
      </c>
      <c r="H91" s="66"/>
      <c r="I91" s="66"/>
      <c r="J91" s="66"/>
      <c r="K91" s="66"/>
      <c r="L91" s="66"/>
      <c r="M91" s="66"/>
      <c r="N91" s="66"/>
      <c r="O91" s="66"/>
      <c r="P91" s="66"/>
    </row>
    <row r="92" spans="1:16" s="33" customFormat="1" ht="9" customHeight="1">
      <c r="A92" s="34" t="s">
        <v>25</v>
      </c>
      <c r="B92" s="52">
        <v>20.58</v>
      </c>
      <c r="C92" s="53">
        <v>5.36</v>
      </c>
      <c r="D92" s="53">
        <v>2.46</v>
      </c>
      <c r="E92" s="53">
        <v>74.89</v>
      </c>
      <c r="F92" s="53">
        <v>16.673557990489975</v>
      </c>
      <c r="H92" s="66"/>
      <c r="I92" s="66"/>
      <c r="J92" s="66"/>
      <c r="K92" s="66"/>
      <c r="L92" s="66"/>
      <c r="M92" s="66"/>
      <c r="N92" s="66"/>
      <c r="O92" s="66"/>
      <c r="P92" s="66"/>
    </row>
    <row r="93" spans="1:16" s="33" customFormat="1" ht="9" customHeight="1">
      <c r="A93" s="34" t="s">
        <v>26</v>
      </c>
      <c r="B93" s="52">
        <v>21.15</v>
      </c>
      <c r="C93" s="53">
        <v>5.18</v>
      </c>
      <c r="D93" s="53">
        <v>2.41</v>
      </c>
      <c r="E93" s="53">
        <v>75.06</v>
      </c>
      <c r="F93" s="53">
        <v>15.34972852123922</v>
      </c>
      <c r="H93" s="66"/>
      <c r="I93" s="66"/>
      <c r="J93" s="66"/>
      <c r="K93" s="66"/>
      <c r="L93" s="66"/>
      <c r="M93" s="66"/>
      <c r="N93" s="66"/>
      <c r="O93" s="66"/>
      <c r="P93" s="66"/>
    </row>
    <row r="94" spans="1:16" s="33" customFormat="1" ht="9" customHeight="1">
      <c r="A94" s="37" t="s">
        <v>27</v>
      </c>
      <c r="B94" s="55">
        <v>22.13</v>
      </c>
      <c r="C94" s="56">
        <v>6.31</v>
      </c>
      <c r="D94" s="56">
        <v>2.65</v>
      </c>
      <c r="E94" s="56">
        <v>72.989999999999995</v>
      </c>
      <c r="F94" s="56">
        <v>7.4485505642841341</v>
      </c>
      <c r="H94" s="66"/>
      <c r="I94" s="66"/>
      <c r="J94" s="66"/>
      <c r="K94" s="66"/>
      <c r="L94" s="66"/>
      <c r="M94" s="66"/>
      <c r="N94" s="66"/>
      <c r="O94" s="66"/>
      <c r="P94" s="66"/>
    </row>
    <row r="95" spans="1:16" s="33" customFormat="1" ht="9" customHeight="1">
      <c r="A95" s="34" t="s">
        <v>28</v>
      </c>
      <c r="B95" s="52">
        <v>19.62</v>
      </c>
      <c r="C95" s="53">
        <v>5.67</v>
      </c>
      <c r="D95" s="53">
        <v>2.2799999999999998</v>
      </c>
      <c r="E95" s="53">
        <v>74.87</v>
      </c>
      <c r="F95" s="53">
        <v>18.889874790495909</v>
      </c>
      <c r="H95" s="66"/>
      <c r="I95" s="66"/>
      <c r="J95" s="66"/>
      <c r="K95" s="66"/>
      <c r="L95" s="66"/>
      <c r="M95" s="66"/>
      <c r="N95" s="66"/>
      <c r="O95" s="66"/>
      <c r="P95" s="66"/>
    </row>
    <row r="96" spans="1:16" s="33" customFormat="1" ht="9" customHeight="1">
      <c r="A96" s="34" t="s">
        <v>29</v>
      </c>
      <c r="B96" s="52">
        <v>20.59</v>
      </c>
      <c r="C96" s="53">
        <v>5.31</v>
      </c>
      <c r="D96" s="53">
        <v>2.42</v>
      </c>
      <c r="E96" s="53">
        <v>75.319999999999993</v>
      </c>
      <c r="F96" s="53">
        <v>10.946405295575945</v>
      </c>
      <c r="H96" s="66"/>
      <c r="I96" s="66"/>
      <c r="J96" s="66"/>
      <c r="K96" s="66"/>
      <c r="L96" s="66"/>
      <c r="M96" s="66"/>
      <c r="N96" s="66"/>
      <c r="O96" s="66"/>
      <c r="P96" s="66"/>
    </row>
    <row r="97" spans="1:16" s="33" customFormat="1" ht="9" customHeight="1">
      <c r="A97" s="34" t="s">
        <v>30</v>
      </c>
      <c r="B97" s="52">
        <v>18.420000000000002</v>
      </c>
      <c r="C97" s="53">
        <v>4.67</v>
      </c>
      <c r="D97" s="53">
        <v>2.09</v>
      </c>
      <c r="E97" s="53">
        <v>75.37</v>
      </c>
      <c r="F97" s="53">
        <v>17.787897605740703</v>
      </c>
      <c r="H97" s="66"/>
      <c r="I97" s="66"/>
      <c r="J97" s="66"/>
      <c r="K97" s="66"/>
      <c r="L97" s="66"/>
      <c r="M97" s="66"/>
      <c r="N97" s="66"/>
      <c r="O97" s="66"/>
      <c r="P97" s="66"/>
    </row>
    <row r="98" spans="1:16" s="33" customFormat="1" ht="9" customHeight="1">
      <c r="A98" s="37" t="s">
        <v>31</v>
      </c>
      <c r="B98" s="55">
        <v>20.65</v>
      </c>
      <c r="C98" s="56">
        <v>5.99</v>
      </c>
      <c r="D98" s="56">
        <v>2.41</v>
      </c>
      <c r="E98" s="56">
        <v>74.61</v>
      </c>
      <c r="F98" s="56">
        <v>13.36414116945552</v>
      </c>
      <c r="H98" s="66"/>
      <c r="I98" s="66"/>
      <c r="J98" s="66"/>
      <c r="K98" s="66"/>
      <c r="L98" s="66"/>
      <c r="M98" s="66"/>
      <c r="N98" s="66"/>
      <c r="O98" s="66"/>
      <c r="P98" s="66"/>
    </row>
    <row r="99" spans="1:16" s="33" customFormat="1" ht="9" customHeight="1">
      <c r="A99" s="34" t="s">
        <v>32</v>
      </c>
      <c r="B99" s="52">
        <v>18.27</v>
      </c>
      <c r="C99" s="53">
        <v>5.95</v>
      </c>
      <c r="D99" s="53">
        <v>2.13</v>
      </c>
      <c r="E99" s="53">
        <v>75</v>
      </c>
      <c r="F99" s="53">
        <v>17.665735331470664</v>
      </c>
      <c r="H99" s="66"/>
      <c r="I99" s="66"/>
      <c r="J99" s="66"/>
      <c r="K99" s="66"/>
      <c r="L99" s="66"/>
      <c r="M99" s="66"/>
      <c r="N99" s="66"/>
      <c r="O99" s="66"/>
      <c r="P99" s="66"/>
    </row>
    <row r="100" spans="1:16" s="33" customFormat="1" ht="9" customHeight="1">
      <c r="A100" s="34" t="s">
        <v>33</v>
      </c>
      <c r="B100" s="52">
        <v>20.97</v>
      </c>
      <c r="C100" s="53">
        <v>5.76</v>
      </c>
      <c r="D100" s="53">
        <v>2.54</v>
      </c>
      <c r="E100" s="53">
        <v>75.069999999999993</v>
      </c>
      <c r="F100" s="53">
        <v>17.670157068062828</v>
      </c>
      <c r="H100" s="66"/>
      <c r="I100" s="66"/>
      <c r="J100" s="66"/>
      <c r="K100" s="66"/>
      <c r="L100" s="66"/>
      <c r="M100" s="66"/>
      <c r="N100" s="66"/>
      <c r="O100" s="66"/>
      <c r="P100" s="66"/>
    </row>
    <row r="101" spans="1:16" s="33" customFormat="1" ht="9" customHeight="1">
      <c r="A101" s="34" t="s">
        <v>34</v>
      </c>
      <c r="B101" s="52">
        <v>18.36</v>
      </c>
      <c r="C101" s="53">
        <v>4.97</v>
      </c>
      <c r="D101" s="53">
        <v>2.19</v>
      </c>
      <c r="E101" s="53">
        <v>75.739999999999995</v>
      </c>
      <c r="F101" s="53">
        <v>27.974909063915078</v>
      </c>
      <c r="H101" s="66"/>
      <c r="I101" s="66"/>
      <c r="J101" s="66"/>
      <c r="K101" s="66"/>
      <c r="L101" s="66"/>
      <c r="M101" s="66"/>
      <c r="N101" s="66"/>
      <c r="O101" s="66"/>
      <c r="P101" s="66"/>
    </row>
    <row r="102" spans="1:16" s="33" customFormat="1" ht="9" customHeight="1">
      <c r="A102" s="37" t="s">
        <v>35</v>
      </c>
      <c r="B102" s="55">
        <v>19.97</v>
      </c>
      <c r="C102" s="56">
        <v>6.46</v>
      </c>
      <c r="D102" s="56">
        <v>2.37</v>
      </c>
      <c r="E102" s="56">
        <v>73.87</v>
      </c>
      <c r="F102" s="56">
        <v>3.7376923812255041</v>
      </c>
      <c r="H102" s="66"/>
      <c r="I102" s="66"/>
      <c r="J102" s="66"/>
      <c r="K102" s="66"/>
      <c r="L102" s="66"/>
      <c r="M102" s="66"/>
      <c r="N102" s="66"/>
      <c r="O102" s="66"/>
      <c r="P102" s="66"/>
    </row>
    <row r="103" spans="1:16" s="33" customFormat="1" ht="9" customHeight="1">
      <c r="A103" s="34" t="s">
        <v>36</v>
      </c>
      <c r="B103" s="52">
        <v>20.79</v>
      </c>
      <c r="C103" s="53">
        <v>5.46</v>
      </c>
      <c r="D103" s="53">
        <v>2.37</v>
      </c>
      <c r="E103" s="53">
        <v>74.650000000000006</v>
      </c>
      <c r="F103" s="53">
        <v>13.753745184762447</v>
      </c>
      <c r="H103" s="66"/>
      <c r="I103" s="66"/>
      <c r="J103" s="66"/>
      <c r="K103" s="66"/>
      <c r="L103" s="66"/>
      <c r="M103" s="66"/>
      <c r="N103" s="66"/>
      <c r="O103" s="66"/>
      <c r="P103" s="66"/>
    </row>
    <row r="104" spans="1:16" s="33" customFormat="1" ht="9" customHeight="1">
      <c r="A104" s="34" t="s">
        <v>37</v>
      </c>
      <c r="B104" s="52">
        <v>19.66</v>
      </c>
      <c r="C104" s="53">
        <v>4.5999999999999996</v>
      </c>
      <c r="D104" s="53">
        <v>2.2000000000000002</v>
      </c>
      <c r="E104" s="53">
        <v>75.5</v>
      </c>
      <c r="F104" s="53">
        <v>17.540257213876583</v>
      </c>
      <c r="H104" s="66"/>
      <c r="I104" s="66"/>
      <c r="J104" s="66"/>
      <c r="K104" s="66"/>
      <c r="L104" s="66"/>
      <c r="M104" s="66"/>
      <c r="N104" s="66"/>
      <c r="O104" s="66"/>
      <c r="P104" s="66"/>
    </row>
    <row r="105" spans="1:16" s="33" customFormat="1" ht="9" customHeight="1">
      <c r="A105" s="34" t="s">
        <v>38</v>
      </c>
      <c r="B105" s="52">
        <v>20.74</v>
      </c>
      <c r="C105" s="53">
        <v>3.66</v>
      </c>
      <c r="D105" s="53">
        <v>2.23</v>
      </c>
      <c r="E105" s="53">
        <v>75.38</v>
      </c>
      <c r="F105" s="53">
        <v>11.187363834422657</v>
      </c>
      <c r="H105" s="66"/>
      <c r="I105" s="66"/>
      <c r="J105" s="66"/>
      <c r="K105" s="66"/>
      <c r="L105" s="66"/>
      <c r="M105" s="66"/>
      <c r="N105" s="66"/>
      <c r="O105" s="66"/>
      <c r="P105" s="66"/>
    </row>
    <row r="106" spans="1:16" s="33" customFormat="1" ht="9" customHeight="1">
      <c r="A106" s="37" t="s">
        <v>39</v>
      </c>
      <c r="B106" s="55">
        <v>19.82</v>
      </c>
      <c r="C106" s="56">
        <v>6.01</v>
      </c>
      <c r="D106" s="56">
        <v>2.36</v>
      </c>
      <c r="E106" s="56">
        <v>74.650000000000006</v>
      </c>
      <c r="F106" s="56">
        <v>13.150460898007733</v>
      </c>
      <c r="H106" s="66"/>
      <c r="I106" s="66"/>
      <c r="J106" s="66"/>
      <c r="K106" s="66"/>
      <c r="L106" s="66"/>
      <c r="M106" s="66"/>
      <c r="N106" s="66"/>
      <c r="O106" s="66"/>
      <c r="P106" s="66"/>
    </row>
    <row r="107" spans="1:16" s="33" customFormat="1" ht="9" customHeight="1">
      <c r="A107" s="34" t="s">
        <v>40</v>
      </c>
      <c r="B107" s="52">
        <v>18.28</v>
      </c>
      <c r="C107" s="53">
        <v>5.61</v>
      </c>
      <c r="D107" s="53">
        <v>2.2000000000000002</v>
      </c>
      <c r="E107" s="53">
        <v>74.87</v>
      </c>
      <c r="F107" s="53">
        <v>22.009597378277153</v>
      </c>
      <c r="H107" s="66"/>
      <c r="I107" s="66"/>
      <c r="J107" s="66"/>
      <c r="K107" s="66"/>
      <c r="L107" s="66"/>
      <c r="M107" s="66"/>
      <c r="N107" s="66"/>
      <c r="O107" s="66"/>
      <c r="P107" s="66"/>
    </row>
    <row r="108" spans="1:16" s="33" customFormat="1" ht="9" customHeight="1">
      <c r="A108" s="34" t="s">
        <v>41</v>
      </c>
      <c r="B108" s="52">
        <v>18.72</v>
      </c>
      <c r="C108" s="53">
        <v>5.16</v>
      </c>
      <c r="D108" s="53">
        <v>2.27</v>
      </c>
      <c r="E108" s="53">
        <v>75.16</v>
      </c>
      <c r="F108" s="53">
        <v>20.806618407445711</v>
      </c>
      <c r="H108" s="66"/>
      <c r="I108" s="66"/>
      <c r="J108" s="66"/>
      <c r="K108" s="66"/>
      <c r="L108" s="66"/>
      <c r="M108" s="66"/>
      <c r="N108" s="66"/>
      <c r="O108" s="66"/>
      <c r="P108" s="66"/>
    </row>
    <row r="109" spans="1:16" s="33" customFormat="1" ht="9" customHeight="1">
      <c r="A109" s="34" t="s">
        <v>42</v>
      </c>
      <c r="B109" s="52">
        <v>19.86</v>
      </c>
      <c r="C109" s="53">
        <v>4.87</v>
      </c>
      <c r="D109" s="53">
        <v>2.23</v>
      </c>
      <c r="E109" s="53">
        <v>74.84</v>
      </c>
      <c r="F109" s="53">
        <v>16.355771830224384</v>
      </c>
      <c r="H109" s="66"/>
      <c r="I109" s="66"/>
      <c r="J109" s="66"/>
      <c r="K109" s="66"/>
      <c r="L109" s="66"/>
      <c r="M109" s="66"/>
      <c r="N109" s="66"/>
      <c r="O109" s="66"/>
      <c r="P109" s="66"/>
    </row>
    <row r="110" spans="1:16" s="33" customFormat="1" ht="9" customHeight="1">
      <c r="A110" s="37" t="s">
        <v>43</v>
      </c>
      <c r="B110" s="55">
        <v>19.27</v>
      </c>
      <c r="C110" s="56">
        <v>5.35</v>
      </c>
      <c r="D110" s="56">
        <v>2.31</v>
      </c>
      <c r="E110" s="56">
        <v>75.040000000000006</v>
      </c>
      <c r="F110" s="56">
        <v>12.905523893029372</v>
      </c>
      <c r="H110" s="66"/>
      <c r="I110" s="66"/>
      <c r="J110" s="66"/>
      <c r="K110" s="66"/>
      <c r="L110" s="66"/>
      <c r="M110" s="66"/>
      <c r="N110" s="66"/>
      <c r="O110" s="66"/>
      <c r="P110" s="66"/>
    </row>
    <row r="111" spans="1:16" s="33" customFormat="1" ht="9" customHeight="1">
      <c r="A111" s="34" t="s">
        <v>44</v>
      </c>
      <c r="B111" s="52">
        <v>20.07</v>
      </c>
      <c r="C111" s="53">
        <v>5.2</v>
      </c>
      <c r="D111" s="53">
        <v>2.2599999999999998</v>
      </c>
      <c r="E111" s="53">
        <v>75.09</v>
      </c>
      <c r="F111" s="53">
        <v>7.8608695652173921</v>
      </c>
      <c r="H111" s="66"/>
      <c r="I111" s="66"/>
      <c r="J111" s="66"/>
      <c r="K111" s="66"/>
      <c r="L111" s="66"/>
      <c r="M111" s="66"/>
      <c r="N111" s="66"/>
      <c r="O111" s="66"/>
      <c r="P111" s="66"/>
    </row>
    <row r="112" spans="1:16" s="33" customFormat="1" ht="9" customHeight="1">
      <c r="A112" s="34" t="s">
        <v>45</v>
      </c>
      <c r="B112" s="52">
        <v>18.59</v>
      </c>
      <c r="C112" s="53">
        <v>6.3</v>
      </c>
      <c r="D112" s="53">
        <v>2.21</v>
      </c>
      <c r="E112" s="53">
        <v>74.28</v>
      </c>
      <c r="F112" s="53">
        <v>11.135022729470935</v>
      </c>
      <c r="H112" s="66"/>
      <c r="I112" s="66"/>
      <c r="J112" s="66"/>
      <c r="K112" s="66"/>
      <c r="L112" s="66"/>
      <c r="M112" s="66"/>
      <c r="N112" s="66"/>
      <c r="O112" s="66"/>
      <c r="P112" s="66"/>
    </row>
    <row r="113" spans="1:16" s="33" customFormat="1" ht="9" customHeight="1">
      <c r="A113" s="34" t="s">
        <v>46</v>
      </c>
      <c r="B113" s="52">
        <v>17.7</v>
      </c>
      <c r="C113" s="53">
        <v>5.96</v>
      </c>
      <c r="D113" s="53">
        <v>2.04</v>
      </c>
      <c r="E113" s="53">
        <v>74.38</v>
      </c>
      <c r="F113" s="53">
        <v>20.702341137123746</v>
      </c>
      <c r="H113" s="66"/>
      <c r="I113" s="66"/>
      <c r="J113" s="66"/>
      <c r="K113" s="66"/>
      <c r="L113" s="66"/>
      <c r="M113" s="66"/>
      <c r="N113" s="66"/>
      <c r="O113" s="66"/>
      <c r="P113" s="66"/>
    </row>
    <row r="114" spans="1:16" s="33" customFormat="1" ht="9" customHeight="1">
      <c r="A114" s="37" t="s">
        <v>47</v>
      </c>
      <c r="B114" s="55">
        <v>21.48</v>
      </c>
      <c r="C114" s="56">
        <v>5.96</v>
      </c>
      <c r="D114" s="56">
        <v>2.58</v>
      </c>
      <c r="E114" s="56">
        <v>74.8</v>
      </c>
      <c r="F114" s="56">
        <v>18.843459165533829</v>
      </c>
      <c r="H114" s="66"/>
      <c r="I114" s="66"/>
      <c r="J114" s="66"/>
      <c r="K114" s="66"/>
      <c r="L114" s="66"/>
      <c r="M114" s="66"/>
      <c r="N114" s="66"/>
      <c r="O114" s="66"/>
      <c r="P114" s="66"/>
    </row>
    <row r="115" spans="1:16" s="33" customFormat="1" ht="9" customHeight="1">
      <c r="A115" s="40"/>
      <c r="B115" s="41"/>
      <c r="C115" s="42"/>
      <c r="D115" s="42"/>
      <c r="E115" s="42"/>
      <c r="F115" s="35"/>
      <c r="H115" s="66"/>
      <c r="I115" s="66"/>
      <c r="J115" s="66"/>
      <c r="K115" s="66"/>
      <c r="L115" s="66"/>
      <c r="M115" s="66"/>
      <c r="N115" s="66"/>
      <c r="O115" s="66"/>
      <c r="P115" s="66"/>
    </row>
    <row r="116" spans="1:16" ht="9" customHeight="1">
      <c r="A116" s="28">
        <v>2013</v>
      </c>
      <c r="B116" s="19"/>
      <c r="C116" s="19"/>
      <c r="D116" s="19"/>
      <c r="E116" s="19"/>
      <c r="F116" s="19"/>
    </row>
    <row r="117" spans="1:16" s="33" customFormat="1" ht="9" customHeight="1">
      <c r="A117" s="30" t="s">
        <v>15</v>
      </c>
      <c r="B117" s="50">
        <v>19.07</v>
      </c>
      <c r="C117" s="50">
        <v>5.45</v>
      </c>
      <c r="D117" s="50">
        <v>2.23</v>
      </c>
      <c r="E117" s="50">
        <v>75.040000000000006</v>
      </c>
      <c r="F117" s="65">
        <v>18.641129917155869</v>
      </c>
      <c r="H117" s="66"/>
      <c r="I117" s="66"/>
      <c r="J117" s="66"/>
      <c r="K117" s="66"/>
      <c r="L117" s="66"/>
      <c r="M117" s="66"/>
      <c r="N117" s="66"/>
      <c r="O117" s="66"/>
      <c r="P117" s="66"/>
    </row>
    <row r="118" spans="1:16" s="33" customFormat="1" ht="3.95" customHeight="1">
      <c r="A118" s="30"/>
      <c r="B118" s="62"/>
      <c r="C118" s="62"/>
      <c r="D118" s="62"/>
      <c r="E118" s="50"/>
      <c r="F118" s="50"/>
      <c r="H118" s="66"/>
      <c r="I118" s="66"/>
      <c r="J118" s="66"/>
      <c r="K118" s="66"/>
      <c r="L118" s="66"/>
      <c r="M118" s="66"/>
      <c r="N118" s="66"/>
      <c r="O118" s="66"/>
      <c r="P118" s="66"/>
    </row>
    <row r="119" spans="1:16" s="33" customFormat="1" ht="9" customHeight="1">
      <c r="A119" s="34" t="s">
        <v>16</v>
      </c>
      <c r="B119" s="52">
        <v>19.86</v>
      </c>
      <c r="C119" s="53">
        <v>4.58</v>
      </c>
      <c r="D119" s="53">
        <v>2.29</v>
      </c>
      <c r="E119" s="53">
        <v>75.8</v>
      </c>
      <c r="F119" s="53">
        <v>23.897001099073638</v>
      </c>
      <c r="G119" s="35"/>
      <c r="H119" s="42"/>
      <c r="I119" s="42"/>
      <c r="J119" s="66"/>
      <c r="K119" s="66"/>
      <c r="L119" s="66"/>
      <c r="M119" s="66"/>
      <c r="N119" s="66"/>
      <c r="O119" s="66"/>
      <c r="P119" s="66"/>
    </row>
    <row r="120" spans="1:16" s="33" customFormat="1" ht="9" customHeight="1">
      <c r="A120" s="34" t="s">
        <v>17</v>
      </c>
      <c r="B120" s="52">
        <v>18.510000000000002</v>
      </c>
      <c r="C120" s="53">
        <v>4.37</v>
      </c>
      <c r="D120" s="53">
        <v>2.14</v>
      </c>
      <c r="E120" s="53">
        <v>75.83</v>
      </c>
      <c r="F120" s="53">
        <v>19.466374690255286</v>
      </c>
      <c r="G120" s="35"/>
      <c r="H120" s="42"/>
      <c r="I120" s="42"/>
      <c r="J120" s="66"/>
      <c r="K120" s="66"/>
      <c r="L120" s="66"/>
      <c r="M120" s="66"/>
      <c r="N120" s="66"/>
      <c r="O120" s="66"/>
      <c r="P120" s="66"/>
    </row>
    <row r="121" spans="1:16" s="33" customFormat="1" ht="9" customHeight="1">
      <c r="A121" s="34" t="s">
        <v>18</v>
      </c>
      <c r="B121" s="52">
        <v>19.04</v>
      </c>
      <c r="C121" s="53">
        <v>4.37</v>
      </c>
      <c r="D121" s="53">
        <v>2.23</v>
      </c>
      <c r="E121" s="53">
        <v>75.69</v>
      </c>
      <c r="F121" s="53">
        <v>29.680851063829788</v>
      </c>
      <c r="G121" s="35"/>
      <c r="H121" s="42"/>
      <c r="I121" s="42"/>
      <c r="J121" s="66"/>
      <c r="K121" s="66"/>
      <c r="L121" s="66"/>
      <c r="M121" s="66"/>
      <c r="N121" s="66"/>
      <c r="O121" s="66"/>
      <c r="P121" s="66"/>
    </row>
    <row r="122" spans="1:16" s="33" customFormat="1" ht="9" customHeight="1">
      <c r="A122" s="37" t="s">
        <v>19</v>
      </c>
      <c r="B122" s="55">
        <v>19.72</v>
      </c>
      <c r="C122" s="56">
        <v>5.35</v>
      </c>
      <c r="D122" s="56">
        <v>2.2200000000000002</v>
      </c>
      <c r="E122" s="56">
        <v>74.53</v>
      </c>
      <c r="F122" s="56">
        <v>24.5217033532195</v>
      </c>
      <c r="H122" s="66"/>
      <c r="I122" s="66"/>
      <c r="J122" s="66"/>
      <c r="K122" s="66"/>
      <c r="L122" s="66"/>
      <c r="M122" s="66"/>
      <c r="N122" s="66"/>
      <c r="O122" s="66"/>
      <c r="P122" s="66"/>
    </row>
    <row r="123" spans="1:16" s="33" customFormat="1" ht="9" customHeight="1">
      <c r="A123" s="34" t="s">
        <v>20</v>
      </c>
      <c r="B123" s="52">
        <v>20.77</v>
      </c>
      <c r="C123" s="53">
        <v>5</v>
      </c>
      <c r="D123" s="53">
        <v>2.5099999999999998</v>
      </c>
      <c r="E123" s="53">
        <v>75.53</v>
      </c>
      <c r="F123" s="53">
        <v>34.789735830023325</v>
      </c>
      <c r="H123" s="66"/>
      <c r="I123" s="66"/>
      <c r="J123" s="66"/>
      <c r="K123" s="66"/>
      <c r="L123" s="66"/>
      <c r="M123" s="66"/>
      <c r="N123" s="66"/>
      <c r="O123" s="66"/>
      <c r="P123" s="66"/>
    </row>
    <row r="124" spans="1:16" s="33" customFormat="1" ht="9" customHeight="1">
      <c r="A124" s="34" t="s">
        <v>21</v>
      </c>
      <c r="B124" s="52">
        <v>19.02</v>
      </c>
      <c r="C124" s="53">
        <v>5.39</v>
      </c>
      <c r="D124" s="53">
        <v>2.21</v>
      </c>
      <c r="E124" s="53">
        <v>75.3</v>
      </c>
      <c r="F124" s="53">
        <v>22.179220005954154</v>
      </c>
      <c r="H124" s="66"/>
      <c r="I124" s="66"/>
      <c r="J124" s="66"/>
      <c r="K124" s="66"/>
      <c r="L124" s="66"/>
      <c r="M124" s="66"/>
      <c r="N124" s="66"/>
      <c r="O124" s="66"/>
      <c r="P124" s="66"/>
    </row>
    <row r="125" spans="1:16" s="33" customFormat="1" ht="9" customHeight="1">
      <c r="A125" s="34" t="s">
        <v>22</v>
      </c>
      <c r="B125" s="52">
        <v>24.57</v>
      </c>
      <c r="C125" s="53">
        <v>4.8499999999999996</v>
      </c>
      <c r="D125" s="53">
        <v>2.83</v>
      </c>
      <c r="E125" s="53">
        <v>74.13</v>
      </c>
      <c r="F125" s="53">
        <v>7.4962572182220004</v>
      </c>
      <c r="H125" s="66"/>
      <c r="I125" s="66"/>
      <c r="J125" s="66"/>
      <c r="K125" s="66"/>
      <c r="L125" s="66"/>
      <c r="M125" s="66"/>
      <c r="N125" s="66"/>
      <c r="O125" s="66"/>
      <c r="P125" s="66"/>
    </row>
    <row r="126" spans="1:16" s="33" customFormat="1" ht="9" customHeight="1">
      <c r="A126" s="37" t="s">
        <v>23</v>
      </c>
      <c r="B126" s="55">
        <v>19.04</v>
      </c>
      <c r="C126" s="56">
        <v>4.9800000000000004</v>
      </c>
      <c r="D126" s="56">
        <v>2.2799999999999998</v>
      </c>
      <c r="E126" s="56">
        <v>75.28</v>
      </c>
      <c r="F126" s="56">
        <v>32.254702725235788</v>
      </c>
      <c r="H126" s="66"/>
      <c r="I126" s="66"/>
      <c r="J126" s="66"/>
      <c r="K126" s="66"/>
      <c r="L126" s="66"/>
      <c r="M126" s="66"/>
      <c r="N126" s="66"/>
      <c r="O126" s="66"/>
      <c r="P126" s="66"/>
    </row>
    <row r="127" spans="1:16" s="33" customFormat="1" ht="9" customHeight="1">
      <c r="A127" s="34" t="s">
        <v>24</v>
      </c>
      <c r="B127" s="52">
        <v>13.15</v>
      </c>
      <c r="C127" s="53">
        <v>6.2</v>
      </c>
      <c r="D127" s="53">
        <v>1.57</v>
      </c>
      <c r="E127" s="53">
        <v>76.489999999999995</v>
      </c>
      <c r="F127" s="53">
        <v>29.752110700509803</v>
      </c>
      <c r="H127" s="66"/>
      <c r="I127" s="66"/>
      <c r="J127" s="66"/>
      <c r="K127" s="66"/>
      <c r="L127" s="66"/>
      <c r="M127" s="66"/>
      <c r="N127" s="66"/>
      <c r="O127" s="66"/>
      <c r="P127" s="66"/>
    </row>
    <row r="128" spans="1:16" s="33" customFormat="1" ht="9" customHeight="1">
      <c r="A128" s="34" t="s">
        <v>25</v>
      </c>
      <c r="B128" s="52">
        <v>20.18</v>
      </c>
      <c r="C128" s="53">
        <v>5.41</v>
      </c>
      <c r="D128" s="53">
        <v>2.42</v>
      </c>
      <c r="E128" s="53">
        <v>74.94</v>
      </c>
      <c r="F128" s="53">
        <v>16.749445207650851</v>
      </c>
      <c r="H128" s="66"/>
      <c r="I128" s="66"/>
      <c r="J128" s="66"/>
      <c r="K128" s="66"/>
      <c r="L128" s="66"/>
      <c r="M128" s="66"/>
      <c r="N128" s="66"/>
      <c r="O128" s="66"/>
      <c r="P128" s="66"/>
    </row>
    <row r="129" spans="1:16" s="33" customFormat="1" ht="9" customHeight="1">
      <c r="A129" s="34" t="s">
        <v>26</v>
      </c>
      <c r="B129" s="52">
        <v>20.77</v>
      </c>
      <c r="C129" s="53">
        <v>5.22</v>
      </c>
      <c r="D129" s="53">
        <v>2.37</v>
      </c>
      <c r="E129" s="53">
        <v>75.08</v>
      </c>
      <c r="F129" s="53">
        <v>18.266283222197643</v>
      </c>
      <c r="H129" s="66"/>
      <c r="I129" s="66"/>
      <c r="J129" s="66"/>
      <c r="K129" s="66"/>
      <c r="L129" s="66"/>
      <c r="M129" s="66"/>
      <c r="N129" s="66"/>
      <c r="O129" s="66"/>
      <c r="P129" s="66"/>
    </row>
    <row r="130" spans="1:16" s="33" customFormat="1" ht="9" customHeight="1">
      <c r="A130" s="37" t="s">
        <v>27</v>
      </c>
      <c r="B130" s="55">
        <v>21.67</v>
      </c>
      <c r="C130" s="56">
        <v>6.42</v>
      </c>
      <c r="D130" s="56">
        <v>2.59</v>
      </c>
      <c r="E130" s="56">
        <v>73.040000000000006</v>
      </c>
      <c r="F130" s="56">
        <v>11.325066861171894</v>
      </c>
      <c r="H130" s="66"/>
      <c r="I130" s="66"/>
      <c r="J130" s="66"/>
      <c r="K130" s="66"/>
      <c r="L130" s="66"/>
      <c r="M130" s="66"/>
      <c r="N130" s="66"/>
      <c r="O130" s="66"/>
      <c r="P130" s="66"/>
    </row>
    <row r="131" spans="1:16" s="33" customFormat="1" ht="9" customHeight="1">
      <c r="A131" s="34" t="s">
        <v>28</v>
      </c>
      <c r="B131" s="52">
        <v>19.28</v>
      </c>
      <c r="C131" s="53">
        <v>5.76</v>
      </c>
      <c r="D131" s="53">
        <v>2.25</v>
      </c>
      <c r="E131" s="53">
        <v>74.900000000000006</v>
      </c>
      <c r="F131" s="53">
        <v>21.310084825636192</v>
      </c>
      <c r="H131" s="66"/>
      <c r="I131" s="66"/>
      <c r="J131" s="66"/>
      <c r="K131" s="66"/>
      <c r="L131" s="66"/>
      <c r="M131" s="66"/>
      <c r="N131" s="66"/>
      <c r="O131" s="66"/>
      <c r="P131" s="66"/>
    </row>
    <row r="132" spans="1:16" s="33" customFormat="1" ht="9" customHeight="1">
      <c r="A132" s="34" t="s">
        <v>29</v>
      </c>
      <c r="B132" s="52">
        <v>20.05</v>
      </c>
      <c r="C132" s="53">
        <v>5.35</v>
      </c>
      <c r="D132" s="53">
        <v>2.37</v>
      </c>
      <c r="E132" s="53">
        <v>75.349999999999994</v>
      </c>
      <c r="F132" s="53">
        <v>10.610527376722857</v>
      </c>
      <c r="H132" s="66"/>
      <c r="I132" s="66"/>
      <c r="J132" s="66"/>
      <c r="K132" s="66"/>
      <c r="L132" s="66"/>
      <c r="M132" s="66"/>
      <c r="N132" s="66"/>
      <c r="O132" s="66"/>
      <c r="P132" s="66"/>
    </row>
    <row r="133" spans="1:16" s="33" customFormat="1" ht="9" customHeight="1">
      <c r="A133" s="34" t="s">
        <v>30</v>
      </c>
      <c r="B133" s="52">
        <v>18.07</v>
      </c>
      <c r="C133" s="53">
        <v>4.79</v>
      </c>
      <c r="D133" s="53">
        <v>2.0699999999999998</v>
      </c>
      <c r="E133" s="53">
        <v>75.37</v>
      </c>
      <c r="F133" s="53">
        <v>26.005869949279081</v>
      </c>
      <c r="H133" s="66"/>
      <c r="I133" s="66"/>
      <c r="J133" s="66"/>
      <c r="K133" s="66"/>
      <c r="L133" s="66"/>
      <c r="M133" s="66"/>
      <c r="N133" s="66"/>
      <c r="O133" s="66"/>
      <c r="P133" s="66"/>
    </row>
    <row r="134" spans="1:16" s="33" customFormat="1" ht="9" customHeight="1">
      <c r="A134" s="37" t="s">
        <v>31</v>
      </c>
      <c r="B134" s="55">
        <v>20.5</v>
      </c>
      <c r="C134" s="56">
        <v>6.04</v>
      </c>
      <c r="D134" s="56">
        <v>2.41</v>
      </c>
      <c r="E134" s="56">
        <v>74.66</v>
      </c>
      <c r="F134" s="56">
        <v>14.24439337506934</v>
      </c>
      <c r="H134" s="66"/>
      <c r="I134" s="66"/>
      <c r="J134" s="66"/>
      <c r="K134" s="66"/>
      <c r="L134" s="66"/>
      <c r="M134" s="66"/>
      <c r="N134" s="66"/>
      <c r="O134" s="66"/>
      <c r="P134" s="66"/>
    </row>
    <row r="135" spans="1:16" s="33" customFormat="1" ht="9" customHeight="1">
      <c r="A135" s="34" t="s">
        <v>32</v>
      </c>
      <c r="B135" s="52">
        <v>18.13</v>
      </c>
      <c r="C135" s="53">
        <v>6.06</v>
      </c>
      <c r="D135" s="53">
        <v>2.12</v>
      </c>
      <c r="E135" s="53">
        <v>75.040000000000006</v>
      </c>
      <c r="F135" s="53">
        <v>18.07034092440372</v>
      </c>
      <c r="H135" s="66"/>
      <c r="I135" s="66"/>
      <c r="J135" s="66"/>
      <c r="K135" s="66"/>
      <c r="L135" s="66"/>
      <c r="M135" s="66"/>
      <c r="N135" s="66"/>
      <c r="O135" s="66"/>
      <c r="P135" s="66"/>
    </row>
    <row r="136" spans="1:16" s="33" customFormat="1" ht="9" customHeight="1">
      <c r="A136" s="34" t="s">
        <v>33</v>
      </c>
      <c r="B136" s="52">
        <v>20.51</v>
      </c>
      <c r="C136" s="53">
        <v>5.78</v>
      </c>
      <c r="D136" s="53">
        <v>2.4900000000000002</v>
      </c>
      <c r="E136" s="53">
        <v>75.12</v>
      </c>
      <c r="F136" s="53">
        <v>19.981949458483754</v>
      </c>
      <c r="H136" s="66"/>
      <c r="I136" s="66"/>
      <c r="J136" s="66"/>
      <c r="K136" s="66"/>
      <c r="L136" s="66"/>
      <c r="M136" s="66"/>
      <c r="N136" s="66"/>
      <c r="O136" s="66"/>
      <c r="P136" s="66"/>
    </row>
    <row r="137" spans="1:16" s="33" customFormat="1" ht="9" customHeight="1">
      <c r="A137" s="34" t="s">
        <v>34</v>
      </c>
      <c r="B137" s="52">
        <v>18.07</v>
      </c>
      <c r="C137" s="53">
        <v>5.0199999999999996</v>
      </c>
      <c r="D137" s="53">
        <v>2.17</v>
      </c>
      <c r="E137" s="53">
        <v>75.78</v>
      </c>
      <c r="F137" s="53">
        <v>25.217956561639642</v>
      </c>
      <c r="H137" s="66"/>
      <c r="I137" s="66"/>
      <c r="J137" s="66"/>
      <c r="K137" s="66"/>
      <c r="L137" s="66"/>
      <c r="M137" s="66"/>
      <c r="N137" s="66"/>
      <c r="O137" s="66"/>
      <c r="P137" s="66"/>
    </row>
    <row r="138" spans="1:16" s="33" customFormat="1" ht="9" customHeight="1">
      <c r="A138" s="37" t="s">
        <v>35</v>
      </c>
      <c r="B138" s="55">
        <v>19.72</v>
      </c>
      <c r="C138" s="56">
        <v>6.56</v>
      </c>
      <c r="D138" s="56">
        <v>2.35</v>
      </c>
      <c r="E138" s="56">
        <v>73.92</v>
      </c>
      <c r="F138" s="56">
        <v>5.1187126709116937</v>
      </c>
      <c r="H138" s="66"/>
      <c r="I138" s="66"/>
      <c r="J138" s="66"/>
      <c r="K138" s="66"/>
      <c r="L138" s="66"/>
      <c r="M138" s="66"/>
      <c r="N138" s="66"/>
      <c r="O138" s="66"/>
      <c r="P138" s="66"/>
    </row>
    <row r="139" spans="1:16" s="33" customFormat="1" ht="9" customHeight="1">
      <c r="A139" s="34" t="s">
        <v>36</v>
      </c>
      <c r="B139" s="52">
        <v>20.47</v>
      </c>
      <c r="C139" s="53">
        <v>5.54</v>
      </c>
      <c r="D139" s="53">
        <v>2.34</v>
      </c>
      <c r="E139" s="53">
        <v>74.67</v>
      </c>
      <c r="F139" s="53">
        <v>16.121483176452234</v>
      </c>
      <c r="H139" s="66"/>
      <c r="I139" s="66"/>
      <c r="J139" s="66"/>
      <c r="K139" s="66"/>
      <c r="L139" s="66"/>
      <c r="M139" s="66"/>
      <c r="N139" s="66"/>
      <c r="O139" s="66"/>
      <c r="P139" s="66"/>
    </row>
    <row r="140" spans="1:16" s="33" customFormat="1" ht="9" customHeight="1">
      <c r="A140" s="34" t="s">
        <v>37</v>
      </c>
      <c r="B140" s="52">
        <v>19.41</v>
      </c>
      <c r="C140" s="53">
        <v>4.6500000000000004</v>
      </c>
      <c r="D140" s="53">
        <v>2.17</v>
      </c>
      <c r="E140" s="53">
        <v>75.52</v>
      </c>
      <c r="F140" s="53">
        <v>21.707417300184918</v>
      </c>
      <c r="H140" s="66"/>
      <c r="I140" s="66"/>
      <c r="J140" s="66"/>
      <c r="K140" s="66"/>
      <c r="L140" s="66"/>
      <c r="M140" s="66"/>
      <c r="N140" s="66"/>
      <c r="O140" s="66"/>
      <c r="P140" s="66"/>
    </row>
    <row r="141" spans="1:16" s="33" customFormat="1" ht="9" customHeight="1">
      <c r="A141" s="34" t="s">
        <v>38</v>
      </c>
      <c r="B141" s="52">
        <v>20.34</v>
      </c>
      <c r="C141" s="53">
        <v>3.76</v>
      </c>
      <c r="D141" s="53">
        <v>2.19</v>
      </c>
      <c r="E141" s="53">
        <v>75.37</v>
      </c>
      <c r="F141" s="53">
        <v>10.195270336571486</v>
      </c>
      <c r="H141" s="66"/>
      <c r="I141" s="66"/>
      <c r="J141" s="66"/>
      <c r="K141" s="66"/>
      <c r="L141" s="66"/>
      <c r="M141" s="66"/>
      <c r="N141" s="66"/>
      <c r="O141" s="66"/>
      <c r="P141" s="66"/>
    </row>
    <row r="142" spans="1:16" s="33" customFormat="1" ht="9" customHeight="1">
      <c r="A142" s="37" t="s">
        <v>39</v>
      </c>
      <c r="B142" s="55">
        <v>19.47</v>
      </c>
      <c r="C142" s="56">
        <v>6.11</v>
      </c>
      <c r="D142" s="56">
        <v>2.3199999999999998</v>
      </c>
      <c r="E142" s="56">
        <v>74.69</v>
      </c>
      <c r="F142" s="56">
        <v>13.177029232823861</v>
      </c>
      <c r="H142" s="66"/>
      <c r="I142" s="66"/>
      <c r="J142" s="66"/>
      <c r="K142" s="66"/>
      <c r="L142" s="66"/>
      <c r="M142" s="66"/>
      <c r="N142" s="66"/>
      <c r="O142" s="66"/>
      <c r="P142" s="66"/>
    </row>
    <row r="143" spans="1:16" s="33" customFormat="1" ht="9" customHeight="1">
      <c r="A143" s="34" t="s">
        <v>40</v>
      </c>
      <c r="B143" s="52">
        <v>17.989999999999998</v>
      </c>
      <c r="C143" s="53">
        <v>5.69</v>
      </c>
      <c r="D143" s="53">
        <v>2.1800000000000002</v>
      </c>
      <c r="E143" s="53">
        <v>74.92</v>
      </c>
      <c r="F143" s="53">
        <v>24.350117096018735</v>
      </c>
      <c r="H143" s="66"/>
      <c r="I143" s="66"/>
      <c r="J143" s="66"/>
      <c r="K143" s="66"/>
      <c r="L143" s="66"/>
      <c r="M143" s="66"/>
      <c r="N143" s="66"/>
      <c r="O143" s="66"/>
      <c r="P143" s="66"/>
    </row>
    <row r="144" spans="1:16" s="33" customFormat="1" ht="9" customHeight="1">
      <c r="A144" s="34" t="s">
        <v>41</v>
      </c>
      <c r="B144" s="52">
        <v>18.38</v>
      </c>
      <c r="C144" s="53">
        <v>5.21</v>
      </c>
      <c r="D144" s="53">
        <v>2.2200000000000002</v>
      </c>
      <c r="E144" s="53">
        <v>75.2</v>
      </c>
      <c r="F144" s="53">
        <v>20.388044706768806</v>
      </c>
      <c r="H144" s="66"/>
      <c r="I144" s="66"/>
      <c r="J144" s="66"/>
      <c r="K144" s="66"/>
      <c r="L144" s="66"/>
      <c r="M144" s="66"/>
      <c r="N144" s="66"/>
      <c r="O144" s="66"/>
      <c r="P144" s="66"/>
    </row>
    <row r="145" spans="1:16" s="33" customFormat="1" ht="9" customHeight="1">
      <c r="A145" s="34" t="s">
        <v>42</v>
      </c>
      <c r="B145" s="52">
        <v>19.739999999999998</v>
      </c>
      <c r="C145" s="53">
        <v>4.95</v>
      </c>
      <c r="D145" s="53">
        <v>2.23</v>
      </c>
      <c r="E145" s="53">
        <v>74.87</v>
      </c>
      <c r="F145" s="53">
        <v>13.338493292053663</v>
      </c>
      <c r="H145" s="66"/>
      <c r="I145" s="66"/>
      <c r="J145" s="66"/>
      <c r="K145" s="66"/>
      <c r="L145" s="66"/>
      <c r="M145" s="66"/>
      <c r="N145" s="66"/>
      <c r="O145" s="66"/>
      <c r="P145" s="66"/>
    </row>
    <row r="146" spans="1:16" s="33" customFormat="1" ht="9" customHeight="1">
      <c r="A146" s="37" t="s">
        <v>43</v>
      </c>
      <c r="B146" s="55">
        <v>19.079999999999998</v>
      </c>
      <c r="C146" s="56">
        <v>5.45</v>
      </c>
      <c r="D146" s="56">
        <v>2.31</v>
      </c>
      <c r="E146" s="56">
        <v>75.069999999999993</v>
      </c>
      <c r="F146" s="56">
        <v>11.548288196218701</v>
      </c>
      <c r="H146" s="66"/>
      <c r="I146" s="66"/>
      <c r="J146" s="66"/>
      <c r="K146" s="66"/>
      <c r="L146" s="66"/>
      <c r="M146" s="66"/>
      <c r="N146" s="66"/>
      <c r="O146" s="66"/>
      <c r="P146" s="66"/>
    </row>
    <row r="147" spans="1:16" s="33" customFormat="1" ht="9" customHeight="1">
      <c r="A147" s="34" t="s">
        <v>44</v>
      </c>
      <c r="B147" s="52">
        <v>19.78</v>
      </c>
      <c r="C147" s="53">
        <v>5.27</v>
      </c>
      <c r="D147" s="53">
        <v>2.2400000000000002</v>
      </c>
      <c r="E147" s="53">
        <v>75.12</v>
      </c>
      <c r="F147" s="53">
        <v>8.5378681626928472</v>
      </c>
      <c r="H147" s="66"/>
      <c r="I147" s="66"/>
      <c r="J147" s="66"/>
      <c r="K147" s="66"/>
      <c r="L147" s="66"/>
      <c r="M147" s="66"/>
      <c r="N147" s="66"/>
      <c r="O147" s="66"/>
      <c r="P147" s="66"/>
    </row>
    <row r="148" spans="1:16" s="33" customFormat="1" ht="9" customHeight="1">
      <c r="A148" s="34" t="s">
        <v>45</v>
      </c>
      <c r="B148" s="52">
        <v>18.329999999999998</v>
      </c>
      <c r="C148" s="53">
        <v>6.4</v>
      </c>
      <c r="D148" s="53">
        <v>2.19</v>
      </c>
      <c r="E148" s="53">
        <v>74.33</v>
      </c>
      <c r="F148" s="53">
        <v>12.282966337636042</v>
      </c>
      <c r="H148" s="66"/>
      <c r="I148" s="66"/>
      <c r="J148" s="66"/>
      <c r="K148" s="66"/>
      <c r="L148" s="66"/>
      <c r="M148" s="66"/>
      <c r="N148" s="66"/>
      <c r="O148" s="66"/>
      <c r="P148" s="66"/>
    </row>
    <row r="149" spans="1:16" s="33" customFormat="1" ht="9" customHeight="1">
      <c r="A149" s="34" t="s">
        <v>46</v>
      </c>
      <c r="B149" s="52">
        <v>17.45</v>
      </c>
      <c r="C149" s="53">
        <v>6.01</v>
      </c>
      <c r="D149" s="53">
        <v>2.02</v>
      </c>
      <c r="E149" s="53">
        <v>74.430000000000007</v>
      </c>
      <c r="F149" s="53">
        <v>15.422247172989012</v>
      </c>
      <c r="H149" s="66"/>
      <c r="I149" s="66"/>
      <c r="J149" s="66"/>
      <c r="K149" s="66"/>
      <c r="L149" s="66"/>
      <c r="M149" s="66"/>
      <c r="N149" s="66"/>
      <c r="O149" s="66"/>
      <c r="P149" s="66"/>
    </row>
    <row r="150" spans="1:16" s="33" customFormat="1" ht="9" customHeight="1">
      <c r="A150" s="37" t="s">
        <v>47</v>
      </c>
      <c r="B150" s="55">
        <v>21.14</v>
      </c>
      <c r="C150" s="56">
        <v>6.01</v>
      </c>
      <c r="D150" s="56">
        <v>2.5499999999999998</v>
      </c>
      <c r="E150" s="56">
        <v>74.84</v>
      </c>
      <c r="F150" s="56">
        <v>20.411339633129515</v>
      </c>
      <c r="H150" s="66"/>
      <c r="I150" s="66"/>
      <c r="J150" s="66"/>
      <c r="K150" s="66"/>
      <c r="L150" s="66"/>
      <c r="M150" s="66"/>
      <c r="N150" s="66"/>
      <c r="O150" s="66"/>
      <c r="P150" s="66"/>
    </row>
    <row r="151" spans="1:16" s="33" customFormat="1" ht="9" customHeight="1">
      <c r="A151" s="40"/>
      <c r="B151" s="41"/>
      <c r="C151" s="42"/>
      <c r="D151" s="42"/>
      <c r="E151" s="42"/>
      <c r="F151" s="35"/>
      <c r="H151" s="66"/>
      <c r="I151" s="66"/>
      <c r="J151" s="66"/>
      <c r="K151" s="66"/>
      <c r="L151" s="66"/>
      <c r="M151" s="66"/>
      <c r="N151" s="66"/>
      <c r="O151" s="66"/>
      <c r="P151" s="66"/>
    </row>
    <row r="152" spans="1:16" ht="9" customHeight="1">
      <c r="A152" s="28">
        <v>2014</v>
      </c>
      <c r="B152" s="19"/>
      <c r="C152" s="19"/>
      <c r="D152" s="19"/>
      <c r="E152" s="19"/>
      <c r="F152" s="19"/>
      <c r="J152" s="66"/>
    </row>
    <row r="153" spans="1:16" s="33" customFormat="1" ht="9" customHeight="1">
      <c r="A153" s="30" t="s">
        <v>15</v>
      </c>
      <c r="B153" s="50">
        <v>18.77</v>
      </c>
      <c r="C153" s="50">
        <v>5.59</v>
      </c>
      <c r="D153" s="50">
        <v>2.21</v>
      </c>
      <c r="E153" s="50">
        <v>74.95</v>
      </c>
      <c r="F153" s="65">
        <v>19.642625317415394</v>
      </c>
      <c r="H153" s="66"/>
      <c r="I153" s="66"/>
      <c r="J153" s="66"/>
      <c r="K153" s="66"/>
      <c r="L153" s="66"/>
      <c r="M153" s="66"/>
      <c r="N153" s="66"/>
      <c r="O153" s="66"/>
      <c r="P153" s="66"/>
    </row>
    <row r="154" spans="1:16" s="33" customFormat="1" ht="3.95" customHeight="1">
      <c r="A154" s="30"/>
      <c r="B154" s="62"/>
      <c r="C154" s="62"/>
      <c r="D154" s="62"/>
      <c r="E154" s="50"/>
      <c r="F154" s="50"/>
      <c r="H154" s="66"/>
      <c r="I154" s="66"/>
      <c r="J154" s="66"/>
      <c r="K154" s="66"/>
      <c r="L154" s="66"/>
      <c r="M154" s="66"/>
      <c r="N154" s="66"/>
      <c r="O154" s="66"/>
      <c r="P154" s="66"/>
    </row>
    <row r="155" spans="1:16" s="33" customFormat="1" ht="9" customHeight="1">
      <c r="A155" s="34" t="s">
        <v>16</v>
      </c>
      <c r="B155" s="52">
        <v>19.39</v>
      </c>
      <c r="C155" s="53">
        <v>4.67</v>
      </c>
      <c r="D155" s="53">
        <v>2.25</v>
      </c>
      <c r="E155" s="53">
        <v>75.680000000000007</v>
      </c>
      <c r="F155" s="53">
        <v>17.083946980854197</v>
      </c>
      <c r="G155" s="35"/>
      <c r="H155" s="42"/>
      <c r="I155" s="42"/>
      <c r="J155" s="66"/>
      <c r="K155" s="66"/>
      <c r="L155" s="66"/>
      <c r="M155" s="66"/>
      <c r="N155" s="66"/>
      <c r="O155" s="66"/>
      <c r="P155" s="66"/>
    </row>
    <row r="156" spans="1:16" s="33" customFormat="1" ht="9" customHeight="1">
      <c r="A156" s="34" t="s">
        <v>17</v>
      </c>
      <c r="B156" s="52">
        <v>18.11</v>
      </c>
      <c r="C156" s="53">
        <v>4.51</v>
      </c>
      <c r="D156" s="53">
        <v>2.1</v>
      </c>
      <c r="E156" s="53">
        <v>75.72</v>
      </c>
      <c r="F156" s="53">
        <v>16.371681415929203</v>
      </c>
      <c r="G156" s="35"/>
      <c r="H156" s="42"/>
      <c r="I156" s="42"/>
      <c r="J156" s="66"/>
      <c r="K156" s="66"/>
      <c r="L156" s="66"/>
      <c r="M156" s="66"/>
      <c r="N156" s="66"/>
      <c r="O156" s="66"/>
      <c r="P156" s="66"/>
    </row>
    <row r="157" spans="1:16" s="33" customFormat="1" ht="9" customHeight="1">
      <c r="A157" s="34" t="s">
        <v>18</v>
      </c>
      <c r="B157" s="52">
        <v>18.91</v>
      </c>
      <c r="C157" s="53">
        <v>4.49</v>
      </c>
      <c r="D157" s="53">
        <v>2.2400000000000002</v>
      </c>
      <c r="E157" s="53">
        <v>75.59</v>
      </c>
      <c r="F157" s="53">
        <v>24.427480916030532</v>
      </c>
      <c r="G157" s="35"/>
      <c r="H157" s="42"/>
      <c r="I157" s="42"/>
      <c r="J157" s="66"/>
      <c r="K157" s="66"/>
      <c r="L157" s="66"/>
      <c r="M157" s="66"/>
      <c r="N157" s="66"/>
      <c r="O157" s="66"/>
      <c r="P157" s="66"/>
    </row>
    <row r="158" spans="1:16" s="33" customFormat="1" ht="9" customHeight="1">
      <c r="A158" s="37" t="s">
        <v>19</v>
      </c>
      <c r="B158" s="55">
        <v>19.52</v>
      </c>
      <c r="C158" s="56">
        <v>5.49</v>
      </c>
      <c r="D158" s="56">
        <v>2.2200000000000002</v>
      </c>
      <c r="E158" s="56">
        <v>74.44</v>
      </c>
      <c r="F158" s="56">
        <v>25.87590526521824</v>
      </c>
      <c r="H158" s="66"/>
      <c r="I158" s="66"/>
      <c r="J158" s="66"/>
      <c r="K158" s="66"/>
      <c r="L158" s="66"/>
      <c r="M158" s="66"/>
      <c r="N158" s="66"/>
      <c r="O158" s="66"/>
      <c r="P158" s="66"/>
    </row>
    <row r="159" spans="1:16" s="33" customFormat="1" ht="9" customHeight="1">
      <c r="A159" s="34" t="s">
        <v>20</v>
      </c>
      <c r="B159" s="52">
        <v>20.64</v>
      </c>
      <c r="C159" s="53">
        <v>5.1100000000000003</v>
      </c>
      <c r="D159" s="53">
        <v>2.5099999999999998</v>
      </c>
      <c r="E159" s="53">
        <v>75.44</v>
      </c>
      <c r="F159" s="53">
        <v>38.1882145998241</v>
      </c>
      <c r="H159" s="66"/>
      <c r="I159" s="66"/>
      <c r="J159" s="66"/>
      <c r="K159" s="66"/>
      <c r="L159" s="66"/>
      <c r="M159" s="66"/>
      <c r="N159" s="66"/>
      <c r="O159" s="66"/>
      <c r="P159" s="66"/>
    </row>
    <row r="160" spans="1:16" s="33" customFormat="1" ht="9" customHeight="1">
      <c r="A160" s="34" t="s">
        <v>21</v>
      </c>
      <c r="B160" s="52">
        <v>18.899999999999999</v>
      </c>
      <c r="C160" s="53">
        <v>5.47</v>
      </c>
      <c r="D160" s="53">
        <v>2.2000000000000002</v>
      </c>
      <c r="E160" s="53">
        <v>75.22</v>
      </c>
      <c r="F160" s="53">
        <v>23.823529411764703</v>
      </c>
      <c r="H160" s="66"/>
      <c r="I160" s="66"/>
      <c r="J160" s="66"/>
      <c r="K160" s="66"/>
      <c r="L160" s="66"/>
      <c r="M160" s="66"/>
      <c r="N160" s="66"/>
      <c r="O160" s="66"/>
      <c r="P160" s="66"/>
    </row>
    <row r="161" spans="1:16" s="33" customFormat="1" ht="9" customHeight="1">
      <c r="A161" s="34" t="s">
        <v>22</v>
      </c>
      <c r="B161" s="52">
        <v>24.46</v>
      </c>
      <c r="C161" s="53">
        <v>4.96</v>
      </c>
      <c r="D161" s="53">
        <v>2.83</v>
      </c>
      <c r="E161" s="53">
        <v>74.010000000000005</v>
      </c>
      <c r="F161" s="53">
        <v>7.7290575916230368</v>
      </c>
      <c r="H161" s="66"/>
      <c r="I161" s="66"/>
      <c r="J161" s="66"/>
      <c r="K161" s="66"/>
      <c r="L161" s="66"/>
      <c r="M161" s="66"/>
      <c r="N161" s="66"/>
      <c r="O161" s="66"/>
      <c r="P161" s="66"/>
    </row>
    <row r="162" spans="1:16" s="33" customFormat="1" ht="9" customHeight="1">
      <c r="A162" s="37" t="s">
        <v>23</v>
      </c>
      <c r="B162" s="55">
        <v>18.690000000000001</v>
      </c>
      <c r="C162" s="56">
        <v>5.09</v>
      </c>
      <c r="D162" s="56">
        <v>2.2400000000000002</v>
      </c>
      <c r="E162" s="56">
        <v>75.17</v>
      </c>
      <c r="F162" s="56">
        <v>29.767417105753367</v>
      </c>
      <c r="H162" s="66"/>
      <c r="I162" s="66"/>
      <c r="J162" s="66"/>
      <c r="K162" s="66"/>
      <c r="L162" s="66"/>
      <c r="M162" s="66"/>
      <c r="N162" s="66"/>
      <c r="O162" s="66"/>
      <c r="P162" s="66"/>
    </row>
    <row r="163" spans="1:16" s="33" customFormat="1" ht="9" customHeight="1">
      <c r="A163" s="34" t="s">
        <v>24</v>
      </c>
      <c r="B163" s="52">
        <v>12.83</v>
      </c>
      <c r="C163" s="53">
        <v>6.42</v>
      </c>
      <c r="D163" s="53">
        <v>1.55</v>
      </c>
      <c r="E163" s="53">
        <v>76.41</v>
      </c>
      <c r="F163" s="53">
        <v>31.057713288239146</v>
      </c>
      <c r="H163" s="66"/>
      <c r="I163" s="66"/>
      <c r="J163" s="66"/>
      <c r="K163" s="66"/>
      <c r="L163" s="66"/>
      <c r="M163" s="66"/>
      <c r="N163" s="66"/>
      <c r="O163" s="66"/>
      <c r="P163" s="66"/>
    </row>
    <row r="164" spans="1:16" s="33" customFormat="1" ht="9" customHeight="1">
      <c r="A164" s="34" t="s">
        <v>25</v>
      </c>
      <c r="B164" s="52">
        <v>19.809999999999999</v>
      </c>
      <c r="C164" s="53">
        <v>5.52</v>
      </c>
      <c r="D164" s="53">
        <v>2.39</v>
      </c>
      <c r="E164" s="53">
        <v>74.849999999999994</v>
      </c>
      <c r="F164" s="53">
        <v>27.34375</v>
      </c>
      <c r="H164" s="66"/>
      <c r="I164" s="66"/>
      <c r="J164" s="66"/>
      <c r="K164" s="66"/>
      <c r="L164" s="66"/>
      <c r="M164" s="66"/>
      <c r="N164" s="66"/>
      <c r="O164" s="66"/>
      <c r="P164" s="66"/>
    </row>
    <row r="165" spans="1:16" s="33" customFormat="1" ht="9" customHeight="1">
      <c r="A165" s="34" t="s">
        <v>26</v>
      </c>
      <c r="B165" s="52">
        <v>20.39</v>
      </c>
      <c r="C165" s="53">
        <v>5.31</v>
      </c>
      <c r="D165" s="53">
        <v>2.34</v>
      </c>
      <c r="E165" s="53">
        <v>74.98</v>
      </c>
      <c r="F165" s="53">
        <v>18.920252969304336</v>
      </c>
      <c r="H165" s="66"/>
      <c r="I165" s="66"/>
      <c r="J165" s="66"/>
      <c r="K165" s="66"/>
      <c r="L165" s="66"/>
      <c r="M165" s="66"/>
      <c r="N165" s="66"/>
      <c r="O165" s="66"/>
      <c r="P165" s="66"/>
    </row>
    <row r="166" spans="1:16" s="33" customFormat="1" ht="9" customHeight="1">
      <c r="A166" s="37" t="s">
        <v>27</v>
      </c>
      <c r="B166" s="55">
        <v>21.23</v>
      </c>
      <c r="C166" s="56">
        <v>6.58</v>
      </c>
      <c r="D166" s="56">
        <v>2.54</v>
      </c>
      <c r="E166" s="56">
        <v>72.95</v>
      </c>
      <c r="F166" s="56">
        <v>12.232098765432099</v>
      </c>
      <c r="H166" s="66"/>
      <c r="I166" s="66"/>
      <c r="J166" s="66"/>
      <c r="K166" s="66"/>
      <c r="L166" s="66"/>
      <c r="M166" s="66"/>
      <c r="N166" s="66"/>
      <c r="O166" s="66"/>
      <c r="P166" s="66"/>
    </row>
    <row r="167" spans="1:16" s="33" customFormat="1" ht="9" customHeight="1">
      <c r="A167" s="34" t="s">
        <v>28</v>
      </c>
      <c r="B167" s="52">
        <v>18.96</v>
      </c>
      <c r="C167" s="53">
        <v>5.9</v>
      </c>
      <c r="D167" s="53">
        <v>2.23</v>
      </c>
      <c r="E167" s="53">
        <v>74.81</v>
      </c>
      <c r="F167" s="53">
        <v>24.238943136128661</v>
      </c>
      <c r="H167" s="66"/>
      <c r="I167" s="66"/>
      <c r="J167" s="66"/>
      <c r="K167" s="66"/>
      <c r="L167" s="66"/>
      <c r="M167" s="66"/>
      <c r="N167" s="66"/>
      <c r="O167" s="66"/>
      <c r="P167" s="66"/>
    </row>
    <row r="168" spans="1:16" s="33" customFormat="1" ht="9" customHeight="1">
      <c r="A168" s="34" t="s">
        <v>29</v>
      </c>
      <c r="B168" s="52">
        <v>19.52</v>
      </c>
      <c r="C168" s="53">
        <v>5.45</v>
      </c>
      <c r="D168" s="53">
        <v>2.31</v>
      </c>
      <c r="E168" s="53">
        <v>75.25</v>
      </c>
      <c r="F168" s="53">
        <v>11.777705230908314</v>
      </c>
      <c r="H168" s="66"/>
      <c r="I168" s="66"/>
      <c r="J168" s="66"/>
      <c r="K168" s="66"/>
      <c r="L168" s="66"/>
      <c r="M168" s="66"/>
      <c r="N168" s="66"/>
      <c r="O168" s="66"/>
      <c r="P168" s="66"/>
    </row>
    <row r="169" spans="1:16" s="33" customFormat="1" ht="9" customHeight="1">
      <c r="A169" s="34" t="s">
        <v>30</v>
      </c>
      <c r="B169" s="52">
        <v>17.73</v>
      </c>
      <c r="C169" s="53">
        <v>4.96</v>
      </c>
      <c r="D169" s="53">
        <v>2.04</v>
      </c>
      <c r="E169" s="53">
        <v>75.25</v>
      </c>
      <c r="F169" s="53">
        <v>25.571399231288328</v>
      </c>
      <c r="H169" s="66"/>
      <c r="I169" s="66"/>
      <c r="J169" s="66"/>
      <c r="K169" s="66"/>
      <c r="L169" s="66"/>
      <c r="M169" s="66"/>
      <c r="N169" s="66"/>
      <c r="O169" s="66"/>
      <c r="P169" s="66"/>
    </row>
    <row r="170" spans="1:16" s="33" customFormat="1" ht="9" customHeight="1">
      <c r="A170" s="37" t="s">
        <v>31</v>
      </c>
      <c r="B170" s="55">
        <v>20.37</v>
      </c>
      <c r="C170" s="56">
        <v>6.15</v>
      </c>
      <c r="D170" s="56">
        <v>2.4</v>
      </c>
      <c r="E170" s="56">
        <v>74.59</v>
      </c>
      <c r="F170" s="56">
        <v>15.561056105610561</v>
      </c>
      <c r="H170" s="66"/>
      <c r="I170" s="66"/>
      <c r="J170" s="66"/>
      <c r="K170" s="66"/>
      <c r="L170" s="66"/>
      <c r="M170" s="66"/>
      <c r="N170" s="66"/>
      <c r="O170" s="66"/>
      <c r="P170" s="66"/>
    </row>
    <row r="171" spans="1:16" s="33" customFormat="1" ht="9" customHeight="1">
      <c r="A171" s="34" t="s">
        <v>32</v>
      </c>
      <c r="B171" s="52">
        <v>17.989999999999998</v>
      </c>
      <c r="C171" s="53">
        <v>6.24</v>
      </c>
      <c r="D171" s="53">
        <v>2.12</v>
      </c>
      <c r="E171" s="53">
        <v>74.959999999999994</v>
      </c>
      <c r="F171" s="53">
        <v>18.299469393037402</v>
      </c>
      <c r="H171" s="66"/>
      <c r="I171" s="66"/>
      <c r="J171" s="66"/>
      <c r="K171" s="66"/>
      <c r="L171" s="66"/>
      <c r="M171" s="66"/>
      <c r="N171" s="66"/>
      <c r="O171" s="66"/>
      <c r="P171" s="66"/>
    </row>
    <row r="172" spans="1:16" s="33" customFormat="1" ht="9" customHeight="1">
      <c r="A172" s="34" t="s">
        <v>33</v>
      </c>
      <c r="B172" s="52">
        <v>20.079999999999998</v>
      </c>
      <c r="C172" s="53">
        <v>5.87</v>
      </c>
      <c r="D172" s="53">
        <v>2.4500000000000002</v>
      </c>
      <c r="E172" s="53">
        <v>75.05</v>
      </c>
      <c r="F172" s="53">
        <v>18.411680911680911</v>
      </c>
      <c r="H172" s="66"/>
      <c r="I172" s="66"/>
      <c r="J172" s="66"/>
      <c r="K172" s="66"/>
      <c r="L172" s="66"/>
      <c r="M172" s="66"/>
      <c r="N172" s="66"/>
      <c r="O172" s="66"/>
      <c r="P172" s="66"/>
    </row>
    <row r="173" spans="1:16" s="33" customFormat="1" ht="9" customHeight="1">
      <c r="A173" s="34" t="s">
        <v>34</v>
      </c>
      <c r="B173" s="52">
        <v>17.8</v>
      </c>
      <c r="C173" s="53">
        <v>5.12</v>
      </c>
      <c r="D173" s="53">
        <v>2.14</v>
      </c>
      <c r="E173" s="53">
        <v>75.69</v>
      </c>
      <c r="F173" s="53">
        <v>30.804496890448096</v>
      </c>
      <c r="H173" s="66"/>
      <c r="I173" s="66"/>
      <c r="J173" s="66"/>
      <c r="K173" s="66"/>
      <c r="L173" s="66"/>
      <c r="M173" s="66"/>
      <c r="N173" s="66"/>
      <c r="O173" s="66"/>
      <c r="P173" s="66"/>
    </row>
    <row r="174" spans="1:16" s="33" customFormat="1" ht="9" customHeight="1">
      <c r="A174" s="37" t="s">
        <v>35</v>
      </c>
      <c r="B174" s="55">
        <v>19.489999999999998</v>
      </c>
      <c r="C174" s="56">
        <v>6.71</v>
      </c>
      <c r="D174" s="56">
        <v>2.33</v>
      </c>
      <c r="E174" s="56">
        <v>73.849999999999994</v>
      </c>
      <c r="F174" s="56">
        <v>6.8666551066412342</v>
      </c>
      <c r="H174" s="66"/>
      <c r="I174" s="66"/>
      <c r="J174" s="66"/>
      <c r="K174" s="66"/>
      <c r="L174" s="66"/>
      <c r="M174" s="66"/>
      <c r="N174" s="66"/>
      <c r="O174" s="66"/>
      <c r="P174" s="66"/>
    </row>
    <row r="175" spans="1:16" s="33" customFormat="1" ht="9" customHeight="1">
      <c r="A175" s="34" t="s">
        <v>36</v>
      </c>
      <c r="B175" s="52">
        <v>20.16</v>
      </c>
      <c r="C175" s="53">
        <v>5.66</v>
      </c>
      <c r="D175" s="53">
        <v>2.31</v>
      </c>
      <c r="E175" s="53">
        <v>74.569999999999993</v>
      </c>
      <c r="F175" s="53">
        <v>18.06562054208274</v>
      </c>
      <c r="H175" s="66"/>
      <c r="I175" s="66"/>
      <c r="J175" s="66"/>
      <c r="K175" s="66"/>
      <c r="L175" s="66"/>
      <c r="M175" s="66"/>
      <c r="N175" s="66"/>
      <c r="O175" s="66"/>
      <c r="P175" s="66"/>
    </row>
    <row r="176" spans="1:16" s="33" customFormat="1" ht="9" customHeight="1">
      <c r="A176" s="34" t="s">
        <v>37</v>
      </c>
      <c r="B176" s="52">
        <v>19.16</v>
      </c>
      <c r="C176" s="53">
        <v>4.75</v>
      </c>
      <c r="D176" s="53">
        <v>2.15</v>
      </c>
      <c r="E176" s="53">
        <v>75.400000000000006</v>
      </c>
      <c r="F176" s="53">
        <v>19.282557302908828</v>
      </c>
      <c r="H176" s="66"/>
      <c r="I176" s="66"/>
      <c r="J176" s="66"/>
      <c r="K176" s="66"/>
      <c r="L176" s="66"/>
      <c r="M176" s="66"/>
      <c r="N176" s="66"/>
      <c r="O176" s="66"/>
      <c r="P176" s="66"/>
    </row>
    <row r="177" spans="1:16" s="33" customFormat="1" ht="9" customHeight="1">
      <c r="A177" s="34" t="s">
        <v>38</v>
      </c>
      <c r="B177" s="52">
        <v>19.940000000000001</v>
      </c>
      <c r="C177" s="53">
        <v>3.89</v>
      </c>
      <c r="D177" s="53">
        <v>2.16</v>
      </c>
      <c r="E177" s="53">
        <v>75.22</v>
      </c>
      <c r="F177" s="53">
        <v>13.607444687114235</v>
      </c>
      <c r="H177" s="66"/>
      <c r="I177" s="66"/>
      <c r="J177" s="66"/>
      <c r="K177" s="66"/>
      <c r="L177" s="66"/>
      <c r="M177" s="66"/>
      <c r="N177" s="66"/>
      <c r="O177" s="66"/>
      <c r="P177" s="66"/>
    </row>
    <row r="178" spans="1:16" s="33" customFormat="1" ht="9" customHeight="1">
      <c r="A178" s="37" t="s">
        <v>39</v>
      </c>
      <c r="B178" s="55">
        <v>19.13</v>
      </c>
      <c r="C178" s="56">
        <v>6.28</v>
      </c>
      <c r="D178" s="56">
        <v>2.29</v>
      </c>
      <c r="E178" s="56">
        <v>74.599999999999994</v>
      </c>
      <c r="F178" s="56">
        <v>12.409833652289121</v>
      </c>
      <c r="H178" s="66"/>
      <c r="I178" s="66"/>
      <c r="J178" s="66"/>
      <c r="K178" s="66"/>
      <c r="L178" s="66"/>
      <c r="M178" s="66"/>
      <c r="N178" s="66"/>
      <c r="O178" s="66"/>
      <c r="P178" s="66"/>
    </row>
    <row r="179" spans="1:16" s="33" customFormat="1" ht="9" customHeight="1">
      <c r="A179" s="34" t="s">
        <v>40</v>
      </c>
      <c r="B179" s="52">
        <v>17.72</v>
      </c>
      <c r="C179" s="53">
        <v>5.84</v>
      </c>
      <c r="D179" s="53">
        <v>2.16</v>
      </c>
      <c r="E179" s="53">
        <v>74.84</v>
      </c>
      <c r="F179" s="53">
        <v>33.038468253506373</v>
      </c>
      <c r="H179" s="66"/>
      <c r="I179" s="66"/>
      <c r="J179" s="66"/>
      <c r="K179" s="66"/>
      <c r="L179" s="66"/>
      <c r="M179" s="66"/>
      <c r="N179" s="66"/>
      <c r="O179" s="66"/>
      <c r="P179" s="66"/>
    </row>
    <row r="180" spans="1:16" s="33" customFormat="1" ht="9" customHeight="1">
      <c r="A180" s="34" t="s">
        <v>41</v>
      </c>
      <c r="B180" s="52">
        <v>18.05</v>
      </c>
      <c r="C180" s="53">
        <v>5.33</v>
      </c>
      <c r="D180" s="53">
        <v>2.19</v>
      </c>
      <c r="E180" s="53">
        <v>75.11</v>
      </c>
      <c r="F180" s="53">
        <v>20.854381041471783</v>
      </c>
      <c r="H180" s="66"/>
      <c r="I180" s="66"/>
      <c r="J180" s="66"/>
      <c r="K180" s="66"/>
      <c r="L180" s="66"/>
      <c r="M180" s="66"/>
      <c r="N180" s="66"/>
      <c r="O180" s="66"/>
      <c r="P180" s="66"/>
    </row>
    <row r="181" spans="1:16" s="33" customFormat="1" ht="9" customHeight="1">
      <c r="A181" s="34" t="s">
        <v>42</v>
      </c>
      <c r="B181" s="52">
        <v>19.63</v>
      </c>
      <c r="C181" s="53">
        <v>5.08</v>
      </c>
      <c r="D181" s="53">
        <v>2.2400000000000002</v>
      </c>
      <c r="E181" s="53">
        <v>74.77</v>
      </c>
      <c r="F181" s="53">
        <v>14.159589674598502</v>
      </c>
      <c r="H181" s="66"/>
      <c r="I181" s="66"/>
      <c r="J181" s="66"/>
      <c r="K181" s="66"/>
      <c r="L181" s="66"/>
      <c r="M181" s="66"/>
      <c r="N181" s="66"/>
      <c r="O181" s="66"/>
      <c r="P181" s="66"/>
    </row>
    <row r="182" spans="1:16" s="33" customFormat="1" ht="9" customHeight="1">
      <c r="A182" s="37" t="s">
        <v>43</v>
      </c>
      <c r="B182" s="55">
        <v>18.899999999999999</v>
      </c>
      <c r="C182" s="56">
        <v>5.61</v>
      </c>
      <c r="D182" s="56">
        <v>2.31</v>
      </c>
      <c r="E182" s="56">
        <v>74.98</v>
      </c>
      <c r="F182" s="56">
        <v>12.237159600137884</v>
      </c>
      <c r="H182" s="66"/>
      <c r="I182" s="66"/>
      <c r="J182" s="66"/>
      <c r="K182" s="66"/>
      <c r="L182" s="66"/>
      <c r="M182" s="66"/>
      <c r="N182" s="66"/>
      <c r="O182" s="66"/>
      <c r="P182" s="66"/>
    </row>
    <row r="183" spans="1:16" s="33" customFormat="1" ht="9" customHeight="1">
      <c r="A183" s="34" t="s">
        <v>44</v>
      </c>
      <c r="B183" s="52">
        <v>19.510000000000002</v>
      </c>
      <c r="C183" s="53">
        <v>5.38</v>
      </c>
      <c r="D183" s="53">
        <v>2.2200000000000002</v>
      </c>
      <c r="E183" s="53">
        <v>75.010000000000005</v>
      </c>
      <c r="F183" s="53">
        <v>15.751173708920188</v>
      </c>
      <c r="H183" s="66"/>
      <c r="I183" s="66"/>
      <c r="J183" s="66"/>
      <c r="K183" s="66"/>
      <c r="L183" s="66"/>
      <c r="M183" s="66"/>
      <c r="N183" s="66"/>
      <c r="O183" s="66"/>
      <c r="P183" s="66"/>
    </row>
    <row r="184" spans="1:16" s="33" customFormat="1" ht="9" customHeight="1">
      <c r="A184" s="34" t="s">
        <v>45</v>
      </c>
      <c r="B184" s="52">
        <v>18.079999999999998</v>
      </c>
      <c r="C184" s="53">
        <v>6.57</v>
      </c>
      <c r="D184" s="53">
        <v>2.1800000000000002</v>
      </c>
      <c r="E184" s="53">
        <v>74.25</v>
      </c>
      <c r="F184" s="53">
        <v>11.805150323480907</v>
      </c>
      <c r="H184" s="66"/>
      <c r="I184" s="66"/>
      <c r="J184" s="66"/>
      <c r="K184" s="66"/>
      <c r="L184" s="66"/>
      <c r="M184" s="66"/>
      <c r="N184" s="66"/>
      <c r="O184" s="66"/>
      <c r="P184" s="66"/>
    </row>
    <row r="185" spans="1:16" s="33" customFormat="1" ht="9" customHeight="1">
      <c r="A185" s="34" t="s">
        <v>46</v>
      </c>
      <c r="B185" s="52">
        <v>17.2</v>
      </c>
      <c r="C185" s="53">
        <v>6.11</v>
      </c>
      <c r="D185" s="53">
        <v>2</v>
      </c>
      <c r="E185" s="53">
        <v>74.36</v>
      </c>
      <c r="F185" s="53">
        <v>13.638773191972739</v>
      </c>
      <c r="H185" s="66"/>
      <c r="I185" s="66"/>
      <c r="J185" s="66"/>
      <c r="K185" s="66"/>
      <c r="L185" s="66"/>
      <c r="M185" s="66"/>
      <c r="N185" s="66"/>
      <c r="O185" s="66"/>
      <c r="P185" s="66"/>
    </row>
    <row r="186" spans="1:16" s="33" customFormat="1" ht="9" customHeight="1">
      <c r="A186" s="37" t="s">
        <v>47</v>
      </c>
      <c r="B186" s="55">
        <v>20.83</v>
      </c>
      <c r="C186" s="56">
        <v>6.11</v>
      </c>
      <c r="D186" s="56">
        <v>2.5299999999999998</v>
      </c>
      <c r="E186" s="56">
        <v>74.760000000000005</v>
      </c>
      <c r="F186" s="56">
        <v>21.970705725699069</v>
      </c>
      <c r="H186" s="66"/>
      <c r="I186" s="66"/>
      <c r="J186" s="66"/>
      <c r="K186" s="66"/>
      <c r="L186" s="66"/>
      <c r="M186" s="66"/>
      <c r="N186" s="66"/>
      <c r="O186" s="66"/>
      <c r="P186" s="66"/>
    </row>
    <row r="187" spans="1:16" s="33" customFormat="1" ht="9" customHeight="1">
      <c r="A187" s="40"/>
      <c r="B187" s="41"/>
      <c r="C187" s="42"/>
      <c r="D187" s="42"/>
      <c r="E187" s="42"/>
      <c r="F187" s="35"/>
      <c r="H187" s="66"/>
      <c r="I187" s="66"/>
      <c r="J187" s="66"/>
      <c r="K187" s="66"/>
      <c r="L187" s="66"/>
      <c r="M187" s="66"/>
      <c r="N187" s="66"/>
      <c r="O187" s="66"/>
      <c r="P187" s="66"/>
    </row>
    <row r="188" spans="1:16" ht="9" customHeight="1">
      <c r="A188" s="28">
        <v>2015</v>
      </c>
      <c r="B188" s="50"/>
      <c r="C188" s="50"/>
      <c r="D188" s="50"/>
      <c r="E188" s="50"/>
      <c r="F188" s="50"/>
    </row>
    <row r="189" spans="1:16" s="33" customFormat="1" ht="9" customHeight="1">
      <c r="A189" s="30" t="s">
        <v>15</v>
      </c>
      <c r="B189" s="50">
        <v>18.45</v>
      </c>
      <c r="C189" s="50">
        <v>5.78</v>
      </c>
      <c r="D189" s="50">
        <v>2.1800000000000002</v>
      </c>
      <c r="E189" s="50">
        <v>74.709999999999994</v>
      </c>
      <c r="F189" s="65">
        <v>22.200538333888872</v>
      </c>
      <c r="H189" s="66"/>
      <c r="I189" s="66"/>
      <c r="J189" s="66"/>
      <c r="K189" s="66"/>
      <c r="L189" s="66"/>
      <c r="M189" s="66"/>
      <c r="N189" s="66"/>
      <c r="O189" s="66"/>
      <c r="P189" s="66"/>
    </row>
    <row r="190" spans="1:16" s="33" customFormat="1" ht="3.95" customHeight="1">
      <c r="A190" s="30"/>
      <c r="B190" s="62"/>
      <c r="C190" s="62"/>
      <c r="D190" s="62"/>
      <c r="E190" s="50"/>
      <c r="F190" s="50"/>
      <c r="H190" s="66"/>
      <c r="I190" s="66"/>
      <c r="J190" s="66"/>
      <c r="K190" s="66"/>
      <c r="L190" s="66"/>
      <c r="M190" s="66"/>
      <c r="N190" s="66"/>
      <c r="O190" s="66"/>
      <c r="P190" s="66"/>
    </row>
    <row r="191" spans="1:16" s="33" customFormat="1" ht="9" customHeight="1">
      <c r="A191" s="34" t="s">
        <v>16</v>
      </c>
      <c r="B191" s="52">
        <v>18.899999999999999</v>
      </c>
      <c r="C191" s="53">
        <v>4.84</v>
      </c>
      <c r="D191" s="53">
        <v>2.2000000000000002</v>
      </c>
      <c r="E191" s="53">
        <v>75.430000000000007</v>
      </c>
      <c r="F191" s="53">
        <v>25.184970259683737</v>
      </c>
      <c r="G191" s="35"/>
      <c r="H191" s="66"/>
      <c r="I191" s="42"/>
      <c r="J191" s="66"/>
      <c r="K191" s="66"/>
      <c r="L191" s="66"/>
      <c r="M191" s="66"/>
      <c r="N191" s="66"/>
      <c r="O191" s="66"/>
      <c r="P191" s="66"/>
    </row>
    <row r="192" spans="1:16" s="33" customFormat="1" ht="9" customHeight="1">
      <c r="A192" s="34" t="s">
        <v>17</v>
      </c>
      <c r="B192" s="52">
        <v>17.68</v>
      </c>
      <c r="C192" s="53">
        <v>4.6900000000000004</v>
      </c>
      <c r="D192" s="53">
        <v>2.06</v>
      </c>
      <c r="E192" s="53">
        <v>75.48</v>
      </c>
      <c r="F192" s="53">
        <v>21.014743146740383</v>
      </c>
      <c r="G192" s="35"/>
      <c r="H192" s="66"/>
      <c r="I192" s="42"/>
      <c r="J192" s="66"/>
      <c r="K192" s="66"/>
      <c r="L192" s="66"/>
      <c r="M192" s="66"/>
      <c r="N192" s="66"/>
      <c r="O192" s="66"/>
      <c r="P192" s="66"/>
    </row>
    <row r="193" spans="1:16" s="33" customFormat="1" ht="9" customHeight="1">
      <c r="A193" s="34" t="s">
        <v>18</v>
      </c>
      <c r="B193" s="52">
        <v>18.75</v>
      </c>
      <c r="C193" s="53">
        <v>4.66</v>
      </c>
      <c r="D193" s="53">
        <v>2.23</v>
      </c>
      <c r="E193" s="53">
        <v>75.349999999999994</v>
      </c>
      <c r="F193" s="53">
        <v>26.862958924027623</v>
      </c>
      <c r="G193" s="35"/>
      <c r="H193" s="66"/>
      <c r="I193" s="42"/>
      <c r="J193" s="66"/>
      <c r="K193" s="66"/>
      <c r="L193" s="66"/>
      <c r="M193" s="66"/>
      <c r="N193" s="66"/>
      <c r="O193" s="66"/>
      <c r="P193" s="66"/>
    </row>
    <row r="194" spans="1:16" s="33" customFormat="1" ht="9" customHeight="1">
      <c r="A194" s="37" t="s">
        <v>19</v>
      </c>
      <c r="B194" s="55">
        <v>19.3</v>
      </c>
      <c r="C194" s="56">
        <v>5.67</v>
      </c>
      <c r="D194" s="56">
        <v>2.2000000000000002</v>
      </c>
      <c r="E194" s="56">
        <v>74.209999999999994</v>
      </c>
      <c r="F194" s="56">
        <v>24.335664335664337</v>
      </c>
      <c r="H194" s="66"/>
      <c r="I194" s="66"/>
      <c r="J194" s="66"/>
      <c r="K194" s="66"/>
      <c r="L194" s="66"/>
      <c r="M194" s="66"/>
      <c r="N194" s="66"/>
      <c r="O194" s="66"/>
      <c r="P194" s="66"/>
    </row>
    <row r="195" spans="1:16" s="33" customFormat="1" ht="9" customHeight="1">
      <c r="A195" s="34" t="s">
        <v>20</v>
      </c>
      <c r="B195" s="52">
        <v>20.48</v>
      </c>
      <c r="C195" s="53">
        <v>5.28</v>
      </c>
      <c r="D195" s="53">
        <v>2.5</v>
      </c>
      <c r="E195" s="53">
        <v>75.2</v>
      </c>
      <c r="F195" s="53">
        <v>36.024699988349063</v>
      </c>
      <c r="H195" s="66"/>
      <c r="I195" s="66"/>
      <c r="J195" s="66"/>
      <c r="K195" s="66"/>
      <c r="L195" s="66"/>
      <c r="M195" s="66"/>
      <c r="N195" s="66"/>
      <c r="O195" s="66"/>
      <c r="P195" s="66"/>
    </row>
    <row r="196" spans="1:16" s="33" customFormat="1" ht="9" customHeight="1">
      <c r="A196" s="34" t="s">
        <v>21</v>
      </c>
      <c r="B196" s="52">
        <v>18.739999999999998</v>
      </c>
      <c r="C196" s="53">
        <v>5.62</v>
      </c>
      <c r="D196" s="53">
        <v>2.19</v>
      </c>
      <c r="E196" s="53">
        <v>74.989999999999995</v>
      </c>
      <c r="F196" s="53">
        <v>26.890243902439025</v>
      </c>
      <c r="H196" s="66"/>
      <c r="I196" s="66"/>
      <c r="J196" s="66"/>
      <c r="K196" s="66"/>
      <c r="L196" s="66"/>
      <c r="M196" s="66"/>
      <c r="N196" s="66"/>
      <c r="O196" s="66"/>
      <c r="P196" s="66"/>
    </row>
    <row r="197" spans="1:16" s="33" customFormat="1" ht="9" customHeight="1">
      <c r="A197" s="34" t="s">
        <v>22</v>
      </c>
      <c r="B197" s="52">
        <v>24.32</v>
      </c>
      <c r="C197" s="53">
        <v>5.12</v>
      </c>
      <c r="D197" s="53">
        <v>2.82</v>
      </c>
      <c r="E197" s="53">
        <v>73.73</v>
      </c>
      <c r="F197" s="53">
        <v>10.338811117873808</v>
      </c>
      <c r="H197" s="66"/>
      <c r="I197" s="66"/>
      <c r="J197" s="66"/>
      <c r="K197" s="66"/>
      <c r="L197" s="66"/>
      <c r="M197" s="66"/>
      <c r="N197" s="66"/>
      <c r="O197" s="66"/>
      <c r="P197" s="66"/>
    </row>
    <row r="198" spans="1:16" s="33" customFormat="1" ht="9" customHeight="1">
      <c r="A198" s="37" t="s">
        <v>23</v>
      </c>
      <c r="B198" s="55">
        <v>18.309999999999999</v>
      </c>
      <c r="C198" s="56">
        <v>5.26</v>
      </c>
      <c r="D198" s="56">
        <v>2.2000000000000002</v>
      </c>
      <c r="E198" s="56">
        <v>74.92</v>
      </c>
      <c r="F198" s="56">
        <v>35.116625310173703</v>
      </c>
      <c r="H198" s="66"/>
      <c r="I198" s="66"/>
      <c r="J198" s="66"/>
      <c r="K198" s="66"/>
      <c r="L198" s="66"/>
      <c r="M198" s="66"/>
      <c r="N198" s="66"/>
      <c r="O198" s="66"/>
      <c r="P198" s="66"/>
    </row>
    <row r="199" spans="1:16" s="33" customFormat="1" ht="9" customHeight="1">
      <c r="A199" s="34" t="s">
        <v>24</v>
      </c>
      <c r="B199" s="52">
        <v>12.48</v>
      </c>
      <c r="C199" s="53">
        <v>6.72</v>
      </c>
      <c r="D199" s="53">
        <v>1.52</v>
      </c>
      <c r="E199" s="53">
        <v>76.19</v>
      </c>
      <c r="F199" s="53">
        <v>36.755943424616312</v>
      </c>
      <c r="H199" s="66"/>
      <c r="I199" s="66"/>
      <c r="J199" s="66"/>
      <c r="K199" s="66"/>
      <c r="L199" s="66"/>
      <c r="M199" s="66"/>
      <c r="N199" s="66"/>
      <c r="O199" s="66"/>
      <c r="P199" s="66"/>
    </row>
    <row r="200" spans="1:16" s="33" customFormat="1" ht="9" customHeight="1">
      <c r="A200" s="34" t="s">
        <v>25</v>
      </c>
      <c r="B200" s="52">
        <v>19.39</v>
      </c>
      <c r="C200" s="53">
        <v>5.68</v>
      </c>
      <c r="D200" s="53">
        <v>2.35</v>
      </c>
      <c r="E200" s="53">
        <v>74.61</v>
      </c>
      <c r="F200" s="53">
        <v>23.626373626373624</v>
      </c>
      <c r="H200" s="66"/>
      <c r="I200" s="66"/>
      <c r="J200" s="66"/>
      <c r="K200" s="66"/>
      <c r="L200" s="66"/>
      <c r="M200" s="66"/>
      <c r="N200" s="66"/>
      <c r="O200" s="66"/>
      <c r="P200" s="66"/>
    </row>
    <row r="201" spans="1:16" s="33" customFormat="1" ht="9" customHeight="1">
      <c r="A201" s="34" t="s">
        <v>26</v>
      </c>
      <c r="B201" s="52">
        <v>19.98</v>
      </c>
      <c r="C201" s="53">
        <v>5.47</v>
      </c>
      <c r="D201" s="53">
        <v>2.2999999999999998</v>
      </c>
      <c r="E201" s="53">
        <v>74.73</v>
      </c>
      <c r="F201" s="53">
        <v>22.415520539211222</v>
      </c>
      <c r="H201" s="66"/>
      <c r="I201" s="66"/>
      <c r="J201" s="66"/>
      <c r="K201" s="66"/>
      <c r="L201" s="66"/>
      <c r="M201" s="66"/>
      <c r="N201" s="66"/>
      <c r="O201" s="66"/>
      <c r="P201" s="66"/>
    </row>
    <row r="202" spans="1:16" s="33" customFormat="1" ht="9" customHeight="1">
      <c r="A202" s="37" t="s">
        <v>27</v>
      </c>
      <c r="B202" s="55">
        <v>20.75</v>
      </c>
      <c r="C202" s="56">
        <v>6.83</v>
      </c>
      <c r="D202" s="56">
        <v>2.4900000000000002</v>
      </c>
      <c r="E202" s="56">
        <v>72.709999999999994</v>
      </c>
      <c r="F202" s="56">
        <v>10.293513957307061</v>
      </c>
      <c r="H202" s="66"/>
      <c r="I202" s="66"/>
      <c r="J202" s="66"/>
      <c r="K202" s="66"/>
      <c r="L202" s="66"/>
      <c r="M202" s="66"/>
      <c r="N202" s="66"/>
      <c r="O202" s="66"/>
      <c r="P202" s="66"/>
    </row>
    <row r="203" spans="1:16" s="33" customFormat="1" ht="9" customHeight="1">
      <c r="A203" s="34" t="s">
        <v>28</v>
      </c>
      <c r="B203" s="52">
        <v>18.61</v>
      </c>
      <c r="C203" s="53">
        <v>6.12</v>
      </c>
      <c r="D203" s="53">
        <v>2.21</v>
      </c>
      <c r="E203" s="53">
        <v>74.58</v>
      </c>
      <c r="F203" s="53">
        <v>23.522404471730962</v>
      </c>
      <c r="H203" s="66"/>
      <c r="I203" s="66"/>
      <c r="J203" s="66"/>
      <c r="K203" s="66"/>
      <c r="L203" s="66"/>
      <c r="M203" s="66"/>
      <c r="N203" s="66"/>
      <c r="O203" s="66"/>
      <c r="P203" s="66"/>
    </row>
    <row r="204" spans="1:16" s="33" customFormat="1" ht="9" customHeight="1">
      <c r="A204" s="34" t="s">
        <v>29</v>
      </c>
      <c r="B204" s="52">
        <v>18.96</v>
      </c>
      <c r="C204" s="53">
        <v>5.61</v>
      </c>
      <c r="D204" s="53">
        <v>2.25</v>
      </c>
      <c r="E204" s="53">
        <v>75.010000000000005</v>
      </c>
      <c r="F204" s="53">
        <v>11.563004957138553</v>
      </c>
      <c r="H204" s="66"/>
      <c r="I204" s="66"/>
      <c r="J204" s="66"/>
      <c r="K204" s="66"/>
      <c r="L204" s="66"/>
      <c r="M204" s="66"/>
      <c r="N204" s="66"/>
      <c r="O204" s="66"/>
      <c r="P204" s="66"/>
    </row>
    <row r="205" spans="1:16" s="33" customFormat="1" ht="9" customHeight="1">
      <c r="A205" s="34" t="s">
        <v>30</v>
      </c>
      <c r="B205" s="52">
        <v>17.36</v>
      </c>
      <c r="C205" s="53">
        <v>5.18</v>
      </c>
      <c r="D205" s="53">
        <v>2.0099999999999998</v>
      </c>
      <c r="E205" s="53">
        <v>74.989999999999995</v>
      </c>
      <c r="F205" s="53">
        <v>28.89429763560501</v>
      </c>
      <c r="H205" s="66"/>
      <c r="I205" s="66"/>
      <c r="J205" s="66"/>
      <c r="K205" s="66"/>
      <c r="L205" s="66"/>
      <c r="M205" s="66"/>
      <c r="N205" s="66"/>
      <c r="O205" s="66"/>
      <c r="P205" s="66"/>
    </row>
    <row r="206" spans="1:16" s="33" customFormat="1" ht="9" customHeight="1">
      <c r="A206" s="37" t="s">
        <v>31</v>
      </c>
      <c r="B206" s="55">
        <v>20.21</v>
      </c>
      <c r="C206" s="56">
        <v>6.32</v>
      </c>
      <c r="D206" s="56">
        <v>2.4</v>
      </c>
      <c r="E206" s="56">
        <v>74.349999999999994</v>
      </c>
      <c r="F206" s="56">
        <v>17.319464064038353</v>
      </c>
      <c r="H206" s="66"/>
      <c r="I206" s="66"/>
      <c r="J206" s="66"/>
      <c r="K206" s="66"/>
      <c r="L206" s="66"/>
      <c r="M206" s="66"/>
      <c r="N206" s="66"/>
      <c r="O206" s="66"/>
      <c r="P206" s="66"/>
    </row>
    <row r="207" spans="1:16" s="33" customFormat="1" ht="9" customHeight="1">
      <c r="A207" s="34" t="s">
        <v>32</v>
      </c>
      <c r="B207" s="52">
        <v>17.82</v>
      </c>
      <c r="C207" s="53">
        <v>6.49</v>
      </c>
      <c r="D207" s="53">
        <v>2.11</v>
      </c>
      <c r="E207" s="53">
        <v>74.739999999999995</v>
      </c>
      <c r="F207" s="53">
        <v>20.861647186735528</v>
      </c>
      <c r="H207" s="66"/>
      <c r="I207" s="66"/>
      <c r="J207" s="66"/>
      <c r="K207" s="66"/>
      <c r="L207" s="66"/>
      <c r="M207" s="66"/>
      <c r="N207" s="66"/>
      <c r="O207" s="66"/>
      <c r="P207" s="66"/>
    </row>
    <row r="208" spans="1:16" s="33" customFormat="1" ht="9" customHeight="1">
      <c r="A208" s="34" t="s">
        <v>33</v>
      </c>
      <c r="B208" s="52">
        <v>19.61</v>
      </c>
      <c r="C208" s="53">
        <v>6.02</v>
      </c>
      <c r="D208" s="53">
        <v>2.4</v>
      </c>
      <c r="E208" s="53">
        <v>74.819999999999993</v>
      </c>
      <c r="F208" s="53">
        <v>19.704783923172684</v>
      </c>
      <c r="H208" s="66"/>
      <c r="I208" s="66"/>
      <c r="J208" s="66"/>
      <c r="K208" s="66"/>
      <c r="L208" s="66"/>
      <c r="M208" s="66"/>
      <c r="N208" s="66"/>
      <c r="O208" s="66"/>
      <c r="P208" s="66"/>
    </row>
    <row r="209" spans="1:16" s="33" customFormat="1" ht="9" customHeight="1">
      <c r="A209" s="34" t="s">
        <v>34</v>
      </c>
      <c r="B209" s="52">
        <v>17.5</v>
      </c>
      <c r="C209" s="53">
        <v>5.28</v>
      </c>
      <c r="D209" s="53">
        <v>2.12</v>
      </c>
      <c r="E209" s="53">
        <v>75.45</v>
      </c>
      <c r="F209" s="53">
        <v>35.109149657183387</v>
      </c>
      <c r="H209" s="66"/>
      <c r="I209" s="66"/>
      <c r="J209" s="66"/>
      <c r="K209" s="66"/>
      <c r="L209" s="66"/>
      <c r="M209" s="66"/>
      <c r="N209" s="66"/>
      <c r="O209" s="66"/>
      <c r="P209" s="66"/>
    </row>
    <row r="210" spans="1:16" s="33" customFormat="1" ht="9" customHeight="1">
      <c r="A210" s="37" t="s">
        <v>35</v>
      </c>
      <c r="B210" s="55">
        <v>19.22</v>
      </c>
      <c r="C210" s="56">
        <v>6.94</v>
      </c>
      <c r="D210" s="56">
        <v>2.2999999999999998</v>
      </c>
      <c r="E210" s="56">
        <v>73.61</v>
      </c>
      <c r="F210" s="56">
        <v>6.8201639630211055</v>
      </c>
      <c r="H210" s="66"/>
      <c r="I210" s="66"/>
      <c r="J210" s="66"/>
      <c r="K210" s="66"/>
      <c r="L210" s="66"/>
      <c r="M210" s="66"/>
      <c r="N210" s="66"/>
      <c r="O210" s="66"/>
      <c r="P210" s="66"/>
    </row>
    <row r="211" spans="1:16" s="33" customFormat="1" ht="9" customHeight="1">
      <c r="A211" s="34" t="s">
        <v>36</v>
      </c>
      <c r="B211" s="52">
        <v>19.82</v>
      </c>
      <c r="C211" s="53">
        <v>5.85</v>
      </c>
      <c r="D211" s="53">
        <v>2.2799999999999998</v>
      </c>
      <c r="E211" s="53">
        <v>74.319999999999993</v>
      </c>
      <c r="F211" s="53">
        <v>16.021735550798617</v>
      </c>
      <c r="H211" s="66"/>
      <c r="I211" s="66"/>
      <c r="J211" s="66"/>
      <c r="K211" s="66"/>
      <c r="L211" s="66"/>
      <c r="M211" s="66"/>
      <c r="N211" s="66"/>
      <c r="O211" s="66"/>
      <c r="P211" s="66"/>
    </row>
    <row r="212" spans="1:16" s="33" customFormat="1" ht="9" customHeight="1">
      <c r="A212" s="34" t="s">
        <v>37</v>
      </c>
      <c r="B212" s="52">
        <v>18.89</v>
      </c>
      <c r="C212" s="53">
        <v>4.9000000000000004</v>
      </c>
      <c r="D212" s="53">
        <v>2.13</v>
      </c>
      <c r="E212" s="53">
        <v>75.14</v>
      </c>
      <c r="F212" s="53">
        <v>28.01055408970976</v>
      </c>
      <c r="H212" s="66"/>
      <c r="I212" s="66"/>
      <c r="J212" s="66"/>
      <c r="K212" s="66"/>
      <c r="L212" s="66"/>
      <c r="M212" s="66"/>
      <c r="N212" s="66"/>
      <c r="O212" s="66"/>
      <c r="P212" s="66"/>
    </row>
    <row r="213" spans="1:16" s="33" customFormat="1" ht="9" customHeight="1">
      <c r="A213" s="34" t="s">
        <v>38</v>
      </c>
      <c r="B213" s="52">
        <v>19.510000000000002</v>
      </c>
      <c r="C213" s="53">
        <v>4.07</v>
      </c>
      <c r="D213" s="53">
        <v>2.12</v>
      </c>
      <c r="E213" s="53">
        <v>74.94</v>
      </c>
      <c r="F213" s="53">
        <v>17.033018426714058</v>
      </c>
      <c r="H213" s="66"/>
      <c r="I213" s="66"/>
      <c r="J213" s="66"/>
      <c r="K213" s="66"/>
      <c r="L213" s="66"/>
      <c r="M213" s="66"/>
      <c r="N213" s="66"/>
      <c r="O213" s="66"/>
      <c r="P213" s="66"/>
    </row>
    <row r="214" spans="1:16" s="33" customFormat="1" ht="9" customHeight="1">
      <c r="A214" s="37" t="s">
        <v>39</v>
      </c>
      <c r="B214" s="55">
        <v>18.75</v>
      </c>
      <c r="C214" s="56">
        <v>6.51</v>
      </c>
      <c r="D214" s="56">
        <v>2.25</v>
      </c>
      <c r="E214" s="56">
        <v>74.37</v>
      </c>
      <c r="F214" s="56">
        <v>13.230361182619548</v>
      </c>
      <c r="H214" s="66"/>
      <c r="I214" s="66"/>
      <c r="J214" s="66"/>
      <c r="K214" s="66"/>
      <c r="L214" s="66"/>
      <c r="M214" s="66"/>
      <c r="N214" s="66"/>
      <c r="O214" s="66"/>
      <c r="P214" s="66"/>
    </row>
    <row r="215" spans="1:16" s="33" customFormat="1" ht="9" customHeight="1">
      <c r="A215" s="34" t="s">
        <v>40</v>
      </c>
      <c r="B215" s="52">
        <v>17.420000000000002</v>
      </c>
      <c r="C215" s="53">
        <v>6.05</v>
      </c>
      <c r="D215" s="53">
        <v>2.13</v>
      </c>
      <c r="E215" s="53">
        <v>74.62</v>
      </c>
      <c r="F215" s="53">
        <v>33.341025788957481</v>
      </c>
      <c r="H215" s="66"/>
      <c r="I215" s="66"/>
      <c r="J215" s="66"/>
      <c r="K215" s="66"/>
      <c r="L215" s="66"/>
      <c r="M215" s="66"/>
      <c r="N215" s="66"/>
      <c r="O215" s="66"/>
      <c r="P215" s="66"/>
    </row>
    <row r="216" spans="1:16" s="33" customFormat="1" ht="9" customHeight="1">
      <c r="A216" s="34" t="s">
        <v>41</v>
      </c>
      <c r="B216" s="52">
        <v>17.68</v>
      </c>
      <c r="C216" s="53">
        <v>5.5</v>
      </c>
      <c r="D216" s="53">
        <v>2.14</v>
      </c>
      <c r="E216" s="53">
        <v>74.88</v>
      </c>
      <c r="F216" s="53">
        <v>21.177145772222929</v>
      </c>
      <c r="H216" s="66"/>
      <c r="I216" s="66"/>
      <c r="J216" s="66"/>
      <c r="K216" s="66"/>
      <c r="L216" s="66"/>
      <c r="M216" s="66"/>
      <c r="N216" s="66"/>
      <c r="O216" s="66"/>
      <c r="P216" s="66"/>
    </row>
    <row r="217" spans="1:16" s="33" customFormat="1" ht="9" customHeight="1">
      <c r="A217" s="34" t="s">
        <v>42</v>
      </c>
      <c r="B217" s="52">
        <v>19.489999999999998</v>
      </c>
      <c r="C217" s="53">
        <v>5.27</v>
      </c>
      <c r="D217" s="53">
        <v>2.2400000000000002</v>
      </c>
      <c r="E217" s="53">
        <v>74.53</v>
      </c>
      <c r="F217" s="53">
        <v>15.682487122884472</v>
      </c>
      <c r="H217" s="66"/>
      <c r="I217" s="66"/>
      <c r="J217" s="66"/>
      <c r="K217" s="66"/>
      <c r="L217" s="66"/>
      <c r="M217" s="66"/>
      <c r="N217" s="66"/>
      <c r="O217" s="66"/>
      <c r="P217" s="66"/>
    </row>
    <row r="218" spans="1:16" s="33" customFormat="1" ht="9" customHeight="1">
      <c r="A218" s="37" t="s">
        <v>43</v>
      </c>
      <c r="B218" s="55">
        <v>18.68</v>
      </c>
      <c r="C218" s="56">
        <v>5.83</v>
      </c>
      <c r="D218" s="56">
        <v>2.31</v>
      </c>
      <c r="E218" s="56">
        <v>74.739999999999995</v>
      </c>
      <c r="F218" s="56">
        <v>20.325545077782451</v>
      </c>
      <c r="H218" s="66"/>
      <c r="I218" s="66"/>
      <c r="J218" s="66"/>
      <c r="K218" s="66"/>
      <c r="L218" s="66"/>
      <c r="M218" s="66"/>
      <c r="N218" s="66"/>
      <c r="O218" s="66"/>
      <c r="P218" s="66"/>
    </row>
    <row r="219" spans="1:16" s="33" customFormat="1" ht="9" customHeight="1">
      <c r="A219" s="34" t="s">
        <v>44</v>
      </c>
      <c r="B219" s="52">
        <v>19.2</v>
      </c>
      <c r="C219" s="53">
        <v>5.56</v>
      </c>
      <c r="D219" s="53">
        <v>2.2000000000000002</v>
      </c>
      <c r="E219" s="53">
        <v>74.760000000000005</v>
      </c>
      <c r="F219" s="53">
        <v>10.739030023094688</v>
      </c>
      <c r="H219" s="66"/>
      <c r="I219" s="66"/>
      <c r="J219" s="66"/>
      <c r="K219" s="66"/>
      <c r="L219" s="66"/>
      <c r="M219" s="66"/>
      <c r="N219" s="66"/>
      <c r="O219" s="66"/>
      <c r="P219" s="66"/>
    </row>
    <row r="220" spans="1:16" s="33" customFormat="1" ht="9" customHeight="1">
      <c r="A220" s="34" t="s">
        <v>45</v>
      </c>
      <c r="B220" s="52">
        <v>17.8</v>
      </c>
      <c r="C220" s="53">
        <v>6.81</v>
      </c>
      <c r="D220" s="53">
        <v>2.16</v>
      </c>
      <c r="E220" s="53">
        <v>74.02</v>
      </c>
      <c r="F220" s="53">
        <v>12.580645161290322</v>
      </c>
      <c r="H220" s="66"/>
      <c r="I220" s="66"/>
      <c r="J220" s="66"/>
      <c r="K220" s="66"/>
      <c r="L220" s="66"/>
      <c r="M220" s="66"/>
      <c r="N220" s="66"/>
      <c r="O220" s="66"/>
      <c r="P220" s="66"/>
    </row>
    <row r="221" spans="1:16" s="33" customFormat="1" ht="9" customHeight="1">
      <c r="A221" s="34" t="s">
        <v>46</v>
      </c>
      <c r="B221" s="52">
        <v>16.93</v>
      </c>
      <c r="C221" s="53">
        <v>6.29</v>
      </c>
      <c r="D221" s="53">
        <v>1.98</v>
      </c>
      <c r="E221" s="53">
        <v>74.13</v>
      </c>
      <c r="F221" s="53">
        <v>24.916201117318433</v>
      </c>
      <c r="H221" s="66"/>
      <c r="I221" s="66"/>
      <c r="J221" s="66"/>
      <c r="K221" s="66"/>
      <c r="L221" s="66"/>
      <c r="M221" s="66"/>
      <c r="N221" s="66"/>
      <c r="O221" s="66"/>
      <c r="P221" s="66"/>
    </row>
    <row r="222" spans="1:16" s="33" customFormat="1" ht="9" customHeight="1">
      <c r="A222" s="37" t="s">
        <v>47</v>
      </c>
      <c r="B222" s="55">
        <v>20.47</v>
      </c>
      <c r="C222" s="56">
        <v>6.28</v>
      </c>
      <c r="D222" s="56">
        <v>2.5099999999999998</v>
      </c>
      <c r="E222" s="56">
        <v>74.53</v>
      </c>
      <c r="F222" s="56">
        <v>21.347806422433287</v>
      </c>
      <c r="H222" s="66"/>
      <c r="I222" s="66"/>
      <c r="J222" s="66"/>
      <c r="K222" s="66"/>
      <c r="L222" s="66"/>
      <c r="M222" s="66"/>
      <c r="N222" s="66"/>
      <c r="O222" s="66"/>
      <c r="P222" s="66"/>
    </row>
    <row r="223" spans="1:16" s="33" customFormat="1" ht="8.4499999999999993" customHeight="1">
      <c r="A223" s="40"/>
      <c r="B223" s="41"/>
      <c r="C223" s="42"/>
      <c r="D223" s="42"/>
      <c r="E223" s="42"/>
      <c r="F223" s="66"/>
      <c r="G223" s="33">
        <v>19.493153752073042</v>
      </c>
      <c r="H223" s="66"/>
      <c r="I223" s="66"/>
      <c r="J223" s="66"/>
      <c r="K223" s="66"/>
      <c r="L223" s="66"/>
      <c r="M223" s="66"/>
      <c r="N223" s="66"/>
      <c r="O223" s="66"/>
      <c r="P223" s="66"/>
    </row>
    <row r="224" spans="1:16" ht="8.4499999999999993" customHeight="1">
      <c r="A224" s="28">
        <v>2016</v>
      </c>
      <c r="B224" s="50"/>
      <c r="C224" s="50"/>
      <c r="D224" s="50"/>
      <c r="E224" s="50"/>
    </row>
    <row r="225" spans="1:16" s="33" customFormat="1" ht="8.4499999999999993" customHeight="1">
      <c r="A225" s="30" t="s">
        <v>15</v>
      </c>
      <c r="B225" s="50">
        <v>18.12</v>
      </c>
      <c r="C225" s="50">
        <v>5.82</v>
      </c>
      <c r="D225" s="50">
        <v>2.16</v>
      </c>
      <c r="E225" s="50">
        <v>74.83</v>
      </c>
      <c r="F225" s="65">
        <v>25.711679469755346</v>
      </c>
      <c r="H225" s="66"/>
      <c r="I225" s="66"/>
      <c r="J225" s="66"/>
      <c r="K225" s="242"/>
      <c r="L225" s="66"/>
      <c r="M225" s="66"/>
      <c r="N225" s="66"/>
      <c r="O225" s="66"/>
      <c r="P225" s="66"/>
    </row>
    <row r="226" spans="1:16" s="33" customFormat="1" ht="3" customHeight="1">
      <c r="A226" s="30"/>
      <c r="B226" s="62"/>
      <c r="C226" s="62"/>
      <c r="D226" s="62"/>
      <c r="E226" s="50"/>
      <c r="F226" s="50"/>
      <c r="H226" s="66"/>
      <c r="I226" s="66"/>
      <c r="J226" s="66"/>
      <c r="K226" s="242"/>
      <c r="L226" s="66"/>
      <c r="M226" s="66"/>
      <c r="N226" s="66"/>
      <c r="O226" s="66"/>
      <c r="P226" s="66"/>
    </row>
    <row r="227" spans="1:16" s="33" customFormat="1" ht="8.4499999999999993" customHeight="1">
      <c r="A227" s="34" t="s">
        <v>16</v>
      </c>
      <c r="B227" s="52">
        <v>18.45</v>
      </c>
      <c r="C227" s="53">
        <v>4.84</v>
      </c>
      <c r="D227" s="53">
        <v>2.15</v>
      </c>
      <c r="E227" s="53">
        <v>75.569999999999993</v>
      </c>
      <c r="F227" s="53">
        <v>54.005090582422518</v>
      </c>
      <c r="G227" s="35"/>
      <c r="H227" s="42"/>
      <c r="I227" s="66"/>
      <c r="J227" s="66"/>
      <c r="K227" s="242"/>
      <c r="L227" s="66"/>
      <c r="M227" s="66"/>
      <c r="N227" s="66"/>
      <c r="O227" s="66"/>
      <c r="P227" s="66"/>
    </row>
    <row r="228" spans="1:16" s="33" customFormat="1" ht="8.4499999999999993" customHeight="1">
      <c r="A228" s="34" t="s">
        <v>17</v>
      </c>
      <c r="B228" s="52">
        <v>17.32</v>
      </c>
      <c r="C228" s="52">
        <v>4.75</v>
      </c>
      <c r="D228" s="52">
        <v>2.0299999999999998</v>
      </c>
      <c r="E228" s="52">
        <v>75.61</v>
      </c>
      <c r="F228" s="53">
        <v>21.51780502043199</v>
      </c>
      <c r="G228" s="35"/>
      <c r="H228" s="42"/>
      <c r="I228" s="66"/>
      <c r="J228" s="66"/>
      <c r="K228" s="242"/>
      <c r="L228" s="66"/>
      <c r="M228" s="66"/>
      <c r="N228" s="66"/>
      <c r="O228" s="66"/>
      <c r="P228" s="66"/>
    </row>
    <row r="229" spans="1:16" s="33" customFormat="1" ht="8.4499999999999993" customHeight="1">
      <c r="A229" s="34" t="s">
        <v>18</v>
      </c>
      <c r="B229" s="52">
        <v>18.559999999999999</v>
      </c>
      <c r="C229" s="53">
        <v>4.6900000000000004</v>
      </c>
      <c r="D229" s="53">
        <v>2.23</v>
      </c>
      <c r="E229" s="53">
        <v>75.489999999999995</v>
      </c>
      <c r="F229" s="53">
        <v>38.255319148936167</v>
      </c>
      <c r="G229" s="35"/>
      <c r="H229" s="42"/>
      <c r="I229" s="66"/>
      <c r="J229" s="66"/>
      <c r="K229" s="242"/>
      <c r="L229" s="66"/>
      <c r="M229" s="66"/>
      <c r="N229" s="66"/>
      <c r="O229" s="66"/>
      <c r="P229" s="66"/>
    </row>
    <row r="230" spans="1:16" s="33" customFormat="1" ht="8.4499999999999993" customHeight="1">
      <c r="A230" s="37" t="s">
        <v>19</v>
      </c>
      <c r="B230" s="55">
        <v>19.18</v>
      </c>
      <c r="C230" s="56">
        <v>5.68</v>
      </c>
      <c r="D230" s="56">
        <v>2.2000000000000002</v>
      </c>
      <c r="E230" s="56">
        <v>74.36</v>
      </c>
      <c r="F230" s="56">
        <v>57.044901570449014</v>
      </c>
      <c r="H230" s="66"/>
      <c r="I230" s="66"/>
      <c r="J230" s="66"/>
      <c r="K230" s="242"/>
      <c r="L230" s="66"/>
      <c r="M230" s="66"/>
      <c r="N230" s="66"/>
      <c r="O230" s="66"/>
      <c r="P230" s="66"/>
    </row>
    <row r="231" spans="1:16" s="33" customFormat="1" ht="8.4499999999999993" customHeight="1">
      <c r="A231" s="34" t="s">
        <v>20</v>
      </c>
      <c r="B231" s="52">
        <v>20.260000000000002</v>
      </c>
      <c r="C231" s="53">
        <v>5.33</v>
      </c>
      <c r="D231" s="53">
        <v>2.4900000000000002</v>
      </c>
      <c r="E231" s="53">
        <v>75.31</v>
      </c>
      <c r="F231" s="53">
        <v>38.457570286303842</v>
      </c>
      <c r="H231" s="66"/>
      <c r="I231" s="66"/>
      <c r="J231" s="66"/>
      <c r="K231" s="242"/>
      <c r="L231" s="66"/>
      <c r="M231" s="66"/>
      <c r="N231" s="66"/>
      <c r="O231" s="66"/>
      <c r="P231" s="66"/>
    </row>
    <row r="232" spans="1:16" s="33" customFormat="1" ht="8.4499999999999993" customHeight="1">
      <c r="A232" s="34" t="s">
        <v>21</v>
      </c>
      <c r="B232" s="52">
        <v>18.510000000000002</v>
      </c>
      <c r="C232" s="53">
        <v>5.62</v>
      </c>
      <c r="D232" s="53">
        <v>2.1800000000000002</v>
      </c>
      <c r="E232" s="53">
        <v>75.12</v>
      </c>
      <c r="F232" s="53">
        <v>31.595995288574798</v>
      </c>
      <c r="H232" s="66"/>
      <c r="I232" s="66"/>
      <c r="J232" s="66"/>
      <c r="K232" s="242"/>
      <c r="L232" s="66"/>
      <c r="M232" s="66"/>
      <c r="N232" s="66"/>
      <c r="O232" s="66"/>
      <c r="P232" s="66"/>
    </row>
    <row r="233" spans="1:16" s="33" customFormat="1" ht="8.4499999999999993" customHeight="1">
      <c r="A233" s="34" t="s">
        <v>22</v>
      </c>
      <c r="B233" s="52">
        <v>24.05</v>
      </c>
      <c r="C233" s="52">
        <v>5.12</v>
      </c>
      <c r="D233" s="52">
        <v>2.81</v>
      </c>
      <c r="E233" s="52">
        <v>73.87</v>
      </c>
      <c r="F233" s="53">
        <v>13.190167329808688</v>
      </c>
      <c r="H233" s="66"/>
      <c r="I233" s="66"/>
      <c r="J233" s="66"/>
      <c r="K233" s="242"/>
      <c r="L233" s="66"/>
      <c r="M233" s="66"/>
      <c r="N233" s="66"/>
      <c r="O233" s="66"/>
      <c r="P233" s="66"/>
    </row>
    <row r="234" spans="1:16" s="33" customFormat="1" ht="8.4499999999999993" customHeight="1">
      <c r="A234" s="37" t="s">
        <v>23</v>
      </c>
      <c r="B234" s="55">
        <v>17.899999999999999</v>
      </c>
      <c r="C234" s="56">
        <v>5.31</v>
      </c>
      <c r="D234" s="56">
        <v>2.16</v>
      </c>
      <c r="E234" s="56">
        <v>75.040000000000006</v>
      </c>
      <c r="F234" s="56">
        <v>43.797296592035906</v>
      </c>
      <c r="H234" s="66"/>
      <c r="I234" s="66"/>
      <c r="J234" s="66"/>
      <c r="K234" s="242"/>
      <c r="L234" s="66"/>
      <c r="M234" s="66"/>
      <c r="N234" s="66"/>
      <c r="O234" s="66"/>
      <c r="P234" s="66"/>
    </row>
    <row r="235" spans="1:16" s="33" customFormat="1" ht="8.4499999999999993" customHeight="1">
      <c r="A235" s="34" t="s">
        <v>24</v>
      </c>
      <c r="B235" s="52">
        <v>12.33</v>
      </c>
      <c r="C235" s="53">
        <v>6.86</v>
      </c>
      <c r="D235" s="53">
        <v>1.51</v>
      </c>
      <c r="E235" s="53">
        <v>76.27</v>
      </c>
      <c r="F235" s="53">
        <v>39.304936183300015</v>
      </c>
      <c r="H235" s="66"/>
      <c r="I235" s="66"/>
      <c r="J235" s="66"/>
      <c r="K235" s="242"/>
      <c r="L235" s="66"/>
      <c r="M235" s="66"/>
      <c r="N235" s="66"/>
      <c r="O235" s="66"/>
      <c r="P235" s="66"/>
    </row>
    <row r="236" spans="1:16" s="33" customFormat="1" ht="8.4499999999999993" customHeight="1">
      <c r="A236" s="34" t="s">
        <v>25</v>
      </c>
      <c r="B236" s="52">
        <v>18.899999999999999</v>
      </c>
      <c r="C236" s="53">
        <v>5.7</v>
      </c>
      <c r="D236" s="53">
        <v>2.2999999999999998</v>
      </c>
      <c r="E236" s="53">
        <v>74.739999999999995</v>
      </c>
      <c r="F236" s="53">
        <v>23.831838264827958</v>
      </c>
      <c r="H236" s="66"/>
      <c r="I236" s="66"/>
      <c r="J236" s="66"/>
      <c r="K236" s="242"/>
      <c r="L236" s="66"/>
      <c r="M236" s="66"/>
      <c r="N236" s="66"/>
      <c r="O236" s="66"/>
      <c r="P236" s="66"/>
    </row>
    <row r="237" spans="1:16" s="33" customFormat="1" ht="8.4499999999999993" customHeight="1">
      <c r="A237" s="34" t="s">
        <v>26</v>
      </c>
      <c r="B237" s="52">
        <v>19.54</v>
      </c>
      <c r="C237" s="53">
        <v>5.48</v>
      </c>
      <c r="D237" s="53">
        <v>2.2599999999999998</v>
      </c>
      <c r="E237" s="53">
        <v>74.84</v>
      </c>
      <c r="F237" s="53">
        <v>24.081178434415907</v>
      </c>
      <c r="H237" s="66"/>
      <c r="I237" s="66"/>
      <c r="J237" s="66"/>
      <c r="K237" s="242"/>
      <c r="L237" s="66"/>
      <c r="M237" s="66"/>
      <c r="N237" s="66"/>
      <c r="O237" s="66"/>
      <c r="P237" s="66"/>
    </row>
    <row r="238" spans="1:16" s="33" customFormat="1" ht="8.4499999999999993" customHeight="1">
      <c r="A238" s="37" t="s">
        <v>27</v>
      </c>
      <c r="B238" s="55">
        <v>20.16</v>
      </c>
      <c r="C238" s="56">
        <v>6.85</v>
      </c>
      <c r="D238" s="56">
        <v>2.42</v>
      </c>
      <c r="E238" s="56">
        <v>72.849999999999994</v>
      </c>
      <c r="F238" s="56">
        <v>13.410571329123366</v>
      </c>
      <c r="H238" s="66"/>
      <c r="I238" s="66"/>
      <c r="J238" s="66"/>
      <c r="K238" s="242"/>
      <c r="L238" s="66"/>
      <c r="M238" s="66"/>
      <c r="N238" s="66"/>
      <c r="O238" s="66"/>
      <c r="P238" s="66"/>
    </row>
    <row r="239" spans="1:16" s="33" customFormat="1" ht="8.4499999999999993" customHeight="1">
      <c r="A239" s="34" t="s">
        <v>28</v>
      </c>
      <c r="B239" s="52">
        <v>18.25</v>
      </c>
      <c r="C239" s="53">
        <v>6.15</v>
      </c>
      <c r="D239" s="53">
        <v>2.1800000000000002</v>
      </c>
      <c r="E239" s="53">
        <v>74.709999999999994</v>
      </c>
      <c r="F239" s="53">
        <v>24.674413945101183</v>
      </c>
      <c r="H239" s="66"/>
      <c r="I239" s="66"/>
      <c r="J239" s="66"/>
      <c r="K239" s="242"/>
      <c r="L239" s="66"/>
      <c r="M239" s="66"/>
      <c r="N239" s="66"/>
      <c r="O239" s="66"/>
      <c r="P239" s="66"/>
    </row>
    <row r="240" spans="1:16" s="33" customFormat="1" ht="8.4499999999999993" customHeight="1">
      <c r="A240" s="34" t="s">
        <v>29</v>
      </c>
      <c r="B240" s="52">
        <v>18.420000000000002</v>
      </c>
      <c r="C240" s="53">
        <v>5.62</v>
      </c>
      <c r="D240" s="53">
        <v>2.2000000000000002</v>
      </c>
      <c r="E240" s="53">
        <v>75.13</v>
      </c>
      <c r="F240" s="53">
        <v>12.480219432429582</v>
      </c>
      <c r="H240" s="66"/>
      <c r="I240" s="66"/>
      <c r="J240" s="66"/>
      <c r="K240" s="242"/>
      <c r="L240" s="66"/>
      <c r="M240" s="66"/>
      <c r="N240" s="66"/>
      <c r="O240" s="66"/>
      <c r="P240" s="66"/>
    </row>
    <row r="241" spans="1:16" s="33" customFormat="1" ht="8.4499999999999993" customHeight="1">
      <c r="A241" s="34" t="s">
        <v>30</v>
      </c>
      <c r="B241" s="52">
        <v>17.05</v>
      </c>
      <c r="C241" s="53">
        <v>5.26</v>
      </c>
      <c r="D241" s="53">
        <v>1.99</v>
      </c>
      <c r="E241" s="53">
        <v>75.11</v>
      </c>
      <c r="F241" s="53">
        <v>29.039180998230911</v>
      </c>
      <c r="H241" s="66"/>
      <c r="I241" s="66"/>
      <c r="J241" s="66"/>
      <c r="K241" s="242"/>
      <c r="L241" s="66"/>
      <c r="M241" s="66"/>
      <c r="N241" s="66"/>
      <c r="O241" s="66"/>
      <c r="P241" s="66"/>
    </row>
    <row r="242" spans="1:16" s="33" customFormat="1" ht="8.4499999999999993" customHeight="1">
      <c r="A242" s="37" t="s">
        <v>31</v>
      </c>
      <c r="B242" s="55">
        <v>19.989999999999998</v>
      </c>
      <c r="C242" s="56">
        <v>6.33</v>
      </c>
      <c r="D242" s="56">
        <v>2.39</v>
      </c>
      <c r="E242" s="56">
        <v>74.48</v>
      </c>
      <c r="F242" s="56">
        <v>19.521649121261508</v>
      </c>
      <c r="H242" s="66"/>
      <c r="I242" s="66"/>
      <c r="J242" s="66"/>
      <c r="K242" s="242"/>
      <c r="L242" s="66"/>
      <c r="M242" s="66"/>
      <c r="N242" s="66"/>
      <c r="O242" s="66"/>
      <c r="P242" s="66"/>
    </row>
    <row r="243" spans="1:16" s="33" customFormat="1" ht="8.4499999999999993" customHeight="1">
      <c r="A243" s="34" t="s">
        <v>32</v>
      </c>
      <c r="B243" s="52">
        <v>17.61</v>
      </c>
      <c r="C243" s="53">
        <v>6.53</v>
      </c>
      <c r="D243" s="53">
        <v>2.09</v>
      </c>
      <c r="E243" s="53">
        <v>74.88</v>
      </c>
      <c r="F243" s="53">
        <v>18.136112814224404</v>
      </c>
      <c r="H243" s="66"/>
      <c r="I243" s="66"/>
      <c r="J243" s="66"/>
      <c r="K243" s="242"/>
      <c r="L243" s="66"/>
      <c r="M243" s="66"/>
      <c r="N243" s="66"/>
      <c r="O243" s="66"/>
      <c r="P243" s="66"/>
    </row>
    <row r="244" spans="1:16" s="33" customFormat="1" ht="8.4499999999999993" customHeight="1">
      <c r="A244" s="34" t="s">
        <v>33</v>
      </c>
      <c r="B244" s="52">
        <v>19.09</v>
      </c>
      <c r="C244" s="53">
        <v>6.01</v>
      </c>
      <c r="D244" s="53">
        <v>2.35</v>
      </c>
      <c r="E244" s="53">
        <v>74.95</v>
      </c>
      <c r="F244" s="53">
        <v>23.191452093186196</v>
      </c>
      <c r="H244" s="66"/>
      <c r="I244" s="66"/>
      <c r="J244" s="66"/>
      <c r="K244" s="242"/>
      <c r="L244" s="66"/>
      <c r="M244" s="66"/>
      <c r="N244" s="66"/>
      <c r="O244" s="66"/>
      <c r="P244" s="66"/>
    </row>
    <row r="245" spans="1:16" s="33" customFormat="1" ht="8.4499999999999993" customHeight="1">
      <c r="A245" s="34" t="s">
        <v>34</v>
      </c>
      <c r="B245" s="52">
        <v>17.22</v>
      </c>
      <c r="C245" s="53">
        <v>5.31</v>
      </c>
      <c r="D245" s="53">
        <v>2.1</v>
      </c>
      <c r="E245" s="53">
        <v>75.569999999999993</v>
      </c>
      <c r="F245" s="53">
        <v>56.323920756948553</v>
      </c>
      <c r="H245" s="66"/>
      <c r="I245" s="66"/>
      <c r="J245" s="66"/>
      <c r="K245" s="242"/>
      <c r="L245" s="66"/>
      <c r="M245" s="66"/>
      <c r="N245" s="66"/>
      <c r="O245" s="66"/>
      <c r="P245" s="66"/>
    </row>
    <row r="246" spans="1:16" s="33" customFormat="1" ht="8.4499999999999993" customHeight="1">
      <c r="A246" s="37" t="s">
        <v>35</v>
      </c>
      <c r="B246" s="55">
        <v>18.920000000000002</v>
      </c>
      <c r="C246" s="56">
        <v>6.96</v>
      </c>
      <c r="D246" s="56">
        <v>2.27</v>
      </c>
      <c r="E246" s="56">
        <v>73.739999999999995</v>
      </c>
      <c r="F246" s="56">
        <v>7.4858178840867886</v>
      </c>
      <c r="H246" s="66"/>
      <c r="I246" s="66"/>
      <c r="J246" s="66"/>
      <c r="K246" s="242"/>
      <c r="L246" s="66"/>
      <c r="M246" s="66"/>
      <c r="N246" s="66"/>
      <c r="O246" s="66"/>
      <c r="P246" s="66"/>
    </row>
    <row r="247" spans="1:16" s="33" customFormat="1" ht="8.4499999999999993" customHeight="1">
      <c r="A247" s="34" t="s">
        <v>36</v>
      </c>
      <c r="B247" s="52">
        <v>19.45</v>
      </c>
      <c r="C247" s="53">
        <v>5.87</v>
      </c>
      <c r="D247" s="53">
        <v>2.25</v>
      </c>
      <c r="E247" s="53">
        <v>74.44</v>
      </c>
      <c r="F247" s="53">
        <v>14.116080937167199</v>
      </c>
      <c r="H247" s="66"/>
      <c r="I247" s="66"/>
      <c r="J247" s="66"/>
      <c r="K247" s="242"/>
      <c r="L247" s="66"/>
      <c r="M247" s="66"/>
      <c r="N247" s="66"/>
      <c r="O247" s="66"/>
      <c r="P247" s="66"/>
    </row>
    <row r="248" spans="1:16" s="33" customFormat="1" ht="8.4499999999999993" customHeight="1">
      <c r="A248" s="34" t="s">
        <v>37</v>
      </c>
      <c r="B248" s="52">
        <v>18.600000000000001</v>
      </c>
      <c r="C248" s="53">
        <v>4.91</v>
      </c>
      <c r="D248" s="53">
        <v>2.11</v>
      </c>
      <c r="E248" s="53">
        <v>75.290000000000006</v>
      </c>
      <c r="F248" s="53">
        <v>30.389895661724324</v>
      </c>
      <c r="H248" s="66"/>
      <c r="I248" s="66"/>
      <c r="J248" s="66"/>
      <c r="K248" s="242"/>
      <c r="L248" s="66"/>
      <c r="M248" s="66"/>
      <c r="N248" s="66"/>
      <c r="O248" s="66"/>
      <c r="P248" s="66"/>
    </row>
    <row r="249" spans="1:16" s="33" customFormat="1" ht="8.4499999999999993" customHeight="1">
      <c r="A249" s="34" t="s">
        <v>38</v>
      </c>
      <c r="B249" s="52">
        <v>19.14</v>
      </c>
      <c r="C249" s="53">
        <v>4.1100000000000003</v>
      </c>
      <c r="D249" s="53">
        <v>2.1</v>
      </c>
      <c r="E249" s="53">
        <v>75.13</v>
      </c>
      <c r="F249" s="53">
        <v>17.784396617986165</v>
      </c>
      <c r="H249" s="66"/>
      <c r="I249" s="66"/>
      <c r="J249" s="66"/>
      <c r="K249" s="242"/>
      <c r="L249" s="66"/>
      <c r="M249" s="66"/>
      <c r="N249" s="66"/>
      <c r="O249" s="66"/>
      <c r="P249" s="66"/>
    </row>
    <row r="250" spans="1:16" s="33" customFormat="1" ht="8.4499999999999993" customHeight="1">
      <c r="A250" s="37" t="s">
        <v>39</v>
      </c>
      <c r="B250" s="55">
        <v>18.399999999999999</v>
      </c>
      <c r="C250" s="56">
        <v>6.55</v>
      </c>
      <c r="D250" s="56">
        <v>2.21</v>
      </c>
      <c r="E250" s="56">
        <v>74.489999999999995</v>
      </c>
      <c r="F250" s="56">
        <v>13.785925866623968</v>
      </c>
      <c r="H250" s="66"/>
      <c r="I250" s="66"/>
      <c r="J250" s="66"/>
      <c r="K250" s="242"/>
      <c r="L250" s="66"/>
      <c r="M250" s="66"/>
      <c r="N250" s="66"/>
      <c r="O250" s="66"/>
      <c r="P250" s="66"/>
    </row>
    <row r="251" spans="1:16" s="33" customFormat="1" ht="8.4499999999999993" customHeight="1">
      <c r="A251" s="34" t="s">
        <v>40</v>
      </c>
      <c r="B251" s="52">
        <v>17.100000000000001</v>
      </c>
      <c r="C251" s="53">
        <v>6.1</v>
      </c>
      <c r="D251" s="53">
        <v>2.1</v>
      </c>
      <c r="E251" s="53">
        <v>74.739999999999995</v>
      </c>
      <c r="F251" s="53">
        <v>36.475556084215533</v>
      </c>
      <c r="H251" s="66"/>
      <c r="I251" s="66"/>
      <c r="J251" s="66"/>
      <c r="K251" s="242"/>
      <c r="L251" s="66"/>
      <c r="M251" s="66"/>
      <c r="N251" s="66"/>
      <c r="O251" s="66"/>
      <c r="P251" s="66"/>
    </row>
    <row r="252" spans="1:16" s="33" customFormat="1" ht="8.4499999999999993" customHeight="1">
      <c r="A252" s="34" t="s">
        <v>41</v>
      </c>
      <c r="B252" s="52">
        <v>17.3</v>
      </c>
      <c r="C252" s="53">
        <v>5.53</v>
      </c>
      <c r="D252" s="53">
        <v>2.1</v>
      </c>
      <c r="E252" s="53">
        <v>75.02</v>
      </c>
      <c r="F252" s="53">
        <v>24.534709070724219</v>
      </c>
      <c r="H252" s="66"/>
      <c r="I252" s="66"/>
      <c r="J252" s="66"/>
      <c r="K252" s="242"/>
      <c r="L252" s="66"/>
      <c r="M252" s="66"/>
      <c r="N252" s="66"/>
      <c r="O252" s="66"/>
      <c r="P252" s="66"/>
    </row>
    <row r="253" spans="1:16" s="33" customFormat="1" ht="8.4499999999999993" customHeight="1">
      <c r="A253" s="34" t="s">
        <v>42</v>
      </c>
      <c r="B253" s="52">
        <v>19.29</v>
      </c>
      <c r="C253" s="53">
        <v>5.3</v>
      </c>
      <c r="D253" s="53">
        <v>2.2400000000000002</v>
      </c>
      <c r="E253" s="53">
        <v>74.67</v>
      </c>
      <c r="F253" s="53">
        <v>16.715399610136451</v>
      </c>
      <c r="H253" s="66"/>
      <c r="I253" s="66"/>
      <c r="J253" s="66"/>
      <c r="K253" s="242"/>
      <c r="L253" s="66"/>
      <c r="M253" s="66"/>
      <c r="N253" s="66"/>
      <c r="O253" s="66"/>
      <c r="P253" s="66"/>
    </row>
    <row r="254" spans="1:16" s="33" customFormat="1" ht="8.4499999999999993" customHeight="1">
      <c r="A254" s="37" t="s">
        <v>43</v>
      </c>
      <c r="B254" s="55">
        <v>18.39</v>
      </c>
      <c r="C254" s="56">
        <v>5.89</v>
      </c>
      <c r="D254" s="56">
        <v>2.2999999999999998</v>
      </c>
      <c r="E254" s="56">
        <v>74.86</v>
      </c>
      <c r="F254" s="56">
        <v>28.961918369882589</v>
      </c>
      <c r="H254" s="66"/>
      <c r="I254" s="66"/>
      <c r="J254" s="66"/>
      <c r="K254" s="242"/>
      <c r="L254" s="66"/>
      <c r="M254" s="66"/>
      <c r="N254" s="66"/>
      <c r="O254" s="66"/>
      <c r="P254" s="66"/>
    </row>
    <row r="255" spans="1:16" s="33" customFormat="1" ht="8.4499999999999993" customHeight="1">
      <c r="A255" s="34" t="s">
        <v>44</v>
      </c>
      <c r="B255" s="52">
        <v>18.850000000000001</v>
      </c>
      <c r="C255" s="53">
        <v>5.57</v>
      </c>
      <c r="D255" s="53">
        <v>2.17</v>
      </c>
      <c r="E255" s="53">
        <v>74.89</v>
      </c>
      <c r="F255" s="53">
        <v>13.609467455621301</v>
      </c>
      <c r="H255" s="66"/>
      <c r="I255" s="66"/>
      <c r="J255" s="66"/>
      <c r="K255" s="242"/>
      <c r="L255" s="66"/>
      <c r="M255" s="66"/>
      <c r="N255" s="66"/>
      <c r="O255" s="66"/>
      <c r="P255" s="66"/>
    </row>
    <row r="256" spans="1:16" s="33" customFormat="1" ht="8.4499999999999993" customHeight="1">
      <c r="A256" s="34" t="s">
        <v>45</v>
      </c>
      <c r="B256" s="52">
        <v>17.52</v>
      </c>
      <c r="C256" s="53">
        <v>6.86</v>
      </c>
      <c r="D256" s="53">
        <v>2.14</v>
      </c>
      <c r="E256" s="53">
        <v>74.150000000000006</v>
      </c>
      <c r="F256" s="53">
        <v>14.210174242665563</v>
      </c>
      <c r="H256" s="66"/>
      <c r="I256" s="66"/>
      <c r="J256" s="66"/>
      <c r="K256" s="242"/>
      <c r="L256" s="66"/>
      <c r="M256" s="66"/>
      <c r="N256" s="66"/>
      <c r="O256" s="66"/>
      <c r="P256" s="66"/>
    </row>
    <row r="257" spans="1:16" s="33" customFormat="1" ht="8.4499999999999993" customHeight="1">
      <c r="A257" s="34" t="s">
        <v>46</v>
      </c>
      <c r="B257" s="52">
        <v>16.7</v>
      </c>
      <c r="C257" s="53">
        <v>6.3</v>
      </c>
      <c r="D257" s="53">
        <v>1.96</v>
      </c>
      <c r="E257" s="53">
        <v>74.28</v>
      </c>
      <c r="F257" s="53">
        <v>21.320125902610627</v>
      </c>
      <c r="H257" s="66"/>
      <c r="I257" s="66"/>
      <c r="J257" s="66"/>
      <c r="K257" s="242"/>
      <c r="L257" s="66"/>
      <c r="M257" s="66"/>
      <c r="N257" s="66"/>
      <c r="O257" s="66"/>
      <c r="P257" s="66"/>
    </row>
    <row r="258" spans="1:16" s="33" customFormat="1" ht="8.4499999999999993" customHeight="1">
      <c r="A258" s="37" t="s">
        <v>47</v>
      </c>
      <c r="B258" s="55">
        <v>20.11</v>
      </c>
      <c r="C258" s="56">
        <v>6.28</v>
      </c>
      <c r="D258" s="56">
        <v>2.48</v>
      </c>
      <c r="E258" s="56">
        <v>74.64</v>
      </c>
      <c r="F258" s="56">
        <v>24.123273113708819</v>
      </c>
      <c r="H258" s="66"/>
      <c r="I258" s="66"/>
      <c r="J258" s="66"/>
      <c r="K258" s="242"/>
      <c r="L258" s="66"/>
      <c r="M258" s="66"/>
      <c r="N258" s="66"/>
      <c r="O258" s="66"/>
      <c r="P258" s="66"/>
    </row>
    <row r="259" spans="1:16" s="33" customFormat="1" ht="8.4499999999999993" customHeight="1">
      <c r="A259" s="40"/>
      <c r="B259" s="41"/>
      <c r="C259" s="42"/>
      <c r="D259" s="42"/>
      <c r="E259" s="42"/>
      <c r="F259" s="66"/>
      <c r="G259" s="33">
        <v>19.493153752073042</v>
      </c>
      <c r="H259" s="66"/>
      <c r="I259" s="66"/>
      <c r="J259" s="66"/>
      <c r="K259" s="66"/>
      <c r="L259" s="66"/>
      <c r="M259" s="66"/>
      <c r="N259" s="66"/>
      <c r="O259" s="66"/>
      <c r="P259" s="66"/>
    </row>
    <row r="260" spans="1:16" ht="8.4499999999999993" customHeight="1">
      <c r="A260" s="28">
        <v>2017</v>
      </c>
      <c r="B260" s="50"/>
      <c r="C260" s="50"/>
      <c r="D260" s="50"/>
      <c r="E260" s="50"/>
    </row>
    <row r="261" spans="1:16" s="33" customFormat="1" ht="8.4499999999999993" customHeight="1">
      <c r="A261" s="30" t="s">
        <v>15</v>
      </c>
      <c r="B261" s="50">
        <v>17.78</v>
      </c>
      <c r="C261" s="50">
        <v>5.9</v>
      </c>
      <c r="D261" s="50">
        <v>2.13</v>
      </c>
      <c r="E261" s="50">
        <v>74.88</v>
      </c>
      <c r="F261" s="65">
        <v>27.915101441709322</v>
      </c>
      <c r="H261" s="66"/>
      <c r="I261" s="66"/>
      <c r="J261" s="66"/>
      <c r="K261" s="242"/>
      <c r="L261" s="66"/>
      <c r="M261" s="66"/>
      <c r="N261" s="66"/>
      <c r="O261" s="66"/>
      <c r="P261" s="66"/>
    </row>
    <row r="262" spans="1:16" s="33" customFormat="1" ht="3" customHeight="1">
      <c r="A262" s="30"/>
      <c r="B262" s="62"/>
      <c r="C262" s="62"/>
      <c r="D262" s="62"/>
      <c r="E262" s="50"/>
      <c r="F262" s="50"/>
      <c r="H262" s="66"/>
      <c r="I262" s="66"/>
      <c r="J262" s="66"/>
      <c r="K262" s="66"/>
      <c r="L262" s="66"/>
      <c r="M262" s="66"/>
      <c r="N262" s="66"/>
      <c r="O262" s="66"/>
      <c r="P262" s="66"/>
    </row>
    <row r="263" spans="1:16" s="33" customFormat="1" ht="8.4499999999999993" customHeight="1">
      <c r="A263" s="34" t="s">
        <v>16</v>
      </c>
      <c r="B263" s="52">
        <v>18.22</v>
      </c>
      <c r="C263" s="53">
        <v>4.92</v>
      </c>
      <c r="D263" s="53">
        <v>2.13</v>
      </c>
      <c r="E263" s="53">
        <v>75.599999999999994</v>
      </c>
      <c r="F263" s="53">
        <v>54.502870957993352</v>
      </c>
      <c r="G263" s="35"/>
      <c r="H263" s="66"/>
      <c r="I263" s="66"/>
      <c r="J263" s="66"/>
      <c r="K263" s="242"/>
      <c r="L263" s="66"/>
      <c r="M263" s="66"/>
      <c r="N263" s="66"/>
      <c r="O263" s="66"/>
      <c r="P263" s="66"/>
    </row>
    <row r="264" spans="1:16" s="33" customFormat="1" ht="8.4499999999999993" customHeight="1">
      <c r="A264" s="34" t="s">
        <v>17</v>
      </c>
      <c r="B264" s="52">
        <v>16.989999999999998</v>
      </c>
      <c r="C264" s="52">
        <v>4.84</v>
      </c>
      <c r="D264" s="52">
        <v>2</v>
      </c>
      <c r="E264" s="52">
        <v>75.650000000000006</v>
      </c>
      <c r="F264" s="53">
        <v>19.98263996527993</v>
      </c>
      <c r="G264" s="35"/>
      <c r="H264" s="66"/>
      <c r="I264" s="66"/>
      <c r="J264" s="66"/>
      <c r="K264" s="242"/>
      <c r="L264" s="66"/>
      <c r="M264" s="66"/>
      <c r="N264" s="66"/>
      <c r="O264" s="66"/>
      <c r="P264" s="66"/>
    </row>
    <row r="265" spans="1:16" s="33" customFormat="1" ht="8.4499999999999993" customHeight="1">
      <c r="A265" s="34" t="s">
        <v>18</v>
      </c>
      <c r="B265" s="52">
        <v>18.18</v>
      </c>
      <c r="C265" s="53">
        <v>4.7699999999999996</v>
      </c>
      <c r="D265" s="53">
        <v>2.2000000000000002</v>
      </c>
      <c r="E265" s="53">
        <v>75.53</v>
      </c>
      <c r="F265" s="53">
        <v>35.24</v>
      </c>
      <c r="G265" s="35"/>
      <c r="H265" s="66"/>
      <c r="I265" s="66"/>
      <c r="J265" s="66"/>
      <c r="K265" s="242"/>
      <c r="L265" s="66"/>
      <c r="M265" s="66"/>
      <c r="N265" s="66"/>
      <c r="O265" s="66"/>
      <c r="P265" s="66"/>
    </row>
    <row r="266" spans="1:16" s="33" customFormat="1" ht="8.4499999999999993" customHeight="1">
      <c r="A266" s="37" t="s">
        <v>19</v>
      </c>
      <c r="B266" s="55">
        <v>18.78</v>
      </c>
      <c r="C266" s="56">
        <v>5.72</v>
      </c>
      <c r="D266" s="56">
        <v>2.17</v>
      </c>
      <c r="E266" s="56">
        <v>74.41</v>
      </c>
      <c r="F266" s="56">
        <v>50.011534025374857</v>
      </c>
      <c r="H266" s="66"/>
      <c r="I266" s="66"/>
      <c r="J266" s="66"/>
      <c r="K266" s="242"/>
      <c r="L266" s="66"/>
      <c r="M266" s="66"/>
      <c r="N266" s="66"/>
      <c r="O266" s="66"/>
      <c r="P266" s="66"/>
    </row>
    <row r="267" spans="1:16" s="33" customFormat="1" ht="8.4499999999999993" customHeight="1">
      <c r="A267" s="34" t="s">
        <v>20</v>
      </c>
      <c r="B267" s="52">
        <v>19.84</v>
      </c>
      <c r="C267" s="53">
        <v>5.41</v>
      </c>
      <c r="D267" s="53">
        <v>2.46</v>
      </c>
      <c r="E267" s="53">
        <v>75.36</v>
      </c>
      <c r="F267" s="53">
        <v>30.831454714228883</v>
      </c>
      <c r="H267" s="66"/>
      <c r="I267" s="66"/>
      <c r="J267" s="66"/>
      <c r="K267" s="242"/>
      <c r="L267" s="66"/>
      <c r="M267" s="66"/>
      <c r="N267" s="66"/>
      <c r="O267" s="66"/>
      <c r="P267" s="66"/>
    </row>
    <row r="268" spans="1:16" s="33" customFormat="1" ht="8.4499999999999993" customHeight="1">
      <c r="A268" s="34" t="s">
        <v>21</v>
      </c>
      <c r="B268" s="52">
        <v>18.11</v>
      </c>
      <c r="C268" s="53">
        <v>5.67</v>
      </c>
      <c r="D268" s="53">
        <v>2.15</v>
      </c>
      <c r="E268" s="53">
        <v>75.16</v>
      </c>
      <c r="F268" s="53">
        <v>41.671964399237126</v>
      </c>
      <c r="H268" s="66"/>
      <c r="I268" s="66"/>
      <c r="J268" s="66"/>
      <c r="K268" s="242"/>
      <c r="L268" s="66"/>
      <c r="M268" s="66"/>
      <c r="N268" s="66"/>
      <c r="O268" s="66"/>
      <c r="P268" s="66"/>
    </row>
    <row r="269" spans="1:16" s="33" customFormat="1" ht="8.4499999999999993" customHeight="1">
      <c r="A269" s="34" t="s">
        <v>22</v>
      </c>
      <c r="B269" s="52">
        <v>23.6</v>
      </c>
      <c r="C269" s="52">
        <v>5.16</v>
      </c>
      <c r="D269" s="52">
        <v>2.77</v>
      </c>
      <c r="E269" s="52">
        <v>73.92</v>
      </c>
      <c r="F269" s="53">
        <v>11.794960452954143</v>
      </c>
      <c r="H269" s="66"/>
      <c r="I269" s="66"/>
      <c r="J269" s="66"/>
      <c r="K269" s="242"/>
      <c r="L269" s="66"/>
      <c r="M269" s="66"/>
      <c r="N269" s="66"/>
      <c r="O269" s="66"/>
      <c r="P269" s="66"/>
    </row>
    <row r="270" spans="1:16" s="33" customFormat="1" ht="8.4499999999999993" customHeight="1">
      <c r="A270" s="37" t="s">
        <v>23</v>
      </c>
      <c r="B270" s="55">
        <v>17.579999999999998</v>
      </c>
      <c r="C270" s="56">
        <v>5.41</v>
      </c>
      <c r="D270" s="56">
        <v>2.14</v>
      </c>
      <c r="E270" s="56">
        <v>75.08</v>
      </c>
      <c r="F270" s="56">
        <v>55.850897492025766</v>
      </c>
      <c r="H270" s="66"/>
      <c r="I270" s="66"/>
      <c r="J270" s="66"/>
      <c r="K270" s="242"/>
      <c r="L270" s="66"/>
      <c r="M270" s="66"/>
      <c r="N270" s="66"/>
      <c r="O270" s="66"/>
      <c r="P270" s="66"/>
    </row>
    <row r="271" spans="1:16" s="33" customFormat="1" ht="8.4499999999999993" customHeight="1">
      <c r="A271" s="34" t="s">
        <v>24</v>
      </c>
      <c r="B271" s="52">
        <v>12.04</v>
      </c>
      <c r="C271" s="53">
        <v>7.02</v>
      </c>
      <c r="D271" s="53">
        <v>1.49</v>
      </c>
      <c r="E271" s="53">
        <v>76.31</v>
      </c>
      <c r="F271" s="53">
        <v>40.919398730076459</v>
      </c>
      <c r="H271" s="66"/>
      <c r="I271" s="66"/>
      <c r="J271" s="66"/>
      <c r="K271" s="242"/>
      <c r="L271" s="66"/>
      <c r="M271" s="66"/>
      <c r="N271" s="66"/>
      <c r="O271" s="66"/>
      <c r="P271" s="66"/>
    </row>
    <row r="272" spans="1:16" s="33" customFormat="1" ht="8.4499999999999993" customHeight="1">
      <c r="A272" s="34" t="s">
        <v>25</v>
      </c>
      <c r="B272" s="52">
        <v>18.579999999999998</v>
      </c>
      <c r="C272" s="53">
        <v>5.77</v>
      </c>
      <c r="D272" s="53">
        <v>2.27</v>
      </c>
      <c r="E272" s="53">
        <v>74.78</v>
      </c>
      <c r="F272" s="53">
        <v>28.655936167285734</v>
      </c>
      <c r="H272" s="66"/>
      <c r="I272" s="66"/>
      <c r="J272" s="66"/>
      <c r="K272" s="242"/>
      <c r="L272" s="66"/>
      <c r="M272" s="66"/>
      <c r="N272" s="66"/>
      <c r="O272" s="66"/>
      <c r="P272" s="66"/>
    </row>
    <row r="273" spans="1:16" s="33" customFormat="1" ht="8.4499999999999993" customHeight="1">
      <c r="A273" s="34" t="s">
        <v>26</v>
      </c>
      <c r="B273" s="52">
        <v>19.16</v>
      </c>
      <c r="C273" s="53">
        <v>5.54</v>
      </c>
      <c r="D273" s="53">
        <v>2.23</v>
      </c>
      <c r="E273" s="53">
        <v>74.88</v>
      </c>
      <c r="F273" s="53">
        <v>26.813112329780026</v>
      </c>
      <c r="H273" s="66"/>
      <c r="I273" s="66"/>
      <c r="J273" s="66"/>
      <c r="K273" s="242"/>
      <c r="L273" s="66"/>
      <c r="M273" s="66"/>
      <c r="N273" s="66"/>
      <c r="O273" s="66"/>
      <c r="P273" s="66"/>
    </row>
    <row r="274" spans="1:16" s="33" customFormat="1" ht="8.4499999999999993" customHeight="1">
      <c r="A274" s="37" t="s">
        <v>27</v>
      </c>
      <c r="B274" s="55">
        <v>19.87</v>
      </c>
      <c r="C274" s="56">
        <v>6.89</v>
      </c>
      <c r="D274" s="56">
        <v>2.39</v>
      </c>
      <c r="E274" s="56">
        <v>72.89</v>
      </c>
      <c r="F274" s="56">
        <v>18.435947787917293</v>
      </c>
      <c r="H274" s="66"/>
      <c r="I274" s="66"/>
      <c r="J274" s="66"/>
      <c r="K274" s="242"/>
      <c r="L274" s="66"/>
      <c r="M274" s="66"/>
      <c r="N274" s="66"/>
      <c r="O274" s="66"/>
      <c r="P274" s="66"/>
    </row>
    <row r="275" spans="1:16" s="33" customFormat="1" ht="8.4499999999999993" customHeight="1">
      <c r="A275" s="34" t="s">
        <v>28</v>
      </c>
      <c r="B275" s="52">
        <v>17.88</v>
      </c>
      <c r="C275" s="53">
        <v>6.21</v>
      </c>
      <c r="D275" s="53">
        <v>2.15</v>
      </c>
      <c r="E275" s="53">
        <v>74.760000000000005</v>
      </c>
      <c r="F275" s="53">
        <v>27.95149968091895</v>
      </c>
      <c r="H275" s="66"/>
      <c r="I275" s="66"/>
      <c r="J275" s="66"/>
      <c r="K275" s="242"/>
      <c r="L275" s="66"/>
      <c r="M275" s="66"/>
      <c r="N275" s="66"/>
      <c r="O275" s="66"/>
      <c r="P275" s="66"/>
    </row>
    <row r="276" spans="1:16" s="33" customFormat="1" ht="8.4499999999999993" customHeight="1">
      <c r="A276" s="34" t="s">
        <v>29</v>
      </c>
      <c r="B276" s="52">
        <v>18.079999999999998</v>
      </c>
      <c r="C276" s="53">
        <v>5.7</v>
      </c>
      <c r="D276" s="53">
        <v>2.17</v>
      </c>
      <c r="E276" s="53">
        <v>75.17</v>
      </c>
      <c r="F276" s="53">
        <v>12.503972878482891</v>
      </c>
      <c r="H276" s="66"/>
      <c r="I276" s="66"/>
      <c r="J276" s="66"/>
      <c r="K276" s="242"/>
      <c r="L276" s="66"/>
      <c r="M276" s="66"/>
      <c r="N276" s="66"/>
      <c r="O276" s="66"/>
      <c r="P276" s="66"/>
    </row>
    <row r="277" spans="1:16" s="33" customFormat="1" ht="8.4499999999999993" customHeight="1">
      <c r="A277" s="34" t="s">
        <v>30</v>
      </c>
      <c r="B277" s="52">
        <v>16.68</v>
      </c>
      <c r="C277" s="53">
        <v>5.36</v>
      </c>
      <c r="D277" s="53">
        <v>1.96</v>
      </c>
      <c r="E277" s="53">
        <v>75.150000000000006</v>
      </c>
      <c r="F277" s="53">
        <v>30.525749469468273</v>
      </c>
      <c r="H277" s="66"/>
      <c r="I277" s="66"/>
      <c r="J277" s="66"/>
      <c r="K277" s="242"/>
      <c r="L277" s="66"/>
      <c r="M277" s="66"/>
      <c r="N277" s="66"/>
      <c r="O277" s="66"/>
      <c r="P277" s="66"/>
    </row>
    <row r="278" spans="1:16" s="33" customFormat="1" ht="8.4499999999999993" customHeight="1">
      <c r="A278" s="37" t="s">
        <v>31</v>
      </c>
      <c r="B278" s="55">
        <v>19.600000000000001</v>
      </c>
      <c r="C278" s="56">
        <v>6.37</v>
      </c>
      <c r="D278" s="56">
        <v>2.35</v>
      </c>
      <c r="E278" s="56">
        <v>74.510000000000005</v>
      </c>
      <c r="F278" s="56">
        <v>21.700490781270727</v>
      </c>
      <c r="H278" s="66"/>
      <c r="I278" s="66"/>
      <c r="J278" s="66"/>
      <c r="K278" s="242"/>
      <c r="L278" s="66"/>
      <c r="M278" s="66"/>
      <c r="N278" s="66"/>
      <c r="O278" s="66"/>
      <c r="P278" s="66"/>
    </row>
    <row r="279" spans="1:16" s="33" customFormat="1" ht="8.4499999999999993" customHeight="1">
      <c r="A279" s="34" t="s">
        <v>32</v>
      </c>
      <c r="B279" s="52">
        <v>17.27</v>
      </c>
      <c r="C279" s="53">
        <v>6.6</v>
      </c>
      <c r="D279" s="53">
        <v>2.0699999999999998</v>
      </c>
      <c r="E279" s="53">
        <v>74.930000000000007</v>
      </c>
      <c r="F279" s="53">
        <v>14.881170018281537</v>
      </c>
      <c r="H279" s="66"/>
      <c r="I279" s="66"/>
      <c r="J279" s="66"/>
      <c r="K279" s="242"/>
      <c r="L279" s="66"/>
      <c r="M279" s="66"/>
      <c r="N279" s="66"/>
      <c r="O279" s="66"/>
      <c r="P279" s="66"/>
    </row>
    <row r="280" spans="1:16" s="33" customFormat="1" ht="8.4499999999999993" customHeight="1">
      <c r="A280" s="34" t="s">
        <v>33</v>
      </c>
      <c r="B280" s="52">
        <v>18.73</v>
      </c>
      <c r="C280" s="53">
        <v>6.05</v>
      </c>
      <c r="D280" s="53">
        <v>2.3199999999999998</v>
      </c>
      <c r="E280" s="53">
        <v>75</v>
      </c>
      <c r="F280" s="53">
        <v>30.654484430356142</v>
      </c>
      <c r="H280" s="66"/>
      <c r="I280" s="66"/>
      <c r="J280" s="66"/>
      <c r="K280" s="242"/>
      <c r="L280" s="66"/>
      <c r="M280" s="66"/>
      <c r="N280" s="66"/>
      <c r="O280" s="66"/>
      <c r="P280" s="66"/>
    </row>
    <row r="281" spans="1:16" s="33" customFormat="1" ht="8.4499999999999993" customHeight="1">
      <c r="A281" s="34" t="s">
        <v>34</v>
      </c>
      <c r="B281" s="52">
        <v>16.93</v>
      </c>
      <c r="C281" s="53">
        <v>5.4</v>
      </c>
      <c r="D281" s="53">
        <v>2.0699999999999998</v>
      </c>
      <c r="E281" s="53">
        <v>75.61</v>
      </c>
      <c r="F281" s="53">
        <v>66.03110103930608</v>
      </c>
      <c r="H281" s="66"/>
      <c r="I281" s="66"/>
      <c r="J281" s="66"/>
      <c r="K281" s="242"/>
      <c r="L281" s="66"/>
      <c r="M281" s="66"/>
      <c r="N281" s="66"/>
      <c r="O281" s="66"/>
      <c r="P281" s="66"/>
    </row>
    <row r="282" spans="1:16" s="33" customFormat="1" ht="8.4499999999999993" customHeight="1">
      <c r="A282" s="37" t="s">
        <v>35</v>
      </c>
      <c r="B282" s="55">
        <v>18.61</v>
      </c>
      <c r="C282" s="56">
        <v>7</v>
      </c>
      <c r="D282" s="56">
        <v>2.2400000000000002</v>
      </c>
      <c r="E282" s="56">
        <v>73.790000000000006</v>
      </c>
      <c r="F282" s="56">
        <v>8.0652160436426747</v>
      </c>
      <c r="H282" s="66"/>
      <c r="I282" s="66"/>
      <c r="J282" s="66"/>
      <c r="K282" s="242"/>
      <c r="L282" s="66"/>
      <c r="M282" s="66"/>
      <c r="N282" s="66"/>
      <c r="O282" s="66"/>
      <c r="P282" s="66"/>
    </row>
    <row r="283" spans="1:16" s="33" customFormat="1" ht="8.4499999999999993" customHeight="1">
      <c r="A283" s="34" t="s">
        <v>36</v>
      </c>
      <c r="B283" s="52">
        <v>19.100000000000001</v>
      </c>
      <c r="C283" s="53">
        <v>5.93</v>
      </c>
      <c r="D283" s="53">
        <v>2.2200000000000002</v>
      </c>
      <c r="E283" s="53">
        <v>74.48</v>
      </c>
      <c r="F283" s="53">
        <v>20.85641244141457</v>
      </c>
      <c r="H283" s="66"/>
      <c r="I283" s="66"/>
      <c r="J283" s="66"/>
      <c r="K283" s="242"/>
      <c r="L283" s="66"/>
      <c r="M283" s="66"/>
      <c r="N283" s="66"/>
      <c r="O283" s="66"/>
      <c r="P283" s="66"/>
    </row>
    <row r="284" spans="1:16" s="33" customFormat="1" ht="8.4499999999999993" customHeight="1">
      <c r="A284" s="34" t="s">
        <v>37</v>
      </c>
      <c r="B284" s="52">
        <v>18.22</v>
      </c>
      <c r="C284" s="53">
        <v>4.97</v>
      </c>
      <c r="D284" s="53">
        <v>2.08</v>
      </c>
      <c r="E284" s="53">
        <v>75.33</v>
      </c>
      <c r="F284" s="53">
        <v>33.795765098570982</v>
      </c>
      <c r="H284" s="66"/>
      <c r="I284" s="66"/>
      <c r="J284" s="66"/>
      <c r="K284" s="242"/>
      <c r="L284" s="66"/>
      <c r="M284" s="66"/>
      <c r="N284" s="66"/>
      <c r="O284" s="66"/>
      <c r="P284" s="66"/>
    </row>
    <row r="285" spans="1:16" s="33" customFormat="1" ht="8.4499999999999993" customHeight="1">
      <c r="A285" s="34" t="s">
        <v>38</v>
      </c>
      <c r="B285" s="52">
        <v>18.72</v>
      </c>
      <c r="C285" s="53">
        <v>4.18</v>
      </c>
      <c r="D285" s="53">
        <v>2.0699999999999998</v>
      </c>
      <c r="E285" s="53">
        <v>75.17</v>
      </c>
      <c r="F285" s="53">
        <v>17.446848190973519</v>
      </c>
      <c r="H285" s="66"/>
      <c r="I285" s="66"/>
      <c r="J285" s="66"/>
      <c r="K285" s="242"/>
      <c r="L285" s="66"/>
      <c r="M285" s="66"/>
      <c r="N285" s="66"/>
      <c r="O285" s="66"/>
      <c r="P285" s="66"/>
    </row>
    <row r="286" spans="1:16" s="33" customFormat="1" ht="8.4499999999999993" customHeight="1">
      <c r="A286" s="37" t="s">
        <v>39</v>
      </c>
      <c r="B286" s="55">
        <v>18.11</v>
      </c>
      <c r="C286" s="56">
        <v>6.61</v>
      </c>
      <c r="D286" s="56">
        <v>2.1800000000000002</v>
      </c>
      <c r="E286" s="56">
        <v>74.540000000000006</v>
      </c>
      <c r="F286" s="56">
        <v>19.9659429544487</v>
      </c>
      <c r="H286" s="66"/>
      <c r="I286" s="66"/>
      <c r="J286" s="66"/>
      <c r="K286" s="242"/>
      <c r="L286" s="66"/>
      <c r="M286" s="66"/>
      <c r="N286" s="66"/>
      <c r="O286" s="66"/>
      <c r="P286" s="66"/>
    </row>
    <row r="287" spans="1:16" s="33" customFormat="1" ht="8.4499999999999993" customHeight="1">
      <c r="A287" s="34" t="s">
        <v>40</v>
      </c>
      <c r="B287" s="52">
        <v>16.82</v>
      </c>
      <c r="C287" s="53">
        <v>6.19</v>
      </c>
      <c r="D287" s="53">
        <v>2.08</v>
      </c>
      <c r="E287" s="53">
        <v>74.78</v>
      </c>
      <c r="F287" s="53">
        <v>41.817510158847433</v>
      </c>
      <c r="H287" s="66"/>
      <c r="I287" s="66"/>
      <c r="J287" s="66"/>
      <c r="K287" s="242"/>
      <c r="L287" s="66"/>
      <c r="M287" s="66"/>
      <c r="N287" s="66"/>
      <c r="O287" s="66"/>
      <c r="P287" s="66"/>
    </row>
    <row r="288" spans="1:16" s="33" customFormat="1" ht="8.4499999999999993" customHeight="1">
      <c r="A288" s="34" t="s">
        <v>41</v>
      </c>
      <c r="B288" s="52">
        <v>17.04</v>
      </c>
      <c r="C288" s="53">
        <v>5.63</v>
      </c>
      <c r="D288" s="53">
        <v>2.08</v>
      </c>
      <c r="E288" s="53">
        <v>75.06</v>
      </c>
      <c r="F288" s="53">
        <v>29.02843601895735</v>
      </c>
      <c r="H288" s="66"/>
      <c r="I288" s="66"/>
      <c r="J288" s="66"/>
      <c r="K288" s="242"/>
      <c r="L288" s="66"/>
      <c r="M288" s="66"/>
      <c r="N288" s="66"/>
      <c r="O288" s="66"/>
      <c r="P288" s="66"/>
    </row>
    <row r="289" spans="1:16" s="33" customFormat="1" ht="8.4499999999999993" customHeight="1">
      <c r="A289" s="34" t="s">
        <v>42</v>
      </c>
      <c r="B289" s="52">
        <v>18.84</v>
      </c>
      <c r="C289" s="53">
        <v>5.38</v>
      </c>
      <c r="D289" s="53">
        <v>2.2000000000000002</v>
      </c>
      <c r="E289" s="53">
        <v>74.7</v>
      </c>
      <c r="F289" s="53">
        <v>15.201810637495287</v>
      </c>
      <c r="H289" s="66"/>
      <c r="I289" s="66"/>
      <c r="J289" s="66"/>
      <c r="K289" s="242"/>
      <c r="L289" s="66"/>
      <c r="M289" s="66"/>
      <c r="N289" s="66"/>
      <c r="O289" s="66"/>
      <c r="P289" s="66"/>
    </row>
    <row r="290" spans="1:16" s="33" customFormat="1" ht="8.4499999999999993" customHeight="1">
      <c r="A290" s="37" t="s">
        <v>43</v>
      </c>
      <c r="B290" s="55">
        <v>18.02</v>
      </c>
      <c r="C290" s="56">
        <v>5.98</v>
      </c>
      <c r="D290" s="56">
        <v>2.27</v>
      </c>
      <c r="E290" s="56">
        <v>74.900000000000006</v>
      </c>
      <c r="F290" s="56">
        <v>42.554967993320346</v>
      </c>
      <c r="H290" s="66"/>
      <c r="I290" s="66"/>
      <c r="J290" s="66"/>
      <c r="K290" s="242"/>
      <c r="L290" s="66"/>
      <c r="M290" s="66"/>
      <c r="N290" s="66"/>
      <c r="O290" s="66"/>
      <c r="P290" s="66"/>
    </row>
    <row r="291" spans="1:16" s="33" customFormat="1" ht="8.4499999999999993" customHeight="1">
      <c r="A291" s="34" t="s">
        <v>44</v>
      </c>
      <c r="B291" s="52">
        <v>18.46</v>
      </c>
      <c r="C291" s="53">
        <v>5.62</v>
      </c>
      <c r="D291" s="53">
        <v>2.14</v>
      </c>
      <c r="E291" s="53">
        <v>74.95</v>
      </c>
      <c r="F291" s="53">
        <v>14.466130884041331</v>
      </c>
      <c r="H291" s="66"/>
      <c r="I291" s="66"/>
      <c r="J291" s="66"/>
      <c r="K291" s="242"/>
      <c r="L291" s="66"/>
      <c r="M291" s="66"/>
      <c r="N291" s="66"/>
      <c r="O291" s="66"/>
      <c r="P291" s="66"/>
    </row>
    <row r="292" spans="1:16" s="33" customFormat="1" ht="8.4499999999999993" customHeight="1">
      <c r="A292" s="34" t="s">
        <v>45</v>
      </c>
      <c r="B292" s="52">
        <v>17.16</v>
      </c>
      <c r="C292" s="53">
        <v>6.93</v>
      </c>
      <c r="D292" s="53">
        <v>2.11</v>
      </c>
      <c r="E292" s="53">
        <v>74.2</v>
      </c>
      <c r="F292" s="53">
        <v>12.306827760606911</v>
      </c>
      <c r="H292" s="66"/>
      <c r="I292" s="66"/>
      <c r="J292" s="66"/>
      <c r="K292" s="242"/>
      <c r="L292" s="66"/>
      <c r="M292" s="66"/>
      <c r="N292" s="66"/>
      <c r="O292" s="66"/>
      <c r="P292" s="66"/>
    </row>
    <row r="293" spans="1:16" s="33" customFormat="1" ht="8.4499999999999993" customHeight="1">
      <c r="A293" s="34" t="s">
        <v>46</v>
      </c>
      <c r="B293" s="52">
        <v>16.39</v>
      </c>
      <c r="C293" s="53">
        <v>6.37</v>
      </c>
      <c r="D293" s="53">
        <v>1.93</v>
      </c>
      <c r="E293" s="53">
        <v>74.33</v>
      </c>
      <c r="F293" s="53">
        <v>24.103370344895353</v>
      </c>
      <c r="H293" s="66"/>
      <c r="I293" s="66"/>
      <c r="J293" s="66"/>
      <c r="K293" s="242"/>
      <c r="L293" s="66"/>
      <c r="M293" s="66"/>
      <c r="N293" s="66"/>
      <c r="O293" s="66"/>
      <c r="P293" s="66"/>
    </row>
    <row r="294" spans="1:16" s="33" customFormat="1" ht="8.4499999999999993" customHeight="1">
      <c r="A294" s="37" t="s">
        <v>47</v>
      </c>
      <c r="B294" s="55">
        <v>19.72</v>
      </c>
      <c r="C294" s="56">
        <v>6.33</v>
      </c>
      <c r="D294" s="56">
        <v>2.44</v>
      </c>
      <c r="E294" s="56">
        <v>74.69</v>
      </c>
      <c r="F294" s="56">
        <v>29.791200596569723</v>
      </c>
      <c r="H294" s="66"/>
      <c r="I294" s="66"/>
      <c r="J294" s="66"/>
      <c r="K294" s="242"/>
      <c r="L294" s="66"/>
      <c r="M294" s="66"/>
      <c r="N294" s="66"/>
      <c r="O294" s="66"/>
      <c r="P294" s="66"/>
    </row>
    <row r="295" spans="1:16" s="33" customFormat="1" ht="8.4499999999999993" customHeight="1">
      <c r="A295" s="40"/>
      <c r="B295" s="41"/>
      <c r="C295" s="42"/>
      <c r="D295" s="42"/>
      <c r="E295" s="42"/>
      <c r="F295" s="66"/>
      <c r="G295" s="33">
        <v>19.493153752073042</v>
      </c>
      <c r="H295" s="66"/>
      <c r="I295" s="66"/>
      <c r="J295" s="66"/>
      <c r="K295" s="66"/>
      <c r="L295" s="66"/>
      <c r="M295" s="66"/>
      <c r="N295" s="66"/>
      <c r="O295" s="66"/>
      <c r="P295" s="66"/>
    </row>
    <row r="296" spans="1:16" ht="8.4499999999999993" customHeight="1">
      <c r="A296" s="28">
        <v>2018</v>
      </c>
      <c r="B296" s="50"/>
      <c r="C296" s="50"/>
      <c r="D296" s="50"/>
      <c r="E296" s="50"/>
    </row>
    <row r="297" spans="1:16" s="33" customFormat="1" ht="8.4499999999999993" customHeight="1">
      <c r="A297" s="30" t="s">
        <v>15</v>
      </c>
      <c r="B297" s="50">
        <v>17.45</v>
      </c>
      <c r="C297" s="50">
        <v>5.95</v>
      </c>
      <c r="D297" s="50">
        <v>2.1</v>
      </c>
      <c r="E297" s="50">
        <v>75</v>
      </c>
      <c r="F297" s="50">
        <v>29.612732135628871</v>
      </c>
      <c r="H297" s="66"/>
      <c r="I297" s="66"/>
      <c r="J297" s="66"/>
      <c r="K297" s="66"/>
      <c r="L297" s="66"/>
      <c r="M297" s="66"/>
      <c r="N297" s="66"/>
      <c r="O297" s="66"/>
      <c r="P297" s="66"/>
    </row>
    <row r="298" spans="1:16" s="33" customFormat="1" ht="3" customHeight="1">
      <c r="A298" s="30"/>
      <c r="B298" s="62"/>
      <c r="C298" s="62"/>
      <c r="D298" s="62"/>
      <c r="E298" s="50"/>
      <c r="F298" s="50"/>
      <c r="H298" s="66"/>
      <c r="I298" s="66"/>
      <c r="J298" s="66"/>
      <c r="K298" s="66"/>
      <c r="L298" s="66"/>
      <c r="M298" s="66"/>
      <c r="N298" s="66"/>
      <c r="O298" s="66"/>
      <c r="P298" s="66"/>
    </row>
    <row r="299" spans="1:16" s="33" customFormat="1" ht="8.4499999999999993" customHeight="1">
      <c r="A299" s="34" t="s">
        <v>16</v>
      </c>
      <c r="B299" s="52">
        <v>17.77</v>
      </c>
      <c r="C299" s="53">
        <v>4.9800000000000004</v>
      </c>
      <c r="D299" s="53">
        <v>2.08</v>
      </c>
      <c r="E299" s="53">
        <v>75.7</v>
      </c>
      <c r="F299" s="53">
        <v>53.520701118162584</v>
      </c>
      <c r="G299" s="35"/>
      <c r="H299" s="42"/>
      <c r="I299" s="66"/>
      <c r="J299" s="66"/>
      <c r="K299" s="66"/>
      <c r="L299" s="66"/>
      <c r="M299" s="66"/>
      <c r="N299" s="66"/>
      <c r="O299" s="66"/>
      <c r="P299" s="66"/>
    </row>
    <row r="300" spans="1:16" s="33" customFormat="1" ht="8.4499999999999993" customHeight="1">
      <c r="A300" s="34" t="s">
        <v>17</v>
      </c>
      <c r="B300" s="52">
        <v>16.600000000000001</v>
      </c>
      <c r="C300" s="52">
        <v>4.91</v>
      </c>
      <c r="D300" s="52">
        <v>1.97</v>
      </c>
      <c r="E300" s="52">
        <v>75.760000000000005</v>
      </c>
      <c r="F300" s="52">
        <v>24.111848223696448</v>
      </c>
      <c r="G300" s="35"/>
      <c r="H300" s="42"/>
      <c r="I300" s="66"/>
      <c r="J300" s="66"/>
      <c r="K300" s="66"/>
      <c r="L300" s="66"/>
      <c r="M300" s="66"/>
      <c r="N300" s="66"/>
      <c r="O300" s="66"/>
      <c r="P300" s="66"/>
    </row>
    <row r="301" spans="1:16" s="33" customFormat="1" ht="8.4499999999999993" customHeight="1">
      <c r="A301" s="34" t="s">
        <v>18</v>
      </c>
      <c r="B301" s="52">
        <v>17.98</v>
      </c>
      <c r="C301" s="53">
        <v>4.82</v>
      </c>
      <c r="D301" s="53">
        <v>2.19</v>
      </c>
      <c r="E301" s="53">
        <v>75.64</v>
      </c>
      <c r="F301" s="53">
        <v>42.68</v>
      </c>
      <c r="G301" s="35"/>
      <c r="H301" s="42"/>
      <c r="I301" s="66"/>
      <c r="J301" s="66"/>
      <c r="K301" s="66"/>
      <c r="L301" s="66"/>
      <c r="M301" s="66"/>
      <c r="N301" s="66"/>
      <c r="O301" s="66"/>
      <c r="P301" s="66"/>
    </row>
    <row r="302" spans="1:16" s="33" customFormat="1" ht="8.4499999999999993" customHeight="1">
      <c r="A302" s="37" t="s">
        <v>19</v>
      </c>
      <c r="B302" s="55">
        <v>18.52</v>
      </c>
      <c r="C302" s="56">
        <v>5.74</v>
      </c>
      <c r="D302" s="56">
        <v>2.15</v>
      </c>
      <c r="E302" s="56">
        <v>74.52</v>
      </c>
      <c r="F302" s="56">
        <v>46.389850057670131</v>
      </c>
      <c r="H302" s="66"/>
      <c r="I302" s="66"/>
      <c r="J302" s="66"/>
      <c r="K302" s="66"/>
      <c r="L302" s="66"/>
      <c r="M302" s="66"/>
      <c r="N302" s="66"/>
      <c r="O302" s="66"/>
      <c r="P302" s="66"/>
    </row>
    <row r="303" spans="1:16" s="33" customFormat="1" ht="8.4499999999999993" customHeight="1">
      <c r="A303" s="34" t="s">
        <v>20</v>
      </c>
      <c r="B303" s="52">
        <v>19.61</v>
      </c>
      <c r="C303" s="53">
        <v>5.47</v>
      </c>
      <c r="D303" s="53">
        <v>2.4500000000000002</v>
      </c>
      <c r="E303" s="53">
        <v>75.48</v>
      </c>
      <c r="F303" s="53">
        <v>41.639039915130624</v>
      </c>
      <c r="H303" s="66"/>
      <c r="I303" s="66"/>
      <c r="J303" s="66"/>
      <c r="K303" s="66"/>
      <c r="L303" s="66"/>
      <c r="M303" s="66"/>
      <c r="N303" s="66"/>
      <c r="O303" s="66"/>
      <c r="P303" s="66"/>
    </row>
    <row r="304" spans="1:16" s="33" customFormat="1" ht="8.4499999999999993" customHeight="1">
      <c r="A304" s="34" t="s">
        <v>21</v>
      </c>
      <c r="B304" s="52">
        <v>17.809999999999999</v>
      </c>
      <c r="C304" s="53">
        <v>5.7</v>
      </c>
      <c r="D304" s="53">
        <v>2.13</v>
      </c>
      <c r="E304" s="53">
        <v>75.3</v>
      </c>
      <c r="F304" s="53">
        <v>39.891926255562623</v>
      </c>
      <c r="H304" s="66"/>
      <c r="I304" s="66"/>
      <c r="J304" s="66"/>
      <c r="K304" s="66"/>
      <c r="L304" s="66"/>
      <c r="M304" s="66"/>
      <c r="N304" s="66"/>
      <c r="O304" s="66"/>
      <c r="P304" s="66"/>
    </row>
    <row r="305" spans="1:16" s="33" customFormat="1" ht="8.4499999999999993" customHeight="1">
      <c r="A305" s="34" t="s">
        <v>22</v>
      </c>
      <c r="B305" s="52">
        <v>23.31</v>
      </c>
      <c r="C305" s="52">
        <v>5.17</v>
      </c>
      <c r="D305" s="52">
        <v>2.75</v>
      </c>
      <c r="E305" s="52">
        <v>74.05</v>
      </c>
      <c r="F305" s="52">
        <v>11.743095474780654</v>
      </c>
      <c r="H305" s="66"/>
      <c r="I305" s="66"/>
      <c r="J305" s="66"/>
      <c r="K305" s="66"/>
      <c r="L305" s="66"/>
      <c r="M305" s="66"/>
      <c r="N305" s="66"/>
      <c r="O305" s="66"/>
      <c r="P305" s="66"/>
    </row>
    <row r="306" spans="1:16" s="33" customFormat="1" ht="8.4499999999999993" customHeight="1">
      <c r="A306" s="37" t="s">
        <v>23</v>
      </c>
      <c r="B306" s="55">
        <v>17.190000000000001</v>
      </c>
      <c r="C306" s="56">
        <v>5.49</v>
      </c>
      <c r="D306" s="56">
        <v>2.1</v>
      </c>
      <c r="E306" s="56">
        <v>75.2</v>
      </c>
      <c r="F306" s="56">
        <v>56.138595284257931</v>
      </c>
      <c r="H306" s="66"/>
      <c r="I306" s="66"/>
      <c r="J306" s="66"/>
      <c r="K306" s="66"/>
      <c r="L306" s="66"/>
      <c r="M306" s="66"/>
      <c r="N306" s="66"/>
      <c r="O306" s="66"/>
      <c r="P306" s="66"/>
    </row>
    <row r="307" spans="1:16" s="33" customFormat="1" ht="8.4499999999999993" customHeight="1">
      <c r="A307" s="34" t="s">
        <v>24</v>
      </c>
      <c r="B307" s="52">
        <v>11.86</v>
      </c>
      <c r="C307" s="53">
        <v>7.15</v>
      </c>
      <c r="D307" s="53">
        <v>1.49</v>
      </c>
      <c r="E307" s="53">
        <v>76.41</v>
      </c>
      <c r="F307" s="53">
        <v>41.20772320850071</v>
      </c>
      <c r="H307" s="66"/>
      <c r="I307" s="66"/>
      <c r="J307" s="66"/>
      <c r="K307" s="66"/>
      <c r="L307" s="66"/>
      <c r="M307" s="66"/>
      <c r="N307" s="66"/>
      <c r="O307" s="66"/>
      <c r="P307" s="66"/>
    </row>
    <row r="308" spans="1:16" s="33" customFormat="1" ht="8.4499999999999993" customHeight="1">
      <c r="A308" s="34" t="s">
        <v>25</v>
      </c>
      <c r="B308" s="52">
        <v>18.14</v>
      </c>
      <c r="C308" s="53">
        <v>5.82</v>
      </c>
      <c r="D308" s="53">
        <v>2.2200000000000002</v>
      </c>
      <c r="E308" s="53">
        <v>74.92</v>
      </c>
      <c r="F308" s="53">
        <v>28.449580409960106</v>
      </c>
      <c r="H308" s="66"/>
      <c r="I308" s="66"/>
      <c r="J308" s="66"/>
      <c r="K308" s="66"/>
      <c r="L308" s="66"/>
      <c r="M308" s="66"/>
      <c r="N308" s="66"/>
      <c r="O308" s="66"/>
      <c r="P308" s="66"/>
    </row>
    <row r="309" spans="1:16" s="33" customFormat="1" ht="8.4499999999999993" customHeight="1">
      <c r="A309" s="34" t="s">
        <v>26</v>
      </c>
      <c r="B309" s="52">
        <v>18.71</v>
      </c>
      <c r="C309" s="53">
        <v>5.57</v>
      </c>
      <c r="D309" s="53">
        <v>2.19</v>
      </c>
      <c r="E309" s="53">
        <v>75.010000000000005</v>
      </c>
      <c r="F309" s="53">
        <v>29.407233963891798</v>
      </c>
      <c r="H309" s="66"/>
      <c r="I309" s="66"/>
      <c r="J309" s="66"/>
      <c r="K309" s="66"/>
      <c r="L309" s="66"/>
      <c r="M309" s="66"/>
      <c r="N309" s="66"/>
      <c r="O309" s="66"/>
      <c r="P309" s="66"/>
    </row>
    <row r="310" spans="1:16" s="33" customFormat="1" ht="8.4499999999999993" customHeight="1">
      <c r="A310" s="37" t="s">
        <v>27</v>
      </c>
      <c r="B310" s="55">
        <v>19.350000000000001</v>
      </c>
      <c r="C310" s="56">
        <v>6.9</v>
      </c>
      <c r="D310" s="56">
        <v>2.33</v>
      </c>
      <c r="E310" s="56">
        <v>73.040000000000006</v>
      </c>
      <c r="F310" s="56">
        <v>20.86750606445651</v>
      </c>
      <c r="H310" s="66"/>
      <c r="I310" s="66"/>
      <c r="J310" s="66"/>
      <c r="K310" s="66"/>
      <c r="L310" s="66"/>
      <c r="M310" s="66"/>
      <c r="N310" s="66"/>
      <c r="O310" s="66"/>
      <c r="P310" s="66"/>
    </row>
    <row r="311" spans="1:16" s="33" customFormat="1" ht="8.4499999999999993" customHeight="1">
      <c r="A311" s="34" t="s">
        <v>28</v>
      </c>
      <c r="B311" s="52">
        <v>17.54</v>
      </c>
      <c r="C311" s="53">
        <v>6.24</v>
      </c>
      <c r="D311" s="53">
        <v>2.12</v>
      </c>
      <c r="E311" s="53">
        <v>74.88</v>
      </c>
      <c r="F311" s="53">
        <v>29.621357158051481</v>
      </c>
      <c r="H311" s="66"/>
      <c r="I311" s="66"/>
      <c r="J311" s="66"/>
      <c r="K311" s="66"/>
      <c r="L311" s="66"/>
      <c r="M311" s="66"/>
      <c r="N311" s="66"/>
      <c r="O311" s="66"/>
      <c r="P311" s="66"/>
    </row>
    <row r="312" spans="1:16" s="33" customFormat="1" ht="8.4499999999999993" customHeight="1">
      <c r="A312" s="34" t="s">
        <v>29</v>
      </c>
      <c r="B312" s="52">
        <v>17.55</v>
      </c>
      <c r="C312" s="53">
        <v>5.74</v>
      </c>
      <c r="D312" s="53">
        <v>2.12</v>
      </c>
      <c r="E312" s="53">
        <v>75.290000000000006</v>
      </c>
      <c r="F312" s="53">
        <v>13.094607479605891</v>
      </c>
      <c r="H312" s="66"/>
      <c r="I312" s="66"/>
      <c r="J312" s="66"/>
      <c r="K312" s="66"/>
      <c r="L312" s="66"/>
      <c r="M312" s="66"/>
      <c r="N312" s="66"/>
      <c r="O312" s="66"/>
      <c r="P312" s="66"/>
    </row>
    <row r="313" spans="1:16" s="33" customFormat="1" ht="8.4499999999999993" customHeight="1">
      <c r="A313" s="34" t="s">
        <v>30</v>
      </c>
      <c r="B313" s="52">
        <v>16.329999999999998</v>
      </c>
      <c r="C313" s="53">
        <v>5.44</v>
      </c>
      <c r="D313" s="53">
        <v>1.94</v>
      </c>
      <c r="E313" s="53">
        <v>75.27</v>
      </c>
      <c r="F313" s="53">
        <v>29.005888154945154</v>
      </c>
      <c r="H313" s="66"/>
      <c r="I313" s="66"/>
      <c r="J313" s="66"/>
      <c r="K313" s="66"/>
      <c r="L313" s="66"/>
      <c r="M313" s="66"/>
      <c r="N313" s="66"/>
      <c r="O313" s="66"/>
      <c r="P313" s="66"/>
    </row>
    <row r="314" spans="1:16" s="33" customFormat="1" ht="8.4499999999999993" customHeight="1">
      <c r="A314" s="37" t="s">
        <v>31</v>
      </c>
      <c r="B314" s="55">
        <v>19.38</v>
      </c>
      <c r="C314" s="56">
        <v>6.39</v>
      </c>
      <c r="D314" s="56">
        <v>2.34</v>
      </c>
      <c r="E314" s="56">
        <v>74.64</v>
      </c>
      <c r="F314" s="56">
        <v>23.14630587611089</v>
      </c>
      <c r="H314" s="66"/>
      <c r="I314" s="66"/>
      <c r="J314" s="66"/>
      <c r="K314" s="66"/>
      <c r="L314" s="66"/>
      <c r="M314" s="66"/>
      <c r="N314" s="66"/>
      <c r="O314" s="66"/>
      <c r="P314" s="66"/>
    </row>
    <row r="315" spans="1:16" s="33" customFormat="1" ht="8.4499999999999993" customHeight="1">
      <c r="A315" s="34" t="s">
        <v>32</v>
      </c>
      <c r="B315" s="52">
        <v>17.02</v>
      </c>
      <c r="C315" s="53">
        <v>6.66</v>
      </c>
      <c r="D315" s="53">
        <v>2.0499999999999998</v>
      </c>
      <c r="E315" s="53">
        <v>75.040000000000006</v>
      </c>
      <c r="F315" s="53">
        <v>17.148080438756853</v>
      </c>
      <c r="H315" s="66"/>
      <c r="I315" s="66"/>
      <c r="J315" s="66"/>
      <c r="K315" s="66"/>
      <c r="L315" s="66"/>
      <c r="M315" s="66"/>
      <c r="N315" s="66"/>
      <c r="O315" s="66"/>
      <c r="P315" s="66"/>
    </row>
    <row r="316" spans="1:16" s="33" customFormat="1" ht="8.4499999999999993" customHeight="1">
      <c r="A316" s="34" t="s">
        <v>33</v>
      </c>
      <c r="B316" s="52">
        <v>18.23</v>
      </c>
      <c r="C316" s="53">
        <v>6.06</v>
      </c>
      <c r="D316" s="53">
        <v>2.27</v>
      </c>
      <c r="E316" s="53">
        <v>75.13</v>
      </c>
      <c r="F316" s="53">
        <v>30.412082789483495</v>
      </c>
      <c r="H316" s="66"/>
      <c r="I316" s="66"/>
      <c r="J316" s="66"/>
      <c r="K316" s="66"/>
      <c r="L316" s="66"/>
      <c r="M316" s="66"/>
      <c r="N316" s="66"/>
      <c r="O316" s="66"/>
      <c r="P316" s="66"/>
    </row>
    <row r="317" spans="1:16" s="33" customFormat="1" ht="8.4499999999999993" customHeight="1">
      <c r="A317" s="34" t="s">
        <v>34</v>
      </c>
      <c r="B317" s="52">
        <v>16.670000000000002</v>
      </c>
      <c r="C317" s="53">
        <v>5.47</v>
      </c>
      <c r="D317" s="53">
        <v>2.0499999999999998</v>
      </c>
      <c r="E317" s="53">
        <v>75.72</v>
      </c>
      <c r="F317" s="53">
        <v>63.972024693287487</v>
      </c>
      <c r="H317" s="66"/>
      <c r="I317" s="66"/>
      <c r="J317" s="66"/>
      <c r="K317" s="66"/>
      <c r="L317" s="66"/>
      <c r="M317" s="66"/>
      <c r="N317" s="66"/>
      <c r="O317" s="66"/>
      <c r="P317" s="66"/>
    </row>
    <row r="318" spans="1:16" s="33" customFormat="1" ht="8.4499999999999993" customHeight="1">
      <c r="A318" s="37" t="s">
        <v>35</v>
      </c>
      <c r="B318" s="55">
        <v>18.329999999999998</v>
      </c>
      <c r="C318" s="56">
        <v>7.02</v>
      </c>
      <c r="D318" s="56">
        <v>2.21</v>
      </c>
      <c r="E318" s="56">
        <v>73.92</v>
      </c>
      <c r="F318" s="56">
        <v>13.539148223916683</v>
      </c>
      <c r="H318" s="66"/>
      <c r="I318" s="66"/>
      <c r="J318" s="66"/>
      <c r="K318" s="66"/>
      <c r="L318" s="66"/>
      <c r="M318" s="66"/>
      <c r="N318" s="66"/>
      <c r="O318" s="66"/>
      <c r="P318" s="66"/>
    </row>
    <row r="319" spans="1:16" s="33" customFormat="1" ht="8.4499999999999993" customHeight="1">
      <c r="A319" s="34" t="s">
        <v>36</v>
      </c>
      <c r="B319" s="52">
        <v>18.739999999999998</v>
      </c>
      <c r="C319" s="53">
        <v>5.95</v>
      </c>
      <c r="D319" s="53">
        <v>2.1800000000000002</v>
      </c>
      <c r="E319" s="53">
        <v>74.61</v>
      </c>
      <c r="F319" s="53">
        <v>22.970813804857265</v>
      </c>
      <c r="H319" s="66"/>
      <c r="I319" s="66"/>
      <c r="J319" s="66"/>
      <c r="K319" s="66"/>
      <c r="L319" s="66"/>
      <c r="M319" s="66"/>
      <c r="N319" s="66"/>
      <c r="O319" s="66"/>
      <c r="P319" s="66"/>
    </row>
    <row r="320" spans="1:16" s="33" customFormat="1" ht="8.4499999999999993" customHeight="1">
      <c r="A320" s="34" t="s">
        <v>37</v>
      </c>
      <c r="B320" s="52">
        <v>17.88</v>
      </c>
      <c r="C320" s="53">
        <v>5.0199999999999996</v>
      </c>
      <c r="D320" s="53">
        <v>2.06</v>
      </c>
      <c r="E320" s="53">
        <v>75.459999999999994</v>
      </c>
      <c r="F320" s="53">
        <v>29.894649003859392</v>
      </c>
      <c r="H320" s="66"/>
      <c r="I320" s="66"/>
      <c r="J320" s="66"/>
      <c r="K320" s="66"/>
      <c r="L320" s="66"/>
      <c r="M320" s="66"/>
      <c r="N320" s="66"/>
      <c r="O320" s="66"/>
      <c r="P320" s="66"/>
    </row>
    <row r="321" spans="1:16" s="33" customFormat="1" ht="8.4499999999999993" customHeight="1">
      <c r="A321" s="34" t="s">
        <v>38</v>
      </c>
      <c r="B321" s="52">
        <v>18.239999999999998</v>
      </c>
      <c r="C321" s="53">
        <v>4.24</v>
      </c>
      <c r="D321" s="53">
        <v>2.0299999999999998</v>
      </c>
      <c r="E321" s="53">
        <v>75.28</v>
      </c>
      <c r="F321" s="53">
        <v>28.459530026109658</v>
      </c>
      <c r="H321" s="66"/>
      <c r="I321" s="66"/>
      <c r="J321" s="66"/>
      <c r="K321" s="66"/>
      <c r="L321" s="66"/>
      <c r="M321" s="66"/>
      <c r="N321" s="66"/>
      <c r="O321" s="66"/>
      <c r="P321" s="66"/>
    </row>
    <row r="322" spans="1:16" s="33" customFormat="1" ht="8.4499999999999993" customHeight="1">
      <c r="A322" s="37" t="s">
        <v>39</v>
      </c>
      <c r="B322" s="55">
        <v>17.77</v>
      </c>
      <c r="C322" s="56">
        <v>6.64</v>
      </c>
      <c r="D322" s="56">
        <v>2.15</v>
      </c>
      <c r="E322" s="56">
        <v>74.67</v>
      </c>
      <c r="F322" s="56">
        <v>37.607492550021284</v>
      </c>
      <c r="H322" s="66"/>
      <c r="I322" s="66"/>
      <c r="J322" s="66"/>
      <c r="K322" s="66"/>
      <c r="L322" s="66"/>
      <c r="M322" s="66"/>
      <c r="N322" s="66"/>
      <c r="O322" s="66"/>
      <c r="P322" s="66"/>
    </row>
    <row r="323" spans="1:16" s="33" customFormat="1" ht="8.4499999999999993" customHeight="1">
      <c r="A323" s="34" t="s">
        <v>40</v>
      </c>
      <c r="B323" s="52">
        <v>16.53</v>
      </c>
      <c r="C323" s="53">
        <v>6.26</v>
      </c>
      <c r="D323" s="53">
        <v>2.0499999999999998</v>
      </c>
      <c r="E323" s="53">
        <v>74.91</v>
      </c>
      <c r="F323" s="53">
        <v>44.089397857406723</v>
      </c>
      <c r="H323" s="66"/>
      <c r="I323" s="66"/>
      <c r="J323" s="66"/>
      <c r="K323" s="66"/>
      <c r="L323" s="66"/>
      <c r="M323" s="66"/>
      <c r="N323" s="66"/>
      <c r="O323" s="66"/>
      <c r="P323" s="66"/>
    </row>
    <row r="324" spans="1:16" s="33" customFormat="1" ht="8.4499999999999993" customHeight="1">
      <c r="A324" s="34" t="s">
        <v>41</v>
      </c>
      <c r="B324" s="52">
        <v>16.670000000000002</v>
      </c>
      <c r="C324" s="53">
        <v>5.71</v>
      </c>
      <c r="D324" s="53">
        <v>2.04</v>
      </c>
      <c r="E324" s="53">
        <v>75.180000000000007</v>
      </c>
      <c r="F324" s="53">
        <v>37.190626645602947</v>
      </c>
      <c r="H324" s="66"/>
      <c r="I324" s="66"/>
      <c r="J324" s="66"/>
      <c r="K324" s="66"/>
      <c r="L324" s="66"/>
      <c r="M324" s="66"/>
      <c r="N324" s="66"/>
      <c r="O324" s="66"/>
      <c r="P324" s="66"/>
    </row>
    <row r="325" spans="1:16" s="33" customFormat="1" ht="8.4499999999999993" customHeight="1">
      <c r="A325" s="34" t="s">
        <v>42</v>
      </c>
      <c r="B325" s="52">
        <v>18.600000000000001</v>
      </c>
      <c r="C325" s="53">
        <v>5.43</v>
      </c>
      <c r="D325" s="53">
        <v>2.2000000000000002</v>
      </c>
      <c r="E325" s="53">
        <v>74.83</v>
      </c>
      <c r="F325" s="53">
        <v>16.220294228592984</v>
      </c>
      <c r="H325" s="66"/>
      <c r="I325" s="66"/>
      <c r="J325" s="66"/>
      <c r="K325" s="66"/>
      <c r="L325" s="66"/>
      <c r="M325" s="66"/>
      <c r="N325" s="66"/>
      <c r="O325" s="66"/>
      <c r="P325" s="66"/>
    </row>
    <row r="326" spans="1:16" s="33" customFormat="1" ht="8.4499999999999993" customHeight="1">
      <c r="A326" s="37" t="s">
        <v>43</v>
      </c>
      <c r="B326" s="55">
        <v>17.77</v>
      </c>
      <c r="C326" s="56">
        <v>6.05</v>
      </c>
      <c r="D326" s="56">
        <v>2.25</v>
      </c>
      <c r="E326" s="56">
        <v>75.03</v>
      </c>
      <c r="F326" s="56">
        <v>44.496242694127467</v>
      </c>
      <c r="H326" s="66"/>
      <c r="I326" s="66"/>
      <c r="J326" s="66"/>
      <c r="K326" s="66"/>
      <c r="L326" s="66"/>
      <c r="M326" s="66"/>
      <c r="N326" s="66"/>
      <c r="O326" s="66"/>
      <c r="P326" s="66"/>
    </row>
    <row r="327" spans="1:16" s="33" customFormat="1" ht="8.4499999999999993" customHeight="1">
      <c r="A327" s="34" t="s">
        <v>44</v>
      </c>
      <c r="B327" s="52">
        <v>18.09</v>
      </c>
      <c r="C327" s="53">
        <v>5.66</v>
      </c>
      <c r="D327" s="53">
        <v>2.11</v>
      </c>
      <c r="E327" s="53">
        <v>75.05</v>
      </c>
      <c r="F327" s="53">
        <v>16.854190585533868</v>
      </c>
      <c r="H327" s="66"/>
      <c r="I327" s="66"/>
      <c r="J327" s="66"/>
      <c r="K327" s="66"/>
      <c r="L327" s="66"/>
      <c r="M327" s="66"/>
      <c r="N327" s="66"/>
      <c r="O327" s="66"/>
      <c r="P327" s="66"/>
    </row>
    <row r="328" spans="1:16" s="33" customFormat="1" ht="8.4499999999999993" customHeight="1">
      <c r="A328" s="34" t="s">
        <v>45</v>
      </c>
      <c r="B328" s="52">
        <v>16.87</v>
      </c>
      <c r="C328" s="53">
        <v>6.98</v>
      </c>
      <c r="D328" s="53">
        <v>2.09</v>
      </c>
      <c r="E328" s="53">
        <v>74.33</v>
      </c>
      <c r="F328" s="53">
        <v>12.203802566263931</v>
      </c>
      <c r="H328" s="66"/>
      <c r="I328" s="66"/>
      <c r="J328" s="66"/>
      <c r="K328" s="66"/>
      <c r="L328" s="66"/>
      <c r="M328" s="66"/>
      <c r="N328" s="66"/>
      <c r="O328" s="66"/>
      <c r="P328" s="66"/>
    </row>
    <row r="329" spans="1:16" s="33" customFormat="1" ht="8.4499999999999993" customHeight="1">
      <c r="A329" s="34" t="s">
        <v>46</v>
      </c>
      <c r="B329" s="52">
        <v>16.149999999999999</v>
      </c>
      <c r="C329" s="53">
        <v>6.42</v>
      </c>
      <c r="D329" s="53">
        <v>1.91</v>
      </c>
      <c r="E329" s="53">
        <v>74.459999999999994</v>
      </c>
      <c r="F329" s="53">
        <v>23.906848776653238</v>
      </c>
      <c r="H329" s="66"/>
      <c r="I329" s="66"/>
      <c r="J329" s="66"/>
      <c r="K329" s="66"/>
      <c r="L329" s="66"/>
      <c r="M329" s="66"/>
      <c r="N329" s="66"/>
      <c r="O329" s="66"/>
      <c r="P329" s="66"/>
    </row>
    <row r="330" spans="1:16" s="33" customFormat="1" ht="8.4499999999999993" customHeight="1">
      <c r="A330" s="37" t="s">
        <v>47</v>
      </c>
      <c r="B330" s="55">
        <v>19.37</v>
      </c>
      <c r="C330" s="56">
        <v>6.35</v>
      </c>
      <c r="D330" s="56">
        <v>2.41</v>
      </c>
      <c r="E330" s="56">
        <v>74.81</v>
      </c>
      <c r="F330" s="56">
        <v>28.026348496147151</v>
      </c>
      <c r="H330" s="66"/>
      <c r="I330" s="66"/>
      <c r="J330" s="66"/>
      <c r="K330" s="66"/>
      <c r="L330" s="66"/>
      <c r="M330" s="66"/>
      <c r="N330" s="66"/>
      <c r="O330" s="66"/>
      <c r="P330" s="66"/>
    </row>
    <row r="331" spans="1:16" s="33" customFormat="1" ht="8.4499999999999993" customHeight="1">
      <c r="A331" s="40"/>
      <c r="B331" s="41"/>
      <c r="C331" s="42"/>
      <c r="D331" s="42"/>
      <c r="E331" s="42"/>
      <c r="F331" s="66"/>
      <c r="G331" s="33">
        <v>19.493153752073042</v>
      </c>
      <c r="H331" s="66"/>
      <c r="I331" s="66"/>
      <c r="J331" s="66"/>
      <c r="K331" s="66"/>
      <c r="L331" s="66"/>
      <c r="M331" s="66"/>
      <c r="N331" s="66"/>
      <c r="O331" s="66"/>
      <c r="P331" s="66"/>
    </row>
    <row r="332" spans="1:16" ht="8.4499999999999993" customHeight="1">
      <c r="A332" s="28">
        <v>2019</v>
      </c>
      <c r="B332" s="50"/>
      <c r="C332" s="50"/>
      <c r="D332" s="50"/>
      <c r="E332" s="50"/>
    </row>
    <row r="333" spans="1:16" s="33" customFormat="1" ht="8.4499999999999993" customHeight="1">
      <c r="A333" s="30" t="s">
        <v>15</v>
      </c>
      <c r="B333" s="50">
        <v>17.14</v>
      </c>
      <c r="C333" s="50">
        <v>6.02</v>
      </c>
      <c r="D333" s="50">
        <v>2.08</v>
      </c>
      <c r="E333" s="50">
        <v>75.099999999999994</v>
      </c>
      <c r="F333" s="67" t="s">
        <v>59</v>
      </c>
      <c r="H333" s="66"/>
      <c r="I333" s="66"/>
      <c r="J333" s="66"/>
      <c r="K333" s="66"/>
      <c r="L333" s="66"/>
      <c r="M333" s="66"/>
      <c r="N333" s="66"/>
      <c r="O333" s="66"/>
      <c r="P333" s="66"/>
    </row>
    <row r="334" spans="1:16" s="33" customFormat="1" ht="3" customHeight="1">
      <c r="A334" s="30"/>
      <c r="B334" s="62"/>
      <c r="C334" s="62"/>
      <c r="D334" s="62"/>
      <c r="E334" s="50"/>
      <c r="F334" s="29"/>
      <c r="H334" s="66"/>
      <c r="I334" s="66"/>
      <c r="J334" s="66"/>
      <c r="K334" s="66"/>
      <c r="L334" s="66"/>
      <c r="M334" s="66"/>
      <c r="N334" s="66"/>
      <c r="O334" s="66"/>
      <c r="P334" s="66"/>
    </row>
    <row r="335" spans="1:16" s="33" customFormat="1" ht="8.4499999999999993" customHeight="1">
      <c r="A335" s="34" t="s">
        <v>16</v>
      </c>
      <c r="B335" s="52">
        <v>17.510000000000002</v>
      </c>
      <c r="C335" s="53">
        <v>5.05</v>
      </c>
      <c r="D335" s="53">
        <v>2.06</v>
      </c>
      <c r="E335" s="53">
        <v>75.790000000000006</v>
      </c>
      <c r="F335" s="53" t="s">
        <v>59</v>
      </c>
      <c r="G335" s="35"/>
      <c r="H335" s="42"/>
      <c r="I335" s="66"/>
      <c r="J335" s="66"/>
      <c r="K335" s="66"/>
      <c r="L335" s="66"/>
      <c r="M335" s="66"/>
      <c r="N335" s="66"/>
      <c r="O335" s="66"/>
      <c r="P335" s="66"/>
    </row>
    <row r="336" spans="1:16" s="33" customFormat="1" ht="8.4499999999999993" customHeight="1">
      <c r="A336" s="34" t="s">
        <v>17</v>
      </c>
      <c r="B336" s="52">
        <v>16.29</v>
      </c>
      <c r="C336" s="52">
        <v>4.99</v>
      </c>
      <c r="D336" s="52">
        <v>1.94</v>
      </c>
      <c r="E336" s="52">
        <v>75.849999999999994</v>
      </c>
      <c r="F336" s="53" t="s">
        <v>59</v>
      </c>
      <c r="G336" s="35"/>
      <c r="H336" s="42"/>
      <c r="I336" s="66"/>
      <c r="J336" s="66"/>
      <c r="K336" s="66"/>
      <c r="L336" s="66"/>
      <c r="M336" s="66"/>
      <c r="N336" s="66"/>
      <c r="O336" s="66"/>
      <c r="P336" s="66"/>
    </row>
    <row r="337" spans="1:16" s="33" customFormat="1" ht="8.4499999999999993" customHeight="1">
      <c r="A337" s="34" t="s">
        <v>18</v>
      </c>
      <c r="B337" s="52">
        <v>17.63</v>
      </c>
      <c r="C337" s="53">
        <v>4.8899999999999997</v>
      </c>
      <c r="D337" s="53">
        <v>2.16</v>
      </c>
      <c r="E337" s="53">
        <v>75.75</v>
      </c>
      <c r="F337" s="53" t="s">
        <v>59</v>
      </c>
      <c r="G337" s="35"/>
      <c r="H337" s="42"/>
      <c r="I337" s="66"/>
      <c r="J337" s="66"/>
      <c r="K337" s="66"/>
      <c r="L337" s="66"/>
      <c r="M337" s="66"/>
      <c r="N337" s="66"/>
      <c r="O337" s="66"/>
      <c r="P337" s="66"/>
    </row>
    <row r="338" spans="1:16" s="33" customFormat="1" ht="8.4499999999999993" customHeight="1">
      <c r="A338" s="37" t="s">
        <v>19</v>
      </c>
      <c r="B338" s="55">
        <v>18.13</v>
      </c>
      <c r="C338" s="56">
        <v>5.75</v>
      </c>
      <c r="D338" s="56">
        <v>2.12</v>
      </c>
      <c r="E338" s="56">
        <v>74.66</v>
      </c>
      <c r="F338" s="56" t="s">
        <v>59</v>
      </c>
      <c r="H338" s="66"/>
      <c r="I338" s="66"/>
      <c r="J338" s="66"/>
      <c r="K338" s="66"/>
      <c r="L338" s="66"/>
      <c r="M338" s="66"/>
      <c r="N338" s="66"/>
      <c r="O338" s="66"/>
      <c r="P338" s="66"/>
    </row>
    <row r="339" spans="1:16" s="33" customFormat="1" ht="8.4499999999999993" customHeight="1">
      <c r="A339" s="34" t="s">
        <v>20</v>
      </c>
      <c r="B339" s="52">
        <v>19.22</v>
      </c>
      <c r="C339" s="53">
        <v>5.54</v>
      </c>
      <c r="D339" s="53">
        <v>2.42</v>
      </c>
      <c r="E339" s="53">
        <v>75.56</v>
      </c>
      <c r="F339" s="53" t="s">
        <v>59</v>
      </c>
      <c r="H339" s="66"/>
      <c r="I339" s="66"/>
      <c r="J339" s="66"/>
      <c r="K339" s="66"/>
      <c r="L339" s="66"/>
      <c r="M339" s="66"/>
      <c r="N339" s="66"/>
      <c r="O339" s="66"/>
      <c r="P339" s="66"/>
    </row>
    <row r="340" spans="1:16" s="33" customFormat="1" ht="8.4499999999999993" customHeight="1">
      <c r="A340" s="34" t="s">
        <v>21</v>
      </c>
      <c r="B340" s="52">
        <v>17.420000000000002</v>
      </c>
      <c r="C340" s="53">
        <v>5.75</v>
      </c>
      <c r="D340" s="53">
        <v>2.11</v>
      </c>
      <c r="E340" s="53">
        <v>75.39</v>
      </c>
      <c r="F340" s="53" t="s">
        <v>59</v>
      </c>
      <c r="H340" s="66"/>
      <c r="I340" s="66"/>
      <c r="J340" s="66"/>
      <c r="K340" s="66"/>
      <c r="L340" s="66"/>
      <c r="M340" s="66"/>
      <c r="N340" s="66"/>
      <c r="O340" s="66"/>
      <c r="P340" s="66"/>
    </row>
    <row r="341" spans="1:16" s="33" customFormat="1" ht="8.4499999999999993" customHeight="1">
      <c r="A341" s="34" t="s">
        <v>22</v>
      </c>
      <c r="B341" s="52">
        <v>22.89</v>
      </c>
      <c r="C341" s="52">
        <v>5.19</v>
      </c>
      <c r="D341" s="52">
        <v>2.71</v>
      </c>
      <c r="E341" s="52">
        <v>74.16</v>
      </c>
      <c r="F341" s="53" t="s">
        <v>59</v>
      </c>
      <c r="H341" s="66"/>
      <c r="I341" s="66"/>
      <c r="J341" s="66"/>
      <c r="K341" s="66"/>
      <c r="L341" s="66"/>
      <c r="M341" s="66"/>
      <c r="N341" s="66"/>
      <c r="O341" s="66"/>
      <c r="P341" s="66"/>
    </row>
    <row r="342" spans="1:16" s="33" customFormat="1" ht="8.4499999999999993" customHeight="1">
      <c r="A342" s="37" t="s">
        <v>23</v>
      </c>
      <c r="B342" s="55">
        <v>16.91</v>
      </c>
      <c r="C342" s="56">
        <v>5.59</v>
      </c>
      <c r="D342" s="56">
        <v>2.0699999999999998</v>
      </c>
      <c r="E342" s="56">
        <v>75.290000000000006</v>
      </c>
      <c r="F342" s="56" t="s">
        <v>59</v>
      </c>
      <c r="H342" s="66"/>
      <c r="I342" s="66"/>
      <c r="J342" s="66"/>
      <c r="K342" s="66"/>
      <c r="L342" s="66"/>
      <c r="M342" s="66"/>
      <c r="N342" s="66"/>
      <c r="O342" s="66"/>
      <c r="P342" s="66"/>
    </row>
    <row r="343" spans="1:16" s="33" customFormat="1" ht="8.4499999999999993" customHeight="1">
      <c r="A343" s="34" t="s">
        <v>24</v>
      </c>
      <c r="B343" s="52">
        <v>11.6</v>
      </c>
      <c r="C343" s="53">
        <v>7.3</v>
      </c>
      <c r="D343" s="53">
        <v>1.47</v>
      </c>
      <c r="E343" s="53">
        <v>76.489999999999995</v>
      </c>
      <c r="F343" s="53" t="s">
        <v>59</v>
      </c>
      <c r="H343" s="66"/>
      <c r="I343" s="66"/>
      <c r="J343" s="66"/>
      <c r="K343" s="66"/>
      <c r="L343" s="66"/>
      <c r="M343" s="66"/>
      <c r="N343" s="66"/>
      <c r="O343" s="66"/>
      <c r="P343" s="66"/>
    </row>
    <row r="344" spans="1:16" s="33" customFormat="1" ht="8.4499999999999993" customHeight="1">
      <c r="A344" s="34" t="s">
        <v>25</v>
      </c>
      <c r="B344" s="52">
        <v>17.86</v>
      </c>
      <c r="C344" s="53">
        <v>5.88</v>
      </c>
      <c r="D344" s="53">
        <v>2.2000000000000002</v>
      </c>
      <c r="E344" s="53">
        <v>75</v>
      </c>
      <c r="F344" s="53" t="s">
        <v>59</v>
      </c>
      <c r="H344" s="66"/>
      <c r="I344" s="66"/>
      <c r="J344" s="66"/>
      <c r="K344" s="66"/>
      <c r="L344" s="66"/>
      <c r="M344" s="66"/>
      <c r="N344" s="66"/>
      <c r="O344" s="66"/>
      <c r="P344" s="66"/>
    </row>
    <row r="345" spans="1:16" s="33" customFormat="1" ht="8.4499999999999993" customHeight="1">
      <c r="A345" s="34" t="s">
        <v>26</v>
      </c>
      <c r="B345" s="52">
        <v>18.36</v>
      </c>
      <c r="C345" s="53">
        <v>5.62</v>
      </c>
      <c r="D345" s="53">
        <v>2.17</v>
      </c>
      <c r="E345" s="53">
        <v>75.099999999999994</v>
      </c>
      <c r="F345" s="53" t="s">
        <v>59</v>
      </c>
      <c r="H345" s="66"/>
      <c r="I345" s="66"/>
      <c r="J345" s="66"/>
      <c r="K345" s="66"/>
      <c r="L345" s="66"/>
      <c r="M345" s="66"/>
      <c r="N345" s="66"/>
      <c r="O345" s="66"/>
      <c r="P345" s="66"/>
    </row>
    <row r="346" spans="1:16" s="33" customFormat="1" ht="8.4499999999999993" customHeight="1">
      <c r="A346" s="37" t="s">
        <v>27</v>
      </c>
      <c r="B346" s="55">
        <v>19.100000000000001</v>
      </c>
      <c r="C346" s="56">
        <v>6.92</v>
      </c>
      <c r="D346" s="56">
        <v>2.2999999999999998</v>
      </c>
      <c r="E346" s="56">
        <v>73.16</v>
      </c>
      <c r="F346" s="56" t="s">
        <v>59</v>
      </c>
      <c r="H346" s="66"/>
      <c r="I346" s="66"/>
      <c r="J346" s="66"/>
      <c r="K346" s="66"/>
      <c r="L346" s="66"/>
      <c r="M346" s="66"/>
      <c r="N346" s="66"/>
      <c r="O346" s="66"/>
      <c r="P346" s="66"/>
    </row>
    <row r="347" spans="1:16" s="33" customFormat="1" ht="8.4499999999999993" customHeight="1">
      <c r="A347" s="34" t="s">
        <v>28</v>
      </c>
      <c r="B347" s="52">
        <v>17.21</v>
      </c>
      <c r="C347" s="53">
        <v>6.29</v>
      </c>
      <c r="D347" s="53">
        <v>2.1</v>
      </c>
      <c r="E347" s="53">
        <v>74.98</v>
      </c>
      <c r="F347" s="53" t="s">
        <v>59</v>
      </c>
      <c r="H347" s="66"/>
      <c r="I347" s="66"/>
      <c r="J347" s="66"/>
      <c r="K347" s="66"/>
      <c r="L347" s="66"/>
      <c r="M347" s="66"/>
      <c r="N347" s="66"/>
      <c r="O347" s="66"/>
      <c r="P347" s="66"/>
    </row>
    <row r="348" spans="1:16" s="33" customFormat="1" ht="8.4499999999999993" customHeight="1">
      <c r="A348" s="34" t="s">
        <v>29</v>
      </c>
      <c r="B348" s="52">
        <v>17.25</v>
      </c>
      <c r="C348" s="53">
        <v>5.81</v>
      </c>
      <c r="D348" s="53">
        <v>2.09</v>
      </c>
      <c r="E348" s="53">
        <v>75.38</v>
      </c>
      <c r="F348" s="53" t="s">
        <v>59</v>
      </c>
      <c r="H348" s="66"/>
      <c r="I348" s="66"/>
      <c r="J348" s="66"/>
      <c r="K348" s="66"/>
      <c r="L348" s="66"/>
      <c r="M348" s="66"/>
      <c r="N348" s="66"/>
      <c r="O348" s="66"/>
      <c r="P348" s="66"/>
    </row>
    <row r="349" spans="1:16" s="33" customFormat="1" ht="8.4499999999999993" customHeight="1">
      <c r="A349" s="34" t="s">
        <v>30</v>
      </c>
      <c r="B349" s="52">
        <v>15.99</v>
      </c>
      <c r="C349" s="53">
        <v>5.53</v>
      </c>
      <c r="D349" s="53">
        <v>1.91</v>
      </c>
      <c r="E349" s="53">
        <v>75.36</v>
      </c>
      <c r="F349" s="53" t="s">
        <v>59</v>
      </c>
      <c r="H349" s="66"/>
      <c r="I349" s="66"/>
      <c r="J349" s="66"/>
      <c r="K349" s="66"/>
      <c r="L349" s="66"/>
      <c r="M349" s="66"/>
      <c r="N349" s="66"/>
      <c r="O349" s="66"/>
      <c r="P349" s="66"/>
    </row>
    <row r="350" spans="1:16" s="33" customFormat="1" ht="8.4499999999999993" customHeight="1">
      <c r="A350" s="37" t="s">
        <v>31</v>
      </c>
      <c r="B350" s="55">
        <v>19</v>
      </c>
      <c r="C350" s="56">
        <v>6.43</v>
      </c>
      <c r="D350" s="56">
        <v>2.31</v>
      </c>
      <c r="E350" s="56">
        <v>74.739999999999995</v>
      </c>
      <c r="F350" s="56" t="s">
        <v>59</v>
      </c>
      <c r="H350" s="66"/>
      <c r="I350" s="66"/>
      <c r="J350" s="66"/>
      <c r="K350" s="66"/>
      <c r="L350" s="66"/>
      <c r="M350" s="66"/>
      <c r="N350" s="66"/>
      <c r="O350" s="66"/>
      <c r="P350" s="66"/>
    </row>
    <row r="351" spans="1:16" s="33" customFormat="1" ht="8.4499999999999993" customHeight="1">
      <c r="A351" s="34" t="s">
        <v>32</v>
      </c>
      <c r="B351" s="52">
        <v>16.7</v>
      </c>
      <c r="C351" s="53">
        <v>6.71</v>
      </c>
      <c r="D351" s="53">
        <v>2.0299999999999998</v>
      </c>
      <c r="E351" s="53">
        <v>75.14</v>
      </c>
      <c r="F351" s="53" t="s">
        <v>59</v>
      </c>
      <c r="H351" s="66"/>
      <c r="I351" s="66"/>
      <c r="J351" s="66"/>
      <c r="K351" s="66"/>
      <c r="L351" s="66"/>
      <c r="M351" s="66"/>
      <c r="N351" s="66"/>
      <c r="O351" s="66"/>
      <c r="P351" s="66"/>
    </row>
    <row r="352" spans="1:16" s="33" customFormat="1" ht="8.4499999999999993" customHeight="1">
      <c r="A352" s="34" t="s">
        <v>33</v>
      </c>
      <c r="B352" s="52">
        <v>17.91</v>
      </c>
      <c r="C352" s="53">
        <v>6.1</v>
      </c>
      <c r="D352" s="53">
        <v>2.25</v>
      </c>
      <c r="E352" s="53">
        <v>75.209999999999994</v>
      </c>
      <c r="F352" s="53" t="s">
        <v>59</v>
      </c>
      <c r="H352" s="66"/>
      <c r="I352" s="66"/>
      <c r="J352" s="66"/>
      <c r="K352" s="66"/>
      <c r="L352" s="66"/>
      <c r="M352" s="66"/>
      <c r="N352" s="66"/>
      <c r="O352" s="66"/>
      <c r="P352" s="66"/>
    </row>
    <row r="353" spans="1:16" s="33" customFormat="1" ht="8.4499999999999993" customHeight="1">
      <c r="A353" s="34" t="s">
        <v>34</v>
      </c>
      <c r="B353" s="52">
        <v>16.41</v>
      </c>
      <c r="C353" s="53">
        <v>5.55</v>
      </c>
      <c r="D353" s="53">
        <v>2.0299999999999998</v>
      </c>
      <c r="E353" s="53">
        <v>75.81</v>
      </c>
      <c r="F353" s="53" t="s">
        <v>59</v>
      </c>
      <c r="H353" s="66"/>
      <c r="I353" s="66"/>
      <c r="J353" s="66"/>
      <c r="K353" s="66"/>
      <c r="L353" s="66"/>
      <c r="M353" s="66"/>
      <c r="N353" s="66"/>
      <c r="O353" s="66"/>
      <c r="P353" s="66"/>
    </row>
    <row r="354" spans="1:16" s="33" customFormat="1" ht="8.4499999999999993" customHeight="1">
      <c r="A354" s="37" t="s">
        <v>35</v>
      </c>
      <c r="B354" s="55">
        <v>18.04</v>
      </c>
      <c r="C354" s="56">
        <v>7.05</v>
      </c>
      <c r="D354" s="56">
        <v>2.1800000000000002</v>
      </c>
      <c r="E354" s="56">
        <v>74.03</v>
      </c>
      <c r="F354" s="56" t="s">
        <v>59</v>
      </c>
      <c r="H354" s="66"/>
      <c r="I354" s="66"/>
      <c r="J354" s="66"/>
      <c r="K354" s="66"/>
      <c r="L354" s="66"/>
      <c r="M354" s="66"/>
      <c r="N354" s="66"/>
      <c r="O354" s="66"/>
      <c r="P354" s="66"/>
    </row>
    <row r="355" spans="1:16" s="33" customFormat="1" ht="8.4499999999999993" customHeight="1">
      <c r="A355" s="34" t="s">
        <v>36</v>
      </c>
      <c r="B355" s="52">
        <v>18.41</v>
      </c>
      <c r="C355" s="53">
        <v>5.99</v>
      </c>
      <c r="D355" s="53">
        <v>2.16</v>
      </c>
      <c r="E355" s="53">
        <v>74.709999999999994</v>
      </c>
      <c r="F355" s="53" t="s">
        <v>59</v>
      </c>
      <c r="H355" s="66"/>
      <c r="I355" s="66"/>
      <c r="J355" s="66"/>
      <c r="K355" s="66"/>
      <c r="L355" s="66"/>
      <c r="M355" s="66"/>
      <c r="N355" s="66"/>
      <c r="O355" s="66"/>
      <c r="P355" s="66"/>
    </row>
    <row r="356" spans="1:16" s="33" customFormat="1" ht="8.4499999999999993" customHeight="1">
      <c r="A356" s="34" t="s">
        <v>37</v>
      </c>
      <c r="B356" s="52">
        <v>17.510000000000002</v>
      </c>
      <c r="C356" s="53">
        <v>5.08</v>
      </c>
      <c r="D356" s="53">
        <v>2.0299999999999998</v>
      </c>
      <c r="E356" s="53">
        <v>75.540000000000006</v>
      </c>
      <c r="F356" s="53" t="s">
        <v>59</v>
      </c>
      <c r="H356" s="66"/>
      <c r="I356" s="66"/>
      <c r="J356" s="66"/>
      <c r="K356" s="66"/>
      <c r="L356" s="66"/>
      <c r="M356" s="66"/>
      <c r="N356" s="66"/>
      <c r="O356" s="66"/>
      <c r="P356" s="66"/>
    </row>
    <row r="357" spans="1:16" s="33" customFormat="1" ht="8.4499999999999993" customHeight="1">
      <c r="A357" s="34" t="s">
        <v>38</v>
      </c>
      <c r="B357" s="52">
        <v>17.84</v>
      </c>
      <c r="C357" s="53">
        <v>4.3</v>
      </c>
      <c r="D357" s="53">
        <v>2.0099999999999998</v>
      </c>
      <c r="E357" s="53">
        <v>75.37</v>
      </c>
      <c r="F357" s="53" t="s">
        <v>59</v>
      </c>
      <c r="H357" s="66"/>
      <c r="I357" s="66"/>
      <c r="J357" s="66"/>
      <c r="K357" s="66"/>
      <c r="L357" s="66"/>
      <c r="M357" s="66"/>
      <c r="N357" s="66"/>
      <c r="O357" s="66"/>
      <c r="P357" s="66"/>
    </row>
    <row r="358" spans="1:16" s="33" customFormat="1" ht="8.4499999999999993" customHeight="1">
      <c r="A358" s="37" t="s">
        <v>39</v>
      </c>
      <c r="B358" s="55">
        <v>17.5</v>
      </c>
      <c r="C358" s="56">
        <v>6.68</v>
      </c>
      <c r="D358" s="56">
        <v>2.12</v>
      </c>
      <c r="E358" s="56">
        <v>74.77</v>
      </c>
      <c r="F358" s="56" t="s">
        <v>59</v>
      </c>
      <c r="H358" s="66"/>
      <c r="I358" s="66"/>
      <c r="J358" s="66"/>
      <c r="K358" s="66"/>
      <c r="L358" s="66"/>
      <c r="M358" s="66"/>
      <c r="N358" s="66"/>
      <c r="O358" s="66"/>
      <c r="P358" s="66"/>
    </row>
    <row r="359" spans="1:16" s="33" customFormat="1" ht="8.4499999999999993" customHeight="1">
      <c r="A359" s="34" t="s">
        <v>40</v>
      </c>
      <c r="B359" s="52">
        <v>16.29</v>
      </c>
      <c r="C359" s="53">
        <v>6.34</v>
      </c>
      <c r="D359" s="53">
        <v>2.0299999999999998</v>
      </c>
      <c r="E359" s="53">
        <v>75.010000000000005</v>
      </c>
      <c r="F359" s="53" t="s">
        <v>59</v>
      </c>
      <c r="H359" s="66"/>
      <c r="I359" s="66"/>
      <c r="J359" s="66"/>
      <c r="K359" s="66"/>
      <c r="L359" s="66"/>
      <c r="M359" s="66"/>
      <c r="N359" s="66"/>
      <c r="O359" s="66"/>
      <c r="P359" s="66"/>
    </row>
    <row r="360" spans="1:16" s="33" customFormat="1" ht="8.4499999999999993" customHeight="1">
      <c r="A360" s="34" t="s">
        <v>41</v>
      </c>
      <c r="B360" s="52">
        <v>16.47</v>
      </c>
      <c r="C360" s="53">
        <v>5.79</v>
      </c>
      <c r="D360" s="53">
        <v>2.0299999999999998</v>
      </c>
      <c r="E360" s="53">
        <v>75.260000000000005</v>
      </c>
      <c r="F360" s="53" t="s">
        <v>59</v>
      </c>
      <c r="H360" s="66"/>
      <c r="I360" s="66"/>
      <c r="J360" s="66"/>
      <c r="K360" s="66"/>
      <c r="L360" s="66"/>
      <c r="M360" s="66"/>
      <c r="N360" s="66"/>
      <c r="O360" s="66"/>
      <c r="P360" s="66"/>
    </row>
    <row r="361" spans="1:16" s="33" customFormat="1" ht="8.4499999999999993" customHeight="1">
      <c r="A361" s="34" t="s">
        <v>42</v>
      </c>
      <c r="B361" s="52">
        <v>18.16</v>
      </c>
      <c r="C361" s="53">
        <v>5.49</v>
      </c>
      <c r="D361" s="53">
        <v>2.17</v>
      </c>
      <c r="E361" s="53">
        <v>74.930000000000007</v>
      </c>
      <c r="F361" s="53" t="s">
        <v>59</v>
      </c>
      <c r="H361" s="66"/>
      <c r="I361" s="66"/>
      <c r="J361" s="66"/>
      <c r="K361" s="66"/>
      <c r="L361" s="66"/>
      <c r="M361" s="66"/>
      <c r="N361" s="66"/>
      <c r="O361" s="66"/>
      <c r="P361" s="66"/>
    </row>
    <row r="362" spans="1:16" s="33" customFormat="1" ht="8.4499999999999993" customHeight="1">
      <c r="A362" s="37" t="s">
        <v>43</v>
      </c>
      <c r="B362" s="55">
        <v>17.45</v>
      </c>
      <c r="C362" s="56">
        <v>6.13</v>
      </c>
      <c r="D362" s="56">
        <v>2.2200000000000002</v>
      </c>
      <c r="E362" s="56">
        <v>75.11</v>
      </c>
      <c r="F362" s="56" t="s">
        <v>59</v>
      </c>
      <c r="H362" s="66"/>
      <c r="I362" s="66"/>
      <c r="J362" s="66"/>
      <c r="K362" s="66"/>
      <c r="L362" s="66"/>
      <c r="M362" s="66"/>
      <c r="N362" s="66"/>
      <c r="O362" s="66"/>
      <c r="P362" s="66"/>
    </row>
    <row r="363" spans="1:16" s="33" customFormat="1" ht="8.4499999999999993" customHeight="1">
      <c r="A363" s="34" t="s">
        <v>44</v>
      </c>
      <c r="B363" s="52">
        <v>17.73</v>
      </c>
      <c r="C363" s="53">
        <v>5.7</v>
      </c>
      <c r="D363" s="53">
        <v>2.09</v>
      </c>
      <c r="E363" s="53">
        <v>75.14</v>
      </c>
      <c r="F363" s="53" t="s">
        <v>59</v>
      </c>
      <c r="H363" s="66"/>
      <c r="I363" s="66"/>
      <c r="J363" s="66"/>
      <c r="K363" s="66"/>
      <c r="L363" s="66"/>
      <c r="M363" s="66"/>
      <c r="N363" s="66"/>
      <c r="O363" s="66"/>
      <c r="P363" s="66"/>
    </row>
    <row r="364" spans="1:16" s="33" customFormat="1" ht="8.4499999999999993" customHeight="1">
      <c r="A364" s="34" t="s">
        <v>45</v>
      </c>
      <c r="B364" s="52">
        <v>16.53</v>
      </c>
      <c r="C364" s="53">
        <v>7.05</v>
      </c>
      <c r="D364" s="53">
        <v>2.06</v>
      </c>
      <c r="E364" s="53">
        <v>74.430000000000007</v>
      </c>
      <c r="F364" s="53" t="s">
        <v>59</v>
      </c>
      <c r="H364" s="66"/>
      <c r="I364" s="66"/>
      <c r="J364" s="66"/>
      <c r="K364" s="66"/>
      <c r="L364" s="66"/>
      <c r="M364" s="66"/>
      <c r="N364" s="66"/>
      <c r="O364" s="66"/>
      <c r="P364" s="66"/>
    </row>
    <row r="365" spans="1:16" s="33" customFormat="1" ht="8.4499999999999993" customHeight="1">
      <c r="A365" s="34" t="s">
        <v>46</v>
      </c>
      <c r="B365" s="52">
        <v>15.85</v>
      </c>
      <c r="C365" s="53">
        <v>6.48</v>
      </c>
      <c r="D365" s="53">
        <v>1.89</v>
      </c>
      <c r="E365" s="53">
        <v>74.569999999999993</v>
      </c>
      <c r="F365" s="53" t="s">
        <v>59</v>
      </c>
      <c r="H365" s="66"/>
      <c r="I365" s="66"/>
      <c r="J365" s="66"/>
      <c r="K365" s="66"/>
      <c r="L365" s="66"/>
      <c r="M365" s="66"/>
      <c r="N365" s="66"/>
      <c r="O365" s="66"/>
      <c r="P365" s="66"/>
    </row>
    <row r="366" spans="1:16" s="33" customFormat="1" ht="8.4499999999999993" customHeight="1">
      <c r="A366" s="37" t="s">
        <v>47</v>
      </c>
      <c r="B366" s="55">
        <v>19.02</v>
      </c>
      <c r="C366" s="56">
        <v>6.39</v>
      </c>
      <c r="D366" s="56">
        <v>2.38</v>
      </c>
      <c r="E366" s="56">
        <v>74.91</v>
      </c>
      <c r="F366" s="56" t="s">
        <v>59</v>
      </c>
      <c r="H366" s="66"/>
      <c r="I366" s="66"/>
      <c r="J366" s="66"/>
      <c r="K366" s="66"/>
      <c r="L366" s="66"/>
      <c r="M366" s="66"/>
      <c r="N366" s="66"/>
      <c r="O366" s="66"/>
      <c r="P366" s="66"/>
    </row>
    <row r="367" spans="1:16" ht="3" customHeight="1">
      <c r="A367" s="18"/>
      <c r="B367" s="18"/>
      <c r="C367" s="18"/>
      <c r="D367" s="18"/>
      <c r="E367" s="18"/>
      <c r="F367" s="18"/>
    </row>
    <row r="368" spans="1:16" ht="3" customHeight="1"/>
    <row r="369" spans="1:16" ht="9" customHeight="1">
      <c r="A369" s="68" t="s">
        <v>60</v>
      </c>
    </row>
    <row r="370" spans="1:16" ht="9" customHeight="1">
      <c r="A370" s="68" t="s">
        <v>61</v>
      </c>
    </row>
    <row r="371" spans="1:16" ht="9" customHeight="1">
      <c r="A371" s="43" t="s">
        <v>223</v>
      </c>
    </row>
    <row r="372" spans="1:16" s="25" customFormat="1" ht="9" customHeight="1">
      <c r="A372" s="68" t="s">
        <v>62</v>
      </c>
      <c r="B372" s="44"/>
      <c r="C372" s="44"/>
      <c r="D372" s="44"/>
      <c r="E372" s="44"/>
      <c r="H372" s="236"/>
      <c r="I372" s="236"/>
      <c r="J372" s="236"/>
      <c r="K372" s="236"/>
      <c r="L372" s="236"/>
      <c r="M372" s="236"/>
      <c r="N372" s="236"/>
      <c r="O372" s="236"/>
      <c r="P372" s="236"/>
    </row>
    <row r="373" spans="1:16" s="25" customFormat="1" ht="9" hidden="1" customHeight="1">
      <c r="A373" s="68"/>
      <c r="B373" s="44"/>
      <c r="C373" s="44"/>
      <c r="D373" s="44"/>
      <c r="E373" s="44"/>
      <c r="H373" s="236"/>
      <c r="I373" s="236"/>
      <c r="J373" s="236"/>
      <c r="K373" s="236"/>
      <c r="L373" s="236"/>
      <c r="M373" s="236"/>
      <c r="N373" s="236"/>
      <c r="O373" s="236"/>
      <c r="P373" s="236"/>
    </row>
    <row r="374" spans="1:16" ht="12.75" hidden="1" customHeight="1"/>
    <row r="375" spans="1:16" ht="12.75" hidden="1" customHeight="1"/>
    <row r="376" spans="1:16" ht="12.75" hidden="1" customHeight="1"/>
    <row r="377" spans="1:16" ht="12.75" hidden="1" customHeight="1"/>
    <row r="378" spans="1:16" ht="12.75" hidden="1" customHeight="1"/>
    <row r="379" spans="1:16" ht="12.75" hidden="1" customHeight="1"/>
    <row r="380" spans="1:16" ht="12.75" hidden="1" customHeight="1"/>
    <row r="381" spans="1:16" ht="12.75" hidden="1" customHeight="1"/>
    <row r="382" spans="1:16" ht="12.75" hidden="1" customHeight="1"/>
    <row r="383" spans="1:16" ht="12.75" hidden="1" customHeight="1"/>
    <row r="384" spans="1:16" ht="12.75" hidden="1" customHeight="1"/>
    <row r="385" ht="12.75" hidden="1" customHeight="1"/>
    <row r="386" ht="11.25" hidden="1" customHeight="1"/>
  </sheetData>
  <sheetProtection sheet="1" objects="1" scenarios="1"/>
  <hyperlinks>
    <hyperlink ref="F1" location="Índice!A1" tooltip="Ir a Índice" display="Índice!A1"/>
    <hyperlink ref="A371" r:id="rId1" display="Fuente: CONAPO. Proyecciones de población 2010-2030. En: www.conapo.gob.mx (28 de junio de 2013)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4" manualBreakCount="4">
    <brk id="79" max="8" man="1"/>
    <brk id="151" max="5" man="1"/>
    <brk id="223" max="5" man="1"/>
    <brk id="295" max="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5"/>
  <sheetViews>
    <sheetView showGridLines="0" showRowColHeaders="0" zoomScale="130" zoomScaleNormal="130" workbookViewId="0">
      <pane xSplit="1" ySplit="8" topLeftCell="B9" activePane="bottomRight" state="frozen"/>
      <selection activeCell="A5" sqref="A5:B8"/>
      <selection pane="topRight" activeCell="A5" sqref="A5:B8"/>
      <selection pane="bottomLeft" activeCell="A5" sqref="A5:B8"/>
      <selection pane="bottomRight"/>
    </sheetView>
  </sheetViews>
  <sheetFormatPr baseColWidth="10" defaultColWidth="0" defaultRowHeight="0" customHeight="1" zeroHeight="1"/>
  <cols>
    <col min="1" max="1" width="21.83203125" style="196" customWidth="1"/>
    <col min="2" max="2" width="13" style="196" customWidth="1"/>
    <col min="3" max="3" width="9" style="196" customWidth="1"/>
    <col min="4" max="4" width="2.6640625" style="196" customWidth="1"/>
    <col min="5" max="5" width="13" style="196" customWidth="1"/>
    <col min="6" max="6" width="9.6640625" style="196" customWidth="1"/>
    <col min="7" max="7" width="2" style="196" customWidth="1"/>
    <col min="8" max="8" width="12.6640625" style="196" customWidth="1"/>
    <col min="9" max="9" width="9.33203125" style="196" customWidth="1"/>
    <col min="10" max="10" width="2.83203125" style="196" customWidth="1"/>
    <col min="11" max="11" width="13" style="196" customWidth="1"/>
    <col min="12" max="12" width="10.33203125" style="196" customWidth="1"/>
    <col min="13" max="13" width="1" style="194" customWidth="1"/>
    <col min="14" max="24" width="6" style="195" hidden="1" customWidth="1"/>
    <col min="25" max="37" width="5.5" style="194" hidden="1" customWidth="1"/>
    <col min="38" max="38" width="5.5" style="196" hidden="1" customWidth="1"/>
    <col min="39" max="40" width="0" style="196" hidden="1" customWidth="1"/>
    <col min="41" max="16384" width="13.5" style="196" hidden="1"/>
  </cols>
  <sheetData>
    <row r="1" spans="1:37" s="187" customFormat="1" ht="12" customHeight="1">
      <c r="A1" s="186" t="s">
        <v>206</v>
      </c>
      <c r="K1" s="188"/>
      <c r="L1" s="46" t="s">
        <v>207</v>
      </c>
      <c r="M1" s="189"/>
      <c r="N1" s="190"/>
      <c r="O1" s="191"/>
      <c r="P1" s="190"/>
      <c r="Q1" s="190"/>
      <c r="R1" s="190"/>
      <c r="S1" s="190"/>
      <c r="T1" s="190"/>
      <c r="U1" s="190"/>
      <c r="V1" s="190"/>
      <c r="W1" s="190"/>
      <c r="X1" s="190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</row>
    <row r="2" spans="1:37" s="187" customFormat="1" ht="12" customHeight="1">
      <c r="A2" s="192" t="s">
        <v>208</v>
      </c>
      <c r="M2" s="189"/>
      <c r="N2" s="190"/>
      <c r="O2" s="191"/>
      <c r="P2" s="190"/>
      <c r="Q2" s="190"/>
      <c r="R2" s="190"/>
      <c r="S2" s="190"/>
      <c r="T2" s="190"/>
      <c r="U2" s="190"/>
      <c r="V2" s="190"/>
      <c r="W2" s="190"/>
      <c r="X2" s="190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</row>
    <row r="3" spans="1:37" ht="3" customHeight="1">
      <c r="A3" s="193"/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</row>
    <row r="4" spans="1:37" ht="3" customHeight="1">
      <c r="A4" s="194"/>
      <c r="B4" s="197"/>
      <c r="C4" s="197"/>
      <c r="D4" s="197"/>
      <c r="E4" s="197"/>
      <c r="F4" s="197"/>
      <c r="G4" s="197"/>
      <c r="H4" s="197"/>
      <c r="I4" s="197"/>
      <c r="J4" s="197"/>
      <c r="K4" s="197"/>
      <c r="L4" s="197"/>
    </row>
    <row r="5" spans="1:37" s="204" customFormat="1" ht="9" customHeight="1">
      <c r="A5" s="469" t="s">
        <v>51</v>
      </c>
      <c r="B5" s="198" t="s">
        <v>209</v>
      </c>
      <c r="C5" s="198"/>
      <c r="D5" s="199"/>
      <c r="E5" s="198" t="s">
        <v>210</v>
      </c>
      <c r="F5" s="198"/>
      <c r="G5" s="199"/>
      <c r="H5" s="198" t="s">
        <v>211</v>
      </c>
      <c r="I5" s="198"/>
      <c r="J5" s="199"/>
      <c r="K5" s="198" t="s">
        <v>212</v>
      </c>
      <c r="L5" s="198"/>
      <c r="M5" s="200"/>
      <c r="N5" s="201"/>
      <c r="O5" s="201"/>
      <c r="P5" s="202"/>
      <c r="Q5" s="202"/>
      <c r="R5" s="202"/>
      <c r="S5" s="202"/>
      <c r="T5" s="202"/>
      <c r="U5" s="202"/>
      <c r="V5" s="202"/>
      <c r="W5" s="202"/>
      <c r="X5" s="202"/>
      <c r="Y5" s="203"/>
      <c r="Z5" s="203"/>
      <c r="AA5" s="203"/>
      <c r="AB5" s="200"/>
      <c r="AC5" s="200"/>
      <c r="AD5" s="200"/>
      <c r="AE5" s="200"/>
      <c r="AF5" s="200"/>
      <c r="AG5" s="200"/>
      <c r="AH5" s="200"/>
      <c r="AI5" s="200"/>
      <c r="AJ5" s="200"/>
      <c r="AK5" s="200"/>
    </row>
    <row r="6" spans="1:37" s="204" customFormat="1" ht="9" customHeight="1">
      <c r="A6" s="469"/>
      <c r="B6" s="199" t="s">
        <v>213</v>
      </c>
      <c r="C6" s="199" t="s">
        <v>50</v>
      </c>
      <c r="D6" s="199"/>
      <c r="E6" s="199" t="s">
        <v>213</v>
      </c>
      <c r="F6" s="199" t="s">
        <v>50</v>
      </c>
      <c r="G6" s="199"/>
      <c r="H6" s="199" t="s">
        <v>213</v>
      </c>
      <c r="I6" s="199" t="s">
        <v>50</v>
      </c>
      <c r="J6" s="199"/>
      <c r="K6" s="199" t="s">
        <v>213</v>
      </c>
      <c r="L6" s="199" t="s">
        <v>50</v>
      </c>
      <c r="M6" s="200"/>
      <c r="N6" s="201"/>
      <c r="O6" s="201"/>
      <c r="P6" s="202"/>
      <c r="Q6" s="202"/>
      <c r="R6" s="202"/>
      <c r="S6" s="202"/>
      <c r="T6" s="202"/>
      <c r="U6" s="202"/>
      <c r="V6" s="202"/>
      <c r="W6" s="202"/>
      <c r="X6" s="202"/>
      <c r="Y6" s="203"/>
      <c r="Z6" s="203"/>
      <c r="AA6" s="203"/>
      <c r="AB6" s="200"/>
      <c r="AC6" s="200"/>
      <c r="AD6" s="200"/>
      <c r="AE6" s="200"/>
      <c r="AF6" s="200"/>
      <c r="AG6" s="200"/>
      <c r="AH6" s="200"/>
      <c r="AI6" s="200"/>
      <c r="AJ6" s="200"/>
      <c r="AK6" s="200"/>
    </row>
    <row r="7" spans="1:37" s="204" customFormat="1" ht="9" customHeight="1">
      <c r="A7" s="469"/>
      <c r="B7" s="199" t="s">
        <v>214</v>
      </c>
      <c r="C7" s="199"/>
      <c r="D7" s="199"/>
      <c r="E7" s="199" t="s">
        <v>214</v>
      </c>
      <c r="F7" s="199"/>
      <c r="G7" s="199"/>
      <c r="H7" s="199" t="s">
        <v>214</v>
      </c>
      <c r="I7" s="199"/>
      <c r="J7" s="199"/>
      <c r="K7" s="199" t="s">
        <v>214</v>
      </c>
      <c r="L7" s="199"/>
      <c r="M7" s="200"/>
      <c r="N7" s="201"/>
      <c r="O7" s="201"/>
      <c r="P7" s="202"/>
      <c r="Q7" s="202"/>
      <c r="R7" s="202"/>
      <c r="S7" s="202"/>
      <c r="T7" s="202"/>
      <c r="U7" s="202"/>
      <c r="V7" s="202"/>
      <c r="W7" s="202"/>
      <c r="X7" s="202"/>
      <c r="Y7" s="203"/>
      <c r="Z7" s="203"/>
      <c r="AA7" s="203"/>
      <c r="AB7" s="200"/>
      <c r="AC7" s="200"/>
      <c r="AD7" s="200"/>
      <c r="AE7" s="200"/>
      <c r="AF7" s="200"/>
      <c r="AG7" s="200"/>
      <c r="AH7" s="200"/>
      <c r="AI7" s="200"/>
      <c r="AJ7" s="200"/>
      <c r="AK7" s="200"/>
    </row>
    <row r="8" spans="1:37" ht="3" customHeight="1">
      <c r="A8" s="193"/>
      <c r="B8" s="193"/>
      <c r="C8" s="193"/>
      <c r="D8" s="193"/>
      <c r="E8" s="193"/>
      <c r="F8" s="193"/>
      <c r="G8" s="193"/>
      <c r="H8" s="193"/>
      <c r="I8" s="193"/>
      <c r="J8" s="193"/>
      <c r="K8" s="193"/>
      <c r="L8" s="193"/>
      <c r="P8" s="205"/>
      <c r="Q8" s="205"/>
      <c r="R8" s="205"/>
      <c r="S8" s="205"/>
      <c r="T8" s="205"/>
      <c r="U8" s="205"/>
      <c r="V8" s="205"/>
      <c r="W8" s="205"/>
      <c r="X8" s="205"/>
      <c r="Y8" s="206"/>
      <c r="Z8" s="206"/>
      <c r="AA8" s="206"/>
    </row>
    <row r="9" spans="1:37" ht="3" customHeight="1">
      <c r="A9" s="194"/>
      <c r="B9" s="194"/>
      <c r="C9" s="194"/>
      <c r="D9" s="194"/>
      <c r="E9" s="194"/>
      <c r="F9" s="194"/>
      <c r="G9" s="194"/>
      <c r="H9" s="194"/>
      <c r="I9" s="194"/>
      <c r="J9" s="194"/>
      <c r="K9" s="194"/>
      <c r="L9" s="194"/>
      <c r="P9" s="205"/>
      <c r="Q9" s="205"/>
      <c r="R9" s="205"/>
      <c r="S9" s="205"/>
      <c r="T9" s="205"/>
      <c r="U9" s="205"/>
      <c r="V9" s="205"/>
      <c r="W9" s="205"/>
      <c r="X9" s="205"/>
      <c r="Y9" s="206"/>
      <c r="Z9" s="206"/>
      <c r="AA9" s="206"/>
    </row>
    <row r="10" spans="1:37" ht="9" customHeight="1">
      <c r="A10" s="207">
        <v>2008</v>
      </c>
      <c r="B10" s="195"/>
      <c r="C10" s="194"/>
      <c r="D10" s="194"/>
      <c r="E10" s="195"/>
      <c r="F10" s="194"/>
      <c r="G10" s="194"/>
      <c r="H10" s="195"/>
      <c r="I10" s="194"/>
      <c r="J10" s="194"/>
      <c r="K10" s="195"/>
      <c r="L10" s="194"/>
      <c r="P10" s="205"/>
      <c r="Q10" s="205"/>
      <c r="R10" s="205"/>
      <c r="S10" s="205"/>
      <c r="T10" s="205"/>
      <c r="U10" s="205"/>
      <c r="V10" s="205"/>
      <c r="W10" s="205"/>
      <c r="X10" s="205"/>
      <c r="Y10" s="206"/>
      <c r="Z10" s="206"/>
      <c r="AA10" s="206"/>
    </row>
    <row r="11" spans="1:37" s="211" customFormat="1" ht="9" customHeight="1">
      <c r="A11" s="207" t="s">
        <v>15</v>
      </c>
      <c r="B11" s="208">
        <f>SUM(B13:B44)</f>
        <v>49489.496000000014</v>
      </c>
      <c r="C11" s="208">
        <v>44.358084476328251</v>
      </c>
      <c r="D11" s="208"/>
      <c r="E11" s="208">
        <f>SUM(E13:E44)</f>
        <v>37161.32</v>
      </c>
      <c r="F11" s="208">
        <v>33.308178604442986</v>
      </c>
      <c r="G11" s="208"/>
      <c r="H11" s="208">
        <f>SUM(H13:H44)</f>
        <v>12328.175999999999</v>
      </c>
      <c r="I11" s="208">
        <v>11.049905871885271</v>
      </c>
      <c r="J11" s="208"/>
      <c r="K11" s="208">
        <f>SUM(K13:K44)</f>
        <v>20878.887000000002</v>
      </c>
      <c r="L11" s="208">
        <v>18.714020310849637</v>
      </c>
      <c r="M11" s="209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</row>
    <row r="12" spans="1:37" s="211" customFormat="1" ht="3.95" customHeight="1">
      <c r="A12" s="207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9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</row>
    <row r="13" spans="1:37" s="211" customFormat="1" ht="9" customHeight="1">
      <c r="A13" s="209" t="s">
        <v>16</v>
      </c>
      <c r="B13" s="212">
        <v>435.32799999999997</v>
      </c>
      <c r="C13" s="212">
        <v>37.636155359111243</v>
      </c>
      <c r="D13" s="212"/>
      <c r="E13" s="212">
        <v>387.00099999999998</v>
      </c>
      <c r="F13" s="212">
        <v>33.458058659519743</v>
      </c>
      <c r="G13" s="212"/>
      <c r="H13" s="212">
        <v>48.326999999999998</v>
      </c>
      <c r="I13" s="212">
        <v>4.1780966995915012</v>
      </c>
      <c r="J13" s="212"/>
      <c r="K13" s="212">
        <v>276.649</v>
      </c>
      <c r="L13" s="212">
        <v>23.917608662761797</v>
      </c>
      <c r="M13" s="209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</row>
    <row r="14" spans="1:37" s="211" customFormat="1" ht="9" customHeight="1">
      <c r="A14" s="209" t="s">
        <v>17</v>
      </c>
      <c r="B14" s="212">
        <v>809.721</v>
      </c>
      <c r="C14" s="212">
        <v>25.963622371680277</v>
      </c>
      <c r="D14" s="212"/>
      <c r="E14" s="212">
        <v>705.58900000000006</v>
      </c>
      <c r="F14" s="212">
        <v>22.624640271910344</v>
      </c>
      <c r="G14" s="212"/>
      <c r="H14" s="212">
        <v>104.13200000000001</v>
      </c>
      <c r="I14" s="212">
        <v>3.3389820997699342</v>
      </c>
      <c r="J14" s="212"/>
      <c r="K14" s="212">
        <v>826.18600000000004</v>
      </c>
      <c r="L14" s="212">
        <v>26.491570939581717</v>
      </c>
      <c r="M14" s="209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</row>
    <row r="15" spans="1:37" s="211" customFormat="1" ht="9" customHeight="1">
      <c r="A15" s="209" t="s">
        <v>18</v>
      </c>
      <c r="B15" s="212">
        <v>130.536</v>
      </c>
      <c r="C15" s="212">
        <v>21.36131411945291</v>
      </c>
      <c r="D15" s="212"/>
      <c r="E15" s="212">
        <v>114.181</v>
      </c>
      <c r="F15" s="212">
        <v>18.684931417181868</v>
      </c>
      <c r="G15" s="212"/>
      <c r="H15" s="212">
        <v>16.355</v>
      </c>
      <c r="I15" s="212">
        <v>2.6763827022710385</v>
      </c>
      <c r="J15" s="212"/>
      <c r="K15" s="212">
        <v>179.59</v>
      </c>
      <c r="L15" s="212">
        <v>29.38866215229935</v>
      </c>
      <c r="M15" s="209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</row>
    <row r="16" spans="1:37" s="211" customFormat="1" ht="9" customHeight="1">
      <c r="A16" s="87" t="s">
        <v>19</v>
      </c>
      <c r="B16" s="213">
        <v>373.07</v>
      </c>
      <c r="C16" s="213">
        <v>45.857835424615509</v>
      </c>
      <c r="D16" s="213"/>
      <c r="E16" s="213">
        <v>275.863</v>
      </c>
      <c r="F16" s="213">
        <v>33.909132478464379</v>
      </c>
      <c r="G16" s="213"/>
      <c r="H16" s="213">
        <v>97.206999999999994</v>
      </c>
      <c r="I16" s="213">
        <v>11.948702946151123</v>
      </c>
      <c r="J16" s="213"/>
      <c r="K16" s="213">
        <v>163.08799999999999</v>
      </c>
      <c r="L16" s="213">
        <v>20.046808008496246</v>
      </c>
      <c r="M16" s="209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</row>
    <row r="17" spans="1:37" s="211" customFormat="1" ht="9" customHeight="1">
      <c r="A17" s="209" t="s">
        <v>20</v>
      </c>
      <c r="B17" s="212">
        <v>885.77599999999995</v>
      </c>
      <c r="C17" s="212">
        <v>32.716439255767639</v>
      </c>
      <c r="D17" s="212"/>
      <c r="E17" s="212">
        <v>802.07399999999996</v>
      </c>
      <c r="F17" s="212">
        <v>29.624877282327105</v>
      </c>
      <c r="G17" s="212"/>
      <c r="H17" s="212">
        <v>83.701999999999998</v>
      </c>
      <c r="I17" s="212">
        <v>3.0915619734405344</v>
      </c>
      <c r="J17" s="212"/>
      <c r="K17" s="212">
        <v>800.14800000000002</v>
      </c>
      <c r="L17" s="212">
        <v>29.553739814156131</v>
      </c>
      <c r="M17" s="209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</row>
    <row r="18" spans="1:37" s="211" customFormat="1" ht="9" customHeight="1">
      <c r="A18" s="209" t="s">
        <v>21</v>
      </c>
      <c r="B18" s="212">
        <v>173.42699999999999</v>
      </c>
      <c r="C18" s="212">
        <v>27.410404532918186</v>
      </c>
      <c r="D18" s="212"/>
      <c r="E18" s="212">
        <v>162.40600000000001</v>
      </c>
      <c r="F18" s="212">
        <v>25.668518503884119</v>
      </c>
      <c r="G18" s="212"/>
      <c r="H18" s="212">
        <v>11.021000000000001</v>
      </c>
      <c r="I18" s="212">
        <v>1.7418860290340681</v>
      </c>
      <c r="J18" s="212"/>
      <c r="K18" s="212">
        <v>185.72300000000001</v>
      </c>
      <c r="L18" s="212">
        <v>29.353806276226678</v>
      </c>
      <c r="M18" s="209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09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</row>
    <row r="19" spans="1:37" s="211" customFormat="1" ht="9" customHeight="1">
      <c r="A19" s="209" t="s">
        <v>22</v>
      </c>
      <c r="B19" s="212">
        <v>3682.2979999999998</v>
      </c>
      <c r="C19" s="212">
        <v>77.011597861333868</v>
      </c>
      <c r="D19" s="212"/>
      <c r="E19" s="212">
        <v>1831.4639999999999</v>
      </c>
      <c r="F19" s="212">
        <v>38.303246794667345</v>
      </c>
      <c r="G19" s="212"/>
      <c r="H19" s="212">
        <v>1850.8340000000001</v>
      </c>
      <c r="I19" s="212">
        <v>38.70835106666653</v>
      </c>
      <c r="J19" s="212"/>
      <c r="K19" s="212">
        <v>268.154</v>
      </c>
      <c r="L19" s="212">
        <v>5.6081740296163227</v>
      </c>
      <c r="M19" s="209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09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</row>
    <row r="20" spans="1:37" s="211" customFormat="1" ht="9" customHeight="1">
      <c r="A20" s="87" t="s">
        <v>23</v>
      </c>
      <c r="B20" s="213">
        <v>1105.0909999999999</v>
      </c>
      <c r="C20" s="213">
        <v>32.071298638431543</v>
      </c>
      <c r="D20" s="213"/>
      <c r="E20" s="213">
        <v>874.55</v>
      </c>
      <c r="F20" s="213">
        <v>25.380673830698381</v>
      </c>
      <c r="G20" s="213"/>
      <c r="H20" s="213">
        <v>230.541</v>
      </c>
      <c r="I20" s="213">
        <v>6.6906248077331618</v>
      </c>
      <c r="J20" s="213"/>
      <c r="K20" s="213">
        <v>896.95500000000004</v>
      </c>
      <c r="L20" s="213">
        <v>26.030898514452083</v>
      </c>
      <c r="M20" s="209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</row>
    <row r="21" spans="1:37" s="211" customFormat="1" ht="9" customHeight="1">
      <c r="A21" s="209" t="s">
        <v>24</v>
      </c>
      <c r="B21" s="212">
        <v>2465.6559999999999</v>
      </c>
      <c r="C21" s="212">
        <v>27.613291887458232</v>
      </c>
      <c r="D21" s="212"/>
      <c r="E21" s="212">
        <v>2276.596</v>
      </c>
      <c r="F21" s="212">
        <v>25.495977483403955</v>
      </c>
      <c r="G21" s="212"/>
      <c r="H21" s="212">
        <v>189.06</v>
      </c>
      <c r="I21" s="212">
        <v>2.1173144040542775</v>
      </c>
      <c r="J21" s="212"/>
      <c r="K21" s="212">
        <v>2794.37</v>
      </c>
      <c r="L21" s="212">
        <v>31.294614679240198</v>
      </c>
      <c r="M21" s="209"/>
      <c r="N21" s="214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09"/>
      <c r="Z21" s="209"/>
      <c r="AA21" s="209"/>
      <c r="AB21" s="209"/>
      <c r="AC21" s="209"/>
      <c r="AD21" s="209"/>
      <c r="AE21" s="209"/>
      <c r="AF21" s="209"/>
      <c r="AG21" s="209"/>
      <c r="AH21" s="209"/>
      <c r="AI21" s="209"/>
      <c r="AJ21" s="209"/>
      <c r="AK21" s="209"/>
    </row>
    <row r="22" spans="1:37" s="211" customFormat="1" ht="9" customHeight="1">
      <c r="A22" s="209" t="s">
        <v>25</v>
      </c>
      <c r="B22" s="212">
        <v>791.404</v>
      </c>
      <c r="C22" s="212">
        <v>48.437835670852067</v>
      </c>
      <c r="D22" s="212"/>
      <c r="E22" s="212">
        <v>604.25300000000004</v>
      </c>
      <c r="F22" s="212">
        <v>36.983269629189863</v>
      </c>
      <c r="G22" s="212"/>
      <c r="H22" s="212">
        <v>187.15100000000001</v>
      </c>
      <c r="I22" s="212">
        <v>11.454566041662204</v>
      </c>
      <c r="J22" s="212"/>
      <c r="K22" s="212">
        <v>306.64</v>
      </c>
      <c r="L22" s="212">
        <v>18.767883318899166</v>
      </c>
      <c r="M22" s="209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</row>
    <row r="23" spans="1:37" s="211" customFormat="1" ht="9" customHeight="1">
      <c r="A23" s="209" t="s">
        <v>26</v>
      </c>
      <c r="B23" s="212">
        <v>2403.5549999999998</v>
      </c>
      <c r="C23" s="212">
        <v>44.058458288033989</v>
      </c>
      <c r="D23" s="212"/>
      <c r="E23" s="212">
        <v>1972.768</v>
      </c>
      <c r="F23" s="212">
        <v>36.161900451609483</v>
      </c>
      <c r="G23" s="212"/>
      <c r="H23" s="212">
        <v>430.78699999999998</v>
      </c>
      <c r="I23" s="212">
        <v>7.8965578364245035</v>
      </c>
      <c r="J23" s="212"/>
      <c r="K23" s="212">
        <v>824.83100000000002</v>
      </c>
      <c r="L23" s="212">
        <v>15.119596684152167</v>
      </c>
      <c r="M23" s="209"/>
      <c r="N23" s="210"/>
      <c r="O23" s="210"/>
      <c r="P23" s="210"/>
      <c r="Q23" s="210"/>
      <c r="R23" s="210"/>
      <c r="S23" s="210"/>
      <c r="T23" s="210"/>
      <c r="U23" s="210"/>
      <c r="V23" s="210"/>
      <c r="W23" s="210"/>
      <c r="X23" s="210"/>
      <c r="Y23" s="209"/>
      <c r="Z23" s="209"/>
      <c r="AA23" s="209"/>
      <c r="AB23" s="209"/>
      <c r="AC23" s="209"/>
      <c r="AD23" s="209"/>
      <c r="AE23" s="209"/>
      <c r="AF23" s="209"/>
      <c r="AG23" s="209"/>
      <c r="AH23" s="209"/>
      <c r="AI23" s="209"/>
      <c r="AJ23" s="209"/>
      <c r="AK23" s="209"/>
    </row>
    <row r="24" spans="1:37" s="211" customFormat="1" ht="9" customHeight="1">
      <c r="A24" s="87" t="s">
        <v>27</v>
      </c>
      <c r="B24" s="213">
        <v>2319.5990000000002</v>
      </c>
      <c r="C24" s="213">
        <v>68.443182485430441</v>
      </c>
      <c r="D24" s="213"/>
      <c r="E24" s="213">
        <v>1221.357</v>
      </c>
      <c r="F24" s="213">
        <v>36.037935880666389</v>
      </c>
      <c r="G24" s="213"/>
      <c r="H24" s="213">
        <v>1098.242</v>
      </c>
      <c r="I24" s="213">
        <v>32.405246604764052</v>
      </c>
      <c r="J24" s="213"/>
      <c r="K24" s="213">
        <v>228.834</v>
      </c>
      <c r="L24" s="213">
        <v>6.7520839683371952</v>
      </c>
      <c r="M24" s="209"/>
      <c r="N24" s="210"/>
      <c r="O24" s="210"/>
      <c r="P24" s="210"/>
      <c r="Q24" s="210"/>
      <c r="R24" s="210"/>
      <c r="S24" s="210"/>
      <c r="T24" s="210"/>
      <c r="U24" s="210"/>
      <c r="V24" s="210"/>
      <c r="W24" s="210"/>
      <c r="X24" s="210"/>
      <c r="Y24" s="209"/>
      <c r="Z24" s="209"/>
      <c r="AA24" s="209"/>
      <c r="AB24" s="209"/>
      <c r="AC24" s="209"/>
      <c r="AD24" s="209"/>
      <c r="AE24" s="209"/>
      <c r="AF24" s="209"/>
      <c r="AG24" s="209"/>
      <c r="AH24" s="209"/>
      <c r="AI24" s="209"/>
      <c r="AJ24" s="209"/>
      <c r="AK24" s="209"/>
    </row>
    <row r="25" spans="1:37" s="211" customFormat="1" ht="9" customHeight="1">
      <c r="A25" s="209" t="s">
        <v>28</v>
      </c>
      <c r="B25" s="212">
        <v>1443.6030000000001</v>
      </c>
      <c r="C25" s="212">
        <v>55.181786837282878</v>
      </c>
      <c r="D25" s="212"/>
      <c r="E25" s="212">
        <v>1042.345</v>
      </c>
      <c r="F25" s="212">
        <v>39.843682508908344</v>
      </c>
      <c r="G25" s="212"/>
      <c r="H25" s="212">
        <v>401.25799999999998</v>
      </c>
      <c r="I25" s="212">
        <v>15.338104328374527</v>
      </c>
      <c r="J25" s="212"/>
      <c r="K25" s="212">
        <v>284.21300000000002</v>
      </c>
      <c r="L25" s="212">
        <v>10.864054163357014</v>
      </c>
      <c r="M25" s="209"/>
      <c r="N25" s="210"/>
      <c r="O25" s="210"/>
      <c r="P25" s="210"/>
      <c r="Q25" s="210"/>
      <c r="R25" s="210"/>
      <c r="S25" s="210"/>
      <c r="T25" s="210"/>
      <c r="U25" s="210"/>
      <c r="V25" s="210"/>
      <c r="W25" s="210"/>
      <c r="X25" s="210"/>
      <c r="Y25" s="2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</row>
    <row r="26" spans="1:37" s="211" customFormat="1" ht="9" customHeight="1">
      <c r="A26" s="209" t="s">
        <v>29</v>
      </c>
      <c r="B26" s="212">
        <v>2657.096</v>
      </c>
      <c r="C26" s="212">
        <v>36.693009095035599</v>
      </c>
      <c r="D26" s="212"/>
      <c r="E26" s="212">
        <v>2336.0520000000001</v>
      </c>
      <c r="F26" s="212">
        <v>32.259571081540187</v>
      </c>
      <c r="G26" s="212"/>
      <c r="H26" s="212">
        <v>321.04399999999998</v>
      </c>
      <c r="I26" s="212">
        <v>4.4334380134954134</v>
      </c>
      <c r="J26" s="212"/>
      <c r="K26" s="212">
        <v>1600.95</v>
      </c>
      <c r="L26" s="212">
        <v>22.10822375657381</v>
      </c>
      <c r="M26" s="209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210"/>
      <c r="Y26" s="209"/>
      <c r="Z26" s="209"/>
      <c r="AA26" s="209"/>
      <c r="AB26" s="209"/>
      <c r="AC26" s="209"/>
      <c r="AD26" s="209"/>
      <c r="AE26" s="209"/>
      <c r="AF26" s="209"/>
      <c r="AG26" s="209"/>
      <c r="AH26" s="209"/>
      <c r="AI26" s="209"/>
      <c r="AJ26" s="209"/>
      <c r="AK26" s="209"/>
    </row>
    <row r="27" spans="1:37" s="211" customFormat="1" ht="9" customHeight="1">
      <c r="A27" s="209" t="s">
        <v>30</v>
      </c>
      <c r="B27" s="212">
        <v>6578.1859999999997</v>
      </c>
      <c r="C27" s="212">
        <v>43.565631543062558</v>
      </c>
      <c r="D27" s="212"/>
      <c r="E27" s="212">
        <v>5531.7030000000004</v>
      </c>
      <c r="F27" s="212">
        <v>36.635044175347701</v>
      </c>
      <c r="G27" s="212"/>
      <c r="H27" s="212">
        <v>1046.4829999999999</v>
      </c>
      <c r="I27" s="212">
        <v>6.9305873677148595</v>
      </c>
      <c r="J27" s="212"/>
      <c r="K27" s="212">
        <v>2494.4209999999998</v>
      </c>
      <c r="L27" s="212">
        <v>16.519907798179872</v>
      </c>
      <c r="M27" s="209"/>
      <c r="N27" s="210"/>
      <c r="O27" s="210"/>
      <c r="P27" s="210"/>
      <c r="Q27" s="210"/>
      <c r="R27" s="210"/>
      <c r="S27" s="210"/>
      <c r="T27" s="210"/>
      <c r="U27" s="210"/>
      <c r="V27" s="210"/>
      <c r="W27" s="210"/>
      <c r="X27" s="210"/>
      <c r="Y27" s="209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</row>
    <row r="28" spans="1:37" s="211" customFormat="1" ht="9" customHeight="1">
      <c r="A28" s="87" t="s">
        <v>31</v>
      </c>
      <c r="B28" s="213">
        <v>2411.1779999999999</v>
      </c>
      <c r="C28" s="213">
        <v>55.472533115416681</v>
      </c>
      <c r="D28" s="213"/>
      <c r="E28" s="213">
        <v>1742.278</v>
      </c>
      <c r="F28" s="213">
        <v>40.083550053650931</v>
      </c>
      <c r="G28" s="213"/>
      <c r="H28" s="213">
        <v>668.9</v>
      </c>
      <c r="I28" s="213">
        <v>15.388983061765751</v>
      </c>
      <c r="J28" s="213"/>
      <c r="K28" s="213">
        <v>460.66500000000002</v>
      </c>
      <c r="L28" s="213">
        <v>10.598244703465868</v>
      </c>
      <c r="M28" s="209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09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</row>
    <row r="29" spans="1:37" s="211" customFormat="1" ht="9" customHeight="1">
      <c r="A29" s="209" t="s">
        <v>32</v>
      </c>
      <c r="B29" s="212">
        <v>857.58600000000001</v>
      </c>
      <c r="C29" s="212">
        <v>48.826377150066698</v>
      </c>
      <c r="D29" s="212"/>
      <c r="E29" s="212">
        <v>704.49099999999999</v>
      </c>
      <c r="F29" s="212">
        <v>40.109963624438407</v>
      </c>
      <c r="G29" s="212"/>
      <c r="H29" s="212">
        <v>153.095</v>
      </c>
      <c r="I29" s="212">
        <v>8.7164135256282886</v>
      </c>
      <c r="J29" s="212"/>
      <c r="K29" s="212">
        <v>244.31200000000001</v>
      </c>
      <c r="L29" s="212">
        <v>13.909823451277301</v>
      </c>
      <c r="M29" s="209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</row>
    <row r="30" spans="1:37" s="211" customFormat="1" ht="9" customHeight="1">
      <c r="A30" s="209" t="s">
        <v>33</v>
      </c>
      <c r="B30" s="212">
        <v>444.11099999999999</v>
      </c>
      <c r="C30" s="212">
        <v>41.74583703453041</v>
      </c>
      <c r="D30" s="212"/>
      <c r="E30" s="212">
        <v>377.93200000000002</v>
      </c>
      <c r="F30" s="212">
        <v>35.525099991070128</v>
      </c>
      <c r="G30" s="212"/>
      <c r="H30" s="212">
        <v>66.179000000000002</v>
      </c>
      <c r="I30" s="212">
        <v>6.2207370434602787</v>
      </c>
      <c r="J30" s="212"/>
      <c r="K30" s="212">
        <v>206.19</v>
      </c>
      <c r="L30" s="212">
        <v>19.38158284336534</v>
      </c>
      <c r="M30" s="209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09"/>
      <c r="Z30" s="209"/>
      <c r="AA30" s="209"/>
      <c r="AB30" s="209"/>
      <c r="AC30" s="209"/>
      <c r="AD30" s="209"/>
      <c r="AE30" s="209"/>
      <c r="AF30" s="209"/>
      <c r="AG30" s="209"/>
      <c r="AH30" s="209"/>
      <c r="AI30" s="209"/>
      <c r="AJ30" s="209"/>
      <c r="AK30" s="209"/>
    </row>
    <row r="31" spans="1:37" s="211" customFormat="1" ht="9" customHeight="1">
      <c r="A31" s="209" t="s">
        <v>34</v>
      </c>
      <c r="B31" s="212">
        <v>976.25199999999995</v>
      </c>
      <c r="C31" s="212">
        <v>21.365400006521767</v>
      </c>
      <c r="D31" s="212"/>
      <c r="E31" s="212">
        <v>857.54200000000003</v>
      </c>
      <c r="F31" s="212">
        <v>18.767416458447912</v>
      </c>
      <c r="G31" s="212"/>
      <c r="H31" s="212">
        <v>118.71</v>
      </c>
      <c r="I31" s="212">
        <v>2.5979835480738571</v>
      </c>
      <c r="J31" s="212"/>
      <c r="K31" s="212">
        <v>1595.395</v>
      </c>
      <c r="L31" s="212">
        <v>34.915423828483625</v>
      </c>
      <c r="M31" s="209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09"/>
      <c r="Z31" s="209"/>
      <c r="AA31" s="209"/>
      <c r="AB31" s="209"/>
      <c r="AC31" s="209"/>
      <c r="AD31" s="209"/>
      <c r="AE31" s="209"/>
      <c r="AF31" s="209"/>
      <c r="AG31" s="209"/>
      <c r="AH31" s="209"/>
      <c r="AI31" s="209"/>
      <c r="AJ31" s="209"/>
      <c r="AK31" s="209"/>
    </row>
    <row r="32" spans="1:37" s="211" customFormat="1" ht="9" customHeight="1">
      <c r="A32" s="87" t="s">
        <v>35</v>
      </c>
      <c r="B32" s="213">
        <v>2354.4479999999999</v>
      </c>
      <c r="C32" s="213">
        <v>61.803380846907451</v>
      </c>
      <c r="D32" s="213"/>
      <c r="E32" s="213">
        <v>1275.4949999999999</v>
      </c>
      <c r="F32" s="213">
        <v>33.481267478970111</v>
      </c>
      <c r="G32" s="213"/>
      <c r="H32" s="213">
        <v>1078.953</v>
      </c>
      <c r="I32" s="213">
        <v>28.322113367937341</v>
      </c>
      <c r="J32" s="213"/>
      <c r="K32" s="213">
        <v>380.649</v>
      </c>
      <c r="L32" s="213">
        <v>9.9918941153062093</v>
      </c>
      <c r="M32" s="209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</row>
    <row r="33" spans="1:37" s="211" customFormat="1" ht="9" customHeight="1">
      <c r="A33" s="209" t="s">
        <v>36</v>
      </c>
      <c r="B33" s="212">
        <v>3705.6179999999999</v>
      </c>
      <c r="C33" s="212">
        <v>64.551529659660261</v>
      </c>
      <c r="D33" s="212"/>
      <c r="E33" s="212">
        <v>2617.498</v>
      </c>
      <c r="F33" s="212">
        <v>45.596577893647272</v>
      </c>
      <c r="G33" s="212"/>
      <c r="H33" s="212">
        <v>1088.1199999999999</v>
      </c>
      <c r="I33" s="212">
        <v>18.954951766012989</v>
      </c>
      <c r="J33" s="212"/>
      <c r="K33" s="212">
        <v>504.95800000000003</v>
      </c>
      <c r="L33" s="212">
        <v>8.7963225874557835</v>
      </c>
      <c r="M33" s="209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09"/>
      <c r="AJ33" s="209"/>
      <c r="AK33" s="209"/>
    </row>
    <row r="34" spans="1:37" s="211" customFormat="1" ht="9" customHeight="1">
      <c r="A34" s="209" t="s">
        <v>37</v>
      </c>
      <c r="B34" s="212">
        <v>629.14099999999996</v>
      </c>
      <c r="C34" s="212">
        <v>35.214429642897123</v>
      </c>
      <c r="D34" s="212"/>
      <c r="E34" s="212">
        <v>531.51700000000005</v>
      </c>
      <c r="F34" s="212">
        <v>29.750195902832193</v>
      </c>
      <c r="G34" s="212"/>
      <c r="H34" s="212">
        <v>97.623999999999995</v>
      </c>
      <c r="I34" s="212">
        <v>5.4642337400649277</v>
      </c>
      <c r="J34" s="212"/>
      <c r="K34" s="212">
        <v>440.62299999999999</v>
      </c>
      <c r="L34" s="212">
        <v>24.662655322959811</v>
      </c>
      <c r="M34" s="209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09"/>
      <c r="Z34" s="209"/>
      <c r="AA34" s="209"/>
      <c r="AB34" s="209"/>
      <c r="AC34" s="209"/>
      <c r="AD34" s="209"/>
      <c r="AE34" s="209"/>
      <c r="AF34" s="209"/>
      <c r="AG34" s="209"/>
      <c r="AH34" s="209"/>
      <c r="AI34" s="209"/>
      <c r="AJ34" s="209"/>
      <c r="AK34" s="209"/>
    </row>
    <row r="35" spans="1:37" s="211" customFormat="1" ht="9" customHeight="1">
      <c r="A35" s="209" t="s">
        <v>38</v>
      </c>
      <c r="B35" s="212">
        <v>428.13099999999997</v>
      </c>
      <c r="C35" s="212">
        <v>33.690569684302638</v>
      </c>
      <c r="D35" s="212"/>
      <c r="E35" s="212">
        <v>329.851</v>
      </c>
      <c r="F35" s="212">
        <v>25.956700404635285</v>
      </c>
      <c r="G35" s="212"/>
      <c r="H35" s="212">
        <v>98.28</v>
      </c>
      <c r="I35" s="212">
        <v>7.7338692796673518</v>
      </c>
      <c r="J35" s="212"/>
      <c r="K35" s="212">
        <v>292.00700000000001</v>
      </c>
      <c r="L35" s="212">
        <v>22.978672840331953</v>
      </c>
      <c r="M35" s="209"/>
      <c r="N35" s="215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09"/>
      <c r="Z35" s="209"/>
      <c r="AA35" s="209"/>
      <c r="AB35" s="209"/>
      <c r="AC35" s="209"/>
      <c r="AD35" s="209"/>
      <c r="AE35" s="209"/>
      <c r="AF35" s="209"/>
      <c r="AG35" s="209"/>
      <c r="AH35" s="209"/>
      <c r="AI35" s="209"/>
      <c r="AJ35" s="209"/>
      <c r="AK35" s="209"/>
    </row>
    <row r="36" spans="1:37" s="211" customFormat="1" ht="9" customHeight="1">
      <c r="A36" s="87" t="s">
        <v>39</v>
      </c>
      <c r="B36" s="213">
        <v>1304.43</v>
      </c>
      <c r="C36" s="213">
        <v>50.935156398259721</v>
      </c>
      <c r="D36" s="213"/>
      <c r="E36" s="213">
        <v>909.65899999999999</v>
      </c>
      <c r="F36" s="213">
        <v>35.520206859765977</v>
      </c>
      <c r="G36" s="213"/>
      <c r="H36" s="213">
        <v>394.77100000000002</v>
      </c>
      <c r="I36" s="213">
        <v>15.414949538493739</v>
      </c>
      <c r="J36" s="213"/>
      <c r="K36" s="213">
        <v>443.29399999999998</v>
      </c>
      <c r="L36" s="213">
        <v>17.3096672266125</v>
      </c>
      <c r="M36" s="209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09"/>
      <c r="Z36" s="209"/>
      <c r="AA36" s="209"/>
      <c r="AB36" s="209"/>
      <c r="AC36" s="209"/>
      <c r="AD36" s="209"/>
      <c r="AE36" s="209"/>
      <c r="AF36" s="209"/>
      <c r="AG36" s="209"/>
      <c r="AH36" s="209"/>
      <c r="AI36" s="209"/>
      <c r="AJ36" s="209"/>
      <c r="AK36" s="209"/>
    </row>
    <row r="37" spans="1:37" s="211" customFormat="1" ht="9" customHeight="1">
      <c r="A37" s="209" t="s">
        <v>40</v>
      </c>
      <c r="B37" s="212">
        <v>905.61900000000003</v>
      </c>
      <c r="C37" s="212">
        <v>32.393549040178819</v>
      </c>
      <c r="D37" s="212"/>
      <c r="E37" s="212">
        <v>776.69600000000003</v>
      </c>
      <c r="F37" s="212">
        <v>27.782036336815736</v>
      </c>
      <c r="G37" s="212"/>
      <c r="H37" s="212">
        <v>128.923</v>
      </c>
      <c r="I37" s="212">
        <v>4.6115127033630854</v>
      </c>
      <c r="J37" s="212"/>
      <c r="K37" s="212">
        <v>649.01</v>
      </c>
      <c r="L37" s="212">
        <v>23.214770518911877</v>
      </c>
      <c r="M37" s="209"/>
      <c r="N37" s="210"/>
      <c r="O37" s="210"/>
      <c r="P37" s="210"/>
      <c r="Q37" s="210"/>
      <c r="R37" s="210"/>
      <c r="S37" s="210"/>
      <c r="T37" s="210"/>
      <c r="U37" s="210"/>
      <c r="V37" s="210"/>
      <c r="W37" s="210"/>
      <c r="X37" s="210"/>
      <c r="Y37" s="209"/>
      <c r="Z37" s="209"/>
      <c r="AA37" s="209"/>
      <c r="AB37" s="209"/>
      <c r="AC37" s="209"/>
      <c r="AD37" s="209"/>
      <c r="AE37" s="209"/>
      <c r="AF37" s="209"/>
      <c r="AG37" s="209"/>
      <c r="AH37" s="209"/>
      <c r="AI37" s="209"/>
      <c r="AJ37" s="209"/>
      <c r="AK37" s="209"/>
    </row>
    <row r="38" spans="1:37" s="211" customFormat="1" ht="9" customHeight="1">
      <c r="A38" s="209" t="s">
        <v>41</v>
      </c>
      <c r="B38" s="212">
        <v>716.92499999999995</v>
      </c>
      <c r="C38" s="212">
        <v>27.11696122095827</v>
      </c>
      <c r="D38" s="212"/>
      <c r="E38" s="212">
        <v>601.77499999999998</v>
      </c>
      <c r="F38" s="212">
        <v>22.761529223757247</v>
      </c>
      <c r="G38" s="212"/>
      <c r="H38" s="212">
        <v>115.15</v>
      </c>
      <c r="I38" s="212">
        <v>4.3554319972010251</v>
      </c>
      <c r="J38" s="212"/>
      <c r="K38" s="212">
        <v>792.37300000000005</v>
      </c>
      <c r="L38" s="212">
        <v>29.970705322780439</v>
      </c>
      <c r="M38" s="209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09"/>
      <c r="Z38" s="209"/>
      <c r="AA38" s="209"/>
      <c r="AB38" s="209"/>
      <c r="AC38" s="209"/>
      <c r="AD38" s="209"/>
      <c r="AE38" s="209"/>
      <c r="AF38" s="209"/>
      <c r="AG38" s="209"/>
      <c r="AH38" s="209"/>
      <c r="AI38" s="209"/>
      <c r="AJ38" s="209"/>
      <c r="AK38" s="209"/>
    </row>
    <row r="39" spans="1:37" s="211" customFormat="1" ht="9" customHeight="1">
      <c r="A39" s="209" t="s">
        <v>42</v>
      </c>
      <c r="B39" s="212">
        <v>1188.0139999999999</v>
      </c>
      <c r="C39" s="212">
        <v>53.824434736829708</v>
      </c>
      <c r="D39" s="212"/>
      <c r="E39" s="212">
        <v>839.51700000000005</v>
      </c>
      <c r="F39" s="212">
        <v>38.035349732376105</v>
      </c>
      <c r="G39" s="212"/>
      <c r="H39" s="212">
        <v>348.49700000000001</v>
      </c>
      <c r="I39" s="212">
        <v>15.789085004453602</v>
      </c>
      <c r="J39" s="212"/>
      <c r="K39" s="212">
        <v>212.47200000000001</v>
      </c>
      <c r="L39" s="212">
        <v>9.6263051592015589</v>
      </c>
      <c r="M39" s="209"/>
      <c r="N39" s="210"/>
      <c r="O39" s="210"/>
      <c r="P39" s="210"/>
      <c r="Q39" s="210"/>
      <c r="R39" s="210"/>
      <c r="S39" s="210"/>
      <c r="T39" s="210"/>
      <c r="U39" s="210"/>
      <c r="V39" s="210"/>
      <c r="W39" s="210"/>
      <c r="X39" s="210"/>
      <c r="Y39" s="209"/>
      <c r="Z39" s="209"/>
      <c r="AA39" s="209"/>
      <c r="AB39" s="209"/>
      <c r="AC39" s="209"/>
      <c r="AD39" s="209"/>
      <c r="AE39" s="209"/>
      <c r="AF39" s="209"/>
      <c r="AG39" s="209"/>
      <c r="AH39" s="209"/>
      <c r="AI39" s="209"/>
      <c r="AJ39" s="209"/>
      <c r="AK39" s="209"/>
    </row>
    <row r="40" spans="1:37" s="211" customFormat="1" ht="9" customHeight="1">
      <c r="A40" s="87" t="s">
        <v>43</v>
      </c>
      <c r="B40" s="213">
        <v>1097.7070000000001</v>
      </c>
      <c r="C40" s="213">
        <v>33.840678227360307</v>
      </c>
      <c r="D40" s="213"/>
      <c r="E40" s="213">
        <v>940.54499999999996</v>
      </c>
      <c r="F40" s="213">
        <v>28.995606936416184</v>
      </c>
      <c r="G40" s="213"/>
      <c r="H40" s="213">
        <v>157.16200000000001</v>
      </c>
      <c r="I40" s="213">
        <v>4.8450712909441229</v>
      </c>
      <c r="J40" s="213"/>
      <c r="K40" s="213">
        <v>818.726</v>
      </c>
      <c r="L40" s="213">
        <v>25.240107899807324</v>
      </c>
      <c r="M40" s="209"/>
      <c r="N40" s="214"/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09"/>
      <c r="Z40" s="209"/>
      <c r="AA40" s="209"/>
      <c r="AB40" s="209"/>
      <c r="AC40" s="209"/>
      <c r="AD40" s="209"/>
      <c r="AE40" s="209"/>
      <c r="AF40" s="209"/>
      <c r="AG40" s="209"/>
      <c r="AH40" s="209"/>
      <c r="AI40" s="209"/>
      <c r="AJ40" s="209"/>
      <c r="AK40" s="209"/>
    </row>
    <row r="41" spans="1:37" s="211" customFormat="1" ht="9" customHeight="1">
      <c r="A41" s="209" t="s">
        <v>44</v>
      </c>
      <c r="B41" s="212">
        <v>687.74900000000002</v>
      </c>
      <c r="C41" s="212">
        <v>59.577968204246822</v>
      </c>
      <c r="D41" s="212"/>
      <c r="E41" s="212">
        <v>577.83699999999999</v>
      </c>
      <c r="F41" s="212">
        <v>50.056567749625771</v>
      </c>
      <c r="G41" s="212"/>
      <c r="H41" s="212">
        <v>109.91200000000001</v>
      </c>
      <c r="I41" s="212">
        <v>9.5214004546210571</v>
      </c>
      <c r="J41" s="212"/>
      <c r="K41" s="212">
        <v>129.95500000000001</v>
      </c>
      <c r="L41" s="212">
        <v>11.257675195431613</v>
      </c>
      <c r="M41" s="209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09"/>
      <c r="Z41" s="209"/>
      <c r="AA41" s="209"/>
      <c r="AB41" s="209"/>
      <c r="AC41" s="209"/>
      <c r="AD41" s="209"/>
      <c r="AE41" s="209"/>
      <c r="AF41" s="209"/>
      <c r="AG41" s="209"/>
      <c r="AH41" s="209"/>
      <c r="AI41" s="209"/>
      <c r="AJ41" s="209"/>
      <c r="AK41" s="209"/>
    </row>
    <row r="42" spans="1:37" s="211" customFormat="1" ht="9" customHeight="1">
      <c r="A42" s="209" t="s">
        <v>45</v>
      </c>
      <c r="B42" s="212">
        <v>3878.9969999999998</v>
      </c>
      <c r="C42" s="212">
        <v>51.190736515044399</v>
      </c>
      <c r="D42" s="212"/>
      <c r="E42" s="212">
        <v>2602.587</v>
      </c>
      <c r="F42" s="212">
        <v>34.346081055097457</v>
      </c>
      <c r="G42" s="212"/>
      <c r="H42" s="212">
        <v>1276.4100000000001</v>
      </c>
      <c r="I42" s="212">
        <v>16.844655459946946</v>
      </c>
      <c r="J42" s="212"/>
      <c r="K42" s="212">
        <v>979.84</v>
      </c>
      <c r="L42" s="212">
        <v>12.930850750052425</v>
      </c>
      <c r="M42" s="209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09"/>
      <c r="Z42" s="209"/>
      <c r="AA42" s="209"/>
      <c r="AB42" s="209"/>
      <c r="AC42" s="209"/>
      <c r="AD42" s="209"/>
      <c r="AE42" s="209"/>
      <c r="AF42" s="209"/>
      <c r="AG42" s="209"/>
      <c r="AH42" s="209"/>
      <c r="AI42" s="209"/>
      <c r="AJ42" s="209"/>
      <c r="AK42" s="209"/>
    </row>
    <row r="43" spans="1:37" s="211" customFormat="1" ht="9" customHeight="1">
      <c r="A43" s="209" t="s">
        <v>46</v>
      </c>
      <c r="B43" s="212">
        <v>907.00099999999998</v>
      </c>
      <c r="C43" s="212">
        <v>47.026960884707336</v>
      </c>
      <c r="D43" s="212"/>
      <c r="E43" s="212">
        <v>736.09799999999996</v>
      </c>
      <c r="F43" s="212">
        <v>38.165836480126593</v>
      </c>
      <c r="G43" s="212"/>
      <c r="H43" s="212">
        <v>170.90299999999999</v>
      </c>
      <c r="I43" s="212">
        <v>8.8611244045807425</v>
      </c>
      <c r="J43" s="212"/>
      <c r="K43" s="212">
        <v>360.41399999999999</v>
      </c>
      <c r="L43" s="212">
        <v>18.68705225275486</v>
      </c>
      <c r="M43" s="209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09"/>
      <c r="Z43" s="209"/>
      <c r="AA43" s="209"/>
      <c r="AB43" s="209"/>
      <c r="AC43" s="209"/>
      <c r="AD43" s="209"/>
      <c r="AE43" s="209"/>
      <c r="AF43" s="209"/>
      <c r="AG43" s="209"/>
      <c r="AH43" s="209"/>
      <c r="AI43" s="209"/>
      <c r="AJ43" s="209"/>
      <c r="AK43" s="209"/>
    </row>
    <row r="44" spans="1:37" s="211" customFormat="1" ht="9" customHeight="1">
      <c r="A44" s="87" t="s">
        <v>47</v>
      </c>
      <c r="B44" s="213">
        <v>742.24300000000005</v>
      </c>
      <c r="C44" s="213">
        <v>50.131569171749099</v>
      </c>
      <c r="D44" s="213"/>
      <c r="E44" s="213">
        <v>601.79999999999995</v>
      </c>
      <c r="F44" s="213">
        <v>40.645958705651125</v>
      </c>
      <c r="G44" s="213"/>
      <c r="H44" s="213">
        <v>140.44300000000001</v>
      </c>
      <c r="I44" s="213">
        <v>9.4856104660979739</v>
      </c>
      <c r="J44" s="213"/>
      <c r="K44" s="213">
        <v>237.25200000000001</v>
      </c>
      <c r="L44" s="213">
        <v>16.024152533787205</v>
      </c>
      <c r="M44" s="209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09"/>
      <c r="Z44" s="209"/>
      <c r="AA44" s="209"/>
      <c r="AB44" s="209"/>
      <c r="AC44" s="209"/>
      <c r="AD44" s="209"/>
      <c r="AE44" s="209"/>
      <c r="AF44" s="209"/>
      <c r="AG44" s="209"/>
      <c r="AH44" s="209"/>
      <c r="AI44" s="209"/>
      <c r="AJ44" s="209"/>
      <c r="AK44" s="209"/>
    </row>
    <row r="45" spans="1:37" s="211" customFormat="1" ht="9" customHeight="1">
      <c r="A45" s="141"/>
      <c r="B45" s="216"/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09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</row>
    <row r="46" spans="1:37" ht="9" customHeight="1">
      <c r="A46" s="207">
        <v>2010</v>
      </c>
      <c r="B46" s="194"/>
      <c r="C46" s="194"/>
      <c r="D46" s="194"/>
      <c r="E46" s="194"/>
      <c r="F46" s="194"/>
      <c r="G46" s="194"/>
      <c r="H46" s="194"/>
      <c r="I46" s="194"/>
      <c r="J46" s="194"/>
      <c r="K46" s="194"/>
      <c r="L46" s="194"/>
      <c r="P46" s="205"/>
      <c r="Q46" s="205"/>
      <c r="R46" s="205"/>
      <c r="S46" s="205"/>
      <c r="T46" s="205"/>
      <c r="U46" s="205"/>
      <c r="V46" s="205"/>
      <c r="W46" s="205"/>
      <c r="X46" s="205"/>
      <c r="Y46" s="206"/>
      <c r="Z46" s="206"/>
      <c r="AA46" s="206"/>
    </row>
    <row r="47" spans="1:37" s="211" customFormat="1" ht="9" customHeight="1">
      <c r="A47" s="207" t="s">
        <v>15</v>
      </c>
      <c r="B47" s="208">
        <f>SUM(B49:B80)</f>
        <v>52813.020000000004</v>
      </c>
      <c r="C47" s="208">
        <v>46.109093079366758</v>
      </c>
      <c r="D47" s="208"/>
      <c r="E47" s="208">
        <f>SUM(E49:E80)</f>
        <v>39848.330000000009</v>
      </c>
      <c r="F47" s="208">
        <v>34.790102081405735</v>
      </c>
      <c r="G47" s="208"/>
      <c r="H47" s="208">
        <f>SUM(H49:H80)</f>
        <v>12964.690000000004</v>
      </c>
      <c r="I47" s="208">
        <v>11.318990997961023</v>
      </c>
      <c r="J47" s="208"/>
      <c r="K47" s="208">
        <f>SUM(K49:K80)</f>
        <v>22844.157000000007</v>
      </c>
      <c r="L47" s="208">
        <v>19.944387982975936</v>
      </c>
      <c r="M47" s="209"/>
      <c r="N47" s="210"/>
      <c r="O47" s="210"/>
      <c r="P47" s="210"/>
      <c r="Q47" s="210"/>
      <c r="R47" s="210"/>
      <c r="S47" s="210"/>
      <c r="T47" s="210"/>
      <c r="U47" s="210"/>
      <c r="V47" s="210"/>
      <c r="W47" s="210"/>
      <c r="X47" s="210"/>
      <c r="Y47" s="209"/>
      <c r="Z47" s="209"/>
      <c r="AA47" s="209"/>
      <c r="AB47" s="209"/>
      <c r="AC47" s="209"/>
      <c r="AD47" s="209"/>
      <c r="AE47" s="209"/>
      <c r="AF47" s="209"/>
      <c r="AG47" s="209"/>
      <c r="AH47" s="209"/>
      <c r="AI47" s="209"/>
      <c r="AJ47" s="209"/>
      <c r="AK47" s="209"/>
    </row>
    <row r="48" spans="1:37" s="211" customFormat="1" ht="3.95" customHeight="1">
      <c r="A48" s="207"/>
      <c r="B48" s="208"/>
      <c r="C48" s="208"/>
      <c r="D48" s="208"/>
      <c r="E48" s="208"/>
      <c r="F48" s="208"/>
      <c r="G48" s="208"/>
      <c r="H48" s="208"/>
      <c r="I48" s="208"/>
      <c r="J48" s="208"/>
      <c r="K48" s="208"/>
      <c r="L48" s="208"/>
      <c r="M48" s="209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09"/>
      <c r="Z48" s="209"/>
      <c r="AA48" s="209"/>
      <c r="AB48" s="209"/>
      <c r="AC48" s="209"/>
      <c r="AD48" s="209"/>
      <c r="AE48" s="209"/>
      <c r="AF48" s="209"/>
      <c r="AG48" s="209"/>
      <c r="AH48" s="209"/>
      <c r="AI48" s="209"/>
      <c r="AJ48" s="209"/>
      <c r="AK48" s="209"/>
    </row>
    <row r="49" spans="1:37" s="211" customFormat="1" ht="9" customHeight="1">
      <c r="A49" s="209" t="s">
        <v>16</v>
      </c>
      <c r="B49" s="212">
        <v>456.83699999999999</v>
      </c>
      <c r="C49" s="212">
        <v>38.130727388214986</v>
      </c>
      <c r="D49" s="212"/>
      <c r="E49" s="212">
        <v>411.71600000000001</v>
      </c>
      <c r="F49" s="212">
        <v>34.364621423760163</v>
      </c>
      <c r="G49" s="212"/>
      <c r="H49" s="212">
        <v>45.121000000000002</v>
      </c>
      <c r="I49" s="212">
        <v>3.7661059644548236</v>
      </c>
      <c r="J49" s="212"/>
      <c r="K49" s="212">
        <v>330.33600000000001</v>
      </c>
      <c r="L49" s="212">
        <v>27.57209237105004</v>
      </c>
      <c r="M49" s="209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09"/>
      <c r="Z49" s="209"/>
      <c r="AA49" s="209"/>
      <c r="AB49" s="209"/>
      <c r="AC49" s="209"/>
      <c r="AD49" s="209"/>
      <c r="AE49" s="209"/>
      <c r="AF49" s="209"/>
      <c r="AG49" s="209"/>
      <c r="AH49" s="209"/>
      <c r="AI49" s="209"/>
      <c r="AJ49" s="209"/>
      <c r="AK49" s="209"/>
    </row>
    <row r="50" spans="1:37" s="211" customFormat="1" ht="9" customHeight="1">
      <c r="A50" s="209" t="s">
        <v>17</v>
      </c>
      <c r="B50" s="212">
        <v>1019.795</v>
      </c>
      <c r="C50" s="212">
        <v>31.520187329366557</v>
      </c>
      <c r="D50" s="212"/>
      <c r="E50" s="212">
        <v>910.66600000000005</v>
      </c>
      <c r="F50" s="212">
        <v>28.147189302246943</v>
      </c>
      <c r="G50" s="212"/>
      <c r="H50" s="212">
        <v>109.129</v>
      </c>
      <c r="I50" s="212">
        <v>3.3729980271196101</v>
      </c>
      <c r="J50" s="212"/>
      <c r="K50" s="212">
        <v>784.322</v>
      </c>
      <c r="L50" s="212">
        <v>24.242103919457769</v>
      </c>
      <c r="M50" s="209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09"/>
      <c r="Z50" s="209"/>
      <c r="AA50" s="209"/>
      <c r="AB50" s="209"/>
      <c r="AC50" s="209"/>
      <c r="AD50" s="209"/>
      <c r="AE50" s="209"/>
      <c r="AF50" s="209"/>
      <c r="AG50" s="209"/>
      <c r="AH50" s="209"/>
      <c r="AI50" s="209"/>
      <c r="AJ50" s="209"/>
      <c r="AK50" s="209"/>
    </row>
    <row r="51" spans="1:37" s="211" customFormat="1" ht="9" customHeight="1">
      <c r="A51" s="209" t="s">
        <v>18</v>
      </c>
      <c r="B51" s="212">
        <v>202.965</v>
      </c>
      <c r="C51" s="212">
        <v>30.994688762716887</v>
      </c>
      <c r="D51" s="212"/>
      <c r="E51" s="212">
        <v>172.672</v>
      </c>
      <c r="F51" s="212">
        <v>26.368659118743871</v>
      </c>
      <c r="G51" s="212"/>
      <c r="H51" s="212">
        <v>30.292999999999999</v>
      </c>
      <c r="I51" s="212">
        <v>4.6260296439730135</v>
      </c>
      <c r="J51" s="212"/>
      <c r="K51" s="212">
        <v>209.012</v>
      </c>
      <c r="L51" s="212">
        <v>31.918123261020281</v>
      </c>
      <c r="M51" s="209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09"/>
      <c r="Z51" s="209"/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</row>
    <row r="52" spans="1:37" s="211" customFormat="1" ht="9" customHeight="1">
      <c r="A52" s="87" t="s">
        <v>19</v>
      </c>
      <c r="B52" s="213">
        <v>425.29599999999999</v>
      </c>
      <c r="C52" s="213">
        <v>50.504995327086156</v>
      </c>
      <c r="D52" s="213"/>
      <c r="E52" s="213">
        <v>309.21899999999999</v>
      </c>
      <c r="F52" s="213">
        <v>36.720552626985096</v>
      </c>
      <c r="G52" s="213"/>
      <c r="H52" s="213">
        <v>116.077</v>
      </c>
      <c r="I52" s="213">
        <v>13.784442700101057</v>
      </c>
      <c r="J52" s="213"/>
      <c r="K52" s="213">
        <v>170.55199999999999</v>
      </c>
      <c r="L52" s="213">
        <v>20.253489247548057</v>
      </c>
      <c r="M52" s="209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</row>
    <row r="53" spans="1:37" s="211" customFormat="1" ht="9" customHeight="1">
      <c r="A53" s="209" t="s">
        <v>20</v>
      </c>
      <c r="B53" s="212">
        <v>775.93200000000002</v>
      </c>
      <c r="C53" s="212">
        <v>27.810883753938132</v>
      </c>
      <c r="D53" s="212"/>
      <c r="E53" s="212">
        <v>693.99800000000005</v>
      </c>
      <c r="F53" s="212">
        <v>24.874212822084353</v>
      </c>
      <c r="G53" s="212"/>
      <c r="H53" s="212">
        <v>81.933999999999997</v>
      </c>
      <c r="I53" s="212">
        <v>2.9366709318537794</v>
      </c>
      <c r="J53" s="212"/>
      <c r="K53" s="212">
        <v>941.34500000000003</v>
      </c>
      <c r="L53" s="212">
        <v>33.739601366293556</v>
      </c>
      <c r="M53" s="209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</row>
    <row r="54" spans="1:37" s="211" customFormat="1" ht="9" customHeight="1">
      <c r="A54" s="209" t="s">
        <v>21</v>
      </c>
      <c r="B54" s="212">
        <v>230.26300000000001</v>
      </c>
      <c r="C54" s="212">
        <v>34.692844411565737</v>
      </c>
      <c r="D54" s="212"/>
      <c r="E54" s="212">
        <v>213.53</v>
      </c>
      <c r="F54" s="212">
        <v>32.171747381045293</v>
      </c>
      <c r="G54" s="212"/>
      <c r="H54" s="212">
        <v>16.733000000000001</v>
      </c>
      <c r="I54" s="212">
        <v>2.5210970305204463</v>
      </c>
      <c r="J54" s="212"/>
      <c r="K54" s="212">
        <v>177.001</v>
      </c>
      <c r="L54" s="212">
        <v>26.668062839846378</v>
      </c>
      <c r="M54" s="209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</row>
    <row r="55" spans="1:37" s="211" customFormat="1" ht="9" customHeight="1">
      <c r="A55" s="209" t="s">
        <v>22</v>
      </c>
      <c r="B55" s="212">
        <v>3866.3150000000001</v>
      </c>
      <c r="C55" s="212">
        <v>78.483396409951183</v>
      </c>
      <c r="D55" s="212"/>
      <c r="E55" s="212">
        <v>1980.893</v>
      </c>
      <c r="F55" s="212">
        <v>40.210694308326524</v>
      </c>
      <c r="G55" s="212"/>
      <c r="H55" s="212">
        <v>1885.422</v>
      </c>
      <c r="I55" s="212">
        <v>38.272702101624674</v>
      </c>
      <c r="J55" s="212"/>
      <c r="K55" s="212">
        <v>301.89</v>
      </c>
      <c r="L55" s="212">
        <v>6.1281485192489917</v>
      </c>
      <c r="M55" s="209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09"/>
      <c r="Z55" s="209"/>
      <c r="AA55" s="209"/>
      <c r="AB55" s="209"/>
      <c r="AC55" s="209"/>
      <c r="AD55" s="209"/>
      <c r="AE55" s="209"/>
      <c r="AF55" s="209"/>
      <c r="AG55" s="209"/>
      <c r="AH55" s="209"/>
      <c r="AI55" s="209"/>
      <c r="AJ55" s="209"/>
      <c r="AK55" s="209"/>
    </row>
    <row r="56" spans="1:37" s="211" customFormat="1" ht="9" customHeight="1">
      <c r="A56" s="87" t="s">
        <v>23</v>
      </c>
      <c r="B56" s="213">
        <v>1371.575</v>
      </c>
      <c r="C56" s="213">
        <v>38.806587959948921</v>
      </c>
      <c r="D56" s="213"/>
      <c r="E56" s="213">
        <v>1139.6890000000001</v>
      </c>
      <c r="F56" s="213">
        <v>32.245733135618707</v>
      </c>
      <c r="G56" s="213"/>
      <c r="H56" s="213">
        <v>231.886</v>
      </c>
      <c r="I56" s="213">
        <v>6.5608548243302156</v>
      </c>
      <c r="J56" s="213"/>
      <c r="K56" s="213">
        <v>898.47799999999995</v>
      </c>
      <c r="L56" s="213">
        <v>25.421041894959441</v>
      </c>
      <c r="M56" s="209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09"/>
      <c r="Z56" s="209"/>
      <c r="AA56" s="209"/>
      <c r="AB56" s="209"/>
      <c r="AC56" s="209"/>
      <c r="AD56" s="209"/>
      <c r="AE56" s="209"/>
      <c r="AF56" s="209"/>
      <c r="AG56" s="209"/>
      <c r="AH56" s="209"/>
      <c r="AI56" s="209"/>
      <c r="AJ56" s="209"/>
      <c r="AK56" s="209"/>
    </row>
    <row r="57" spans="1:37" s="211" customFormat="1" ht="9" customHeight="1">
      <c r="A57" s="209" t="s">
        <v>24</v>
      </c>
      <c r="B57" s="212">
        <v>2537.1550000000002</v>
      </c>
      <c r="C57" s="212">
        <v>28.544146219903627</v>
      </c>
      <c r="D57" s="212"/>
      <c r="E57" s="212">
        <v>2344.7779999999998</v>
      </c>
      <c r="F57" s="212">
        <v>26.379817585135001</v>
      </c>
      <c r="G57" s="212"/>
      <c r="H57" s="212">
        <v>192.37700000000001</v>
      </c>
      <c r="I57" s="212">
        <v>2.1643286347686286</v>
      </c>
      <c r="J57" s="212"/>
      <c r="K57" s="212">
        <v>2814.11</v>
      </c>
      <c r="L57" s="212">
        <v>31.660015773136841</v>
      </c>
      <c r="M57" s="209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</row>
    <row r="58" spans="1:37" s="211" customFormat="1" ht="9" customHeight="1">
      <c r="A58" s="209" t="s">
        <v>25</v>
      </c>
      <c r="B58" s="212">
        <v>864.15499999999997</v>
      </c>
      <c r="C58" s="212">
        <v>51.574162159710383</v>
      </c>
      <c r="D58" s="212"/>
      <c r="E58" s="212">
        <v>688.65</v>
      </c>
      <c r="F58" s="212">
        <v>41.099741101173457</v>
      </c>
      <c r="G58" s="212"/>
      <c r="H58" s="212">
        <v>175.505</v>
      </c>
      <c r="I58" s="212">
        <v>10.474421058536917</v>
      </c>
      <c r="J58" s="212"/>
      <c r="K58" s="212">
        <v>311.96499999999997</v>
      </c>
      <c r="L58" s="212">
        <v>18.618573633380642</v>
      </c>
      <c r="M58" s="209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</row>
    <row r="59" spans="1:37" s="211" customFormat="1" ht="9" customHeight="1">
      <c r="A59" s="209" t="s">
        <v>26</v>
      </c>
      <c r="B59" s="212">
        <v>2703.7420000000002</v>
      </c>
      <c r="C59" s="212">
        <v>48.512294213513577</v>
      </c>
      <c r="D59" s="212"/>
      <c r="E59" s="212">
        <v>2234.2460000000001</v>
      </c>
      <c r="F59" s="212">
        <v>40.088292188147342</v>
      </c>
      <c r="G59" s="212"/>
      <c r="H59" s="212">
        <v>469.49599999999998</v>
      </c>
      <c r="I59" s="212">
        <v>8.4240020253662404</v>
      </c>
      <c r="J59" s="212"/>
      <c r="K59" s="212">
        <v>942.65</v>
      </c>
      <c r="L59" s="212">
        <v>16.913638261479303</v>
      </c>
      <c r="M59" s="209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</row>
    <row r="60" spans="1:37" s="211" customFormat="1" ht="9" customHeight="1">
      <c r="A60" s="87" t="s">
        <v>27</v>
      </c>
      <c r="B60" s="213">
        <v>2329.9609999999998</v>
      </c>
      <c r="C60" s="213">
        <v>67.570571102686074</v>
      </c>
      <c r="D60" s="213"/>
      <c r="E60" s="213">
        <v>1232.405</v>
      </c>
      <c r="F60" s="213">
        <v>35.740645306855278</v>
      </c>
      <c r="G60" s="213"/>
      <c r="H60" s="213">
        <v>1097.556</v>
      </c>
      <c r="I60" s="213">
        <v>31.8299257958308</v>
      </c>
      <c r="J60" s="213"/>
      <c r="K60" s="213">
        <v>258.37</v>
      </c>
      <c r="L60" s="213">
        <v>7.4929187466232268</v>
      </c>
      <c r="M60" s="209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</row>
    <row r="61" spans="1:37" s="211" customFormat="1" ht="9" customHeight="1">
      <c r="A61" s="209" t="s">
        <v>28</v>
      </c>
      <c r="B61" s="212">
        <v>1477.0519999999999</v>
      </c>
      <c r="C61" s="212">
        <v>54.668455080175114</v>
      </c>
      <c r="D61" s="212"/>
      <c r="E61" s="212">
        <v>1113.0550000000001</v>
      </c>
      <c r="F61" s="212">
        <v>41.196245812107023</v>
      </c>
      <c r="G61" s="212"/>
      <c r="H61" s="212">
        <v>363.99700000000001</v>
      </c>
      <c r="I61" s="212">
        <v>13.472209268068083</v>
      </c>
      <c r="J61" s="212"/>
      <c r="K61" s="212">
        <v>370.10199999999998</v>
      </c>
      <c r="L61" s="212">
        <v>13.69816672810637</v>
      </c>
      <c r="M61" s="209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</row>
    <row r="62" spans="1:37" s="211" customFormat="1" ht="9" customHeight="1">
      <c r="A62" s="209" t="s">
        <v>29</v>
      </c>
      <c r="B62" s="212">
        <v>2766.652</v>
      </c>
      <c r="C62" s="212">
        <v>37.049731225094249</v>
      </c>
      <c r="D62" s="212"/>
      <c r="E62" s="212">
        <v>2374.261</v>
      </c>
      <c r="F62" s="212">
        <v>31.795011410261747</v>
      </c>
      <c r="G62" s="212"/>
      <c r="H62" s="212">
        <v>392.39100000000002</v>
      </c>
      <c r="I62" s="212">
        <v>5.2547198148324963</v>
      </c>
      <c r="J62" s="212"/>
      <c r="K62" s="212">
        <v>1718.7819999999999</v>
      </c>
      <c r="L62" s="212">
        <v>23.017138091285041</v>
      </c>
      <c r="M62" s="209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</row>
    <row r="63" spans="1:37" s="211" customFormat="1" ht="9" customHeight="1">
      <c r="A63" s="209" t="s">
        <v>30</v>
      </c>
      <c r="B63" s="212">
        <v>6712.05</v>
      </c>
      <c r="C63" s="212">
        <v>42.891414470606819</v>
      </c>
      <c r="D63" s="212"/>
      <c r="E63" s="212">
        <v>5370.8310000000001</v>
      </c>
      <c r="F63" s="212">
        <v>34.320742317560757</v>
      </c>
      <c r="G63" s="212"/>
      <c r="H63" s="212">
        <v>1341.2190000000001</v>
      </c>
      <c r="I63" s="212">
        <v>8.5706721530460612</v>
      </c>
      <c r="J63" s="212"/>
      <c r="K63" s="212">
        <v>3026.89</v>
      </c>
      <c r="L63" s="212">
        <v>19.342465200189967</v>
      </c>
      <c r="M63" s="209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</row>
    <row r="64" spans="1:37" s="211" customFormat="1" ht="9" customHeight="1">
      <c r="A64" s="87" t="s">
        <v>31</v>
      </c>
      <c r="B64" s="213">
        <v>2424.8389999999999</v>
      </c>
      <c r="C64" s="213">
        <v>54.72822304055439</v>
      </c>
      <c r="D64" s="213"/>
      <c r="E64" s="213">
        <v>1826.88</v>
      </c>
      <c r="F64" s="213">
        <v>41.232385370050544</v>
      </c>
      <c r="G64" s="213"/>
      <c r="H64" s="213">
        <v>597.95899999999995</v>
      </c>
      <c r="I64" s="213">
        <v>13.495837670503841</v>
      </c>
      <c r="J64" s="213"/>
      <c r="K64" s="213">
        <v>544.11599999999999</v>
      </c>
      <c r="L64" s="213">
        <v>12.280609891186298</v>
      </c>
      <c r="M64" s="209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</row>
    <row r="65" spans="1:37" s="211" customFormat="1" ht="9" customHeight="1">
      <c r="A65" s="209" t="s">
        <v>32</v>
      </c>
      <c r="B65" s="212">
        <v>782.16700000000003</v>
      </c>
      <c r="C65" s="212">
        <v>43.242243627415476</v>
      </c>
      <c r="D65" s="212"/>
      <c r="E65" s="212">
        <v>656.74</v>
      </c>
      <c r="F65" s="212">
        <v>36.30798931669176</v>
      </c>
      <c r="G65" s="212"/>
      <c r="H65" s="212">
        <v>125.42700000000001</v>
      </c>
      <c r="I65" s="212">
        <v>6.9342543107237216</v>
      </c>
      <c r="J65" s="212"/>
      <c r="K65" s="212">
        <v>312.65499999999997</v>
      </c>
      <c r="L65" s="212">
        <v>17.285188049776565</v>
      </c>
      <c r="M65" s="209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</row>
    <row r="66" spans="1:37" s="211" customFormat="1" ht="9" customHeight="1">
      <c r="A66" s="209" t="s">
        <v>33</v>
      </c>
      <c r="B66" s="212">
        <v>461.24099999999999</v>
      </c>
      <c r="C66" s="212">
        <v>41.357299066853528</v>
      </c>
      <c r="D66" s="212"/>
      <c r="E66" s="212">
        <v>368.56099999999998</v>
      </c>
      <c r="F66" s="212">
        <v>33.047121789647065</v>
      </c>
      <c r="G66" s="212"/>
      <c r="H66" s="212">
        <v>92.68</v>
      </c>
      <c r="I66" s="212">
        <v>8.3101772772064617</v>
      </c>
      <c r="J66" s="212"/>
      <c r="K66" s="212">
        <v>232.96700000000001</v>
      </c>
      <c r="L66" s="212">
        <v>20.889049090838991</v>
      </c>
      <c r="M66" s="209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</row>
    <row r="67" spans="1:37" s="211" customFormat="1" ht="9" customHeight="1">
      <c r="A67" s="209" t="s">
        <v>34</v>
      </c>
      <c r="B67" s="212">
        <v>994.42700000000002</v>
      </c>
      <c r="C67" s="212">
        <v>21.017552476935002</v>
      </c>
      <c r="D67" s="212"/>
      <c r="E67" s="212">
        <v>908.04200000000003</v>
      </c>
      <c r="F67" s="212">
        <v>19.191776154771556</v>
      </c>
      <c r="G67" s="212"/>
      <c r="H67" s="212">
        <v>86.385000000000005</v>
      </c>
      <c r="I67" s="212">
        <v>1.8257763221634471</v>
      </c>
      <c r="J67" s="212"/>
      <c r="K67" s="212">
        <v>1852.2049999999999</v>
      </c>
      <c r="L67" s="212">
        <v>39.14698191575792</v>
      </c>
      <c r="M67" s="209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</row>
    <row r="68" spans="1:37" s="211" customFormat="1" ht="9" customHeight="1">
      <c r="A68" s="87" t="s">
        <v>35</v>
      </c>
      <c r="B68" s="213">
        <v>2596.252</v>
      </c>
      <c r="C68" s="213">
        <v>66.987414761241169</v>
      </c>
      <c r="D68" s="213"/>
      <c r="E68" s="213">
        <v>1462.7819999999999</v>
      </c>
      <c r="F68" s="213">
        <v>37.742093039996846</v>
      </c>
      <c r="G68" s="213"/>
      <c r="H68" s="213">
        <v>1133.47</v>
      </c>
      <c r="I68" s="213">
        <v>29.245321721244327</v>
      </c>
      <c r="J68" s="213"/>
      <c r="K68" s="213">
        <v>369.70400000000001</v>
      </c>
      <c r="L68" s="213">
        <v>9.5389489105410057</v>
      </c>
      <c r="M68" s="209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</row>
    <row r="69" spans="1:37" s="211" customFormat="1" ht="9" customHeight="1">
      <c r="A69" s="209" t="s">
        <v>36</v>
      </c>
      <c r="B69" s="212">
        <v>3616.2640000000001</v>
      </c>
      <c r="C69" s="212">
        <v>61.483103581945421</v>
      </c>
      <c r="D69" s="212"/>
      <c r="E69" s="212">
        <v>2614.5349999999999</v>
      </c>
      <c r="F69" s="212">
        <v>44.451878022075178</v>
      </c>
      <c r="G69" s="212"/>
      <c r="H69" s="212">
        <v>1001.729</v>
      </c>
      <c r="I69" s="212">
        <v>17.03122555987024</v>
      </c>
      <c r="J69" s="212"/>
      <c r="K69" s="212">
        <v>666.846</v>
      </c>
      <c r="L69" s="212">
        <v>11.337601925967235</v>
      </c>
      <c r="M69" s="209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</row>
    <row r="70" spans="1:37" s="211" customFormat="1" ht="9" customHeight="1">
      <c r="A70" s="209" t="s">
        <v>37</v>
      </c>
      <c r="B70" s="212">
        <v>766.99900000000002</v>
      </c>
      <c r="C70" s="212">
        <v>41.410630398033881</v>
      </c>
      <c r="D70" s="212"/>
      <c r="E70" s="212">
        <v>629.54899999999998</v>
      </c>
      <c r="F70" s="212">
        <v>33.989641389952055</v>
      </c>
      <c r="G70" s="212"/>
      <c r="H70" s="212">
        <v>137.44999999999999</v>
      </c>
      <c r="I70" s="212">
        <v>7.4209890080818326</v>
      </c>
      <c r="J70" s="212"/>
      <c r="K70" s="212">
        <v>404.32400000000001</v>
      </c>
      <c r="L70" s="212">
        <v>21.829639575872527</v>
      </c>
      <c r="M70" s="209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</row>
    <row r="71" spans="1:37" s="211" customFormat="1" ht="9" customHeight="1">
      <c r="A71" s="209" t="s">
        <v>38</v>
      </c>
      <c r="B71" s="212">
        <v>471.72199999999998</v>
      </c>
      <c r="C71" s="212">
        <v>34.62680475635743</v>
      </c>
      <c r="D71" s="212"/>
      <c r="E71" s="212">
        <v>384.18200000000002</v>
      </c>
      <c r="F71" s="212">
        <v>28.20092152773649</v>
      </c>
      <c r="G71" s="212"/>
      <c r="H71" s="212">
        <v>87.54</v>
      </c>
      <c r="I71" s="212">
        <v>6.425883228620946</v>
      </c>
      <c r="J71" s="212"/>
      <c r="K71" s="212">
        <v>334.54399999999998</v>
      </c>
      <c r="L71" s="212">
        <v>24.557238734701457</v>
      </c>
      <c r="M71" s="209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</row>
    <row r="72" spans="1:37" s="211" customFormat="1" ht="9" customHeight="1">
      <c r="A72" s="87" t="s">
        <v>39</v>
      </c>
      <c r="B72" s="213">
        <v>1375.3</v>
      </c>
      <c r="C72" s="213">
        <v>52.400585386892963</v>
      </c>
      <c r="D72" s="213"/>
      <c r="E72" s="213">
        <v>972.72699999999998</v>
      </c>
      <c r="F72" s="213">
        <v>37.062069527838453</v>
      </c>
      <c r="G72" s="213"/>
      <c r="H72" s="213">
        <v>402.57299999999998</v>
      </c>
      <c r="I72" s="213">
        <v>15.338515859054503</v>
      </c>
      <c r="J72" s="213"/>
      <c r="K72" s="213">
        <v>510.64100000000002</v>
      </c>
      <c r="L72" s="213">
        <v>19.456036735656514</v>
      </c>
      <c r="M72" s="209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</row>
    <row r="73" spans="1:37" s="211" customFormat="1" ht="9" customHeight="1">
      <c r="A73" s="209" t="s">
        <v>40</v>
      </c>
      <c r="B73" s="212">
        <v>1048.643</v>
      </c>
      <c r="C73" s="212">
        <v>36.668698293608209</v>
      </c>
      <c r="D73" s="212"/>
      <c r="E73" s="212">
        <v>892.36699999999996</v>
      </c>
      <c r="F73" s="212">
        <v>31.204076401761395</v>
      </c>
      <c r="G73" s="212"/>
      <c r="H73" s="212">
        <v>156.27600000000001</v>
      </c>
      <c r="I73" s="212">
        <v>5.4646218918468117</v>
      </c>
      <c r="J73" s="212"/>
      <c r="K73" s="212">
        <v>637.98900000000003</v>
      </c>
      <c r="L73" s="212">
        <v>22.309047173957968</v>
      </c>
      <c r="M73" s="209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</row>
    <row r="74" spans="1:37" s="211" customFormat="1" ht="9" customHeight="1">
      <c r="A74" s="209" t="s">
        <v>41</v>
      </c>
      <c r="B74" s="212">
        <v>905.154</v>
      </c>
      <c r="C74" s="212">
        <v>33.148915116226689</v>
      </c>
      <c r="D74" s="212"/>
      <c r="E74" s="212">
        <v>765.06100000000004</v>
      </c>
      <c r="F74" s="212">
        <v>28.018372727442518</v>
      </c>
      <c r="G74" s="212"/>
      <c r="H74" s="212">
        <v>140.09299999999999</v>
      </c>
      <c r="I74" s="212">
        <v>5.1305423887841695</v>
      </c>
      <c r="J74" s="212"/>
      <c r="K74" s="212">
        <v>775.51199999999994</v>
      </c>
      <c r="L74" s="212">
        <v>28.401113467559323</v>
      </c>
      <c r="M74" s="209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</row>
    <row r="75" spans="1:37" s="211" customFormat="1" ht="9" customHeight="1">
      <c r="A75" s="209" t="s">
        <v>42</v>
      </c>
      <c r="B75" s="212">
        <v>1291.595</v>
      </c>
      <c r="C75" s="212">
        <v>57.095980057883068</v>
      </c>
      <c r="D75" s="212"/>
      <c r="E75" s="212">
        <v>984.726</v>
      </c>
      <c r="F75" s="212">
        <v>43.530592839457384</v>
      </c>
      <c r="G75" s="212"/>
      <c r="H75" s="212">
        <v>306.86900000000003</v>
      </c>
      <c r="I75" s="212">
        <v>13.565387218425681</v>
      </c>
      <c r="J75" s="212"/>
      <c r="K75" s="212">
        <v>261.21100000000001</v>
      </c>
      <c r="L75" s="212">
        <v>11.547039162353286</v>
      </c>
      <c r="M75" s="209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</row>
    <row r="76" spans="1:37" s="211" customFormat="1" ht="9" customHeight="1">
      <c r="A76" s="87" t="s">
        <v>43</v>
      </c>
      <c r="B76" s="213">
        <v>1301.6980000000001</v>
      </c>
      <c r="C76" s="213">
        <v>38.951186012621676</v>
      </c>
      <c r="D76" s="213"/>
      <c r="E76" s="213">
        <v>1118.3230000000001</v>
      </c>
      <c r="F76" s="213">
        <v>33.463988724875591</v>
      </c>
      <c r="G76" s="213"/>
      <c r="H76" s="213">
        <v>183.375</v>
      </c>
      <c r="I76" s="213">
        <v>5.4871972877460822</v>
      </c>
      <c r="J76" s="213"/>
      <c r="K76" s="213">
        <v>828.31899999999996</v>
      </c>
      <c r="L76" s="213">
        <v>24.786092816297462</v>
      </c>
      <c r="M76" s="209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</row>
    <row r="77" spans="1:37" s="211" customFormat="1" ht="9" customHeight="1">
      <c r="A77" s="209" t="s">
        <v>44</v>
      </c>
      <c r="B77" s="212">
        <v>718.96900000000005</v>
      </c>
      <c r="C77" s="212">
        <v>60.312902400456345</v>
      </c>
      <c r="D77" s="212"/>
      <c r="E77" s="212">
        <v>600.77800000000002</v>
      </c>
      <c r="F77" s="212">
        <v>50.39809070814092</v>
      </c>
      <c r="G77" s="212"/>
      <c r="H77" s="212">
        <v>118.191</v>
      </c>
      <c r="I77" s="212">
        <v>9.9148116923154355</v>
      </c>
      <c r="J77" s="212"/>
      <c r="K77" s="212">
        <v>154.61600000000001</v>
      </c>
      <c r="L77" s="212">
        <v>12.970433659238381</v>
      </c>
      <c r="M77" s="209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</row>
    <row r="78" spans="1:37" s="211" customFormat="1" ht="9" customHeight="1">
      <c r="A78" s="209" t="s">
        <v>45</v>
      </c>
      <c r="B78" s="212">
        <v>4447.9629999999997</v>
      </c>
      <c r="C78" s="212">
        <v>57.579122113026372</v>
      </c>
      <c r="D78" s="212"/>
      <c r="E78" s="212">
        <v>2998.9630000000002</v>
      </c>
      <c r="F78" s="212">
        <v>38.82173857773725</v>
      </c>
      <c r="G78" s="212"/>
      <c r="H78" s="212">
        <v>1449</v>
      </c>
      <c r="I78" s="212">
        <v>18.757383535289122</v>
      </c>
      <c r="J78" s="212"/>
      <c r="K78" s="212">
        <v>1101.338</v>
      </c>
      <c r="L78" s="212">
        <v>14.2568801021313</v>
      </c>
      <c r="M78" s="209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</row>
    <row r="79" spans="1:37" s="211" customFormat="1" ht="9" customHeight="1">
      <c r="A79" s="209" t="s">
        <v>46</v>
      </c>
      <c r="B79" s="212">
        <v>958.54600000000005</v>
      </c>
      <c r="C79" s="212">
        <v>48.32065428621695</v>
      </c>
      <c r="D79" s="212"/>
      <c r="E79" s="212">
        <v>726.06100000000004</v>
      </c>
      <c r="F79" s="212">
        <v>36.601000444115321</v>
      </c>
      <c r="G79" s="212"/>
      <c r="H79" s="212">
        <v>232.48500000000001</v>
      </c>
      <c r="I79" s="212">
        <v>11.719653842101629</v>
      </c>
      <c r="J79" s="212"/>
      <c r="K79" s="212">
        <v>381.54199999999997</v>
      </c>
      <c r="L79" s="212">
        <v>19.23367170451057</v>
      </c>
      <c r="M79" s="209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</row>
    <row r="80" spans="1:37" s="211" customFormat="1" ht="9" customHeight="1">
      <c r="A80" s="87" t="s">
        <v>47</v>
      </c>
      <c r="B80" s="213">
        <v>911.49599999999998</v>
      </c>
      <c r="C80" s="213">
        <v>60.247468471564922</v>
      </c>
      <c r="D80" s="213"/>
      <c r="E80" s="213">
        <v>747.44399999999996</v>
      </c>
      <c r="F80" s="213">
        <v>49.40406630885969</v>
      </c>
      <c r="G80" s="213"/>
      <c r="H80" s="213">
        <v>164.05199999999999</v>
      </c>
      <c r="I80" s="213">
        <v>10.843402162705232</v>
      </c>
      <c r="J80" s="213"/>
      <c r="K80" s="213">
        <v>219.82300000000001</v>
      </c>
      <c r="L80" s="213">
        <v>14.529717367739206</v>
      </c>
      <c r="M80" s="209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</row>
    <row r="81" spans="1:37" s="211" customFormat="1" ht="9" customHeight="1">
      <c r="A81" s="141"/>
      <c r="B81" s="216"/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09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</row>
    <row r="82" spans="1:37" ht="9" customHeight="1">
      <c r="A82" s="207">
        <v>2012</v>
      </c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P82" s="205"/>
      <c r="Q82" s="205"/>
      <c r="R82" s="205"/>
      <c r="S82" s="205"/>
      <c r="T82" s="205"/>
      <c r="U82" s="205"/>
      <c r="V82" s="205"/>
      <c r="W82" s="205"/>
      <c r="X82" s="205"/>
      <c r="Y82" s="206"/>
      <c r="Z82" s="206"/>
      <c r="AA82" s="206"/>
    </row>
    <row r="83" spans="1:37" s="211" customFormat="1" ht="9" customHeight="1">
      <c r="A83" s="207" t="s">
        <v>15</v>
      </c>
      <c r="B83" s="208">
        <f>SUM(B85:B116)</f>
        <v>53349.902000000002</v>
      </c>
      <c r="C83" s="208">
        <v>45.479202535594233</v>
      </c>
      <c r="D83" s="208"/>
      <c r="E83" s="208">
        <f>SUM(E85:E116)</f>
        <v>41820.952000000005</v>
      </c>
      <c r="F83" s="208">
        <v>35.651116027155297</v>
      </c>
      <c r="G83" s="208"/>
      <c r="H83" s="208">
        <f>SUM(H85:H116)</f>
        <v>11528.949999999999</v>
      </c>
      <c r="I83" s="208">
        <v>9.8280865084389308</v>
      </c>
      <c r="J83" s="208"/>
      <c r="K83" s="208">
        <f>SUM(K85:K116)</f>
        <v>23210.928</v>
      </c>
      <c r="L83" s="208">
        <v>19.786624829247017</v>
      </c>
      <c r="M83" s="209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</row>
    <row r="84" spans="1:37" s="211" customFormat="1" ht="3.95" customHeight="1">
      <c r="A84" s="207"/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9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</row>
    <row r="85" spans="1:37" s="211" customFormat="1" ht="9" customHeight="1">
      <c r="A85" s="209" t="s">
        <v>16</v>
      </c>
      <c r="B85" s="212">
        <v>467.56</v>
      </c>
      <c r="C85" s="212">
        <v>37.758857252686994</v>
      </c>
      <c r="D85" s="212"/>
      <c r="E85" s="212">
        <v>425.58</v>
      </c>
      <c r="F85" s="212">
        <v>34.368668127296033</v>
      </c>
      <c r="G85" s="212"/>
      <c r="H85" s="212">
        <v>41.98</v>
      </c>
      <c r="I85" s="212">
        <v>3.390189125390966</v>
      </c>
      <c r="J85" s="212"/>
      <c r="K85" s="212">
        <v>342.15100000000001</v>
      </c>
      <c r="L85" s="212">
        <v>27.631171973359802</v>
      </c>
      <c r="M85" s="209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</row>
    <row r="86" spans="1:37" s="211" customFormat="1" ht="9" customHeight="1">
      <c r="A86" s="209" t="s">
        <v>17</v>
      </c>
      <c r="B86" s="212">
        <v>1010.139</v>
      </c>
      <c r="C86" s="212">
        <v>30.209375999052572</v>
      </c>
      <c r="D86" s="212"/>
      <c r="E86" s="212">
        <v>918.62699999999995</v>
      </c>
      <c r="F86" s="212">
        <v>27.47260371679706</v>
      </c>
      <c r="G86" s="212"/>
      <c r="H86" s="212">
        <v>91.512</v>
      </c>
      <c r="I86" s="212">
        <v>2.7367722822555103</v>
      </c>
      <c r="J86" s="212"/>
      <c r="K86" s="212">
        <v>787.26199999999994</v>
      </c>
      <c r="L86" s="212">
        <v>23.543981340950232</v>
      </c>
      <c r="M86" s="209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</row>
    <row r="87" spans="1:37" s="211" customFormat="1" ht="9" customHeight="1">
      <c r="A87" s="209" t="s">
        <v>18</v>
      </c>
      <c r="B87" s="212">
        <v>211.30199999999999</v>
      </c>
      <c r="C87" s="212">
        <v>30.108835356244139</v>
      </c>
      <c r="D87" s="212"/>
      <c r="E87" s="212">
        <v>185.50700000000001</v>
      </c>
      <c r="F87" s="212">
        <v>26.433255342735901</v>
      </c>
      <c r="G87" s="212"/>
      <c r="H87" s="212">
        <v>25.795000000000002</v>
      </c>
      <c r="I87" s="212">
        <v>3.6755800135082373</v>
      </c>
      <c r="J87" s="212"/>
      <c r="K87" s="212">
        <v>224.69</v>
      </c>
      <c r="L87" s="212">
        <v>32.016517667577666</v>
      </c>
      <c r="M87" s="209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</row>
    <row r="88" spans="1:37" s="211" customFormat="1" ht="9" customHeight="1">
      <c r="A88" s="87" t="s">
        <v>19</v>
      </c>
      <c r="B88" s="213">
        <v>387.89699999999999</v>
      </c>
      <c r="C88" s="213">
        <v>44.664152681424333</v>
      </c>
      <c r="D88" s="213"/>
      <c r="E88" s="213">
        <v>297.15699999999998</v>
      </c>
      <c r="F88" s="213">
        <v>34.215953251388932</v>
      </c>
      <c r="G88" s="213"/>
      <c r="H88" s="213">
        <v>90.74</v>
      </c>
      <c r="I88" s="213">
        <v>10.448199430035407</v>
      </c>
      <c r="J88" s="213"/>
      <c r="K88" s="213">
        <v>183.791</v>
      </c>
      <c r="L88" s="213">
        <v>21.162497481217077</v>
      </c>
      <c r="M88" s="209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</row>
    <row r="89" spans="1:37" s="211" customFormat="1" ht="9" customHeight="1">
      <c r="A89" s="209" t="s">
        <v>20</v>
      </c>
      <c r="B89" s="212">
        <v>799.28099999999995</v>
      </c>
      <c r="C89" s="212">
        <v>27.925963168157566</v>
      </c>
      <c r="D89" s="212"/>
      <c r="E89" s="212">
        <v>706.58799999999997</v>
      </c>
      <c r="F89" s="212">
        <v>24.687375857879918</v>
      </c>
      <c r="G89" s="212"/>
      <c r="H89" s="212">
        <v>92.692999999999998</v>
      </c>
      <c r="I89" s="212">
        <v>3.2385873102776483</v>
      </c>
      <c r="J89" s="212"/>
      <c r="K89" s="212">
        <v>998.74400000000003</v>
      </c>
      <c r="L89" s="212">
        <v>34.894972054156625</v>
      </c>
      <c r="M89" s="209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</row>
    <row r="90" spans="1:37" s="211" customFormat="1" ht="9" customHeight="1">
      <c r="A90" s="209" t="s">
        <v>21</v>
      </c>
      <c r="B90" s="212">
        <v>237.197</v>
      </c>
      <c r="C90" s="212">
        <v>34.415880256758477</v>
      </c>
      <c r="D90" s="212"/>
      <c r="E90" s="212">
        <v>209.768</v>
      </c>
      <c r="F90" s="212">
        <v>30.436094763844878</v>
      </c>
      <c r="G90" s="212"/>
      <c r="H90" s="212">
        <v>27.428999999999998</v>
      </c>
      <c r="I90" s="212">
        <v>3.9797854929136052</v>
      </c>
      <c r="J90" s="212"/>
      <c r="K90" s="212">
        <v>190.05699999999999</v>
      </c>
      <c r="L90" s="212">
        <v>27.576145372659632</v>
      </c>
      <c r="M90" s="209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</row>
    <row r="91" spans="1:37" s="211" customFormat="1" ht="9" customHeight="1">
      <c r="A91" s="209" t="s">
        <v>22</v>
      </c>
      <c r="B91" s="212">
        <v>3782.3150000000001</v>
      </c>
      <c r="C91" s="212">
        <v>74.687344373186036</v>
      </c>
      <c r="D91" s="212"/>
      <c r="E91" s="212">
        <v>2153.1179999999999</v>
      </c>
      <c r="F91" s="212">
        <v>42.516465588430783</v>
      </c>
      <c r="G91" s="212"/>
      <c r="H91" s="212">
        <v>1629.1969999999999</v>
      </c>
      <c r="I91" s="212">
        <v>32.17087878475526</v>
      </c>
      <c r="J91" s="212"/>
      <c r="K91" s="212">
        <v>324.505</v>
      </c>
      <c r="L91" s="212">
        <v>6.4078260763106023</v>
      </c>
      <c r="M91" s="209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</row>
    <row r="92" spans="1:37" s="211" customFormat="1" ht="9" customHeight="1">
      <c r="A92" s="87" t="s">
        <v>23</v>
      </c>
      <c r="B92" s="213">
        <v>1272.7090000000001</v>
      </c>
      <c r="C92" s="213">
        <v>35.254501239729748</v>
      </c>
      <c r="D92" s="213"/>
      <c r="E92" s="213">
        <v>1136.4190000000001</v>
      </c>
      <c r="F92" s="213">
        <v>31.47921877220357</v>
      </c>
      <c r="G92" s="213"/>
      <c r="H92" s="213">
        <v>136.29</v>
      </c>
      <c r="I92" s="213">
        <v>3.7752824675261718</v>
      </c>
      <c r="J92" s="213"/>
      <c r="K92" s="213">
        <v>961.34199999999998</v>
      </c>
      <c r="L92" s="213">
        <v>26.629522326631044</v>
      </c>
      <c r="M92" s="209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</row>
    <row r="93" spans="1:37" s="211" customFormat="1" ht="9" customHeight="1">
      <c r="A93" s="209" t="s">
        <v>24</v>
      </c>
      <c r="B93" s="212">
        <v>2565.3209999999999</v>
      </c>
      <c r="C93" s="212">
        <v>28.905748402945967</v>
      </c>
      <c r="D93" s="212"/>
      <c r="E93" s="212">
        <v>2346.2959999999998</v>
      </c>
      <c r="F93" s="212">
        <v>26.437799345516023</v>
      </c>
      <c r="G93" s="212"/>
      <c r="H93" s="212">
        <v>219.02500000000001</v>
      </c>
      <c r="I93" s="212">
        <v>2.4679490574299434</v>
      </c>
      <c r="J93" s="212"/>
      <c r="K93" s="212">
        <v>2852.2449999999999</v>
      </c>
      <c r="L93" s="212">
        <v>32.138775753038558</v>
      </c>
      <c r="M93" s="209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</row>
    <row r="94" spans="1:37" s="211" customFormat="1" ht="9" customHeight="1">
      <c r="A94" s="209" t="s">
        <v>25</v>
      </c>
      <c r="B94" s="212">
        <v>858.654</v>
      </c>
      <c r="C94" s="212">
        <v>50.056664358118738</v>
      </c>
      <c r="D94" s="212"/>
      <c r="E94" s="212">
        <v>730.62699999999995</v>
      </c>
      <c r="F94" s="212">
        <v>42.593117262575177</v>
      </c>
      <c r="G94" s="212"/>
      <c r="H94" s="212">
        <v>128.02699999999999</v>
      </c>
      <c r="I94" s="212">
        <v>7.4635470955435697</v>
      </c>
      <c r="J94" s="212"/>
      <c r="K94" s="212">
        <v>292.27300000000002</v>
      </c>
      <c r="L94" s="212">
        <v>17.038541090987103</v>
      </c>
      <c r="M94" s="209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</row>
    <row r="95" spans="1:37" s="211" customFormat="1" ht="9" customHeight="1">
      <c r="A95" s="209" t="s">
        <v>26</v>
      </c>
      <c r="B95" s="212">
        <v>2525.8490000000002</v>
      </c>
      <c r="C95" s="212">
        <v>44.46664388627196</v>
      </c>
      <c r="D95" s="212"/>
      <c r="E95" s="212">
        <v>2133.998</v>
      </c>
      <c r="F95" s="212">
        <v>37.568250960376723</v>
      </c>
      <c r="G95" s="212"/>
      <c r="H95" s="212">
        <v>391.851</v>
      </c>
      <c r="I95" s="212">
        <v>6.8983929258952346</v>
      </c>
      <c r="J95" s="212"/>
      <c r="K95" s="212">
        <v>1026.5170000000001</v>
      </c>
      <c r="L95" s="212">
        <v>18.0714547394576</v>
      </c>
      <c r="M95" s="209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</row>
    <row r="96" spans="1:37" s="211" customFormat="1" ht="9" customHeight="1">
      <c r="A96" s="87" t="s">
        <v>27</v>
      </c>
      <c r="B96" s="213">
        <v>2442.9029999999998</v>
      </c>
      <c r="C96" s="213">
        <v>69.696149241842392</v>
      </c>
      <c r="D96" s="213"/>
      <c r="E96" s="213">
        <v>1331.393</v>
      </c>
      <c r="F96" s="213">
        <v>37.984711315817407</v>
      </c>
      <c r="G96" s="213"/>
      <c r="H96" s="213">
        <v>1111.51</v>
      </c>
      <c r="I96" s="213">
        <v>31.711437926024999</v>
      </c>
      <c r="J96" s="213"/>
      <c r="K96" s="213">
        <v>222.876</v>
      </c>
      <c r="L96" s="213">
        <v>6.3586638349639211</v>
      </c>
      <c r="M96" s="209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</row>
    <row r="97" spans="1:37" s="211" customFormat="1" ht="9" customHeight="1">
      <c r="A97" s="209" t="s">
        <v>28</v>
      </c>
      <c r="B97" s="212">
        <v>1465.9079999999999</v>
      </c>
      <c r="C97" s="212">
        <v>52.773120739590063</v>
      </c>
      <c r="D97" s="212"/>
      <c r="E97" s="212">
        <v>1189.194</v>
      </c>
      <c r="F97" s="212">
        <v>42.811335052947435</v>
      </c>
      <c r="G97" s="212"/>
      <c r="H97" s="212">
        <v>276.714</v>
      </c>
      <c r="I97" s="212">
        <v>9.9617856866426315</v>
      </c>
      <c r="J97" s="212"/>
      <c r="K97" s="212">
        <v>375.916</v>
      </c>
      <c r="L97" s="212">
        <v>13.533086971313166</v>
      </c>
      <c r="M97" s="209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</row>
    <row r="98" spans="1:37" s="211" customFormat="1" ht="9" customHeight="1">
      <c r="A98" s="209" t="s">
        <v>29</v>
      </c>
      <c r="B98" s="212">
        <v>3050.9929999999999</v>
      </c>
      <c r="C98" s="212">
        <v>39.789097736124255</v>
      </c>
      <c r="D98" s="212"/>
      <c r="E98" s="212">
        <v>2604.8130000000001</v>
      </c>
      <c r="F98" s="212">
        <v>33.970303780220746</v>
      </c>
      <c r="G98" s="212"/>
      <c r="H98" s="212">
        <v>446.18</v>
      </c>
      <c r="I98" s="212">
        <v>5.8187939559035105</v>
      </c>
      <c r="J98" s="212"/>
      <c r="K98" s="212">
        <v>1824.22</v>
      </c>
      <c r="L98" s="212">
        <v>23.790309539285271</v>
      </c>
      <c r="M98" s="209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</row>
    <row r="99" spans="1:37" s="211" customFormat="1" ht="9" customHeight="1">
      <c r="A99" s="209" t="s">
        <v>30</v>
      </c>
      <c r="B99" s="212">
        <v>7328.7349999999997</v>
      </c>
      <c r="C99" s="212">
        <v>45.334379894932276</v>
      </c>
      <c r="D99" s="212"/>
      <c r="E99" s="212">
        <v>6383.0680000000002</v>
      </c>
      <c r="F99" s="212">
        <v>39.48463542578434</v>
      </c>
      <c r="G99" s="212"/>
      <c r="H99" s="212">
        <v>945.66700000000003</v>
      </c>
      <c r="I99" s="212">
        <v>5.8497444691479394</v>
      </c>
      <c r="J99" s="212"/>
      <c r="K99" s="212">
        <v>2808.0569999999998</v>
      </c>
      <c r="L99" s="212">
        <v>17.370190463241453</v>
      </c>
      <c r="M99" s="209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</row>
    <row r="100" spans="1:37" s="211" customFormat="1" ht="9" customHeight="1">
      <c r="A100" s="87" t="s">
        <v>31</v>
      </c>
      <c r="B100" s="213">
        <v>2447.6930000000002</v>
      </c>
      <c r="C100" s="213">
        <v>54.366622702955311</v>
      </c>
      <c r="D100" s="213"/>
      <c r="E100" s="213">
        <v>1797.345</v>
      </c>
      <c r="F100" s="213">
        <v>39.92150056483522</v>
      </c>
      <c r="G100" s="213"/>
      <c r="H100" s="213">
        <v>650.34799999999996</v>
      </c>
      <c r="I100" s="213">
        <v>14.445122138120093</v>
      </c>
      <c r="J100" s="213"/>
      <c r="K100" s="213">
        <v>515.84299999999996</v>
      </c>
      <c r="L100" s="213">
        <v>11.457581385803111</v>
      </c>
      <c r="M100" s="209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</row>
    <row r="101" spans="1:37" s="211" customFormat="1" ht="9" customHeight="1">
      <c r="A101" s="209" t="s">
        <v>32</v>
      </c>
      <c r="B101" s="212">
        <v>843.49699999999996</v>
      </c>
      <c r="C101" s="212">
        <v>45.452228379534731</v>
      </c>
      <c r="D101" s="212"/>
      <c r="E101" s="212">
        <v>726.32299999999998</v>
      </c>
      <c r="F101" s="212">
        <v>39.138252860779353</v>
      </c>
      <c r="G101" s="212"/>
      <c r="H101" s="212">
        <v>117.17400000000001</v>
      </c>
      <c r="I101" s="212">
        <v>6.3139755187553757</v>
      </c>
      <c r="J101" s="212"/>
      <c r="K101" s="212">
        <v>332.23</v>
      </c>
      <c r="L101" s="212">
        <v>17.902368158431887</v>
      </c>
      <c r="M101" s="209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</row>
    <row r="102" spans="1:37" s="211" customFormat="1" ht="9" customHeight="1">
      <c r="A102" s="209" t="s">
        <v>33</v>
      </c>
      <c r="B102" s="212">
        <v>553.548</v>
      </c>
      <c r="C102" s="212">
        <v>47.625307795419076</v>
      </c>
      <c r="D102" s="212"/>
      <c r="E102" s="212">
        <v>414.86</v>
      </c>
      <c r="F102" s="212">
        <v>35.693083873498878</v>
      </c>
      <c r="G102" s="212"/>
      <c r="H102" s="212">
        <v>138.68799999999999</v>
      </c>
      <c r="I102" s="212">
        <v>11.932223921920196</v>
      </c>
      <c r="J102" s="212"/>
      <c r="K102" s="212">
        <v>216.21299999999999</v>
      </c>
      <c r="L102" s="212">
        <v>18.602200124236642</v>
      </c>
      <c r="M102" s="209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</row>
    <row r="103" spans="1:37" s="211" customFormat="1" ht="9" customHeight="1">
      <c r="A103" s="209" t="s">
        <v>34</v>
      </c>
      <c r="B103" s="212">
        <v>1132.874</v>
      </c>
      <c r="C103" s="212">
        <v>23.246786025752833</v>
      </c>
      <c r="D103" s="212"/>
      <c r="E103" s="212">
        <v>1015.3440000000001</v>
      </c>
      <c r="F103" s="212">
        <v>20.835048478941161</v>
      </c>
      <c r="G103" s="212"/>
      <c r="H103" s="212">
        <v>117.53</v>
      </c>
      <c r="I103" s="212">
        <v>2.411737546811676</v>
      </c>
      <c r="J103" s="212"/>
      <c r="K103" s="212">
        <v>1911.902</v>
      </c>
      <c r="L103" s="212">
        <v>39.232586056533115</v>
      </c>
      <c r="M103" s="209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</row>
    <row r="104" spans="1:37" s="211" customFormat="1" ht="9" customHeight="1">
      <c r="A104" s="87" t="s">
        <v>35</v>
      </c>
      <c r="B104" s="213">
        <v>2434.5949999999998</v>
      </c>
      <c r="C104" s="213">
        <v>61.937351204786481</v>
      </c>
      <c r="D104" s="213"/>
      <c r="E104" s="213">
        <v>1518.009</v>
      </c>
      <c r="F104" s="213">
        <v>38.61893110148781</v>
      </c>
      <c r="G104" s="213"/>
      <c r="H104" s="213">
        <v>916.58600000000001</v>
      </c>
      <c r="I104" s="213">
        <v>23.318420103298667</v>
      </c>
      <c r="J104" s="213"/>
      <c r="K104" s="213">
        <v>406.589</v>
      </c>
      <c r="L104" s="213">
        <v>10.34383365159418</v>
      </c>
      <c r="M104" s="209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</row>
    <row r="105" spans="1:37" s="211" customFormat="1" ht="9" customHeight="1">
      <c r="A105" s="209" t="s">
        <v>36</v>
      </c>
      <c r="B105" s="212">
        <v>3878.116</v>
      </c>
      <c r="C105" s="212">
        <v>64.470351507510458</v>
      </c>
      <c r="D105" s="212"/>
      <c r="E105" s="212">
        <v>2819.0419999999999</v>
      </c>
      <c r="F105" s="212">
        <v>46.864154825290235</v>
      </c>
      <c r="G105" s="212"/>
      <c r="H105" s="212">
        <v>1059.0740000000001</v>
      </c>
      <c r="I105" s="212">
        <v>17.606196682220215</v>
      </c>
      <c r="J105" s="212"/>
      <c r="K105" s="212">
        <v>562.45399999999995</v>
      </c>
      <c r="L105" s="212">
        <v>9.3503152269827119</v>
      </c>
      <c r="M105" s="209"/>
      <c r="N105" s="210"/>
      <c r="O105" s="210"/>
      <c r="P105" s="210"/>
      <c r="Q105" s="210"/>
      <c r="R105" s="210"/>
      <c r="S105" s="210"/>
      <c r="T105" s="210"/>
      <c r="U105" s="210"/>
      <c r="V105" s="210"/>
      <c r="W105" s="210"/>
      <c r="X105" s="210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</row>
    <row r="106" spans="1:37" s="211" customFormat="1" ht="9" customHeight="1">
      <c r="A106" s="209" t="s">
        <v>37</v>
      </c>
      <c r="B106" s="212">
        <v>707.43899999999996</v>
      </c>
      <c r="C106" s="212">
        <v>36.917077355643087</v>
      </c>
      <c r="D106" s="212"/>
      <c r="E106" s="212">
        <v>608.726</v>
      </c>
      <c r="F106" s="212">
        <v>31.765826919905731</v>
      </c>
      <c r="G106" s="212"/>
      <c r="H106" s="212">
        <v>98.712999999999994</v>
      </c>
      <c r="I106" s="212">
        <v>5.1512504357373512</v>
      </c>
      <c r="J106" s="212"/>
      <c r="K106" s="212">
        <v>460.41399999999999</v>
      </c>
      <c r="L106" s="212">
        <v>24.026296618678156</v>
      </c>
      <c r="M106" s="209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</row>
    <row r="107" spans="1:37" s="211" customFormat="1" ht="9" customHeight="1">
      <c r="A107" s="209" t="s">
        <v>38</v>
      </c>
      <c r="B107" s="212">
        <v>563.29300000000001</v>
      </c>
      <c r="C107" s="212">
        <v>38.793321928657413</v>
      </c>
      <c r="D107" s="212"/>
      <c r="E107" s="212">
        <v>441.13299999999998</v>
      </c>
      <c r="F107" s="212">
        <v>30.380307375299235</v>
      </c>
      <c r="G107" s="212"/>
      <c r="H107" s="212">
        <v>122.16</v>
      </c>
      <c r="I107" s="212">
        <v>8.413014553358181</v>
      </c>
      <c r="J107" s="212"/>
      <c r="K107" s="212">
        <v>357.17200000000003</v>
      </c>
      <c r="L107" s="212">
        <v>24.598012721447677</v>
      </c>
      <c r="M107" s="209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</row>
    <row r="108" spans="1:37" s="211" customFormat="1" ht="9" customHeight="1">
      <c r="A108" s="87" t="s">
        <v>39</v>
      </c>
      <c r="B108" s="213">
        <v>1354.16</v>
      </c>
      <c r="C108" s="213">
        <v>50.53263839884945</v>
      </c>
      <c r="D108" s="213"/>
      <c r="E108" s="213">
        <v>1011.2140000000001</v>
      </c>
      <c r="F108" s="213">
        <v>37.735061887704667</v>
      </c>
      <c r="G108" s="213"/>
      <c r="H108" s="213">
        <v>342.94600000000003</v>
      </c>
      <c r="I108" s="213">
        <v>12.797576511144786</v>
      </c>
      <c r="J108" s="213"/>
      <c r="K108" s="213">
        <v>489.09399999999999</v>
      </c>
      <c r="L108" s="213">
        <v>18.251322033620013</v>
      </c>
      <c r="M108" s="209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</row>
    <row r="109" spans="1:37" s="211" customFormat="1" ht="9" customHeight="1">
      <c r="A109" s="209" t="s">
        <v>40</v>
      </c>
      <c r="B109" s="212">
        <v>1055.577</v>
      </c>
      <c r="C109" s="212">
        <v>36.26036720089698</v>
      </c>
      <c r="D109" s="212"/>
      <c r="E109" s="212">
        <v>925.35599999999999</v>
      </c>
      <c r="F109" s="212">
        <v>31.787115815855426</v>
      </c>
      <c r="G109" s="212"/>
      <c r="H109" s="212">
        <v>130.221</v>
      </c>
      <c r="I109" s="212">
        <v>4.473251385041551</v>
      </c>
      <c r="J109" s="212"/>
      <c r="K109" s="212">
        <v>693.48</v>
      </c>
      <c r="L109" s="212">
        <v>23.821890251945653</v>
      </c>
      <c r="M109" s="209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</row>
    <row r="110" spans="1:37" s="211" customFormat="1" ht="9" customHeight="1">
      <c r="A110" s="209" t="s">
        <v>41</v>
      </c>
      <c r="B110" s="212">
        <v>821.29499999999996</v>
      </c>
      <c r="C110" s="212">
        <v>29.119836675475121</v>
      </c>
      <c r="D110" s="212"/>
      <c r="E110" s="212">
        <v>681.45600000000002</v>
      </c>
      <c r="F110" s="212">
        <v>24.161704894736449</v>
      </c>
      <c r="G110" s="212"/>
      <c r="H110" s="212">
        <v>139.839</v>
      </c>
      <c r="I110" s="212">
        <v>4.9581317807386691</v>
      </c>
      <c r="J110" s="212"/>
      <c r="K110" s="212">
        <v>835.01800000000003</v>
      </c>
      <c r="L110" s="212">
        <v>29.606399382781927</v>
      </c>
      <c r="M110" s="209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</row>
    <row r="111" spans="1:37" s="211" customFormat="1" ht="9" customHeight="1">
      <c r="A111" s="209" t="s">
        <v>42</v>
      </c>
      <c r="B111" s="212">
        <v>1149.3979999999999</v>
      </c>
      <c r="C111" s="212">
        <v>49.689859342954868</v>
      </c>
      <c r="D111" s="212"/>
      <c r="E111" s="212">
        <v>818.59900000000005</v>
      </c>
      <c r="F111" s="212">
        <v>35.389020311748858</v>
      </c>
      <c r="G111" s="212"/>
      <c r="H111" s="212">
        <v>330.79899999999998</v>
      </c>
      <c r="I111" s="212">
        <v>14.300839031206012</v>
      </c>
      <c r="J111" s="212"/>
      <c r="K111" s="212">
        <v>308.85300000000001</v>
      </c>
      <c r="L111" s="212">
        <v>13.35208702960127</v>
      </c>
      <c r="M111" s="209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</row>
    <row r="112" spans="1:37" s="211" customFormat="1" ht="9" customHeight="1">
      <c r="A112" s="87" t="s">
        <v>43</v>
      </c>
      <c r="B112" s="213">
        <v>1315.624</v>
      </c>
      <c r="C112" s="213">
        <v>38.359426753375189</v>
      </c>
      <c r="D112" s="213"/>
      <c r="E112" s="213">
        <v>1155.4639999999999</v>
      </c>
      <c r="F112" s="213">
        <v>33.689668685096898</v>
      </c>
      <c r="G112" s="213"/>
      <c r="H112" s="213">
        <v>160.16</v>
      </c>
      <c r="I112" s="213">
        <v>4.6697580682783002</v>
      </c>
      <c r="J112" s="213"/>
      <c r="K112" s="213">
        <v>892.40099999999995</v>
      </c>
      <c r="L112" s="213">
        <v>26.019585226583565</v>
      </c>
      <c r="M112" s="209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</row>
    <row r="113" spans="1:37" s="211" customFormat="1" ht="9" customHeight="1">
      <c r="A113" s="209" t="s">
        <v>44</v>
      </c>
      <c r="B113" s="212">
        <v>711.88</v>
      </c>
      <c r="C113" s="212">
        <v>57.879434377073281</v>
      </c>
      <c r="D113" s="212"/>
      <c r="E113" s="212">
        <v>599.63499999999999</v>
      </c>
      <c r="F113" s="212">
        <v>48.753349767792798</v>
      </c>
      <c r="G113" s="212"/>
      <c r="H113" s="212">
        <v>112.245</v>
      </c>
      <c r="I113" s="212">
        <v>9.1260846092804826</v>
      </c>
      <c r="J113" s="212"/>
      <c r="K113" s="212">
        <v>149.59399999999999</v>
      </c>
      <c r="L113" s="212">
        <v>12.162746679502023</v>
      </c>
      <c r="M113" s="209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</row>
    <row r="114" spans="1:37" s="211" customFormat="1" ht="9" customHeight="1">
      <c r="A114" s="209" t="s">
        <v>45</v>
      </c>
      <c r="B114" s="212">
        <v>4141.759</v>
      </c>
      <c r="C114" s="212">
        <v>52.644296919417634</v>
      </c>
      <c r="D114" s="212"/>
      <c r="E114" s="212">
        <v>3019.8069999999998</v>
      </c>
      <c r="F114" s="212">
        <v>38.383598936426722</v>
      </c>
      <c r="G114" s="212"/>
      <c r="H114" s="212">
        <v>1121.952</v>
      </c>
      <c r="I114" s="212">
        <v>14.26069798299091</v>
      </c>
      <c r="J114" s="212"/>
      <c r="K114" s="212">
        <v>1008.337</v>
      </c>
      <c r="L114" s="212">
        <v>12.81658165596666</v>
      </c>
      <c r="M114" s="209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</row>
    <row r="115" spans="1:37" s="211" customFormat="1" ht="9" customHeight="1">
      <c r="A115" s="209" t="s">
        <v>46</v>
      </c>
      <c r="B115" s="212">
        <v>996.87400000000002</v>
      </c>
      <c r="C115" s="212">
        <v>48.85650545085992</v>
      </c>
      <c r="D115" s="212"/>
      <c r="E115" s="212">
        <v>796.26499999999999</v>
      </c>
      <c r="F115" s="212">
        <v>39.024716576848206</v>
      </c>
      <c r="G115" s="212"/>
      <c r="H115" s="212">
        <v>200.60900000000001</v>
      </c>
      <c r="I115" s="212">
        <v>9.8317888740117194</v>
      </c>
      <c r="J115" s="212"/>
      <c r="K115" s="212">
        <v>364.59699999999998</v>
      </c>
      <c r="L115" s="212">
        <v>17.868793165301909</v>
      </c>
      <c r="M115" s="209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</row>
    <row r="116" spans="1:37" s="211" customFormat="1" ht="9" customHeight="1">
      <c r="A116" s="87" t="s">
        <v>47</v>
      </c>
      <c r="B116" s="213">
        <v>835.51700000000005</v>
      </c>
      <c r="C116" s="213">
        <v>54.213690381564476</v>
      </c>
      <c r="D116" s="213"/>
      <c r="E116" s="213">
        <v>720.221</v>
      </c>
      <c r="F116" s="213">
        <v>46.732547991603703</v>
      </c>
      <c r="G116" s="213"/>
      <c r="H116" s="213">
        <v>115.29600000000001</v>
      </c>
      <c r="I116" s="213">
        <v>7.4811423899607767</v>
      </c>
      <c r="J116" s="213"/>
      <c r="K116" s="213">
        <v>292.09100000000001</v>
      </c>
      <c r="L116" s="213">
        <v>18.952733501821687</v>
      </c>
      <c r="M116" s="209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</row>
    <row r="117" spans="1:37" s="211" customFormat="1" ht="9" customHeight="1">
      <c r="A117" s="141"/>
      <c r="B117" s="216"/>
      <c r="C117" s="216"/>
      <c r="D117" s="216"/>
      <c r="E117" s="216"/>
      <c r="F117" s="216"/>
      <c r="G117" s="216"/>
      <c r="H117" s="216"/>
      <c r="I117" s="216"/>
      <c r="J117" s="216"/>
      <c r="K117" s="216"/>
      <c r="L117" s="216"/>
      <c r="M117" s="209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</row>
    <row r="118" spans="1:37" ht="9" customHeight="1">
      <c r="A118" s="207">
        <v>2014</v>
      </c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P118" s="205"/>
      <c r="Q118" s="205"/>
      <c r="R118" s="205"/>
      <c r="S118" s="205"/>
      <c r="T118" s="205"/>
      <c r="U118" s="205"/>
      <c r="V118" s="205"/>
      <c r="W118" s="205"/>
      <c r="X118" s="205"/>
      <c r="Y118" s="206"/>
      <c r="Z118" s="206"/>
      <c r="AA118" s="206"/>
    </row>
    <row r="119" spans="1:37" s="211" customFormat="1" ht="9" customHeight="1">
      <c r="A119" s="207" t="s">
        <v>15</v>
      </c>
      <c r="B119" s="208">
        <f>SUM(B121:B152)</f>
        <v>55341.555999999997</v>
      </c>
      <c r="C119" s="208">
        <v>46.167538420819092</v>
      </c>
      <c r="D119" s="208"/>
      <c r="E119" s="208">
        <f>SUM(E121:E152)</f>
        <v>43899.252999999997</v>
      </c>
      <c r="F119" s="208">
        <v>36.622035880645605</v>
      </c>
      <c r="G119" s="208"/>
      <c r="H119" s="208">
        <f>SUM(H121:H152)</f>
        <v>11442.303000000002</v>
      </c>
      <c r="I119" s="208">
        <v>9.5455025401734925</v>
      </c>
      <c r="J119" s="208"/>
      <c r="K119" s="208">
        <f>SUM(K121:K152)</f>
        <v>24578.249999999996</v>
      </c>
      <c r="L119" s="208">
        <v>20.50389225036421</v>
      </c>
      <c r="M119" s="209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09"/>
    </row>
    <row r="120" spans="1:37" s="211" customFormat="1" ht="3.95" customHeight="1">
      <c r="A120" s="207"/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9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09"/>
      <c r="AK120" s="209"/>
    </row>
    <row r="121" spans="1:37" s="211" customFormat="1" ht="9" customHeight="1">
      <c r="A121" s="209" t="s">
        <v>16</v>
      </c>
      <c r="B121" s="212">
        <v>442.86599999999999</v>
      </c>
      <c r="C121" s="212">
        <v>34.765918462991351</v>
      </c>
      <c r="D121" s="212"/>
      <c r="E121" s="212">
        <v>416.15699999999998</v>
      </c>
      <c r="F121" s="212">
        <v>32.669205425124289</v>
      </c>
      <c r="G121" s="212"/>
      <c r="H121" s="212">
        <v>26.709</v>
      </c>
      <c r="I121" s="212">
        <v>2.0967130378670662</v>
      </c>
      <c r="J121" s="212"/>
      <c r="K121" s="212">
        <v>394.959</v>
      </c>
      <c r="L121" s="212">
        <v>31.005117552994815</v>
      </c>
      <c r="M121" s="209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09"/>
      <c r="AK121" s="209"/>
    </row>
    <row r="122" spans="1:37" s="211" customFormat="1" ht="9" customHeight="1">
      <c r="A122" s="209" t="s">
        <v>17</v>
      </c>
      <c r="B122" s="212">
        <v>984.94500000000005</v>
      </c>
      <c r="C122" s="212">
        <v>28.597979098791065</v>
      </c>
      <c r="D122" s="212"/>
      <c r="E122" s="212">
        <v>879.399</v>
      </c>
      <c r="F122" s="212">
        <v>25.533440163154047</v>
      </c>
      <c r="G122" s="212"/>
      <c r="H122" s="212">
        <v>105.54600000000001</v>
      </c>
      <c r="I122" s="212">
        <v>3.064538935637017</v>
      </c>
      <c r="J122" s="212"/>
      <c r="K122" s="212">
        <v>912.91300000000001</v>
      </c>
      <c r="L122" s="212">
        <v>26.506522590616377</v>
      </c>
      <c r="M122" s="209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09"/>
      <c r="AK122" s="209"/>
    </row>
    <row r="123" spans="1:37" s="211" customFormat="1" ht="9" customHeight="1">
      <c r="A123" s="209" t="s">
        <v>18</v>
      </c>
      <c r="B123" s="212">
        <v>226.23400000000001</v>
      </c>
      <c r="C123" s="212">
        <v>30.26270555013798</v>
      </c>
      <c r="D123" s="212"/>
      <c r="E123" s="212">
        <v>196.73699999999999</v>
      </c>
      <c r="F123" s="212">
        <v>26.316972258004967</v>
      </c>
      <c r="G123" s="212"/>
      <c r="H123" s="212">
        <v>29.497</v>
      </c>
      <c r="I123" s="212">
        <v>3.9457332921330126</v>
      </c>
      <c r="J123" s="212"/>
      <c r="K123" s="212">
        <v>222.583</v>
      </c>
      <c r="L123" s="212">
        <v>29.774321231408017</v>
      </c>
      <c r="M123" s="209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09"/>
      <c r="AK123" s="209"/>
    </row>
    <row r="124" spans="1:37" s="211" customFormat="1" ht="9" customHeight="1">
      <c r="A124" s="87" t="s">
        <v>19</v>
      </c>
      <c r="B124" s="213">
        <v>390.959</v>
      </c>
      <c r="C124" s="213">
        <v>43.587796812740123</v>
      </c>
      <c r="D124" s="213"/>
      <c r="E124" s="213">
        <v>291.733</v>
      </c>
      <c r="F124" s="213">
        <v>32.525146441368825</v>
      </c>
      <c r="G124" s="213"/>
      <c r="H124" s="213">
        <v>99.225999999999999</v>
      </c>
      <c r="I124" s="213">
        <v>11.062650371371298</v>
      </c>
      <c r="J124" s="213"/>
      <c r="K124" s="213">
        <v>182.64599999999999</v>
      </c>
      <c r="L124" s="213">
        <v>20.363098781866469</v>
      </c>
      <c r="M124" s="209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09"/>
      <c r="AK124" s="209"/>
    </row>
    <row r="125" spans="1:37" s="211" customFormat="1" ht="9" customHeight="1">
      <c r="A125" s="209" t="s">
        <v>20</v>
      </c>
      <c r="B125" s="212">
        <v>885.78599999999994</v>
      </c>
      <c r="C125" s="212">
        <v>30.171384894585824</v>
      </c>
      <c r="D125" s="212"/>
      <c r="E125" s="212">
        <v>776.07799999999997</v>
      </c>
      <c r="F125" s="212">
        <v>26.434542932740385</v>
      </c>
      <c r="G125" s="212"/>
      <c r="H125" s="212">
        <v>109.708</v>
      </c>
      <c r="I125" s="212">
        <v>3.7368419618454363</v>
      </c>
      <c r="J125" s="212"/>
      <c r="K125" s="212">
        <v>1014.069</v>
      </c>
      <c r="L125" s="212">
        <v>34.540923099561013</v>
      </c>
      <c r="M125" s="209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09"/>
      <c r="AK125" s="209"/>
    </row>
    <row r="126" spans="1:37" s="211" customFormat="1" ht="9" customHeight="1">
      <c r="A126" s="209" t="s">
        <v>21</v>
      </c>
      <c r="B126" s="212">
        <v>244.93799999999999</v>
      </c>
      <c r="C126" s="212">
        <v>34.34573738631488</v>
      </c>
      <c r="D126" s="212"/>
      <c r="E126" s="212">
        <v>220.58199999999999</v>
      </c>
      <c r="F126" s="212">
        <v>30.930486262434197</v>
      </c>
      <c r="G126" s="212"/>
      <c r="H126" s="212">
        <v>24.356000000000002</v>
      </c>
      <c r="I126" s="212">
        <v>3.4152511238806764</v>
      </c>
      <c r="J126" s="212"/>
      <c r="K126" s="212">
        <v>186.24299999999999</v>
      </c>
      <c r="L126" s="212">
        <v>26.115397235379735</v>
      </c>
      <c r="M126" s="209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09"/>
      <c r="AK126" s="209"/>
    </row>
    <row r="127" spans="1:37" s="211" customFormat="1" ht="9" customHeight="1">
      <c r="A127" s="209" t="s">
        <v>22</v>
      </c>
      <c r="B127" s="212">
        <v>3960.9879999999998</v>
      </c>
      <c r="C127" s="212">
        <v>76.208532264627763</v>
      </c>
      <c r="D127" s="212"/>
      <c r="E127" s="212">
        <v>2306.6329999999998</v>
      </c>
      <c r="F127" s="212">
        <v>44.379108293979968</v>
      </c>
      <c r="G127" s="212"/>
      <c r="H127" s="212">
        <v>1654.355</v>
      </c>
      <c r="I127" s="212">
        <v>31.829423970647792</v>
      </c>
      <c r="J127" s="212"/>
      <c r="K127" s="212">
        <v>313.46899999999999</v>
      </c>
      <c r="L127" s="212">
        <v>6.0310741664606402</v>
      </c>
      <c r="M127" s="209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09"/>
      <c r="AK127" s="209"/>
    </row>
    <row r="128" spans="1:37" s="211" customFormat="1" ht="9" customHeight="1">
      <c r="A128" s="87" t="s">
        <v>23</v>
      </c>
      <c r="B128" s="213">
        <v>1265.546</v>
      </c>
      <c r="C128" s="213">
        <v>34.390659341853826</v>
      </c>
      <c r="D128" s="213"/>
      <c r="E128" s="213">
        <v>1065.231</v>
      </c>
      <c r="F128" s="213">
        <v>28.947186780553448</v>
      </c>
      <c r="G128" s="213"/>
      <c r="H128" s="213">
        <v>200.315</v>
      </c>
      <c r="I128" s="213">
        <v>5.4434725613003794</v>
      </c>
      <c r="J128" s="213"/>
      <c r="K128" s="213">
        <v>1024.3810000000001</v>
      </c>
      <c r="L128" s="213">
        <v>27.837105887314696</v>
      </c>
      <c r="M128" s="209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09"/>
      <c r="AK128" s="209"/>
    </row>
    <row r="129" spans="1:37" s="211" customFormat="1" ht="9" customHeight="1">
      <c r="A129" s="209" t="s">
        <v>24</v>
      </c>
      <c r="B129" s="212">
        <v>2502.4679999999998</v>
      </c>
      <c r="C129" s="212">
        <v>28.372344246593233</v>
      </c>
      <c r="D129" s="212"/>
      <c r="E129" s="212">
        <v>2351.9369999999999</v>
      </c>
      <c r="F129" s="212">
        <v>26.665662142452874</v>
      </c>
      <c r="G129" s="212"/>
      <c r="H129" s="212">
        <v>150.53100000000001</v>
      </c>
      <c r="I129" s="212">
        <v>1.706682104140363</v>
      </c>
      <c r="J129" s="212"/>
      <c r="K129" s="212">
        <v>3146.0140000000001</v>
      </c>
      <c r="L129" s="212">
        <v>35.668704739721655</v>
      </c>
      <c r="M129" s="209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09"/>
      <c r="AK129" s="209"/>
    </row>
    <row r="130" spans="1:37" s="211" customFormat="1" ht="9" customHeight="1">
      <c r="A130" s="209" t="s">
        <v>25</v>
      </c>
      <c r="B130" s="212">
        <v>761.24400000000003</v>
      </c>
      <c r="C130" s="212">
        <v>43.464438529237455</v>
      </c>
      <c r="D130" s="212"/>
      <c r="E130" s="212">
        <v>668.245</v>
      </c>
      <c r="F130" s="212">
        <v>38.154512515002132</v>
      </c>
      <c r="G130" s="212"/>
      <c r="H130" s="212">
        <v>92.998999999999995</v>
      </c>
      <c r="I130" s="212">
        <v>5.3099260142353222</v>
      </c>
      <c r="J130" s="212"/>
      <c r="K130" s="212">
        <v>381.11099999999999</v>
      </c>
      <c r="L130" s="212">
        <v>21.760139498395013</v>
      </c>
      <c r="M130" s="209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09"/>
      <c r="AK130" s="209"/>
    </row>
    <row r="131" spans="1:37" s="211" customFormat="1" ht="9" customHeight="1">
      <c r="A131" s="209" t="s">
        <v>26</v>
      </c>
      <c r="B131" s="212">
        <v>2683.2820000000002</v>
      </c>
      <c r="C131" s="212">
        <v>46.554997309011839</v>
      </c>
      <c r="D131" s="212"/>
      <c r="E131" s="212">
        <v>2365.6849999999999</v>
      </c>
      <c r="F131" s="212">
        <v>41.04468289541304</v>
      </c>
      <c r="G131" s="212"/>
      <c r="H131" s="212">
        <v>317.59699999999998</v>
      </c>
      <c r="I131" s="212">
        <v>5.5103144135988078</v>
      </c>
      <c r="J131" s="212"/>
      <c r="K131" s="212">
        <v>991.05799999999999</v>
      </c>
      <c r="L131" s="212">
        <v>17.194876469590099</v>
      </c>
      <c r="M131" s="209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09"/>
      <c r="AK131" s="209"/>
    </row>
    <row r="132" spans="1:37" s="211" customFormat="1" ht="9" customHeight="1">
      <c r="A132" s="87" t="s">
        <v>27</v>
      </c>
      <c r="B132" s="213">
        <v>2315.4209999999998</v>
      </c>
      <c r="C132" s="213">
        <v>65.218074656188605</v>
      </c>
      <c r="D132" s="213"/>
      <c r="E132" s="213">
        <v>1447.2940000000001</v>
      </c>
      <c r="F132" s="213">
        <v>40.765687165078759</v>
      </c>
      <c r="G132" s="213"/>
      <c r="H132" s="213">
        <v>868.12699999999995</v>
      </c>
      <c r="I132" s="213">
        <v>24.452387491109846</v>
      </c>
      <c r="J132" s="213"/>
      <c r="K132" s="213">
        <v>212.274</v>
      </c>
      <c r="L132" s="213">
        <v>5.979086127130997</v>
      </c>
      <c r="M132" s="209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09"/>
      <c r="AK132" s="209"/>
    </row>
    <row r="133" spans="1:37" s="211" customFormat="1" ht="9" customHeight="1">
      <c r="A133" s="209" t="s">
        <v>28</v>
      </c>
      <c r="B133" s="212">
        <v>1547.8119999999999</v>
      </c>
      <c r="C133" s="212">
        <v>54.303553034491856</v>
      </c>
      <c r="D133" s="212"/>
      <c r="E133" s="212">
        <v>1197.356</v>
      </c>
      <c r="F133" s="212">
        <v>42.008128278606854</v>
      </c>
      <c r="G133" s="212"/>
      <c r="H133" s="212">
        <v>350.45600000000002</v>
      </c>
      <c r="I133" s="212">
        <v>12.295424755885003</v>
      </c>
      <c r="J133" s="212"/>
      <c r="K133" s="212">
        <v>421.35399999999998</v>
      </c>
      <c r="L133" s="212">
        <v>14.78281553915804</v>
      </c>
      <c r="M133" s="209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0"/>
      <c r="AE133" s="210"/>
      <c r="AF133" s="210"/>
      <c r="AG133" s="210"/>
      <c r="AH133" s="210"/>
      <c r="AI133" s="210"/>
      <c r="AJ133" s="209"/>
      <c r="AK133" s="209"/>
    </row>
    <row r="134" spans="1:37" s="211" customFormat="1" ht="9" customHeight="1">
      <c r="A134" s="209" t="s">
        <v>29</v>
      </c>
      <c r="B134" s="212">
        <v>2780.223</v>
      </c>
      <c r="C134" s="212">
        <v>35.368405545880911</v>
      </c>
      <c r="D134" s="212"/>
      <c r="E134" s="212">
        <v>2526.998</v>
      </c>
      <c r="F134" s="212">
        <v>32.147022047378918</v>
      </c>
      <c r="G134" s="212"/>
      <c r="H134" s="212">
        <v>253.22499999999999</v>
      </c>
      <c r="I134" s="212">
        <v>3.221383498501988</v>
      </c>
      <c r="J134" s="212"/>
      <c r="K134" s="212">
        <v>2132.5030000000002</v>
      </c>
      <c r="L134" s="212">
        <v>27.128482474897766</v>
      </c>
      <c r="M134" s="209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09"/>
      <c r="AK134" s="209"/>
    </row>
    <row r="135" spans="1:37" s="211" customFormat="1" ht="9" customHeight="1">
      <c r="A135" s="209" t="s">
        <v>30</v>
      </c>
      <c r="B135" s="212">
        <v>8269.8520000000008</v>
      </c>
      <c r="C135" s="212">
        <v>49.60000806089527</v>
      </c>
      <c r="D135" s="212"/>
      <c r="E135" s="212">
        <v>7062.9979999999996</v>
      </c>
      <c r="F135" s="212">
        <v>42.361671978420787</v>
      </c>
      <c r="G135" s="212"/>
      <c r="H135" s="212">
        <v>1206.854</v>
      </c>
      <c r="I135" s="212">
        <v>7.2383360824744738</v>
      </c>
      <c r="J135" s="212"/>
      <c r="K135" s="212">
        <v>2904.4</v>
      </c>
      <c r="L135" s="212">
        <v>17.419690631956193</v>
      </c>
      <c r="M135" s="209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0"/>
      <c r="AC135" s="210"/>
      <c r="AD135" s="210"/>
      <c r="AE135" s="210"/>
      <c r="AF135" s="210"/>
      <c r="AG135" s="210"/>
      <c r="AH135" s="210"/>
      <c r="AI135" s="210"/>
      <c r="AJ135" s="209"/>
      <c r="AK135" s="209"/>
    </row>
    <row r="136" spans="1:37" s="211" customFormat="1" ht="9" customHeight="1">
      <c r="A136" s="87" t="s">
        <v>31</v>
      </c>
      <c r="B136" s="213">
        <v>2708.6309999999999</v>
      </c>
      <c r="C136" s="213">
        <v>59.247331702296833</v>
      </c>
      <c r="D136" s="213"/>
      <c r="E136" s="213">
        <v>2066.7800000000002</v>
      </c>
      <c r="F136" s="213">
        <v>45.207782165851697</v>
      </c>
      <c r="G136" s="213"/>
      <c r="H136" s="213">
        <v>641.851</v>
      </c>
      <c r="I136" s="213">
        <v>14.039549536445135</v>
      </c>
      <c r="J136" s="213"/>
      <c r="K136" s="213">
        <v>534.24</v>
      </c>
      <c r="L136" s="213">
        <v>11.685716691803002</v>
      </c>
      <c r="M136" s="209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0"/>
      <c r="AC136" s="210"/>
      <c r="AD136" s="210"/>
      <c r="AE136" s="210"/>
      <c r="AF136" s="210"/>
      <c r="AG136" s="210"/>
      <c r="AH136" s="210"/>
      <c r="AI136" s="210"/>
      <c r="AJ136" s="209"/>
      <c r="AK136" s="209"/>
    </row>
    <row r="137" spans="1:37" s="211" customFormat="1" ht="9" customHeight="1">
      <c r="A137" s="209" t="s">
        <v>32</v>
      </c>
      <c r="B137" s="212">
        <v>993.73</v>
      </c>
      <c r="C137" s="212">
        <v>52.271976501728489</v>
      </c>
      <c r="D137" s="212"/>
      <c r="E137" s="212">
        <v>844.46400000000006</v>
      </c>
      <c r="F137" s="212">
        <v>44.420317756891357</v>
      </c>
      <c r="G137" s="212"/>
      <c r="H137" s="212">
        <v>149.26599999999999</v>
      </c>
      <c r="I137" s="212">
        <v>7.8516587448371338</v>
      </c>
      <c r="J137" s="212"/>
      <c r="K137" s="212">
        <v>301.18400000000003</v>
      </c>
      <c r="L137" s="212">
        <v>15.842817436020443</v>
      </c>
      <c r="M137" s="209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0"/>
      <c r="AC137" s="210"/>
      <c r="AD137" s="210"/>
      <c r="AE137" s="210"/>
      <c r="AF137" s="210"/>
      <c r="AG137" s="210"/>
      <c r="AH137" s="210"/>
      <c r="AI137" s="210"/>
      <c r="AJ137" s="209"/>
      <c r="AK137" s="209"/>
    </row>
    <row r="138" spans="1:37" s="211" customFormat="1" ht="9" customHeight="1">
      <c r="A138" s="209" t="s">
        <v>33</v>
      </c>
      <c r="B138" s="212">
        <v>488.82799999999997</v>
      </c>
      <c r="C138" s="212">
        <v>40.503312663023124</v>
      </c>
      <c r="D138" s="212"/>
      <c r="E138" s="212">
        <v>386.69</v>
      </c>
      <c r="F138" s="212">
        <v>32.040361791191202</v>
      </c>
      <c r="G138" s="212"/>
      <c r="H138" s="212">
        <v>102.13800000000001</v>
      </c>
      <c r="I138" s="212">
        <v>8.4629508718319251</v>
      </c>
      <c r="J138" s="212"/>
      <c r="K138" s="212">
        <v>284.07900000000001</v>
      </c>
      <c r="L138" s="212">
        <v>23.53821908319275</v>
      </c>
      <c r="M138" s="209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0"/>
      <c r="AE138" s="210"/>
      <c r="AF138" s="210"/>
      <c r="AG138" s="210"/>
      <c r="AH138" s="210"/>
      <c r="AI138" s="210"/>
      <c r="AJ138" s="209"/>
      <c r="AK138" s="209"/>
    </row>
    <row r="139" spans="1:37" s="211" customFormat="1" ht="9" customHeight="1">
      <c r="A139" s="209" t="s">
        <v>34</v>
      </c>
      <c r="B139" s="212">
        <v>1022.734</v>
      </c>
      <c r="C139" s="212">
        <v>20.366180797960542</v>
      </c>
      <c r="D139" s="212"/>
      <c r="E139" s="212">
        <v>956.02099999999996</v>
      </c>
      <c r="F139" s="212">
        <v>19.037693606203604</v>
      </c>
      <c r="G139" s="212"/>
      <c r="H139" s="212">
        <v>66.712999999999994</v>
      </c>
      <c r="I139" s="212">
        <v>1.3284871917569394</v>
      </c>
      <c r="J139" s="212"/>
      <c r="K139" s="212">
        <v>2134.0360000000001</v>
      </c>
      <c r="L139" s="212">
        <v>42.496057631169514</v>
      </c>
      <c r="M139" s="209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09"/>
      <c r="AK139" s="209"/>
    </row>
    <row r="140" spans="1:37" s="211" customFormat="1" ht="9" customHeight="1">
      <c r="A140" s="87" t="s">
        <v>35</v>
      </c>
      <c r="B140" s="213">
        <v>2662.748</v>
      </c>
      <c r="C140" s="213">
        <v>66.750093378756773</v>
      </c>
      <c r="D140" s="213"/>
      <c r="E140" s="213">
        <v>1532.451</v>
      </c>
      <c r="F140" s="213">
        <v>38.415669582089329</v>
      </c>
      <c r="G140" s="213"/>
      <c r="H140" s="213">
        <v>1130.297</v>
      </c>
      <c r="I140" s="213">
        <v>28.334423796667448</v>
      </c>
      <c r="J140" s="213"/>
      <c r="K140" s="213">
        <v>314.88900000000001</v>
      </c>
      <c r="L140" s="213">
        <v>7.893676064705839</v>
      </c>
      <c r="M140" s="209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09"/>
      <c r="AK140" s="209"/>
    </row>
    <row r="141" spans="1:37" s="211" customFormat="1" ht="9" customHeight="1">
      <c r="A141" s="209" t="s">
        <v>36</v>
      </c>
      <c r="B141" s="212">
        <v>3958.8119999999999</v>
      </c>
      <c r="C141" s="212">
        <v>64.537023089668821</v>
      </c>
      <c r="D141" s="212"/>
      <c r="E141" s="212">
        <v>2967.49</v>
      </c>
      <c r="F141" s="212">
        <v>48.376374187094854</v>
      </c>
      <c r="G141" s="212"/>
      <c r="H141" s="212">
        <v>991.322</v>
      </c>
      <c r="I141" s="212">
        <v>16.160648902573975</v>
      </c>
      <c r="J141" s="212"/>
      <c r="K141" s="212">
        <v>643.798</v>
      </c>
      <c r="L141" s="212">
        <v>10.495271407453197</v>
      </c>
      <c r="M141" s="209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09"/>
      <c r="AK141" s="209"/>
    </row>
    <row r="142" spans="1:37" s="211" customFormat="1" ht="9" customHeight="1">
      <c r="A142" s="209" t="s">
        <v>37</v>
      </c>
      <c r="B142" s="212">
        <v>675.67899999999997</v>
      </c>
      <c r="C142" s="212">
        <v>34.175291260220789</v>
      </c>
      <c r="D142" s="212"/>
      <c r="E142" s="212">
        <v>599.55899999999997</v>
      </c>
      <c r="F142" s="212">
        <v>30.325203909973101</v>
      </c>
      <c r="G142" s="212"/>
      <c r="H142" s="212">
        <v>76.12</v>
      </c>
      <c r="I142" s="212">
        <v>3.8500873502476862</v>
      </c>
      <c r="J142" s="212"/>
      <c r="K142" s="212">
        <v>492.505</v>
      </c>
      <c r="L142" s="212">
        <v>24.910500137069583</v>
      </c>
      <c r="M142" s="209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09"/>
      <c r="AK142" s="209"/>
    </row>
    <row r="143" spans="1:37" s="211" customFormat="1" ht="9" customHeight="1">
      <c r="A143" s="209" t="s">
        <v>38</v>
      </c>
      <c r="B143" s="212">
        <v>553.01499999999999</v>
      </c>
      <c r="C143" s="212">
        <v>35.882197981308025</v>
      </c>
      <c r="D143" s="212"/>
      <c r="E143" s="212">
        <v>445.45100000000002</v>
      </c>
      <c r="F143" s="212">
        <v>28.902942909273062</v>
      </c>
      <c r="G143" s="212"/>
      <c r="H143" s="212">
        <v>107.56399999999999</v>
      </c>
      <c r="I143" s="212">
        <v>6.9792550720349649</v>
      </c>
      <c r="J143" s="212"/>
      <c r="K143" s="212">
        <v>365.51400000000001</v>
      </c>
      <c r="L143" s="212">
        <v>23.716256725296457</v>
      </c>
      <c r="M143" s="209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09"/>
      <c r="AK143" s="209"/>
    </row>
    <row r="144" spans="1:37" s="211" customFormat="1" ht="9" customHeight="1">
      <c r="A144" s="87" t="s">
        <v>39</v>
      </c>
      <c r="B144" s="213">
        <v>1338.1</v>
      </c>
      <c r="C144" s="213">
        <v>49.101433852871835</v>
      </c>
      <c r="D144" s="213"/>
      <c r="E144" s="213">
        <v>1079.6279999999999</v>
      </c>
      <c r="F144" s="213">
        <v>39.61683194657224</v>
      </c>
      <c r="G144" s="213"/>
      <c r="H144" s="213">
        <v>258.47199999999998</v>
      </c>
      <c r="I144" s="213">
        <v>9.4846019062995968</v>
      </c>
      <c r="J144" s="213"/>
      <c r="K144" s="213">
        <v>516.58100000000002</v>
      </c>
      <c r="L144" s="213">
        <v>18.955883567110369</v>
      </c>
      <c r="M144" s="209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09"/>
      <c r="AK144" s="209"/>
    </row>
    <row r="145" spans="1:37" s="211" customFormat="1" ht="9" customHeight="1">
      <c r="A145" s="209" t="s">
        <v>40</v>
      </c>
      <c r="B145" s="212">
        <v>1167.066</v>
      </c>
      <c r="C145" s="212">
        <v>39.36940991054508</v>
      </c>
      <c r="D145" s="212"/>
      <c r="E145" s="212">
        <v>1011.217</v>
      </c>
      <c r="F145" s="212">
        <v>34.112052430206738</v>
      </c>
      <c r="G145" s="212"/>
      <c r="H145" s="212">
        <v>155.84899999999999</v>
      </c>
      <c r="I145" s="212">
        <v>5.2573574803383352</v>
      </c>
      <c r="J145" s="212"/>
      <c r="K145" s="212">
        <v>692.50400000000002</v>
      </c>
      <c r="L145" s="212">
        <v>23.360695830991656</v>
      </c>
      <c r="M145" s="209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09"/>
      <c r="AK145" s="209"/>
    </row>
    <row r="146" spans="1:37" s="211" customFormat="1" ht="9" customHeight="1">
      <c r="A146" s="209" t="s">
        <v>41</v>
      </c>
      <c r="B146" s="212">
        <v>852.08100000000002</v>
      </c>
      <c r="C146" s="212">
        <v>29.35822205316434</v>
      </c>
      <c r="D146" s="212"/>
      <c r="E146" s="212">
        <v>756.49</v>
      </c>
      <c r="F146" s="212">
        <v>26.064659816376956</v>
      </c>
      <c r="G146" s="212"/>
      <c r="H146" s="212">
        <v>95.590999999999994</v>
      </c>
      <c r="I146" s="212">
        <v>3.2935622367873854</v>
      </c>
      <c r="J146" s="212"/>
      <c r="K146" s="212">
        <v>908.78399999999999</v>
      </c>
      <c r="L146" s="212">
        <v>31.311908692205204</v>
      </c>
      <c r="M146" s="209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09"/>
      <c r="AK146" s="209"/>
    </row>
    <row r="147" spans="1:37" s="211" customFormat="1" ht="9" customHeight="1">
      <c r="A147" s="209" t="s">
        <v>42</v>
      </c>
      <c r="B147" s="212">
        <v>1169.789</v>
      </c>
      <c r="C147" s="212">
        <v>49.570649221430926</v>
      </c>
      <c r="D147" s="212"/>
      <c r="E147" s="212">
        <v>909.51400000000001</v>
      </c>
      <c r="F147" s="212">
        <v>38.541309121542881</v>
      </c>
      <c r="G147" s="212"/>
      <c r="H147" s="212">
        <v>260.27499999999998</v>
      </c>
      <c r="I147" s="212">
        <v>11.029340099888044</v>
      </c>
      <c r="J147" s="212"/>
      <c r="K147" s="212">
        <v>250.78200000000001</v>
      </c>
      <c r="L147" s="212">
        <v>10.62706740536019</v>
      </c>
      <c r="M147" s="209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09"/>
      <c r="AK147" s="209"/>
    </row>
    <row r="148" spans="1:37" s="211" customFormat="1" ht="9" customHeight="1">
      <c r="A148" s="87" t="s">
        <v>43</v>
      </c>
      <c r="B148" s="213">
        <v>1330.7070000000001</v>
      </c>
      <c r="C148" s="213">
        <v>37.923559933985366</v>
      </c>
      <c r="D148" s="213"/>
      <c r="E148" s="213">
        <v>1179.1020000000001</v>
      </c>
      <c r="F148" s="213">
        <v>33.602998530316604</v>
      </c>
      <c r="G148" s="213"/>
      <c r="H148" s="213">
        <v>151.60499999999999</v>
      </c>
      <c r="I148" s="213">
        <v>4.3205614036687647</v>
      </c>
      <c r="J148" s="213"/>
      <c r="K148" s="213">
        <v>929.39800000000002</v>
      </c>
      <c r="L148" s="213">
        <v>26.486732808594326</v>
      </c>
      <c r="M148" s="209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09"/>
      <c r="AK148" s="209"/>
    </row>
    <row r="149" spans="1:37" s="211" customFormat="1" ht="9" customHeight="1">
      <c r="A149" s="209" t="s">
        <v>44</v>
      </c>
      <c r="B149" s="212">
        <v>745.13699999999994</v>
      </c>
      <c r="C149" s="212">
        <v>58.927588541205346</v>
      </c>
      <c r="D149" s="212"/>
      <c r="E149" s="212">
        <v>662.5</v>
      </c>
      <c r="F149" s="212">
        <v>52.392415634371325</v>
      </c>
      <c r="G149" s="212"/>
      <c r="H149" s="212">
        <v>82.637</v>
      </c>
      <c r="I149" s="212">
        <v>6.5351729068340276</v>
      </c>
      <c r="J149" s="212"/>
      <c r="K149" s="212">
        <v>137.18700000000001</v>
      </c>
      <c r="L149" s="212">
        <v>10.849144639445282</v>
      </c>
      <c r="M149" s="209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09"/>
      <c r="AK149" s="209"/>
    </row>
    <row r="150" spans="1:37" s="211" customFormat="1" ht="9" customHeight="1">
      <c r="A150" s="209" t="s">
        <v>45</v>
      </c>
      <c r="B150" s="212">
        <v>4634.2389999999996</v>
      </c>
      <c r="C150" s="212">
        <v>58.005177890477754</v>
      </c>
      <c r="D150" s="212"/>
      <c r="E150" s="212">
        <v>3263.7829999999999</v>
      </c>
      <c r="F150" s="212">
        <v>40.851650834347808</v>
      </c>
      <c r="G150" s="212"/>
      <c r="H150" s="212">
        <v>1370.4559999999999</v>
      </c>
      <c r="I150" s="212">
        <v>17.153527056129946</v>
      </c>
      <c r="J150" s="212"/>
      <c r="K150" s="212">
        <v>975.48099999999999</v>
      </c>
      <c r="L150" s="212">
        <v>12.209760638970311</v>
      </c>
      <c r="M150" s="209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09"/>
      <c r="AK150" s="209"/>
    </row>
    <row r="151" spans="1:37" s="211" customFormat="1" ht="9" customHeight="1">
      <c r="A151" s="209" t="s">
        <v>46</v>
      </c>
      <c r="B151" s="212">
        <v>957.90800000000002</v>
      </c>
      <c r="C151" s="212">
        <v>45.856505140203694</v>
      </c>
      <c r="D151" s="212"/>
      <c r="E151" s="212">
        <v>734.69399999999996</v>
      </c>
      <c r="F151" s="212">
        <v>35.170913268786578</v>
      </c>
      <c r="G151" s="212"/>
      <c r="H151" s="212">
        <v>223.214</v>
      </c>
      <c r="I151" s="212">
        <v>10.685591871417117</v>
      </c>
      <c r="J151" s="212"/>
      <c r="K151" s="212">
        <v>407.46699999999998</v>
      </c>
      <c r="L151" s="212">
        <v>19.506061730315832</v>
      </c>
      <c r="M151" s="209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09"/>
      <c r="AK151" s="209"/>
    </row>
    <row r="152" spans="1:37" s="211" customFormat="1" ht="9" customHeight="1">
      <c r="A152" s="87" t="s">
        <v>47</v>
      </c>
      <c r="B152" s="213">
        <v>819.78800000000001</v>
      </c>
      <c r="C152" s="213">
        <v>52.345793789800275</v>
      </c>
      <c r="D152" s="213"/>
      <c r="E152" s="213">
        <v>730.35599999999999</v>
      </c>
      <c r="F152" s="213">
        <v>46.635306407441156</v>
      </c>
      <c r="G152" s="213"/>
      <c r="H152" s="213">
        <v>89.432000000000002</v>
      </c>
      <c r="I152" s="213">
        <v>5.7104873823591191</v>
      </c>
      <c r="J152" s="213"/>
      <c r="K152" s="213">
        <v>249.84399999999999</v>
      </c>
      <c r="L152" s="213">
        <v>15.953249503065257</v>
      </c>
      <c r="M152" s="209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09"/>
      <c r="AK152" s="209"/>
    </row>
    <row r="153" spans="1:37" s="211" customFormat="1" ht="9" customHeight="1">
      <c r="A153" s="141"/>
      <c r="B153" s="216"/>
      <c r="C153" s="216"/>
      <c r="D153" s="216"/>
      <c r="E153" s="216"/>
      <c r="F153" s="216"/>
      <c r="G153" s="216"/>
      <c r="H153" s="216"/>
      <c r="I153" s="216"/>
      <c r="J153" s="216"/>
      <c r="K153" s="216"/>
      <c r="L153" s="216"/>
      <c r="M153" s="209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</row>
    <row r="154" spans="1:37" ht="9" customHeight="1">
      <c r="A154" s="207">
        <v>2016</v>
      </c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P154" s="205"/>
      <c r="Q154" s="205"/>
      <c r="R154" s="205"/>
      <c r="S154" s="205"/>
      <c r="T154" s="205"/>
      <c r="U154" s="205"/>
      <c r="V154" s="205"/>
      <c r="W154" s="205"/>
      <c r="X154" s="205"/>
      <c r="Y154" s="206"/>
      <c r="Z154" s="206"/>
      <c r="AA154" s="206"/>
    </row>
    <row r="155" spans="1:37" s="211" customFormat="1" ht="9" customHeight="1">
      <c r="A155" s="207" t="s">
        <v>15</v>
      </c>
      <c r="B155" s="208">
        <f>SUM(B157:B188)</f>
        <v>53418.150999999998</v>
      </c>
      <c r="C155" s="208">
        <v>43.558048784322253</v>
      </c>
      <c r="D155" s="208"/>
      <c r="E155" s="208">
        <f>SUM(E157:E188)</f>
        <v>44042.570000000007</v>
      </c>
      <c r="F155" s="208">
        <v>35.913044100813742</v>
      </c>
      <c r="G155" s="208"/>
      <c r="H155" s="208">
        <f>SUM(H157:H188)</f>
        <v>9375.5810000000001</v>
      </c>
      <c r="I155" s="208">
        <v>7.6450046835085104</v>
      </c>
      <c r="J155" s="208"/>
      <c r="K155" s="208">
        <f>SUM(K157:K188)</f>
        <v>27752.767</v>
      </c>
      <c r="L155" s="208">
        <v>22.630067800099045</v>
      </c>
      <c r="M155" s="209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09"/>
    </row>
    <row r="156" spans="1:37" s="211" customFormat="1" ht="3.95" customHeight="1">
      <c r="A156" s="207"/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9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09"/>
      <c r="AK156" s="209"/>
    </row>
    <row r="157" spans="1:37" s="211" customFormat="1" ht="9" customHeight="1">
      <c r="A157" s="209" t="s">
        <v>16</v>
      </c>
      <c r="B157" s="212">
        <v>369.65199999999999</v>
      </c>
      <c r="C157" s="212">
        <v>28.219217820799585</v>
      </c>
      <c r="D157" s="212"/>
      <c r="E157" s="212">
        <v>339.47199999999998</v>
      </c>
      <c r="F157" s="212">
        <v>25.91527791561381</v>
      </c>
      <c r="G157" s="212"/>
      <c r="H157" s="212">
        <v>30.18</v>
      </c>
      <c r="I157" s="212">
        <v>2.3039399051857732</v>
      </c>
      <c r="J157" s="212"/>
      <c r="K157" s="212">
        <v>434.77199999999999</v>
      </c>
      <c r="L157" s="212">
        <v>33.190475826952586</v>
      </c>
      <c r="M157" s="209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09"/>
      <c r="AK157" s="209"/>
    </row>
    <row r="158" spans="1:37" s="211" customFormat="1" ht="9" customHeight="1">
      <c r="A158" s="209" t="s">
        <v>17</v>
      </c>
      <c r="B158" s="212">
        <v>789.10900000000004</v>
      </c>
      <c r="C158" s="212">
        <v>22.232681189636324</v>
      </c>
      <c r="D158" s="212"/>
      <c r="E158" s="212">
        <v>749.428</v>
      </c>
      <c r="F158" s="212">
        <v>21.114692391782089</v>
      </c>
      <c r="G158" s="212"/>
      <c r="H158" s="212">
        <v>39.680999999999997</v>
      </c>
      <c r="I158" s="212">
        <v>1.1179887978542369</v>
      </c>
      <c r="J158" s="212"/>
      <c r="K158" s="212">
        <v>1171.5419999999999</v>
      </c>
      <c r="L158" s="212">
        <v>33.007505663056584</v>
      </c>
      <c r="M158" s="209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09"/>
      <c r="AK158" s="209"/>
    </row>
    <row r="159" spans="1:37" s="211" customFormat="1" ht="9" customHeight="1">
      <c r="A159" s="209" t="s">
        <v>18</v>
      </c>
      <c r="B159" s="212">
        <v>175.642</v>
      </c>
      <c r="C159" s="212">
        <v>22.126035335243913</v>
      </c>
      <c r="D159" s="212"/>
      <c r="E159" s="212">
        <v>162.87899999999999</v>
      </c>
      <c r="F159" s="212">
        <v>20.518250244071425</v>
      </c>
      <c r="G159" s="212"/>
      <c r="H159" s="212">
        <v>12.763</v>
      </c>
      <c r="I159" s="212">
        <v>1.6077850911724878</v>
      </c>
      <c r="J159" s="212"/>
      <c r="K159" s="212">
        <v>266.63099999999997</v>
      </c>
      <c r="L159" s="212">
        <v>33.588133404717659</v>
      </c>
      <c r="M159" s="209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09"/>
      <c r="AK159" s="209"/>
    </row>
    <row r="160" spans="1:37" s="211" customFormat="1" ht="9" customHeight="1">
      <c r="A160" s="87" t="s">
        <v>19</v>
      </c>
      <c r="B160" s="213">
        <v>405.03500000000003</v>
      </c>
      <c r="C160" s="213">
        <v>43.767647373465692</v>
      </c>
      <c r="D160" s="213"/>
      <c r="E160" s="213">
        <v>343.42700000000002</v>
      </c>
      <c r="F160" s="213">
        <v>37.110353017707617</v>
      </c>
      <c r="G160" s="213"/>
      <c r="H160" s="213">
        <v>61.607999999999997</v>
      </c>
      <c r="I160" s="213">
        <v>6.6572943557580828</v>
      </c>
      <c r="J160" s="213"/>
      <c r="K160" s="213">
        <v>186.047</v>
      </c>
      <c r="L160" s="213">
        <v>20.104039134620891</v>
      </c>
      <c r="M160" s="209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09"/>
      <c r="AK160" s="209"/>
    </row>
    <row r="161" spans="1:37" s="211" customFormat="1" ht="9" customHeight="1">
      <c r="A161" s="209" t="s">
        <v>20</v>
      </c>
      <c r="B161" s="212">
        <v>745.89700000000005</v>
      </c>
      <c r="C161" s="212">
        <v>24.815166356101564</v>
      </c>
      <c r="D161" s="212"/>
      <c r="E161" s="212">
        <v>696.21</v>
      </c>
      <c r="F161" s="212">
        <v>23.162134944612287</v>
      </c>
      <c r="G161" s="212"/>
      <c r="H161" s="212">
        <v>49.686999999999998</v>
      </c>
      <c r="I161" s="212">
        <v>1.6530314114892788</v>
      </c>
      <c r="J161" s="212"/>
      <c r="K161" s="212">
        <v>1117.9960000000001</v>
      </c>
      <c r="L161" s="212">
        <v>37.194487610831153</v>
      </c>
      <c r="M161" s="209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09"/>
      <c r="AK161" s="209"/>
    </row>
    <row r="162" spans="1:37" s="211" customFormat="1" ht="9" customHeight="1">
      <c r="A162" s="209" t="s">
        <v>21</v>
      </c>
      <c r="B162" s="212">
        <v>248.691</v>
      </c>
      <c r="C162" s="212">
        <v>33.631706637600175</v>
      </c>
      <c r="D162" s="212"/>
      <c r="E162" s="212">
        <v>229.40899999999999</v>
      </c>
      <c r="F162" s="212">
        <v>31.024106976228406</v>
      </c>
      <c r="G162" s="212"/>
      <c r="H162" s="212">
        <v>19.282</v>
      </c>
      <c r="I162" s="212">
        <v>2.6075996613717689</v>
      </c>
      <c r="J162" s="212"/>
      <c r="K162" s="212">
        <v>207.71899999999999</v>
      </c>
      <c r="L162" s="212">
        <v>28.090861635747455</v>
      </c>
      <c r="M162" s="209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09"/>
      <c r="AK162" s="209"/>
    </row>
    <row r="163" spans="1:37" s="211" customFormat="1" ht="9" customHeight="1">
      <c r="A163" s="209" t="s">
        <v>22</v>
      </c>
      <c r="B163" s="212">
        <v>4113.95</v>
      </c>
      <c r="C163" s="212">
        <v>77.081386679897207</v>
      </c>
      <c r="D163" s="212"/>
      <c r="E163" s="212">
        <v>2615.3249999999998</v>
      </c>
      <c r="F163" s="212">
        <v>49.00226731452792</v>
      </c>
      <c r="G163" s="212"/>
      <c r="H163" s="212">
        <v>1498.625</v>
      </c>
      <c r="I163" s="212">
        <v>28.079119365369277</v>
      </c>
      <c r="J163" s="212"/>
      <c r="K163" s="212">
        <v>341.20800000000003</v>
      </c>
      <c r="L163" s="212">
        <v>6.3930737578906802</v>
      </c>
      <c r="M163" s="209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09"/>
      <c r="AK163" s="209"/>
    </row>
    <row r="164" spans="1:37" s="211" customFormat="1" ht="9" customHeight="1">
      <c r="A164" s="87" t="s">
        <v>23</v>
      </c>
      <c r="B164" s="213">
        <v>1149.961</v>
      </c>
      <c r="C164" s="213">
        <v>30.60839305277705</v>
      </c>
      <c r="D164" s="213"/>
      <c r="E164" s="213">
        <v>1029.0920000000001</v>
      </c>
      <c r="F164" s="213">
        <v>27.391235375346152</v>
      </c>
      <c r="G164" s="213"/>
      <c r="H164" s="213">
        <v>120.869</v>
      </c>
      <c r="I164" s="213">
        <v>3.2171576774308943</v>
      </c>
      <c r="J164" s="213"/>
      <c r="K164" s="213">
        <v>1162.68</v>
      </c>
      <c r="L164" s="213">
        <v>30.946933360872947</v>
      </c>
      <c r="M164" s="209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09"/>
      <c r="AK164" s="209"/>
    </row>
    <row r="165" spans="1:37" s="211" customFormat="1" ht="9" customHeight="1">
      <c r="A165" s="209" t="s">
        <v>24</v>
      </c>
      <c r="B165" s="212">
        <v>2434.424</v>
      </c>
      <c r="C165" s="212">
        <v>27.595406629792297</v>
      </c>
      <c r="D165" s="212"/>
      <c r="E165" s="212">
        <v>2279.2959999999998</v>
      </c>
      <c r="F165" s="212">
        <v>25.836953607777058</v>
      </c>
      <c r="G165" s="212"/>
      <c r="H165" s="212">
        <v>155.12799999999999</v>
      </c>
      <c r="I165" s="212">
        <v>1.7584530220152359</v>
      </c>
      <c r="J165" s="212"/>
      <c r="K165" s="212">
        <v>3239.5320000000002</v>
      </c>
      <c r="L165" s="212">
        <v>36.721706173708561</v>
      </c>
      <c r="M165" s="209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09"/>
      <c r="AK165" s="209"/>
    </row>
    <row r="166" spans="1:37" s="211" customFormat="1" ht="9" customHeight="1">
      <c r="A166" s="209" t="s">
        <v>25</v>
      </c>
      <c r="B166" s="212">
        <v>643.29899999999998</v>
      </c>
      <c r="C166" s="212">
        <v>35.988916314031059</v>
      </c>
      <c r="D166" s="212"/>
      <c r="E166" s="212">
        <v>593.73400000000004</v>
      </c>
      <c r="F166" s="212">
        <v>33.216036771073661</v>
      </c>
      <c r="G166" s="212"/>
      <c r="H166" s="212">
        <v>49.564999999999998</v>
      </c>
      <c r="I166" s="212">
        <v>2.7728795429573951</v>
      </c>
      <c r="J166" s="212"/>
      <c r="K166" s="212">
        <v>442.09</v>
      </c>
      <c r="L166" s="212">
        <v>24.732418382851503</v>
      </c>
      <c r="M166" s="209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09"/>
      <c r="AK166" s="209"/>
    </row>
    <row r="167" spans="1:37" s="211" customFormat="1" ht="9" customHeight="1">
      <c r="A167" s="209" t="s">
        <v>26</v>
      </c>
      <c r="B167" s="212">
        <v>2489.7150000000001</v>
      </c>
      <c r="C167" s="212">
        <v>42.359893077516084</v>
      </c>
      <c r="D167" s="212"/>
      <c r="E167" s="212">
        <v>2232.1350000000002</v>
      </c>
      <c r="F167" s="212">
        <v>37.977439158530736</v>
      </c>
      <c r="G167" s="212"/>
      <c r="H167" s="212">
        <v>257.58</v>
      </c>
      <c r="I167" s="212">
        <v>4.382453918985342</v>
      </c>
      <c r="J167" s="212"/>
      <c r="K167" s="212">
        <v>1145.0989999999999</v>
      </c>
      <c r="L167" s="212">
        <v>19.482660145105196</v>
      </c>
      <c r="M167" s="209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09"/>
      <c r="AK167" s="209"/>
    </row>
    <row r="168" spans="1:37" s="211" customFormat="1" ht="9" customHeight="1">
      <c r="A168" s="87" t="s">
        <v>27</v>
      </c>
      <c r="B168" s="213">
        <v>2314.7199999999998</v>
      </c>
      <c r="C168" s="213">
        <v>64.407395586877996</v>
      </c>
      <c r="D168" s="213"/>
      <c r="E168" s="213">
        <v>1489.5060000000001</v>
      </c>
      <c r="F168" s="213">
        <v>41.445704953959137</v>
      </c>
      <c r="G168" s="213"/>
      <c r="H168" s="213">
        <v>825.21400000000006</v>
      </c>
      <c r="I168" s="213">
        <v>22.961690632918859</v>
      </c>
      <c r="J168" s="213"/>
      <c r="K168" s="213">
        <v>307.45999999999998</v>
      </c>
      <c r="L168" s="213">
        <v>8.5551158875118851</v>
      </c>
      <c r="M168" s="209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09"/>
      <c r="AK168" s="209"/>
    </row>
    <row r="169" spans="1:37" s="211" customFormat="1" ht="9" customHeight="1">
      <c r="A169" s="209" t="s">
        <v>28</v>
      </c>
      <c r="B169" s="212">
        <v>1478.836</v>
      </c>
      <c r="C169" s="212">
        <v>50.620330407023694</v>
      </c>
      <c r="D169" s="212"/>
      <c r="E169" s="212">
        <v>1244.579</v>
      </c>
      <c r="F169" s="212">
        <v>42.601749076735445</v>
      </c>
      <c r="G169" s="212"/>
      <c r="H169" s="212">
        <v>234.25700000000001</v>
      </c>
      <c r="I169" s="212">
        <v>8.0185813302882458</v>
      </c>
      <c r="J169" s="212"/>
      <c r="K169" s="212">
        <v>374.56299999999999</v>
      </c>
      <c r="L169" s="212">
        <v>12.821234280370517</v>
      </c>
      <c r="M169" s="209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09"/>
      <c r="AK169" s="209"/>
    </row>
    <row r="170" spans="1:37" s="211" customFormat="1" ht="9" customHeight="1">
      <c r="A170" s="209" t="s">
        <v>29</v>
      </c>
      <c r="B170" s="212">
        <v>2560.5920000000001</v>
      </c>
      <c r="C170" s="212">
        <v>31.814014535891765</v>
      </c>
      <c r="D170" s="212"/>
      <c r="E170" s="212">
        <v>2415.7109999999998</v>
      </c>
      <c r="F170" s="212">
        <v>30.013943989715514</v>
      </c>
      <c r="G170" s="212"/>
      <c r="H170" s="212">
        <v>144.881</v>
      </c>
      <c r="I170" s="212">
        <v>1.8000705461762494</v>
      </c>
      <c r="J170" s="212"/>
      <c r="K170" s="212">
        <v>2240.0650000000001</v>
      </c>
      <c r="L170" s="212">
        <v>27.831634431155916</v>
      </c>
      <c r="M170" s="209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09"/>
      <c r="AK170" s="209"/>
    </row>
    <row r="171" spans="1:37" s="211" customFormat="1" ht="9" customHeight="1">
      <c r="A171" s="209" t="s">
        <v>30</v>
      </c>
      <c r="B171" s="212">
        <v>8230.2000000000007</v>
      </c>
      <c r="C171" s="212">
        <v>47.87582789575842</v>
      </c>
      <c r="D171" s="212"/>
      <c r="E171" s="212">
        <v>7173.2420000000002</v>
      </c>
      <c r="F171" s="212">
        <v>41.727406314138889</v>
      </c>
      <c r="G171" s="212"/>
      <c r="H171" s="212">
        <v>1056.9580000000001</v>
      </c>
      <c r="I171" s="212">
        <v>6.1484215816195258</v>
      </c>
      <c r="J171" s="212"/>
      <c r="K171" s="212">
        <v>3651.35</v>
      </c>
      <c r="L171" s="212">
        <v>21.240237684038966</v>
      </c>
      <c r="M171" s="209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09"/>
      <c r="AK171" s="209"/>
    </row>
    <row r="172" spans="1:37" s="211" customFormat="1" ht="9" customHeight="1">
      <c r="A172" s="87" t="s">
        <v>31</v>
      </c>
      <c r="B172" s="213">
        <v>2565.8620000000001</v>
      </c>
      <c r="C172" s="213">
        <v>55.337951691208843</v>
      </c>
      <c r="D172" s="213"/>
      <c r="E172" s="213">
        <v>2130.5189999999998</v>
      </c>
      <c r="F172" s="213">
        <v>45.948908202858362</v>
      </c>
      <c r="G172" s="213"/>
      <c r="H172" s="213">
        <v>435.34300000000002</v>
      </c>
      <c r="I172" s="213">
        <v>9.3890434883504756</v>
      </c>
      <c r="J172" s="213"/>
      <c r="K172" s="213">
        <v>561.49</v>
      </c>
      <c r="L172" s="213">
        <v>12.109656129245005</v>
      </c>
      <c r="M172" s="209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09"/>
      <c r="AK172" s="209"/>
    </row>
    <row r="173" spans="1:37" s="211" customFormat="1" ht="9" customHeight="1">
      <c r="A173" s="209" t="s">
        <v>32</v>
      </c>
      <c r="B173" s="212">
        <v>965.85199999999998</v>
      </c>
      <c r="C173" s="212">
        <v>49.544642664781698</v>
      </c>
      <c r="D173" s="212"/>
      <c r="E173" s="212">
        <v>850.46900000000005</v>
      </c>
      <c r="F173" s="212">
        <v>43.62592064050623</v>
      </c>
      <c r="G173" s="212"/>
      <c r="H173" s="212">
        <v>115.383</v>
      </c>
      <c r="I173" s="212">
        <v>5.9187220242754659</v>
      </c>
      <c r="J173" s="212"/>
      <c r="K173" s="212">
        <v>353.27800000000002</v>
      </c>
      <c r="L173" s="212">
        <v>18.12185745986833</v>
      </c>
      <c r="M173" s="209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09"/>
      <c r="AK173" s="209"/>
    </row>
    <row r="174" spans="1:37" s="211" customFormat="1" ht="9" customHeight="1">
      <c r="A174" s="209" t="s">
        <v>33</v>
      </c>
      <c r="B174" s="212">
        <v>470.13</v>
      </c>
      <c r="C174" s="212">
        <v>37.525532256249264</v>
      </c>
      <c r="D174" s="212"/>
      <c r="E174" s="212">
        <v>370.779</v>
      </c>
      <c r="F174" s="212">
        <v>29.595387072596612</v>
      </c>
      <c r="G174" s="212"/>
      <c r="H174" s="212">
        <v>99.350999999999999</v>
      </c>
      <c r="I174" s="212">
        <v>7.9301451836526509</v>
      </c>
      <c r="J174" s="212"/>
      <c r="K174" s="212">
        <v>314.11</v>
      </c>
      <c r="L174" s="212">
        <v>25.072096945547951</v>
      </c>
      <c r="M174" s="209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09"/>
      <c r="AK174" s="209"/>
    </row>
    <row r="175" spans="1:37" s="211" customFormat="1" ht="9" customHeight="1">
      <c r="A175" s="209" t="s">
        <v>34</v>
      </c>
      <c r="B175" s="212">
        <v>737.76499999999999</v>
      </c>
      <c r="C175" s="212">
        <v>14.245565186496773</v>
      </c>
      <c r="D175" s="212"/>
      <c r="E175" s="212">
        <v>706.274</v>
      </c>
      <c r="F175" s="212">
        <v>13.63750287222601</v>
      </c>
      <c r="G175" s="212"/>
      <c r="H175" s="212">
        <v>31.491</v>
      </c>
      <c r="I175" s="212">
        <v>0.60806231427076352</v>
      </c>
      <c r="J175" s="212"/>
      <c r="K175" s="212">
        <v>2374.681</v>
      </c>
      <c r="L175" s="212">
        <v>45.852911133810011</v>
      </c>
      <c r="M175" s="209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09"/>
      <c r="AK175" s="209"/>
    </row>
    <row r="176" spans="1:37" s="211" customFormat="1" ht="9" customHeight="1">
      <c r="A176" s="87" t="s">
        <v>35</v>
      </c>
      <c r="B176" s="213">
        <v>2847.3409999999999</v>
      </c>
      <c r="C176" s="213">
        <v>70.401104722391523</v>
      </c>
      <c r="D176" s="213"/>
      <c r="E176" s="213">
        <v>1760.1849999999999</v>
      </c>
      <c r="F176" s="213">
        <v>43.520944107426089</v>
      </c>
      <c r="G176" s="213"/>
      <c r="H176" s="213">
        <v>1087.1559999999999</v>
      </c>
      <c r="I176" s="213">
        <v>26.880160614965426</v>
      </c>
      <c r="J176" s="213"/>
      <c r="K176" s="213">
        <v>297.37700000000001</v>
      </c>
      <c r="L176" s="213">
        <v>7.3527088322159599</v>
      </c>
      <c r="M176" s="209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09"/>
      <c r="AK176" s="209"/>
    </row>
    <row r="177" spans="1:37" s="211" customFormat="1" ht="9" customHeight="1">
      <c r="A177" s="209" t="s">
        <v>36</v>
      </c>
      <c r="B177" s="212">
        <v>3728.2020000000002</v>
      </c>
      <c r="C177" s="212">
        <v>59.440157622675571</v>
      </c>
      <c r="D177" s="212"/>
      <c r="E177" s="212">
        <v>3166.3359999999998</v>
      </c>
      <c r="F177" s="212">
        <v>50.482112000999969</v>
      </c>
      <c r="G177" s="212"/>
      <c r="H177" s="212">
        <v>561.86599999999999</v>
      </c>
      <c r="I177" s="212">
        <v>8.9580456216756055</v>
      </c>
      <c r="J177" s="212"/>
      <c r="K177" s="212">
        <v>807.51499999999999</v>
      </c>
      <c r="L177" s="212">
        <v>12.874522057194021</v>
      </c>
      <c r="M177" s="209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09"/>
      <c r="AK177" s="209"/>
    </row>
    <row r="178" spans="1:37" s="211" customFormat="1" ht="9" customHeight="1">
      <c r="A178" s="209" t="s">
        <v>37</v>
      </c>
      <c r="B178" s="212">
        <v>635.67999999999995</v>
      </c>
      <c r="C178" s="212">
        <v>31.119215753466573</v>
      </c>
      <c r="D178" s="212"/>
      <c r="E178" s="212">
        <v>575.96299999999997</v>
      </c>
      <c r="F178" s="212">
        <v>28.195816862279553</v>
      </c>
      <c r="G178" s="212"/>
      <c r="H178" s="212">
        <v>59.716999999999999</v>
      </c>
      <c r="I178" s="212">
        <v>2.9233988911870172</v>
      </c>
      <c r="J178" s="212"/>
      <c r="K178" s="212">
        <v>570.84699999999998</v>
      </c>
      <c r="L178" s="212">
        <v>27.945367095424007</v>
      </c>
      <c r="M178" s="209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09"/>
      <c r="AK178" s="209"/>
    </row>
    <row r="179" spans="1:37" s="211" customFormat="1" ht="9" customHeight="1">
      <c r="A179" s="209" t="s">
        <v>38</v>
      </c>
      <c r="B179" s="212">
        <v>471.04</v>
      </c>
      <c r="C179" s="212">
        <v>28.846836915916469</v>
      </c>
      <c r="D179" s="212"/>
      <c r="E179" s="212">
        <v>401.85500000000002</v>
      </c>
      <c r="F179" s="212">
        <v>24.609896503153898</v>
      </c>
      <c r="G179" s="212"/>
      <c r="H179" s="212">
        <v>69.185000000000002</v>
      </c>
      <c r="I179" s="212">
        <v>4.2369404127625696</v>
      </c>
      <c r="J179" s="212"/>
      <c r="K179" s="212">
        <v>464.30500000000001</v>
      </c>
      <c r="L179" s="212">
        <v>28.434380549941825</v>
      </c>
      <c r="M179" s="209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09"/>
      <c r="AK179" s="209"/>
    </row>
    <row r="180" spans="1:37" s="211" customFormat="1" ht="9" customHeight="1">
      <c r="A180" s="87" t="s">
        <v>39</v>
      </c>
      <c r="B180" s="213">
        <v>1267.7280000000001</v>
      </c>
      <c r="C180" s="213">
        <v>45.520657275478101</v>
      </c>
      <c r="D180" s="213"/>
      <c r="E180" s="213">
        <v>1053.9179999999999</v>
      </c>
      <c r="F180" s="213">
        <v>37.843322916633007</v>
      </c>
      <c r="G180" s="213"/>
      <c r="H180" s="213">
        <v>213.81</v>
      </c>
      <c r="I180" s="213">
        <v>7.6773343588450933</v>
      </c>
      <c r="J180" s="213"/>
      <c r="K180" s="213">
        <v>609.60500000000002</v>
      </c>
      <c r="L180" s="213">
        <v>21.88925406587046</v>
      </c>
      <c r="M180" s="209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09"/>
      <c r="AK180" s="209"/>
    </row>
    <row r="181" spans="1:37" s="211" customFormat="1" ht="9" customHeight="1">
      <c r="A181" s="209" t="s">
        <v>40</v>
      </c>
      <c r="B181" s="212">
        <v>929.68299999999999</v>
      </c>
      <c r="C181" s="212">
        <v>30.80663701814666</v>
      </c>
      <c r="D181" s="212"/>
      <c r="E181" s="212">
        <v>842.59900000000005</v>
      </c>
      <c r="F181" s="212">
        <v>27.92095966566384</v>
      </c>
      <c r="G181" s="212"/>
      <c r="H181" s="212">
        <v>87.084000000000003</v>
      </c>
      <c r="I181" s="212">
        <v>2.8856773524828174</v>
      </c>
      <c r="J181" s="212"/>
      <c r="K181" s="212">
        <v>872.98299999999995</v>
      </c>
      <c r="L181" s="212">
        <v>28.927785496790541</v>
      </c>
      <c r="M181" s="209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09"/>
      <c r="AK181" s="209"/>
    </row>
    <row r="182" spans="1:37" s="211" customFormat="1" ht="9" customHeight="1">
      <c r="A182" s="209" t="s">
        <v>41</v>
      </c>
      <c r="B182" s="212">
        <v>831.42700000000002</v>
      </c>
      <c r="C182" s="212">
        <v>27.863703526953088</v>
      </c>
      <c r="D182" s="212"/>
      <c r="E182" s="212">
        <v>756.10199999999998</v>
      </c>
      <c r="F182" s="212">
        <v>25.339328605080517</v>
      </c>
      <c r="G182" s="212"/>
      <c r="H182" s="212">
        <v>75.325000000000003</v>
      </c>
      <c r="I182" s="212">
        <v>2.5243749218725653</v>
      </c>
      <c r="J182" s="212"/>
      <c r="K182" s="212">
        <v>985.33100000000002</v>
      </c>
      <c r="L182" s="212">
        <v>33.021505026798756</v>
      </c>
      <c r="M182" s="209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09"/>
      <c r="AK182" s="209"/>
    </row>
    <row r="183" spans="1:37" s="211" customFormat="1" ht="9" customHeight="1">
      <c r="A183" s="209" t="s">
        <v>42</v>
      </c>
      <c r="B183" s="212">
        <v>1228.0920000000001</v>
      </c>
      <c r="C183" s="212">
        <v>50.851786428559009</v>
      </c>
      <c r="D183" s="212"/>
      <c r="E183" s="212">
        <v>943.85900000000004</v>
      </c>
      <c r="F183" s="212">
        <v>39.082508709993455</v>
      </c>
      <c r="G183" s="212"/>
      <c r="H183" s="212">
        <v>284.233</v>
      </c>
      <c r="I183" s="212">
        <v>11.769277718565558</v>
      </c>
      <c r="J183" s="212"/>
      <c r="K183" s="212">
        <v>268.46699999999998</v>
      </c>
      <c r="L183" s="212">
        <v>11.116452633121908</v>
      </c>
      <c r="M183" s="209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09"/>
      <c r="AK183" s="209"/>
    </row>
    <row r="184" spans="1:37" s="211" customFormat="1" ht="9" customHeight="1">
      <c r="A184" s="87" t="s">
        <v>43</v>
      </c>
      <c r="B184" s="213">
        <v>1156.22</v>
      </c>
      <c r="C184" s="213">
        <v>32.162231478385586</v>
      </c>
      <c r="D184" s="213"/>
      <c r="E184" s="213">
        <v>1052.6220000000001</v>
      </c>
      <c r="F184" s="213">
        <v>29.280476400028704</v>
      </c>
      <c r="G184" s="213"/>
      <c r="H184" s="213">
        <v>103.598</v>
      </c>
      <c r="I184" s="213">
        <v>2.8817550783568784</v>
      </c>
      <c r="J184" s="213"/>
      <c r="K184" s="213">
        <v>1048.8489999999999</v>
      </c>
      <c r="L184" s="213">
        <v>29.175523969377142</v>
      </c>
      <c r="M184" s="209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09"/>
      <c r="AK184" s="209"/>
    </row>
    <row r="185" spans="1:37" s="211" customFormat="1" ht="9" customHeight="1">
      <c r="A185" s="209" t="s">
        <v>44</v>
      </c>
      <c r="B185" s="212">
        <v>701.75699999999995</v>
      </c>
      <c r="C185" s="212">
        <v>53.945662058685841</v>
      </c>
      <c r="D185" s="212"/>
      <c r="E185" s="212">
        <v>627.03300000000002</v>
      </c>
      <c r="F185" s="212">
        <v>48.201457652212881</v>
      </c>
      <c r="G185" s="212"/>
      <c r="H185" s="212">
        <v>74.724000000000004</v>
      </c>
      <c r="I185" s="212">
        <v>5.7442044064729538</v>
      </c>
      <c r="J185" s="212"/>
      <c r="K185" s="212">
        <v>174.071</v>
      </c>
      <c r="L185" s="212">
        <v>13.38123501470951</v>
      </c>
      <c r="M185" s="209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09"/>
      <c r="AK185" s="209"/>
    </row>
    <row r="186" spans="1:37" s="211" customFormat="1" ht="9" customHeight="1">
      <c r="A186" s="209" t="s">
        <v>45</v>
      </c>
      <c r="B186" s="212">
        <v>5049.5110000000004</v>
      </c>
      <c r="C186" s="212">
        <v>62.160045488325522</v>
      </c>
      <c r="D186" s="212"/>
      <c r="E186" s="212">
        <v>3717.002</v>
      </c>
      <c r="F186" s="212">
        <v>45.756710580528875</v>
      </c>
      <c r="G186" s="212"/>
      <c r="H186" s="212">
        <v>1332.509</v>
      </c>
      <c r="I186" s="212">
        <v>16.403334907796648</v>
      </c>
      <c r="J186" s="212"/>
      <c r="K186" s="212">
        <v>1050.2560000000001</v>
      </c>
      <c r="L186" s="212">
        <v>12.928768891559361</v>
      </c>
      <c r="M186" s="209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09"/>
      <c r="AK186" s="209"/>
    </row>
    <row r="187" spans="1:37" s="211" customFormat="1" ht="9" customHeight="1">
      <c r="A187" s="209" t="s">
        <v>46</v>
      </c>
      <c r="B187" s="212">
        <v>901.86400000000003</v>
      </c>
      <c r="C187" s="212">
        <v>41.871657480905363</v>
      </c>
      <c r="D187" s="212"/>
      <c r="E187" s="212">
        <v>769.44899999999996</v>
      </c>
      <c r="F187" s="212">
        <v>35.723906239771352</v>
      </c>
      <c r="G187" s="212"/>
      <c r="H187" s="212">
        <v>132.41499999999999</v>
      </c>
      <c r="I187" s="212">
        <v>6.1477512411340109</v>
      </c>
      <c r="J187" s="212"/>
      <c r="K187" s="212">
        <v>428.90600000000001</v>
      </c>
      <c r="L187" s="212">
        <v>19.913207671561562</v>
      </c>
      <c r="M187" s="209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09"/>
      <c r="AK187" s="209"/>
    </row>
    <row r="188" spans="1:37" s="211" customFormat="1" ht="9" customHeight="1">
      <c r="A188" s="87" t="s">
        <v>47</v>
      </c>
      <c r="B188" s="213">
        <v>780.274</v>
      </c>
      <c r="C188" s="213">
        <v>49.003874970953419</v>
      </c>
      <c r="D188" s="213"/>
      <c r="E188" s="213">
        <v>724.16099999999994</v>
      </c>
      <c r="F188" s="213">
        <v>45.479786719589015</v>
      </c>
      <c r="G188" s="213"/>
      <c r="H188" s="213">
        <v>56.113</v>
      </c>
      <c r="I188" s="213">
        <v>3.5240882513644047</v>
      </c>
      <c r="J188" s="213"/>
      <c r="K188" s="213">
        <v>281.94200000000001</v>
      </c>
      <c r="L188" s="213">
        <v>17.706921564809988</v>
      </c>
      <c r="M188" s="209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09"/>
      <c r="AK188" s="209"/>
    </row>
    <row r="189" spans="1:37" s="211" customFormat="1" ht="9" customHeight="1">
      <c r="A189" s="141"/>
      <c r="B189" s="216"/>
      <c r="C189" s="216"/>
      <c r="D189" s="216"/>
      <c r="E189" s="216"/>
      <c r="F189" s="216"/>
      <c r="G189" s="216"/>
      <c r="H189" s="216"/>
      <c r="I189" s="216"/>
      <c r="J189" s="216"/>
      <c r="K189" s="216"/>
      <c r="L189" s="216"/>
      <c r="M189" s="209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</row>
    <row r="190" spans="1:37" ht="9" customHeight="1">
      <c r="A190" s="207">
        <v>2018</v>
      </c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P190" s="205"/>
      <c r="Q190" s="205"/>
      <c r="R190" s="205"/>
      <c r="S190" s="205"/>
      <c r="T190" s="205"/>
      <c r="U190" s="205"/>
      <c r="V190" s="205"/>
      <c r="W190" s="205"/>
      <c r="X190" s="205"/>
      <c r="Y190" s="206"/>
      <c r="Z190" s="206"/>
      <c r="AA190" s="206"/>
    </row>
    <row r="191" spans="1:37" s="211" customFormat="1" ht="9" customHeight="1">
      <c r="A191" s="207" t="s">
        <v>15</v>
      </c>
      <c r="B191" s="208">
        <f>SUM(B193:B224)</f>
        <v>52425.887000000002</v>
      </c>
      <c r="C191" s="208">
        <v>41.913075135996735</v>
      </c>
      <c r="D191" s="208"/>
      <c r="E191" s="208">
        <f>SUM(E193:E224)</f>
        <v>43115.734000000011</v>
      </c>
      <c r="F191" s="208">
        <v>34.469860255977146</v>
      </c>
      <c r="G191" s="208"/>
      <c r="H191" s="208">
        <f>SUM(H193:H224)</f>
        <v>9310.1530000000021</v>
      </c>
      <c r="I191" s="208">
        <v>7.4432148800195854</v>
      </c>
      <c r="J191" s="208"/>
      <c r="K191" s="208">
        <f>SUM(K193:K224)</f>
        <v>27352.149000000001</v>
      </c>
      <c r="L191" s="208">
        <v>21.867301475852528</v>
      </c>
      <c r="M191" s="209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09"/>
    </row>
    <row r="192" spans="1:37" s="211" customFormat="1" ht="3.95" customHeight="1">
      <c r="A192" s="207"/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9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09"/>
      <c r="AK192" s="209"/>
    </row>
    <row r="193" spans="1:37" s="211" customFormat="1" ht="9" customHeight="1">
      <c r="A193" s="209" t="s">
        <v>16</v>
      </c>
      <c r="B193" s="212">
        <v>351.529</v>
      </c>
      <c r="C193" s="212">
        <v>26.182958720738398</v>
      </c>
      <c r="D193" s="212"/>
      <c r="E193" s="212">
        <v>335.88</v>
      </c>
      <c r="F193" s="212">
        <v>25.017373175816537</v>
      </c>
      <c r="G193" s="212"/>
      <c r="H193" s="212">
        <v>15.648999999999999</v>
      </c>
      <c r="I193" s="212">
        <v>1.1655855449218562</v>
      </c>
      <c r="J193" s="212"/>
      <c r="K193" s="212">
        <v>455.262</v>
      </c>
      <c r="L193" s="212">
        <v>33.909310904991628</v>
      </c>
      <c r="M193" s="209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09"/>
      <c r="AK193" s="209"/>
    </row>
    <row r="194" spans="1:37" s="211" customFormat="1" ht="9" customHeight="1">
      <c r="A194" s="209" t="s">
        <v>17</v>
      </c>
      <c r="B194" s="212">
        <v>848.43700000000001</v>
      </c>
      <c r="C194" s="212">
        <v>23.256853674609033</v>
      </c>
      <c r="D194" s="212"/>
      <c r="E194" s="212">
        <v>789.13800000000003</v>
      </c>
      <c r="F194" s="212">
        <v>21.631384528342849</v>
      </c>
      <c r="G194" s="212"/>
      <c r="H194" s="212">
        <v>59.298999999999999</v>
      </c>
      <c r="I194" s="212">
        <v>1.6254691462661823</v>
      </c>
      <c r="J194" s="212"/>
      <c r="K194" s="212">
        <v>1102.48</v>
      </c>
      <c r="L194" s="212">
        <v>30.220530268226121</v>
      </c>
      <c r="M194" s="209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09"/>
      <c r="AK194" s="209"/>
    </row>
    <row r="195" spans="1:37" s="211" customFormat="1" ht="9" customHeight="1">
      <c r="A195" s="209" t="s">
        <v>18</v>
      </c>
      <c r="B195" s="212">
        <v>151.74199999999999</v>
      </c>
      <c r="C195" s="212">
        <v>18.071515765028138</v>
      </c>
      <c r="D195" s="212"/>
      <c r="E195" s="212">
        <v>139.15899999999999</v>
      </c>
      <c r="F195" s="212">
        <v>16.572959776103851</v>
      </c>
      <c r="G195" s="212"/>
      <c r="H195" s="212">
        <v>12.583</v>
      </c>
      <c r="I195" s="212">
        <v>1.4985559889242863</v>
      </c>
      <c r="J195" s="212"/>
      <c r="K195" s="212">
        <v>285.28100000000001</v>
      </c>
      <c r="L195" s="212">
        <v>33.975168964182572</v>
      </c>
      <c r="M195" s="209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09"/>
      <c r="AK195" s="209"/>
    </row>
    <row r="196" spans="1:37" s="211" customFormat="1" ht="9" customHeight="1">
      <c r="A196" s="87" t="s">
        <v>19</v>
      </c>
      <c r="B196" s="213">
        <v>440.423</v>
      </c>
      <c r="C196" s="213">
        <v>46.249365994629727</v>
      </c>
      <c r="D196" s="213"/>
      <c r="E196" s="213">
        <v>347.37700000000001</v>
      </c>
      <c r="F196" s="213">
        <v>36.478490022356894</v>
      </c>
      <c r="G196" s="213"/>
      <c r="H196" s="213">
        <v>93.046000000000006</v>
      </c>
      <c r="I196" s="213">
        <v>9.7708759722728313</v>
      </c>
      <c r="J196" s="213"/>
      <c r="K196" s="213">
        <v>164.92400000000001</v>
      </c>
      <c r="L196" s="213">
        <v>17.318873985460144</v>
      </c>
      <c r="M196" s="209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09"/>
      <c r="AK196" s="209"/>
    </row>
    <row r="197" spans="1:37" s="211" customFormat="1" ht="9" customHeight="1">
      <c r="A197" s="209" t="s">
        <v>20</v>
      </c>
      <c r="B197" s="212">
        <v>691.12900000000002</v>
      </c>
      <c r="C197" s="212">
        <v>22.486613851966787</v>
      </c>
      <c r="D197" s="212"/>
      <c r="E197" s="212">
        <v>646.6</v>
      </c>
      <c r="F197" s="212">
        <v>21.03781568517849</v>
      </c>
      <c r="G197" s="212"/>
      <c r="H197" s="212">
        <v>44.529000000000003</v>
      </c>
      <c r="I197" s="212">
        <v>1.4487981667882974</v>
      </c>
      <c r="J197" s="212"/>
      <c r="K197" s="212">
        <v>1195.701</v>
      </c>
      <c r="L197" s="212">
        <v>38.903398163599761</v>
      </c>
      <c r="M197" s="209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09"/>
      <c r="AK197" s="209"/>
    </row>
    <row r="198" spans="1:37" s="211" customFormat="1" ht="9" customHeight="1">
      <c r="A198" s="209" t="s">
        <v>21</v>
      </c>
      <c r="B198" s="212">
        <v>235.62</v>
      </c>
      <c r="C198" s="212">
        <v>30.86859688195991</v>
      </c>
      <c r="D198" s="212"/>
      <c r="E198" s="212">
        <v>217.37200000000001</v>
      </c>
      <c r="F198" s="212">
        <v>28.477924800209614</v>
      </c>
      <c r="G198" s="212"/>
      <c r="H198" s="212">
        <v>18.248000000000001</v>
      </c>
      <c r="I198" s="212">
        <v>2.3906720817502949</v>
      </c>
      <c r="J198" s="212"/>
      <c r="K198" s="212">
        <v>217.548</v>
      </c>
      <c r="L198" s="212">
        <v>28.500982575658323</v>
      </c>
      <c r="M198" s="209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09"/>
      <c r="AK198" s="209"/>
    </row>
    <row r="199" spans="1:37" s="211" customFormat="1" ht="9" customHeight="1">
      <c r="A199" s="209" t="s">
        <v>22</v>
      </c>
      <c r="B199" s="212">
        <v>4174.5959999999995</v>
      </c>
      <c r="C199" s="212">
        <v>76.411031928808413</v>
      </c>
      <c r="D199" s="212"/>
      <c r="E199" s="212">
        <v>2551.31</v>
      </c>
      <c r="F199" s="212">
        <v>46.698705664042265</v>
      </c>
      <c r="G199" s="212"/>
      <c r="H199" s="212">
        <v>1623.2860000000001</v>
      </c>
      <c r="I199" s="212">
        <v>29.712326264766141</v>
      </c>
      <c r="J199" s="212"/>
      <c r="K199" s="212">
        <v>329.92399999999998</v>
      </c>
      <c r="L199" s="212">
        <v>6.0388677845904581</v>
      </c>
      <c r="M199" s="209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09"/>
      <c r="AK199" s="209"/>
    </row>
    <row r="200" spans="1:37" s="211" customFormat="1" ht="9" customHeight="1">
      <c r="A200" s="87" t="s">
        <v>23</v>
      </c>
      <c r="B200" s="213">
        <v>1005.732</v>
      </c>
      <c r="C200" s="213">
        <v>26.280729994146668</v>
      </c>
      <c r="D200" s="213"/>
      <c r="E200" s="213">
        <v>905.89400000000001</v>
      </c>
      <c r="F200" s="213">
        <v>23.671868467263149</v>
      </c>
      <c r="G200" s="213"/>
      <c r="H200" s="213">
        <v>99.837999999999994</v>
      </c>
      <c r="I200" s="213">
        <v>2.6088615268835187</v>
      </c>
      <c r="J200" s="213"/>
      <c r="K200" s="213">
        <v>1200.877</v>
      </c>
      <c r="L200" s="213">
        <v>31.380053725227864</v>
      </c>
      <c r="M200" s="209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09"/>
      <c r="AK200" s="209"/>
    </row>
    <row r="201" spans="1:37" s="211" customFormat="1" ht="9" customHeight="1">
      <c r="A201" s="209" t="s">
        <v>24</v>
      </c>
      <c r="B201" s="212">
        <v>2682.73</v>
      </c>
      <c r="C201" s="212">
        <v>30.550435783251139</v>
      </c>
      <c r="D201" s="212"/>
      <c r="E201" s="212">
        <v>2529.3980000000001</v>
      </c>
      <c r="F201" s="212">
        <v>28.804319170875885</v>
      </c>
      <c r="G201" s="212"/>
      <c r="H201" s="212">
        <v>153.33199999999999</v>
      </c>
      <c r="I201" s="212">
        <v>1.7461166123752536</v>
      </c>
      <c r="J201" s="212"/>
      <c r="K201" s="212">
        <v>2926.0970000000002</v>
      </c>
      <c r="L201" s="212">
        <v>33.321854414743122</v>
      </c>
      <c r="M201" s="209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09"/>
      <c r="AK201" s="209"/>
    </row>
    <row r="202" spans="1:37" s="211" customFormat="1" ht="9" customHeight="1">
      <c r="A202" s="209" t="s">
        <v>25</v>
      </c>
      <c r="B202" s="212">
        <v>680.04200000000003</v>
      </c>
      <c r="C202" s="212">
        <v>37.349758889242835</v>
      </c>
      <c r="D202" s="212"/>
      <c r="E202" s="212">
        <v>639.63</v>
      </c>
      <c r="F202" s="212">
        <v>35.130221777958411</v>
      </c>
      <c r="G202" s="212"/>
      <c r="H202" s="212">
        <v>40.411999999999999</v>
      </c>
      <c r="I202" s="212">
        <v>2.2195371112844229</v>
      </c>
      <c r="J202" s="212"/>
      <c r="K202" s="212">
        <v>460.94499999999999</v>
      </c>
      <c r="L202" s="212">
        <v>25.31635488867164</v>
      </c>
      <c r="M202" s="209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09"/>
      <c r="AK202" s="209"/>
    </row>
    <row r="203" spans="1:37" s="211" customFormat="1" ht="9" customHeight="1">
      <c r="A203" s="209" t="s">
        <v>26</v>
      </c>
      <c r="B203" s="212">
        <v>2587.8330000000001</v>
      </c>
      <c r="C203" s="212">
        <v>43.383853861412163</v>
      </c>
      <c r="D203" s="212"/>
      <c r="E203" s="212">
        <v>2334.5729999999999</v>
      </c>
      <c r="F203" s="212">
        <v>39.13806411031878</v>
      </c>
      <c r="G203" s="212"/>
      <c r="H203" s="212">
        <v>253.26</v>
      </c>
      <c r="I203" s="212">
        <v>4.2457897510933842</v>
      </c>
      <c r="J203" s="212"/>
      <c r="K203" s="212">
        <v>1176.5119999999999</v>
      </c>
      <c r="L203" s="212">
        <v>19.72369340455808</v>
      </c>
      <c r="M203" s="209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09"/>
      <c r="AK203" s="209"/>
    </row>
    <row r="204" spans="1:37" s="211" customFormat="1" ht="9" customHeight="1">
      <c r="A204" s="87" t="s">
        <v>27</v>
      </c>
      <c r="B204" s="213">
        <v>2412.1990000000001</v>
      </c>
      <c r="C204" s="213">
        <v>66.469488282274725</v>
      </c>
      <c r="D204" s="213"/>
      <c r="E204" s="213">
        <v>1440.76</v>
      </c>
      <c r="F204" s="213">
        <v>39.700945045400537</v>
      </c>
      <c r="G204" s="213"/>
      <c r="H204" s="213">
        <v>971.43899999999996</v>
      </c>
      <c r="I204" s="213">
        <v>26.768543236874187</v>
      </c>
      <c r="J204" s="213"/>
      <c r="K204" s="213">
        <v>263.15499999999997</v>
      </c>
      <c r="L204" s="213">
        <v>7.2513827378761055</v>
      </c>
      <c r="M204" s="209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09"/>
      <c r="AK204" s="209"/>
    </row>
    <row r="205" spans="1:37" s="211" customFormat="1" ht="9" customHeight="1">
      <c r="A205" s="209" t="s">
        <v>28</v>
      </c>
      <c r="B205" s="212">
        <v>1311.1030000000001</v>
      </c>
      <c r="C205" s="212">
        <v>43.845155490931852</v>
      </c>
      <c r="D205" s="212"/>
      <c r="E205" s="212">
        <v>1129.6300000000001</v>
      </c>
      <c r="F205" s="212">
        <v>37.77643937754803</v>
      </c>
      <c r="G205" s="212"/>
      <c r="H205" s="212">
        <v>181.47300000000001</v>
      </c>
      <c r="I205" s="212">
        <v>6.0687161133838279</v>
      </c>
      <c r="J205" s="212"/>
      <c r="K205" s="212">
        <v>403.48</v>
      </c>
      <c r="L205" s="212">
        <v>13.492947035802057</v>
      </c>
      <c r="M205" s="209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09"/>
      <c r="AK205" s="209"/>
    </row>
    <row r="206" spans="1:37" s="211" customFormat="1" ht="9" customHeight="1">
      <c r="A206" s="209" t="s">
        <v>29</v>
      </c>
      <c r="B206" s="212">
        <v>2337.643</v>
      </c>
      <c r="C206" s="212">
        <v>28.429172396238648</v>
      </c>
      <c r="D206" s="212"/>
      <c r="E206" s="212">
        <v>2093.1219999999998</v>
      </c>
      <c r="F206" s="212">
        <v>25.455437885237327</v>
      </c>
      <c r="G206" s="212"/>
      <c r="H206" s="212">
        <v>244.52099999999999</v>
      </c>
      <c r="I206" s="212">
        <v>2.9737345110013256</v>
      </c>
      <c r="J206" s="212"/>
      <c r="K206" s="212">
        <v>2252.645</v>
      </c>
      <c r="L206" s="212">
        <v>27.395471871678019</v>
      </c>
      <c r="M206" s="209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09"/>
      <c r="AK206" s="209"/>
    </row>
    <row r="207" spans="1:37" s="211" customFormat="1" ht="9" customHeight="1">
      <c r="A207" s="209" t="s">
        <v>30</v>
      </c>
      <c r="B207" s="212">
        <v>7546.5420000000004</v>
      </c>
      <c r="C207" s="212">
        <v>42.716003862390536</v>
      </c>
      <c r="D207" s="212"/>
      <c r="E207" s="212">
        <v>6680.7939999999999</v>
      </c>
      <c r="F207" s="212">
        <v>37.815574644364993</v>
      </c>
      <c r="G207" s="212"/>
      <c r="H207" s="212">
        <v>865.74800000000005</v>
      </c>
      <c r="I207" s="212">
        <v>4.9004292180255389</v>
      </c>
      <c r="J207" s="212"/>
      <c r="K207" s="212">
        <v>3610.4839999999999</v>
      </c>
      <c r="L207" s="212">
        <v>20.436571941042565</v>
      </c>
      <c r="M207" s="209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09"/>
      <c r="AK207" s="209"/>
    </row>
    <row r="208" spans="1:37" s="211" customFormat="1" ht="9" customHeight="1">
      <c r="A208" s="87" t="s">
        <v>31</v>
      </c>
      <c r="B208" s="213">
        <v>2161.9180000000001</v>
      </c>
      <c r="C208" s="213">
        <v>46.044515362029678</v>
      </c>
      <c r="D208" s="213"/>
      <c r="E208" s="213">
        <v>1877.5650000000001</v>
      </c>
      <c r="F208" s="213">
        <v>39.98836703598807</v>
      </c>
      <c r="G208" s="213"/>
      <c r="H208" s="213">
        <v>284.35300000000001</v>
      </c>
      <c r="I208" s="213">
        <v>6.05614832604161</v>
      </c>
      <c r="J208" s="213"/>
      <c r="K208" s="213">
        <v>670.322</v>
      </c>
      <c r="L208" s="213">
        <v>14.276513552552158</v>
      </c>
      <c r="M208" s="209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09"/>
      <c r="AK208" s="209"/>
    </row>
    <row r="209" spans="1:37" s="211" customFormat="1" ht="9" customHeight="1">
      <c r="A209" s="209" t="s">
        <v>32</v>
      </c>
      <c r="B209" s="212">
        <v>1013.33</v>
      </c>
      <c r="C209" s="212">
        <v>50.815567467164925</v>
      </c>
      <c r="D209" s="212"/>
      <c r="E209" s="212">
        <v>866.35599999999999</v>
      </c>
      <c r="F209" s="212">
        <v>43.44524663099201</v>
      </c>
      <c r="G209" s="212"/>
      <c r="H209" s="212">
        <v>146.97399999999999</v>
      </c>
      <c r="I209" s="212">
        <v>7.3703208361729136</v>
      </c>
      <c r="J209" s="212"/>
      <c r="K209" s="212">
        <v>279.55099999999999</v>
      </c>
      <c r="L209" s="212">
        <v>14.018673779532259</v>
      </c>
      <c r="M209" s="209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09"/>
      <c r="AK209" s="209"/>
    </row>
    <row r="210" spans="1:37" s="211" customFormat="1" ht="9" customHeight="1">
      <c r="A210" s="209" t="s">
        <v>33</v>
      </c>
      <c r="B210" s="212">
        <v>450.95400000000001</v>
      </c>
      <c r="C210" s="212">
        <v>34.770426239468541</v>
      </c>
      <c r="D210" s="212"/>
      <c r="E210" s="212">
        <v>374.70800000000003</v>
      </c>
      <c r="F210" s="212">
        <v>28.891542985179814</v>
      </c>
      <c r="G210" s="212"/>
      <c r="H210" s="212">
        <v>76.245999999999995</v>
      </c>
      <c r="I210" s="212">
        <v>5.8788832542887253</v>
      </c>
      <c r="J210" s="212"/>
      <c r="K210" s="212">
        <v>316.37200000000001</v>
      </c>
      <c r="L210" s="212">
        <v>24.393595112213529</v>
      </c>
      <c r="M210" s="209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09"/>
      <c r="AK210" s="209"/>
    </row>
    <row r="211" spans="1:37" s="211" customFormat="1" ht="9" customHeight="1">
      <c r="A211" s="209" t="s">
        <v>34</v>
      </c>
      <c r="B211" s="212">
        <v>773.02800000000002</v>
      </c>
      <c r="C211" s="212">
        <v>14.527048930327377</v>
      </c>
      <c r="D211" s="212"/>
      <c r="E211" s="212">
        <v>747.79499999999996</v>
      </c>
      <c r="F211" s="212">
        <v>14.052860381324042</v>
      </c>
      <c r="G211" s="212"/>
      <c r="H211" s="212">
        <v>25.233000000000001</v>
      </c>
      <c r="I211" s="212">
        <v>0.47418854900333579</v>
      </c>
      <c r="J211" s="212"/>
      <c r="K211" s="212">
        <v>2365.444</v>
      </c>
      <c r="L211" s="212">
        <v>44.45236230763868</v>
      </c>
      <c r="M211" s="209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09"/>
      <c r="AK211" s="209"/>
    </row>
    <row r="212" spans="1:37" s="211" customFormat="1" ht="9" customHeight="1">
      <c r="A212" s="87" t="s">
        <v>35</v>
      </c>
      <c r="B212" s="213">
        <v>2714.6970000000001</v>
      </c>
      <c r="C212" s="213">
        <v>66.351622191045564</v>
      </c>
      <c r="D212" s="213"/>
      <c r="E212" s="213">
        <v>1762.8489999999999</v>
      </c>
      <c r="F212" s="213">
        <v>43.086904662974348</v>
      </c>
      <c r="G212" s="213"/>
      <c r="H212" s="213">
        <v>951.84799999999996</v>
      </c>
      <c r="I212" s="213">
        <v>23.264717528071213</v>
      </c>
      <c r="J212" s="213"/>
      <c r="K212" s="213">
        <v>347.97800000000001</v>
      </c>
      <c r="L212" s="213">
        <v>8.5051498516393007</v>
      </c>
      <c r="M212" s="209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09"/>
      <c r="AK212" s="209"/>
    </row>
    <row r="213" spans="1:37" s="211" customFormat="1" ht="9" customHeight="1">
      <c r="A213" s="209" t="s">
        <v>36</v>
      </c>
      <c r="B213" s="212">
        <v>3763.65</v>
      </c>
      <c r="C213" s="212">
        <v>58.916717607859006</v>
      </c>
      <c r="D213" s="212"/>
      <c r="E213" s="212">
        <v>3211.7269999999999</v>
      </c>
      <c r="F213" s="212">
        <v>50.276835702718422</v>
      </c>
      <c r="G213" s="212"/>
      <c r="H213" s="212">
        <v>551.923</v>
      </c>
      <c r="I213" s="212">
        <v>8.6398819051405855</v>
      </c>
      <c r="J213" s="212"/>
      <c r="K213" s="212">
        <v>749.30200000000002</v>
      </c>
      <c r="L213" s="212">
        <v>11.729681117267537</v>
      </c>
      <c r="M213" s="209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09"/>
      <c r="AK213" s="209"/>
    </row>
    <row r="214" spans="1:37" s="211" customFormat="1" ht="9" customHeight="1">
      <c r="A214" s="209" t="s">
        <v>37</v>
      </c>
      <c r="B214" s="212">
        <v>579.19899999999996</v>
      </c>
      <c r="C214" s="212">
        <v>27.580786558533799</v>
      </c>
      <c r="D214" s="212"/>
      <c r="E214" s="212">
        <v>538.00400000000002</v>
      </c>
      <c r="F214" s="212">
        <v>25.619128298973958</v>
      </c>
      <c r="G214" s="212"/>
      <c r="H214" s="212">
        <v>41.195</v>
      </c>
      <c r="I214" s="212">
        <v>1.9616582595598402</v>
      </c>
      <c r="J214" s="212"/>
      <c r="K214" s="212">
        <v>589.19200000000001</v>
      </c>
      <c r="L214" s="212">
        <v>28.056641662011927</v>
      </c>
      <c r="M214" s="209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09"/>
      <c r="AK214" s="209"/>
    </row>
    <row r="215" spans="1:37" s="211" customFormat="1" ht="9" customHeight="1">
      <c r="A215" s="209" t="s">
        <v>38</v>
      </c>
      <c r="B215" s="212">
        <v>474.83300000000003</v>
      </c>
      <c r="C215" s="212">
        <v>27.565429965859096</v>
      </c>
      <c r="D215" s="212"/>
      <c r="E215" s="212">
        <v>415.05</v>
      </c>
      <c r="F215" s="212">
        <v>24.094853785077735</v>
      </c>
      <c r="G215" s="212"/>
      <c r="H215" s="212">
        <v>59.783000000000001</v>
      </c>
      <c r="I215" s="212">
        <v>3.4705761807813573</v>
      </c>
      <c r="J215" s="212"/>
      <c r="K215" s="212">
        <v>467.28699999999998</v>
      </c>
      <c r="L215" s="212">
        <v>27.127362825364703</v>
      </c>
      <c r="M215" s="209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09"/>
      <c r="AK215" s="209"/>
    </row>
    <row r="216" spans="1:37" s="211" customFormat="1" ht="9" customHeight="1">
      <c r="A216" s="87" t="s">
        <v>39</v>
      </c>
      <c r="B216" s="213">
        <v>1229</v>
      </c>
      <c r="C216" s="213">
        <v>43.399114714559886</v>
      </c>
      <c r="D216" s="213"/>
      <c r="E216" s="213">
        <v>1021.423</v>
      </c>
      <c r="F216" s="213">
        <v>36.069043083067456</v>
      </c>
      <c r="G216" s="213"/>
      <c r="H216" s="213">
        <v>207.577</v>
      </c>
      <c r="I216" s="213">
        <v>7.330071631492431</v>
      </c>
      <c r="J216" s="213"/>
      <c r="K216" s="213">
        <v>609.19799999999998</v>
      </c>
      <c r="L216" s="213">
        <v>21.512330257022342</v>
      </c>
      <c r="M216" s="209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09"/>
      <c r="AK216" s="209"/>
    </row>
    <row r="217" spans="1:37" s="211" customFormat="1" ht="9" customHeight="1">
      <c r="A217" s="209" t="s">
        <v>40</v>
      </c>
      <c r="B217" s="212">
        <v>946.86800000000005</v>
      </c>
      <c r="C217" s="212">
        <v>30.878422822042111</v>
      </c>
      <c r="D217" s="212"/>
      <c r="E217" s="212">
        <v>864.56299999999999</v>
      </c>
      <c r="F217" s="212">
        <v>28.194364864261118</v>
      </c>
      <c r="G217" s="212"/>
      <c r="H217" s="212">
        <v>82.305000000000007</v>
      </c>
      <c r="I217" s="212">
        <v>2.6840579577809964</v>
      </c>
      <c r="J217" s="212"/>
      <c r="K217" s="212">
        <v>861.94399999999996</v>
      </c>
      <c r="L217" s="212">
        <v>28.108956349694221</v>
      </c>
      <c r="M217" s="209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09"/>
      <c r="AK217" s="209"/>
    </row>
    <row r="218" spans="1:37" s="211" customFormat="1" ht="9" customHeight="1">
      <c r="A218" s="209" t="s">
        <v>41</v>
      </c>
      <c r="B218" s="212">
        <v>863.029</v>
      </c>
      <c r="C218" s="212">
        <v>28.185481013323805</v>
      </c>
      <c r="D218" s="212"/>
      <c r="E218" s="212">
        <v>782.404</v>
      </c>
      <c r="F218" s="212">
        <v>25.552366243484983</v>
      </c>
      <c r="G218" s="212"/>
      <c r="H218" s="212">
        <v>80.625</v>
      </c>
      <c r="I218" s="212">
        <v>2.6331147698388255</v>
      </c>
      <c r="J218" s="212"/>
      <c r="K218" s="212">
        <v>1010.523</v>
      </c>
      <c r="L218" s="212">
        <v>33.002456267433672</v>
      </c>
      <c r="M218" s="209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09"/>
      <c r="AK218" s="209"/>
    </row>
    <row r="219" spans="1:37" s="211" customFormat="1" ht="9" customHeight="1">
      <c r="A219" s="209" t="s">
        <v>42</v>
      </c>
      <c r="B219" s="212">
        <v>1320.172</v>
      </c>
      <c r="C219" s="212">
        <v>53.646294296110099</v>
      </c>
      <c r="D219" s="212"/>
      <c r="E219" s="212">
        <v>1017.675</v>
      </c>
      <c r="F219" s="212">
        <v>41.35407549000724</v>
      </c>
      <c r="G219" s="212"/>
      <c r="H219" s="212">
        <v>302.49700000000001</v>
      </c>
      <c r="I219" s="212">
        <v>12.292218806102854</v>
      </c>
      <c r="J219" s="212"/>
      <c r="K219" s="212">
        <v>256.81099999999998</v>
      </c>
      <c r="L219" s="212">
        <v>10.435729953732036</v>
      </c>
      <c r="M219" s="209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09"/>
      <c r="AK219" s="209"/>
    </row>
    <row r="220" spans="1:37" s="211" customFormat="1" ht="9" customHeight="1">
      <c r="A220" s="87" t="s">
        <v>43</v>
      </c>
      <c r="B220" s="213">
        <v>1287.895</v>
      </c>
      <c r="C220" s="213">
        <v>35.070260608529516</v>
      </c>
      <c r="D220" s="213"/>
      <c r="E220" s="213">
        <v>1166.0830000000001</v>
      </c>
      <c r="F220" s="213">
        <v>31.75323663899303</v>
      </c>
      <c r="G220" s="213"/>
      <c r="H220" s="213">
        <v>121.812</v>
      </c>
      <c r="I220" s="213">
        <v>3.31702396953649</v>
      </c>
      <c r="J220" s="213"/>
      <c r="K220" s="213">
        <v>955.66800000000001</v>
      </c>
      <c r="L220" s="213">
        <v>26.023492454922327</v>
      </c>
      <c r="M220" s="209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09"/>
      <c r="AK220" s="209"/>
    </row>
    <row r="221" spans="1:37" s="211" customFormat="1" ht="9" customHeight="1">
      <c r="A221" s="209" t="s">
        <v>44</v>
      </c>
      <c r="B221" s="212">
        <v>645.76099999999997</v>
      </c>
      <c r="C221" s="212">
        <v>48.378749523337902</v>
      </c>
      <c r="D221" s="212"/>
      <c r="E221" s="212">
        <v>604.01400000000001</v>
      </c>
      <c r="F221" s="212">
        <v>45.25117189577788</v>
      </c>
      <c r="G221" s="212"/>
      <c r="H221" s="212">
        <v>41.747</v>
      </c>
      <c r="I221" s="212">
        <v>3.1275776275600222</v>
      </c>
      <c r="J221" s="212"/>
      <c r="K221" s="212">
        <v>205.166</v>
      </c>
      <c r="L221" s="212">
        <v>15.370507857713836</v>
      </c>
      <c r="M221" s="209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09"/>
      <c r="AK221" s="209"/>
    </row>
    <row r="222" spans="1:37" s="211" customFormat="1" ht="9" customHeight="1">
      <c r="A222" s="209" t="s">
        <v>45</v>
      </c>
      <c r="B222" s="212">
        <v>5088.5630000000001</v>
      </c>
      <c r="C222" s="212">
        <v>61.778921975104197</v>
      </c>
      <c r="D222" s="212"/>
      <c r="E222" s="212">
        <v>3630.7109999999998</v>
      </c>
      <c r="F222" s="212">
        <v>44.079519420935249</v>
      </c>
      <c r="G222" s="212"/>
      <c r="H222" s="212">
        <v>1457.8520000000001</v>
      </c>
      <c r="I222" s="212">
        <v>17.699402554168948</v>
      </c>
      <c r="J222" s="212"/>
      <c r="K222" s="212">
        <v>899.88099999999997</v>
      </c>
      <c r="L222" s="212">
        <v>10.925221538158954</v>
      </c>
      <c r="M222" s="209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09"/>
      <c r="AK222" s="209"/>
    </row>
    <row r="223" spans="1:37" s="211" customFormat="1" ht="9" customHeight="1">
      <c r="A223" s="209" t="s">
        <v>46</v>
      </c>
      <c r="B223" s="212">
        <v>900.476</v>
      </c>
      <c r="C223" s="212">
        <v>40.798022432487777</v>
      </c>
      <c r="D223" s="212"/>
      <c r="E223" s="212">
        <v>753.37</v>
      </c>
      <c r="F223" s="212">
        <v>34.133065356504027</v>
      </c>
      <c r="G223" s="212"/>
      <c r="H223" s="212">
        <v>147.10599999999999</v>
      </c>
      <c r="I223" s="212">
        <v>6.6649570759837546</v>
      </c>
      <c r="J223" s="212"/>
      <c r="K223" s="212">
        <v>451.101</v>
      </c>
      <c r="L223" s="212">
        <v>20.438111307039467</v>
      </c>
      <c r="M223" s="209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09"/>
      <c r="AK223" s="209"/>
    </row>
    <row r="224" spans="1:37" s="211" customFormat="1" ht="9" customHeight="1">
      <c r="A224" s="87" t="s">
        <v>47</v>
      </c>
      <c r="B224" s="213">
        <v>755.21400000000006</v>
      </c>
      <c r="C224" s="213">
        <v>46.761318605111946</v>
      </c>
      <c r="D224" s="213"/>
      <c r="E224" s="213">
        <v>700.8</v>
      </c>
      <c r="F224" s="213">
        <v>43.39211412720428</v>
      </c>
      <c r="G224" s="213"/>
      <c r="H224" s="213">
        <v>54.414000000000001</v>
      </c>
      <c r="I224" s="213">
        <v>3.3692044779076684</v>
      </c>
      <c r="J224" s="213"/>
      <c r="K224" s="213">
        <v>271.09399999999999</v>
      </c>
      <c r="L224" s="213">
        <v>16.78559044977214</v>
      </c>
      <c r="M224" s="209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09"/>
      <c r="AK224" s="209"/>
    </row>
    <row r="225" spans="1:37" ht="3" customHeight="1">
      <c r="A225" s="193"/>
      <c r="B225" s="193"/>
      <c r="C225" s="193"/>
      <c r="D225" s="193"/>
      <c r="E225" s="193"/>
      <c r="F225" s="193"/>
      <c r="G225" s="193"/>
      <c r="H225" s="193"/>
      <c r="I225" s="193"/>
      <c r="J225" s="193"/>
      <c r="K225" s="193"/>
      <c r="L225" s="193"/>
      <c r="M225" s="206"/>
      <c r="N225" s="217"/>
      <c r="O225" s="217"/>
    </row>
    <row r="226" spans="1:37" ht="3" customHeight="1">
      <c r="A226" s="194"/>
      <c r="M226" s="206"/>
      <c r="N226" s="217"/>
      <c r="O226" s="217"/>
    </row>
    <row r="227" spans="1:37" s="219" customFormat="1" ht="9" customHeight="1">
      <c r="A227" s="218" t="s">
        <v>215</v>
      </c>
      <c r="C227" s="220"/>
      <c r="D227" s="220"/>
      <c r="E227" s="220"/>
      <c r="F227" s="220"/>
      <c r="G227" s="220"/>
      <c r="H227" s="220"/>
      <c r="I227" s="221"/>
      <c r="J227" s="220"/>
      <c r="K227" s="220"/>
      <c r="L227" s="220"/>
      <c r="M227" s="220"/>
      <c r="N227" s="222"/>
      <c r="O227" s="222"/>
      <c r="P227" s="222"/>
      <c r="Q227" s="223"/>
      <c r="R227" s="223"/>
      <c r="S227" s="223"/>
      <c r="T227" s="223"/>
      <c r="U227" s="223"/>
      <c r="V227" s="223"/>
      <c r="W227" s="223"/>
      <c r="X227" s="223"/>
      <c r="Y227" s="224"/>
      <c r="Z227" s="224"/>
      <c r="AA227" s="224"/>
    </row>
    <row r="228" spans="1:37" s="219" customFormat="1" ht="9" customHeight="1">
      <c r="A228" s="218" t="s">
        <v>216</v>
      </c>
      <c r="C228" s="220"/>
      <c r="D228" s="220"/>
      <c r="E228" s="220"/>
      <c r="F228" s="220"/>
      <c r="G228" s="220"/>
      <c r="H228" s="220"/>
      <c r="I228" s="221"/>
      <c r="J228" s="220"/>
      <c r="K228" s="220"/>
      <c r="L228" s="220"/>
      <c r="M228" s="220"/>
      <c r="N228" s="222"/>
      <c r="O228" s="222"/>
      <c r="P228" s="222"/>
      <c r="Q228" s="223"/>
      <c r="R228" s="223"/>
      <c r="S228" s="223"/>
      <c r="T228" s="223"/>
      <c r="U228" s="223"/>
      <c r="V228" s="223"/>
      <c r="W228" s="223"/>
      <c r="X228" s="223"/>
      <c r="Y228" s="224"/>
      <c r="Z228" s="224"/>
      <c r="AA228" s="224"/>
    </row>
    <row r="229" spans="1:37" s="219" customFormat="1" ht="9" customHeight="1">
      <c r="A229" s="218" t="s">
        <v>217</v>
      </c>
      <c r="C229" s="220"/>
      <c r="D229" s="220"/>
      <c r="E229" s="220"/>
      <c r="F229" s="220"/>
      <c r="G229" s="220"/>
      <c r="H229" s="220"/>
      <c r="I229" s="221"/>
      <c r="J229" s="220"/>
      <c r="K229" s="220"/>
      <c r="L229" s="220"/>
      <c r="M229" s="220"/>
      <c r="N229" s="222"/>
      <c r="O229" s="222"/>
      <c r="P229" s="222"/>
      <c r="Q229" s="223"/>
      <c r="R229" s="223"/>
      <c r="S229" s="223"/>
      <c r="T229" s="223"/>
      <c r="U229" s="223"/>
      <c r="V229" s="223"/>
      <c r="W229" s="223"/>
      <c r="X229" s="223"/>
      <c r="Y229" s="224"/>
      <c r="Z229" s="224"/>
      <c r="AA229" s="224"/>
    </row>
    <row r="230" spans="1:37" s="219" customFormat="1" ht="9" customHeight="1">
      <c r="A230" s="218" t="s">
        <v>218</v>
      </c>
      <c r="C230" s="220"/>
      <c r="D230" s="220"/>
      <c r="E230" s="220"/>
      <c r="F230" s="220"/>
      <c r="G230" s="220"/>
      <c r="H230" s="220"/>
      <c r="I230" s="221"/>
      <c r="J230" s="220"/>
      <c r="K230" s="220"/>
      <c r="L230" s="220"/>
      <c r="M230" s="220"/>
      <c r="N230" s="222"/>
      <c r="O230" s="222"/>
      <c r="P230" s="222"/>
      <c r="Q230" s="223"/>
      <c r="R230" s="223"/>
      <c r="S230" s="223"/>
      <c r="T230" s="223"/>
      <c r="U230" s="223"/>
      <c r="V230" s="223"/>
      <c r="W230" s="223"/>
      <c r="X230" s="223"/>
      <c r="Y230" s="224"/>
      <c r="Z230" s="224"/>
      <c r="AA230" s="224"/>
    </row>
    <row r="231" spans="1:37" s="219" customFormat="1" ht="9" customHeight="1">
      <c r="A231" s="218" t="s">
        <v>219</v>
      </c>
      <c r="C231" s="220"/>
      <c r="D231" s="220"/>
      <c r="E231" s="220"/>
      <c r="F231" s="220"/>
      <c r="G231" s="220"/>
      <c r="H231" s="220"/>
      <c r="I231" s="225"/>
      <c r="J231" s="220"/>
      <c r="K231" s="220"/>
      <c r="L231" s="220"/>
      <c r="M231" s="220"/>
      <c r="N231" s="222"/>
      <c r="O231" s="222"/>
      <c r="P231" s="222"/>
      <c r="Q231" s="223"/>
      <c r="R231" s="223"/>
      <c r="S231" s="223"/>
      <c r="T231" s="223"/>
      <c r="U231" s="223"/>
      <c r="V231" s="223"/>
      <c r="W231" s="223"/>
      <c r="X231" s="223"/>
      <c r="Y231" s="224"/>
      <c r="Z231" s="224"/>
      <c r="AA231" s="224"/>
    </row>
    <row r="232" spans="1:37" s="219" customFormat="1" ht="9" customHeight="1">
      <c r="A232" s="226" t="s">
        <v>220</v>
      </c>
      <c r="B232" s="226"/>
      <c r="C232" s="226"/>
      <c r="D232" s="226"/>
      <c r="E232" s="226"/>
      <c r="F232" s="226"/>
      <c r="G232" s="226"/>
      <c r="H232" s="227"/>
      <c r="I232" s="227"/>
      <c r="J232" s="227"/>
      <c r="K232" s="227"/>
      <c r="L232" s="227"/>
      <c r="M232" s="227"/>
      <c r="N232" s="228"/>
      <c r="O232" s="222"/>
      <c r="P232" s="222"/>
      <c r="Q232" s="223"/>
      <c r="R232" s="223"/>
      <c r="S232" s="223"/>
      <c r="T232" s="223"/>
      <c r="U232" s="223"/>
      <c r="V232" s="223"/>
      <c r="W232" s="223"/>
      <c r="X232" s="223"/>
      <c r="Y232" s="224"/>
      <c r="Z232" s="224"/>
      <c r="AA232" s="224"/>
    </row>
    <row r="233" spans="1:37" s="204" customFormat="1" ht="9" hidden="1" customHeight="1">
      <c r="A233" s="229"/>
      <c r="M233" s="200"/>
      <c r="N233" s="201"/>
      <c r="O233" s="201"/>
      <c r="P233" s="201"/>
      <c r="Q233" s="201"/>
      <c r="R233" s="201"/>
      <c r="S233" s="201"/>
      <c r="T233" s="201"/>
      <c r="U233" s="201"/>
      <c r="V233" s="201"/>
      <c r="W233" s="201"/>
      <c r="X233" s="201"/>
      <c r="Y233" s="200"/>
      <c r="Z233" s="200"/>
      <c r="AA233" s="200"/>
      <c r="AB233" s="200"/>
      <c r="AC233" s="200"/>
      <c r="AD233" s="200"/>
      <c r="AE233" s="200"/>
      <c r="AF233" s="200"/>
      <c r="AG233" s="200"/>
      <c r="AH233" s="200"/>
      <c r="AI233" s="200"/>
      <c r="AJ233" s="200"/>
      <c r="AK233" s="200"/>
    </row>
    <row r="234" spans="1:37" ht="9" hidden="1" customHeight="1">
      <c r="A234" s="165"/>
    </row>
    <row r="235" spans="1:37" ht="11.25" hidden="1" customHeight="1"/>
    <row r="236" spans="1:37" ht="11.25" hidden="1" customHeight="1"/>
    <row r="237" spans="1:37" ht="11.25" hidden="1" customHeight="1"/>
    <row r="238" spans="1:37" ht="11.25" hidden="1" customHeight="1"/>
    <row r="239" spans="1:37" ht="11.25" hidden="1" customHeight="1"/>
    <row r="240" spans="1:37" ht="11.25" hidden="1" customHeight="1"/>
    <row r="241" ht="11.25" hidden="1" customHeight="1"/>
    <row r="242" ht="11.25" hidden="1" customHeight="1"/>
    <row r="243" ht="11.25" hidden="1" customHeight="1"/>
    <row r="244" ht="11.25" hidden="1" customHeight="1"/>
    <row r="245" ht="11.25" hidden="1" customHeight="1"/>
    <row r="246" ht="11.25" hidden="1" customHeight="1"/>
    <row r="247" ht="11.25" hidden="1" customHeight="1"/>
    <row r="248" ht="11.25" hidden="1" customHeight="1"/>
    <row r="249" ht="11.25" hidden="1" customHeight="1"/>
    <row r="250" ht="11.25" hidden="1" customHeight="1"/>
    <row r="251" ht="11.25" hidden="1" customHeight="1"/>
    <row r="252" ht="11.25" hidden="1" customHeight="1"/>
    <row r="253" ht="11.25" hidden="1" customHeight="1"/>
    <row r="254" ht="11.25" hidden="1" customHeight="1"/>
    <row r="255" ht="11.25" hidden="1" customHeight="1"/>
    <row r="256" ht="11.25" hidden="1" customHeight="1"/>
    <row r="257" ht="11.25" hidden="1" customHeight="1"/>
    <row r="258" ht="11.25" hidden="1" customHeight="1"/>
    <row r="259" ht="11.25" hidden="1" customHeight="1"/>
    <row r="260" ht="11.25" hidden="1" customHeight="1"/>
    <row r="261" ht="11.25" hidden="1" customHeight="1"/>
    <row r="262" ht="11.25" hidden="1" customHeight="1"/>
    <row r="263" ht="11.25" hidden="1" customHeight="1"/>
    <row r="264" ht="11.25" hidden="1" customHeight="1"/>
    <row r="265" ht="11.25" hidden="1" customHeight="1"/>
    <row r="266" ht="11.25" hidden="1" customHeight="1"/>
    <row r="267" ht="11.25" hidden="1" customHeight="1"/>
    <row r="268" ht="11.25" hidden="1" customHeight="1"/>
    <row r="269" ht="11.25" hidden="1" customHeight="1"/>
    <row r="270" ht="11.25" hidden="1" customHeight="1"/>
    <row r="271" ht="11.25" hidden="1" customHeight="1"/>
    <row r="272" ht="11.25" hidden="1" customHeight="1"/>
    <row r="273" ht="11.25" hidden="1" customHeight="1"/>
    <row r="274" ht="11.25" hidden="1" customHeight="1"/>
    <row r="275" ht="11.25" hidden="1" customHeight="1"/>
    <row r="276" ht="11.25" hidden="1" customHeight="1"/>
    <row r="277" ht="11.25" hidden="1" customHeight="1"/>
    <row r="278" ht="11.25" hidden="1" customHeight="1"/>
    <row r="279" ht="11.25" hidden="1" customHeight="1"/>
    <row r="280" ht="11.25" hidden="1" customHeight="1"/>
    <row r="281" ht="11.25" hidden="1" customHeight="1"/>
    <row r="282" ht="11.25" hidden="1" customHeight="1"/>
    <row r="283" ht="11.25" hidden="1" customHeight="1"/>
    <row r="284" ht="11.25" hidden="1" customHeight="1"/>
    <row r="285" ht="11.25" hidden="1" customHeight="1"/>
    <row r="286" ht="11.25" hidden="1" customHeight="1"/>
    <row r="287" ht="11.25" hidden="1" customHeight="1"/>
    <row r="288" ht="11.25" hidden="1" customHeight="1"/>
    <row r="289" ht="11.25" hidden="1" customHeight="1"/>
    <row r="290" ht="11.25" hidden="1" customHeight="1"/>
    <row r="291" ht="11.25" hidden="1" customHeight="1"/>
    <row r="292" ht="11.25" hidden="1" customHeight="1"/>
    <row r="293" ht="11.25" hidden="1" customHeight="1"/>
    <row r="294" ht="11.25" hidden="1" customHeight="1"/>
    <row r="295" ht="11.25" hidden="1" customHeight="1"/>
    <row r="296" ht="11.25" hidden="1" customHeight="1"/>
    <row r="297" ht="11.25" hidden="1" customHeight="1"/>
    <row r="298" ht="11.25" hidden="1" customHeight="1"/>
    <row r="299" ht="11.25" hidden="1" customHeight="1"/>
    <row r="300" ht="11.25" hidden="1" customHeight="1"/>
    <row r="301" ht="11.25" hidden="1" customHeight="1"/>
    <row r="302" ht="11.25" hidden="1" customHeight="1"/>
    <row r="303" ht="11.25" hidden="1" customHeight="1"/>
    <row r="304" ht="11.25" hidden="1" customHeight="1"/>
    <row r="305" ht="11.25" hidden="1" customHeight="1"/>
    <row r="306" ht="11.25" hidden="1" customHeight="1"/>
    <row r="307" ht="11.25" hidden="1" customHeight="1"/>
    <row r="308" ht="11.25" hidden="1" customHeight="1"/>
    <row r="309" ht="11.25" hidden="1" customHeight="1"/>
    <row r="310" ht="11.25" hidden="1" customHeight="1"/>
    <row r="311" ht="11.25" hidden="1" customHeight="1"/>
    <row r="312" ht="11.25" hidden="1" customHeight="1"/>
    <row r="313" ht="11.25" hidden="1" customHeight="1"/>
    <row r="314" ht="11.25" hidden="1" customHeight="1"/>
    <row r="315" ht="11.25" hidden="1" customHeight="1"/>
    <row r="316" ht="11.25" hidden="1" customHeight="1"/>
    <row r="317" ht="11.25" hidden="1" customHeight="1"/>
    <row r="318" ht="11.25" hidden="1" customHeight="1"/>
    <row r="319" ht="11.25" hidden="1" customHeight="1"/>
    <row r="320" ht="11.25" hidden="1" customHeight="1"/>
    <row r="321" ht="11.25" hidden="1" customHeight="1"/>
    <row r="322" ht="11.25" hidden="1" customHeight="1"/>
    <row r="323" ht="11.25" hidden="1" customHeight="1"/>
    <row r="324" ht="11.25" hidden="1" customHeight="1"/>
    <row r="325" ht="11.25" hidden="1" customHeight="1"/>
    <row r="326" ht="11.25" hidden="1" customHeight="1"/>
    <row r="327" ht="11.25" hidden="1" customHeight="1"/>
    <row r="328" ht="11.25" hidden="1" customHeight="1"/>
    <row r="329" ht="11.25" hidden="1" customHeight="1"/>
    <row r="330" ht="11.25" hidden="1" customHeight="1"/>
    <row r="331" ht="11.25" hidden="1" customHeight="1"/>
    <row r="332" ht="11.25" hidden="1" customHeight="1"/>
    <row r="333" ht="11.25" hidden="1" customHeight="1"/>
    <row r="334" ht="11.25" hidden="1" customHeight="1"/>
    <row r="335" ht="11.25" hidden="1" customHeight="1"/>
    <row r="336" ht="11.25" hidden="1" customHeight="1"/>
    <row r="337" ht="11.25" hidden="1" customHeight="1"/>
    <row r="338" ht="11.25" hidden="1" customHeight="1"/>
    <row r="339" ht="11.25" hidden="1" customHeight="1"/>
    <row r="340" ht="11.25" hidden="1" customHeight="1"/>
    <row r="341" ht="11.25" hidden="1" customHeight="1"/>
    <row r="342" ht="11.25" hidden="1" customHeight="1"/>
    <row r="343" ht="11.25" hidden="1" customHeight="1"/>
    <row r="344" ht="11.25" hidden="1" customHeight="1"/>
    <row r="345" ht="11.25" hidden="1" customHeight="1"/>
    <row r="346" ht="11.25" hidden="1" customHeight="1"/>
    <row r="347" ht="11.25" hidden="1" customHeight="1"/>
    <row r="348" ht="11.25" hidden="1" customHeight="1"/>
    <row r="349" ht="11.25" hidden="1" customHeight="1"/>
    <row r="350" ht="11.25" hidden="1" customHeight="1"/>
    <row r="351" ht="11.25" hidden="1" customHeight="1"/>
    <row r="352" ht="11.25" hidden="1" customHeight="1"/>
    <row r="353" ht="11.25" hidden="1" customHeight="1"/>
    <row r="354" ht="11.25" hidden="1" customHeight="1"/>
    <row r="355" ht="11.25" hidden="1" customHeight="1"/>
    <row r="356" ht="11.25" hidden="1" customHeight="1"/>
    <row r="357" ht="11.25" hidden="1" customHeight="1"/>
    <row r="358" ht="11.25" hidden="1" customHeight="1"/>
    <row r="359" ht="11.25" hidden="1" customHeight="1"/>
    <row r="360" ht="11.25" hidden="1" customHeight="1"/>
    <row r="361" ht="11.25" hidden="1" customHeight="1"/>
    <row r="362" ht="11.25" hidden="1" customHeight="1"/>
    <row r="363" ht="11.25" hidden="1" customHeight="1"/>
    <row r="364" ht="11.25" hidden="1" customHeight="1"/>
    <row r="365" ht="11.25" hidden="1" customHeight="1"/>
    <row r="366" ht="11.25" hidden="1" customHeight="1"/>
    <row r="367" ht="11.25" hidden="1" customHeight="1"/>
    <row r="368" ht="11.25" hidden="1" customHeight="1"/>
    <row r="369" ht="11.25" hidden="1" customHeight="1"/>
    <row r="370" ht="11.25" hidden="1" customHeight="1"/>
    <row r="371" ht="11.25" hidden="1" customHeight="1"/>
    <row r="372" ht="11.25" hidden="1" customHeight="1"/>
    <row r="373" ht="11.25" hidden="1" customHeight="1"/>
    <row r="374" ht="11.25" hidden="1" customHeight="1"/>
    <row r="375" ht="11.25" hidden="1" customHeight="1"/>
    <row r="376" ht="11.25" hidden="1" customHeight="1"/>
    <row r="377" ht="11.25" hidden="1" customHeight="1"/>
    <row r="378" ht="11.25" hidden="1" customHeight="1"/>
    <row r="379" ht="11.25" hidden="1" customHeight="1"/>
    <row r="380" ht="11.25" hidden="1" customHeight="1"/>
    <row r="381" ht="11.25" hidden="1" customHeight="1"/>
    <row r="382" ht="11.25" hidden="1" customHeight="1"/>
    <row r="383" ht="11.25" hidden="1" customHeight="1"/>
    <row r="384" ht="11.25" hidden="1" customHeight="1"/>
    <row r="385" spans="1:40" ht="11.25" hidden="1" customHeight="1"/>
    <row r="386" spans="1:40" ht="11.25" hidden="1" customHeight="1"/>
    <row r="387" spans="1:40" ht="11.25" hidden="1" customHeight="1"/>
    <row r="388" spans="1:40" ht="11.25" hidden="1" customHeight="1"/>
    <row r="389" spans="1:40" ht="11.25" hidden="1" customHeight="1"/>
    <row r="390" spans="1:40" ht="11.25" hidden="1" customHeight="1"/>
    <row r="391" spans="1:40" ht="11.25" hidden="1" customHeight="1"/>
    <row r="392" spans="1:40" ht="11.25" hidden="1" customHeight="1"/>
    <row r="393" spans="1:40" ht="11.25" hidden="1" customHeight="1"/>
    <row r="394" spans="1:40" ht="11.25" hidden="1" customHeight="1"/>
    <row r="395" spans="1:40" s="230" customFormat="1" ht="11.25" hidden="1" customHeight="1">
      <c r="A395" s="196"/>
      <c r="B395" s="196"/>
      <c r="C395" s="196"/>
      <c r="D395" s="196"/>
      <c r="E395" s="196"/>
      <c r="F395" s="196"/>
      <c r="G395" s="196"/>
      <c r="H395" s="196"/>
      <c r="I395" s="196"/>
      <c r="J395" s="196"/>
      <c r="K395" s="196"/>
      <c r="L395" s="196"/>
      <c r="M395" s="194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6"/>
      <c r="AM395" s="196"/>
      <c r="AN395" s="196"/>
    </row>
    <row r="396" spans="1:40" s="230" customFormat="1" ht="11.25" hidden="1" customHeight="1">
      <c r="A396" s="196"/>
      <c r="B396" s="196"/>
      <c r="C396" s="196"/>
      <c r="D396" s="196"/>
      <c r="E396" s="196"/>
      <c r="F396" s="196"/>
      <c r="G396" s="196"/>
      <c r="H396" s="196"/>
      <c r="I396" s="196"/>
      <c r="J396" s="196"/>
      <c r="K396" s="196"/>
      <c r="L396" s="196"/>
      <c r="M396" s="194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6"/>
      <c r="AM396" s="196"/>
      <c r="AN396" s="196"/>
    </row>
    <row r="397" spans="1:40" s="230" customFormat="1" ht="11.25" hidden="1" customHeight="1">
      <c r="A397" s="196"/>
      <c r="B397" s="196"/>
      <c r="C397" s="196"/>
      <c r="D397" s="196"/>
      <c r="E397" s="196"/>
      <c r="F397" s="196"/>
      <c r="G397" s="196"/>
      <c r="H397" s="196"/>
      <c r="I397" s="196"/>
      <c r="J397" s="196"/>
      <c r="K397" s="196"/>
      <c r="L397" s="196"/>
      <c r="M397" s="194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6"/>
      <c r="AM397" s="196"/>
      <c r="AN397" s="196"/>
    </row>
    <row r="398" spans="1:40" s="230" customFormat="1" ht="11.25" hidden="1" customHeight="1">
      <c r="A398" s="196"/>
      <c r="B398" s="196"/>
      <c r="C398" s="196"/>
      <c r="D398" s="196"/>
      <c r="E398" s="196"/>
      <c r="F398" s="196"/>
      <c r="G398" s="196"/>
      <c r="H398" s="196"/>
      <c r="I398" s="196"/>
      <c r="J398" s="196"/>
      <c r="K398" s="196"/>
      <c r="L398" s="196"/>
      <c r="M398" s="194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6"/>
      <c r="AM398" s="196"/>
      <c r="AN398" s="196"/>
    </row>
    <row r="399" spans="1:40" s="230" customFormat="1" ht="11.25" hidden="1" customHeight="1">
      <c r="A399" s="196"/>
      <c r="B399" s="196"/>
      <c r="C399" s="196"/>
      <c r="D399" s="196"/>
      <c r="E399" s="196"/>
      <c r="F399" s="196"/>
      <c r="G399" s="196"/>
      <c r="H399" s="196"/>
      <c r="I399" s="196"/>
      <c r="J399" s="196"/>
      <c r="K399" s="196"/>
      <c r="L399" s="196"/>
      <c r="M399" s="194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6"/>
      <c r="AM399" s="196"/>
      <c r="AN399" s="196"/>
    </row>
    <row r="400" spans="1:40" s="230" customFormat="1" ht="11.25" hidden="1" customHeight="1">
      <c r="A400" s="196"/>
      <c r="B400" s="196"/>
      <c r="C400" s="196"/>
      <c r="D400" s="196"/>
      <c r="E400" s="196"/>
      <c r="F400" s="196"/>
      <c r="G400" s="196"/>
      <c r="H400" s="196"/>
      <c r="I400" s="196"/>
      <c r="J400" s="196"/>
      <c r="K400" s="196"/>
      <c r="L400" s="196"/>
      <c r="M400" s="194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6"/>
      <c r="AM400" s="196"/>
      <c r="AN400" s="196"/>
    </row>
    <row r="401" spans="1:40" s="230" customFormat="1" ht="11.25" hidden="1" customHeight="1">
      <c r="A401" s="196"/>
      <c r="B401" s="231"/>
      <c r="C401" s="231"/>
      <c r="D401" s="231"/>
      <c r="E401" s="231"/>
      <c r="F401" s="231"/>
      <c r="G401" s="231"/>
      <c r="H401" s="231"/>
      <c r="I401" s="231"/>
      <c r="J401" s="231"/>
      <c r="K401" s="231"/>
      <c r="L401" s="231"/>
      <c r="M401" s="194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6"/>
      <c r="AM401" s="196"/>
      <c r="AN401" s="196"/>
    </row>
    <row r="402" spans="1:40" s="230" customFormat="1" ht="11.25" hidden="1" customHeight="1">
      <c r="A402" s="196"/>
      <c r="B402" s="232"/>
      <c r="C402" s="232"/>
      <c r="D402" s="232"/>
      <c r="E402" s="232"/>
      <c r="F402" s="232"/>
      <c r="G402" s="232"/>
      <c r="H402" s="232"/>
      <c r="I402" s="232"/>
      <c r="J402" s="232"/>
      <c r="K402" s="232"/>
      <c r="L402" s="232"/>
      <c r="M402" s="194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6"/>
      <c r="AM402" s="196"/>
      <c r="AN402" s="196"/>
    </row>
    <row r="403" spans="1:40" s="230" customFormat="1" ht="11.25" hidden="1" customHeight="1">
      <c r="A403" s="196"/>
      <c r="B403" s="232"/>
      <c r="C403" s="232"/>
      <c r="D403" s="232"/>
      <c r="E403" s="232"/>
      <c r="F403" s="232"/>
      <c r="G403" s="232"/>
      <c r="H403" s="232"/>
      <c r="I403" s="232"/>
      <c r="J403" s="232"/>
      <c r="K403" s="232"/>
      <c r="L403" s="232"/>
      <c r="M403" s="194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6"/>
      <c r="AM403" s="196"/>
      <c r="AN403" s="196"/>
    </row>
    <row r="404" spans="1:40" s="230" customFormat="1" ht="11.25" hidden="1" customHeight="1">
      <c r="A404" s="196"/>
      <c r="B404" s="232"/>
      <c r="C404" s="232"/>
      <c r="D404" s="232"/>
      <c r="E404" s="232"/>
      <c r="F404" s="232"/>
      <c r="G404" s="232"/>
      <c r="H404" s="232"/>
      <c r="I404" s="232"/>
      <c r="J404" s="232"/>
      <c r="K404" s="232"/>
      <c r="L404" s="232"/>
      <c r="M404" s="194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6"/>
      <c r="AM404" s="196"/>
      <c r="AN404" s="196"/>
    </row>
    <row r="405" spans="1:40" s="230" customFormat="1" ht="11.25" hidden="1" customHeight="1">
      <c r="A405" s="196"/>
      <c r="B405" s="232"/>
      <c r="C405" s="232"/>
      <c r="D405" s="232"/>
      <c r="E405" s="232"/>
      <c r="F405" s="232"/>
      <c r="G405" s="232"/>
      <c r="H405" s="232"/>
      <c r="I405" s="232"/>
      <c r="J405" s="232"/>
      <c r="K405" s="232"/>
      <c r="L405" s="232"/>
      <c r="M405" s="194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6"/>
      <c r="AM405" s="196"/>
      <c r="AN405" s="196"/>
    </row>
    <row r="406" spans="1:40" s="230" customFormat="1" ht="11.25" hidden="1" customHeight="1">
      <c r="A406" s="196"/>
      <c r="B406" s="232"/>
      <c r="C406" s="232"/>
      <c r="D406" s="232"/>
      <c r="E406" s="232"/>
      <c r="F406" s="232"/>
      <c r="G406" s="232"/>
      <c r="H406" s="232"/>
      <c r="I406" s="232"/>
      <c r="J406" s="232"/>
      <c r="K406" s="232"/>
      <c r="L406" s="232"/>
      <c r="M406" s="194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6"/>
      <c r="AM406" s="196"/>
      <c r="AN406" s="196"/>
    </row>
    <row r="407" spans="1:40" s="230" customFormat="1" ht="11.25" hidden="1" customHeight="1">
      <c r="A407" s="196"/>
      <c r="B407" s="232"/>
      <c r="C407" s="232"/>
      <c r="D407" s="232"/>
      <c r="E407" s="232"/>
      <c r="F407" s="232"/>
      <c r="G407" s="232"/>
      <c r="H407" s="232"/>
      <c r="I407" s="232"/>
      <c r="J407" s="232"/>
      <c r="K407" s="232"/>
      <c r="L407" s="232"/>
      <c r="M407" s="194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6"/>
      <c r="AM407" s="196"/>
      <c r="AN407" s="196"/>
    </row>
    <row r="408" spans="1:40" s="230" customFormat="1" ht="11.25" hidden="1" customHeight="1">
      <c r="A408" s="196"/>
      <c r="B408" s="232"/>
      <c r="C408" s="232"/>
      <c r="D408" s="232"/>
      <c r="E408" s="232"/>
      <c r="F408" s="232"/>
      <c r="G408" s="232"/>
      <c r="H408" s="232"/>
      <c r="I408" s="232"/>
      <c r="J408" s="232"/>
      <c r="K408" s="232"/>
      <c r="L408" s="232"/>
      <c r="M408" s="194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6"/>
      <c r="AM408" s="196"/>
      <c r="AN408" s="196"/>
    </row>
    <row r="409" spans="1:40" s="230" customFormat="1" ht="11.25" hidden="1" customHeight="1">
      <c r="A409" s="196"/>
      <c r="B409" s="232"/>
      <c r="C409" s="232"/>
      <c r="D409" s="232"/>
      <c r="E409" s="232"/>
      <c r="F409" s="232"/>
      <c r="G409" s="232"/>
      <c r="H409" s="232"/>
      <c r="I409" s="232"/>
      <c r="J409" s="232"/>
      <c r="K409" s="232"/>
      <c r="L409" s="232"/>
      <c r="M409" s="194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6"/>
      <c r="AM409" s="196"/>
      <c r="AN409" s="196"/>
    </row>
    <row r="410" spans="1:40" s="230" customFormat="1" ht="11.25" hidden="1" customHeight="1">
      <c r="A410" s="196"/>
      <c r="B410" s="232"/>
      <c r="C410" s="232"/>
      <c r="D410" s="232"/>
      <c r="E410" s="232"/>
      <c r="F410" s="232"/>
      <c r="G410" s="232"/>
      <c r="H410" s="232"/>
      <c r="I410" s="232"/>
      <c r="J410" s="232"/>
      <c r="K410" s="232"/>
      <c r="L410" s="232"/>
      <c r="M410" s="194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6"/>
      <c r="AM410" s="196"/>
      <c r="AN410" s="196"/>
    </row>
    <row r="411" spans="1:40" s="230" customFormat="1" ht="11.25" hidden="1" customHeight="1">
      <c r="A411" s="196"/>
      <c r="B411" s="232"/>
      <c r="C411" s="232"/>
      <c r="D411" s="232"/>
      <c r="E411" s="232"/>
      <c r="F411" s="232"/>
      <c r="G411" s="232"/>
      <c r="H411" s="232"/>
      <c r="I411" s="232"/>
      <c r="J411" s="232"/>
      <c r="K411" s="232"/>
      <c r="L411" s="232"/>
      <c r="M411" s="194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6"/>
      <c r="AM411" s="196"/>
      <c r="AN411" s="196"/>
    </row>
    <row r="412" spans="1:40" s="230" customFormat="1" ht="11.25" hidden="1" customHeight="1">
      <c r="A412" s="196"/>
      <c r="B412" s="232"/>
      <c r="C412" s="232"/>
      <c r="D412" s="232"/>
      <c r="E412" s="232"/>
      <c r="F412" s="232"/>
      <c r="G412" s="232"/>
      <c r="H412" s="232"/>
      <c r="I412" s="232"/>
      <c r="J412" s="232"/>
      <c r="K412" s="232"/>
      <c r="L412" s="232"/>
      <c r="M412" s="194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6"/>
      <c r="AM412" s="196"/>
      <c r="AN412" s="196"/>
    </row>
    <row r="413" spans="1:40" s="230" customFormat="1" ht="11.25" hidden="1" customHeight="1">
      <c r="A413" s="196"/>
      <c r="B413" s="232"/>
      <c r="C413" s="232"/>
      <c r="D413" s="232"/>
      <c r="E413" s="232"/>
      <c r="F413" s="232"/>
      <c r="G413" s="232"/>
      <c r="H413" s="232"/>
      <c r="I413" s="232"/>
      <c r="J413" s="232"/>
      <c r="K413" s="232"/>
      <c r="L413" s="232"/>
      <c r="M413" s="194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6"/>
      <c r="AM413" s="196"/>
      <c r="AN413" s="196"/>
    </row>
    <row r="414" spans="1:40" s="230" customFormat="1" ht="11.25" hidden="1" customHeight="1">
      <c r="A414" s="196"/>
      <c r="B414" s="232"/>
      <c r="C414" s="232"/>
      <c r="D414" s="232"/>
      <c r="E414" s="232"/>
      <c r="F414" s="232"/>
      <c r="G414" s="232"/>
      <c r="H414" s="232"/>
      <c r="I414" s="232"/>
      <c r="J414" s="232"/>
      <c r="K414" s="232"/>
      <c r="L414" s="232"/>
      <c r="M414" s="194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6"/>
      <c r="AM414" s="196"/>
      <c r="AN414" s="196"/>
    </row>
    <row r="415" spans="1:40" s="230" customFormat="1" ht="11.25" hidden="1" customHeight="1">
      <c r="A415" s="196"/>
      <c r="B415" s="232"/>
      <c r="C415" s="232"/>
      <c r="D415" s="232"/>
      <c r="E415" s="232"/>
      <c r="F415" s="232"/>
      <c r="G415" s="232"/>
      <c r="H415" s="232"/>
      <c r="I415" s="232"/>
      <c r="J415" s="232"/>
      <c r="K415" s="232"/>
      <c r="L415" s="232"/>
      <c r="M415" s="194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6"/>
      <c r="AM415" s="196"/>
      <c r="AN415" s="196"/>
    </row>
    <row r="416" spans="1:40" s="230" customFormat="1" ht="11.25" hidden="1" customHeight="1">
      <c r="A416" s="196"/>
      <c r="B416" s="232"/>
      <c r="C416" s="232"/>
      <c r="D416" s="232"/>
      <c r="E416" s="232"/>
      <c r="F416" s="232"/>
      <c r="G416" s="232"/>
      <c r="H416" s="232"/>
      <c r="I416" s="232"/>
      <c r="J416" s="232"/>
      <c r="K416" s="232"/>
      <c r="L416" s="232"/>
      <c r="M416" s="194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6"/>
      <c r="AM416" s="196"/>
      <c r="AN416" s="196"/>
    </row>
    <row r="417" spans="1:40" s="230" customFormat="1" ht="11.25" hidden="1" customHeight="1">
      <c r="A417" s="196"/>
      <c r="B417" s="232"/>
      <c r="C417" s="232"/>
      <c r="D417" s="232"/>
      <c r="E417" s="232"/>
      <c r="F417" s="232"/>
      <c r="G417" s="232"/>
      <c r="H417" s="232"/>
      <c r="I417" s="232"/>
      <c r="J417" s="232"/>
      <c r="K417" s="232"/>
      <c r="L417" s="232"/>
      <c r="M417" s="194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6"/>
      <c r="AM417" s="196"/>
      <c r="AN417" s="196"/>
    </row>
    <row r="418" spans="1:40" s="230" customFormat="1" ht="11.25" hidden="1" customHeight="1">
      <c r="A418" s="196"/>
      <c r="B418" s="232"/>
      <c r="C418" s="232"/>
      <c r="D418" s="232"/>
      <c r="E418" s="232"/>
      <c r="F418" s="232"/>
      <c r="G418" s="232"/>
      <c r="H418" s="232"/>
      <c r="I418" s="232"/>
      <c r="J418" s="232"/>
      <c r="K418" s="232"/>
      <c r="L418" s="232"/>
      <c r="M418" s="194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6"/>
      <c r="AM418" s="196"/>
      <c r="AN418" s="196"/>
    </row>
    <row r="419" spans="1:40" s="230" customFormat="1" ht="11.25" hidden="1" customHeight="1">
      <c r="A419" s="196"/>
      <c r="B419" s="232"/>
      <c r="C419" s="232"/>
      <c r="D419" s="232"/>
      <c r="E419" s="232"/>
      <c r="F419" s="232"/>
      <c r="G419" s="232"/>
      <c r="H419" s="232"/>
      <c r="I419" s="232"/>
      <c r="J419" s="232"/>
      <c r="K419" s="232"/>
      <c r="L419" s="232"/>
      <c r="M419" s="194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6"/>
      <c r="AM419" s="196"/>
      <c r="AN419" s="196"/>
    </row>
    <row r="420" spans="1:40" s="230" customFormat="1" ht="11.25" hidden="1" customHeight="1">
      <c r="A420" s="196"/>
      <c r="B420" s="232"/>
      <c r="C420" s="232"/>
      <c r="D420" s="232"/>
      <c r="E420" s="232"/>
      <c r="F420" s="232"/>
      <c r="G420" s="232"/>
      <c r="H420" s="232"/>
      <c r="I420" s="232"/>
      <c r="J420" s="232"/>
      <c r="K420" s="232"/>
      <c r="L420" s="232"/>
      <c r="M420" s="194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6"/>
      <c r="AM420" s="196"/>
      <c r="AN420" s="196"/>
    </row>
    <row r="421" spans="1:40" s="230" customFormat="1" ht="11.25" hidden="1" customHeight="1">
      <c r="A421" s="196"/>
      <c r="B421" s="232"/>
      <c r="C421" s="232"/>
      <c r="D421" s="232"/>
      <c r="E421" s="232"/>
      <c r="F421" s="232"/>
      <c r="G421" s="232"/>
      <c r="H421" s="232"/>
      <c r="I421" s="232"/>
      <c r="J421" s="232"/>
      <c r="K421" s="232"/>
      <c r="L421" s="232"/>
      <c r="M421" s="194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6"/>
      <c r="AM421" s="196"/>
      <c r="AN421" s="196"/>
    </row>
    <row r="422" spans="1:40" s="230" customFormat="1" ht="11.25" hidden="1" customHeight="1">
      <c r="A422" s="196"/>
      <c r="B422" s="232"/>
      <c r="C422" s="232"/>
      <c r="D422" s="232"/>
      <c r="E422" s="232"/>
      <c r="F422" s="232"/>
      <c r="G422" s="232"/>
      <c r="H422" s="232"/>
      <c r="I422" s="232"/>
      <c r="J422" s="232"/>
      <c r="K422" s="232"/>
      <c r="L422" s="232"/>
      <c r="M422" s="194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6"/>
      <c r="AM422" s="196"/>
      <c r="AN422" s="196"/>
    </row>
    <row r="423" spans="1:40" s="230" customFormat="1" ht="11.25" hidden="1" customHeight="1">
      <c r="A423" s="196"/>
      <c r="B423" s="232"/>
      <c r="C423" s="232"/>
      <c r="D423" s="232"/>
      <c r="E423" s="232"/>
      <c r="F423" s="232"/>
      <c r="G423" s="232"/>
      <c r="H423" s="232"/>
      <c r="I423" s="232"/>
      <c r="J423" s="232"/>
      <c r="K423" s="232"/>
      <c r="L423" s="232"/>
      <c r="M423" s="194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6"/>
      <c r="AM423" s="196"/>
      <c r="AN423" s="196"/>
    </row>
    <row r="424" spans="1:40" s="230" customFormat="1" ht="11.25" hidden="1" customHeight="1">
      <c r="A424" s="196"/>
      <c r="B424" s="232"/>
      <c r="C424" s="232"/>
      <c r="D424" s="232"/>
      <c r="E424" s="232"/>
      <c r="F424" s="232"/>
      <c r="G424" s="232"/>
      <c r="H424" s="232"/>
      <c r="I424" s="232"/>
      <c r="J424" s="232"/>
      <c r="K424" s="232"/>
      <c r="L424" s="232"/>
      <c r="M424" s="194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6"/>
      <c r="AM424" s="196"/>
      <c r="AN424" s="196"/>
    </row>
    <row r="425" spans="1:40" s="230" customFormat="1" ht="11.25" hidden="1" customHeight="1">
      <c r="A425" s="196"/>
      <c r="B425" s="232"/>
      <c r="C425" s="232"/>
      <c r="D425" s="232"/>
      <c r="E425" s="232"/>
      <c r="F425" s="232"/>
      <c r="G425" s="232"/>
      <c r="H425" s="232"/>
      <c r="I425" s="232"/>
      <c r="J425" s="232"/>
      <c r="K425" s="232"/>
      <c r="L425" s="232"/>
      <c r="M425" s="194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6"/>
      <c r="AM425" s="196"/>
      <c r="AN425" s="196"/>
    </row>
    <row r="426" spans="1:40" s="230" customFormat="1" ht="11.25" hidden="1" customHeight="1">
      <c r="A426" s="196"/>
      <c r="B426" s="232"/>
      <c r="C426" s="232"/>
      <c r="D426" s="232"/>
      <c r="E426" s="232"/>
      <c r="F426" s="232"/>
      <c r="G426" s="232"/>
      <c r="H426" s="232"/>
      <c r="I426" s="232"/>
      <c r="J426" s="232"/>
      <c r="K426" s="232"/>
      <c r="L426" s="232"/>
      <c r="M426" s="194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6"/>
      <c r="AM426" s="196"/>
      <c r="AN426" s="196"/>
    </row>
    <row r="427" spans="1:40" s="230" customFormat="1" ht="11.25" hidden="1" customHeight="1">
      <c r="A427" s="196"/>
      <c r="B427" s="232"/>
      <c r="C427" s="232"/>
      <c r="D427" s="232"/>
      <c r="E427" s="232"/>
      <c r="F427" s="232"/>
      <c r="G427" s="232"/>
      <c r="H427" s="232"/>
      <c r="I427" s="232"/>
      <c r="J427" s="232"/>
      <c r="K427" s="232"/>
      <c r="L427" s="232"/>
      <c r="M427" s="194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6"/>
      <c r="AM427" s="196"/>
      <c r="AN427" s="196"/>
    </row>
    <row r="428" spans="1:40" s="230" customFormat="1" ht="11.25" hidden="1" customHeight="1">
      <c r="A428" s="196"/>
      <c r="B428" s="232"/>
      <c r="C428" s="232"/>
      <c r="D428" s="232"/>
      <c r="E428" s="232"/>
      <c r="F428" s="232"/>
      <c r="G428" s="232"/>
      <c r="H428" s="232"/>
      <c r="I428" s="232"/>
      <c r="J428" s="232"/>
      <c r="K428" s="232"/>
      <c r="L428" s="232"/>
      <c r="M428" s="194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6"/>
      <c r="AM428" s="196"/>
      <c r="AN428" s="196"/>
    </row>
    <row r="429" spans="1:40" s="230" customFormat="1" ht="11.25" hidden="1" customHeight="1">
      <c r="A429" s="196"/>
      <c r="B429" s="232"/>
      <c r="C429" s="232"/>
      <c r="D429" s="232"/>
      <c r="E429" s="232"/>
      <c r="F429" s="232"/>
      <c r="G429" s="232"/>
      <c r="H429" s="232"/>
      <c r="I429" s="232"/>
      <c r="J429" s="232"/>
      <c r="K429" s="232"/>
      <c r="L429" s="232"/>
      <c r="M429" s="194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6"/>
      <c r="AM429" s="196"/>
      <c r="AN429" s="196"/>
    </row>
    <row r="430" spans="1:40" s="230" customFormat="1" ht="11.25" hidden="1" customHeight="1">
      <c r="A430" s="196"/>
      <c r="B430" s="232"/>
      <c r="C430" s="232"/>
      <c r="D430" s="232"/>
      <c r="E430" s="232"/>
      <c r="F430" s="232"/>
      <c r="G430" s="232"/>
      <c r="H430" s="232"/>
      <c r="I430" s="232"/>
      <c r="J430" s="232"/>
      <c r="K430" s="232"/>
      <c r="L430" s="232"/>
      <c r="M430" s="194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6"/>
      <c r="AM430" s="196"/>
      <c r="AN430" s="196"/>
    </row>
    <row r="431" spans="1:40" s="230" customFormat="1" ht="11.25" hidden="1" customHeight="1">
      <c r="A431" s="196"/>
      <c r="B431" s="232"/>
      <c r="C431" s="232"/>
      <c r="D431" s="232"/>
      <c r="E431" s="232"/>
      <c r="F431" s="232"/>
      <c r="G431" s="232"/>
      <c r="H431" s="232"/>
      <c r="I431" s="232"/>
      <c r="J431" s="232"/>
      <c r="K431" s="232"/>
      <c r="L431" s="232"/>
      <c r="M431" s="194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6"/>
      <c r="AM431" s="196"/>
      <c r="AN431" s="196"/>
    </row>
    <row r="432" spans="1:40" s="230" customFormat="1" ht="11.25" hidden="1" customHeight="1">
      <c r="A432" s="196"/>
      <c r="B432" s="232"/>
      <c r="C432" s="232"/>
      <c r="D432" s="232"/>
      <c r="E432" s="232"/>
      <c r="F432" s="232"/>
      <c r="G432" s="232"/>
      <c r="H432" s="232"/>
      <c r="I432" s="232"/>
      <c r="J432" s="232"/>
      <c r="K432" s="232"/>
      <c r="L432" s="232"/>
      <c r="M432" s="194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6"/>
      <c r="AM432" s="196"/>
      <c r="AN432" s="196"/>
    </row>
    <row r="433" spans="1:40" s="230" customFormat="1" ht="11.25" hidden="1" customHeight="1">
      <c r="A433" s="196"/>
      <c r="B433" s="232"/>
      <c r="C433" s="232"/>
      <c r="D433" s="232"/>
      <c r="E433" s="232"/>
      <c r="F433" s="232"/>
      <c r="G433" s="232"/>
      <c r="H433" s="232"/>
      <c r="I433" s="232"/>
      <c r="J433" s="232"/>
      <c r="K433" s="232"/>
      <c r="L433" s="232"/>
      <c r="M433" s="194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6"/>
      <c r="AM433" s="196"/>
      <c r="AN433" s="196"/>
    </row>
    <row r="434" spans="1:40" s="230" customFormat="1" ht="11.25" hidden="1" customHeight="1">
      <c r="A434" s="196"/>
      <c r="B434" s="196"/>
      <c r="C434" s="196"/>
      <c r="D434" s="196"/>
      <c r="E434" s="196"/>
      <c r="F434" s="196"/>
      <c r="G434" s="196"/>
      <c r="H434" s="196"/>
      <c r="I434" s="196"/>
      <c r="J434" s="196"/>
      <c r="K434" s="196"/>
      <c r="L434" s="196"/>
      <c r="M434" s="194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6"/>
      <c r="AM434" s="196"/>
      <c r="AN434" s="196"/>
    </row>
    <row r="435" spans="1:40" ht="11.25" hidden="1" customHeight="1"/>
  </sheetData>
  <sheetProtection sheet="1" objects="1" scenarios="1"/>
  <mergeCells count="1">
    <mergeCell ref="A5:A7"/>
  </mergeCells>
  <hyperlinks>
    <hyperlink ref="L1" location="Índice!A1" tooltip="Ir a Índice" display="Índice!A1"/>
    <hyperlink ref="A232" r:id="rId1" display="Fuente: CONEVAL. Medición de pobreza."/>
  </hyperlinks>
  <printOptions horizontalCentered="1" verticalCentered="1" gridLinesSet="0"/>
  <pageMargins left="0.39370078740157483" right="0.39370078740157483" top="0.59055118110236227" bottom="0.59055118110236227" header="0.39370078740157483" footer="0.39370078740157483"/>
  <pageSetup orientation="portrait" r:id="rId2"/>
  <headerFooter>
    <oddHeader>&amp;L&amp;"Arial,Normal"&amp;10&amp;K000080INEGI. Anuario estadístico y geográfico de los Estados Unidos Mexicanos 2019.</oddHeader>
  </headerFooter>
  <rowBreaks count="3" manualBreakCount="3">
    <brk id="81" max="11" man="1"/>
    <brk id="153" max="11" man="1"/>
    <brk id="189" max="11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</vt:i4>
      </vt:variant>
      <vt:variant>
        <vt:lpstr>Rangos con nombre</vt:lpstr>
      </vt:variant>
      <vt:variant>
        <vt:i4>46</vt:i4>
      </vt:variant>
    </vt:vector>
  </HeadingPairs>
  <TitlesOfParts>
    <vt:vector size="70" baseType="lpstr">
      <vt:lpstr>Índice</vt:lpstr>
      <vt:lpstr>2.1</vt:lpstr>
      <vt:lpstr>2.2</vt:lpstr>
      <vt:lpstr>2.3</vt:lpstr>
      <vt:lpstr>2.4</vt:lpstr>
      <vt:lpstr>2.5</vt:lpstr>
      <vt:lpstr>2.6</vt:lpstr>
      <vt:lpstr>2.7</vt:lpstr>
      <vt:lpstr>2.8</vt:lpstr>
      <vt:lpstr>2.9</vt:lpstr>
      <vt:lpstr>2.10</vt:lpstr>
      <vt:lpstr>2.11</vt:lpstr>
      <vt:lpstr>2.12</vt:lpstr>
      <vt:lpstr>2.13</vt:lpstr>
      <vt:lpstr>2.14</vt:lpstr>
      <vt:lpstr>2.15</vt:lpstr>
      <vt:lpstr>2.16</vt:lpstr>
      <vt:lpstr>2.17</vt:lpstr>
      <vt:lpstr>2.18</vt:lpstr>
      <vt:lpstr>2.19</vt:lpstr>
      <vt:lpstr>2.20</vt:lpstr>
      <vt:lpstr>2.21</vt:lpstr>
      <vt:lpstr>2.22</vt:lpstr>
      <vt:lpstr>2.23</vt:lpstr>
      <vt:lpstr>'2.1'!Área_de_impresión</vt:lpstr>
      <vt:lpstr>'2.10'!Área_de_impresión</vt:lpstr>
      <vt:lpstr>'2.11'!Área_de_impresión</vt:lpstr>
      <vt:lpstr>'2.12'!Área_de_impresión</vt:lpstr>
      <vt:lpstr>'2.13'!Área_de_impresión</vt:lpstr>
      <vt:lpstr>'2.14'!Área_de_impresión</vt:lpstr>
      <vt:lpstr>'2.15'!Área_de_impresión</vt:lpstr>
      <vt:lpstr>'2.16'!Área_de_impresión</vt:lpstr>
      <vt:lpstr>'2.17'!Área_de_impresión</vt:lpstr>
      <vt:lpstr>'2.18'!Área_de_impresión</vt:lpstr>
      <vt:lpstr>'2.19'!Área_de_impresión</vt:lpstr>
      <vt:lpstr>'2.2'!Área_de_impresión</vt:lpstr>
      <vt:lpstr>'2.20'!Área_de_impresión</vt:lpstr>
      <vt:lpstr>'2.21'!Área_de_impresión</vt:lpstr>
      <vt:lpstr>'2.22'!Área_de_impresión</vt:lpstr>
      <vt:lpstr>'2.23'!Área_de_impresión</vt:lpstr>
      <vt:lpstr>'2.3'!Área_de_impresión</vt:lpstr>
      <vt:lpstr>'2.4'!Área_de_impresión</vt:lpstr>
      <vt:lpstr>'2.5'!Área_de_impresión</vt:lpstr>
      <vt:lpstr>'2.6'!Área_de_impresión</vt:lpstr>
      <vt:lpstr>'2.7'!Área_de_impresión</vt:lpstr>
      <vt:lpstr>'2.8'!Área_de_impresión</vt:lpstr>
      <vt:lpstr>'2.9'!Área_de_impresión</vt:lpstr>
      <vt:lpstr>Índice!Área_de_impresión</vt:lpstr>
      <vt:lpstr>'2.2'!Print_Area</vt:lpstr>
      <vt:lpstr>'2.3'!Print_Area</vt:lpstr>
      <vt:lpstr>'2.5'!Print_Area</vt:lpstr>
      <vt:lpstr>'2.5'!Print_Titles</vt:lpstr>
      <vt:lpstr>'2.1'!Títulos_a_imprimir</vt:lpstr>
      <vt:lpstr>'2.10'!Títulos_a_imprimir</vt:lpstr>
      <vt:lpstr>'2.11'!Títulos_a_imprimir</vt:lpstr>
      <vt:lpstr>'2.12'!Títulos_a_imprimir</vt:lpstr>
      <vt:lpstr>'2.13'!Títulos_a_imprimir</vt:lpstr>
      <vt:lpstr>'2.14'!Títulos_a_imprimir</vt:lpstr>
      <vt:lpstr>'2.15'!Títulos_a_imprimir</vt:lpstr>
      <vt:lpstr>'2.16'!Títulos_a_imprimir</vt:lpstr>
      <vt:lpstr>'2.17'!Títulos_a_imprimir</vt:lpstr>
      <vt:lpstr>'2.18'!Títulos_a_imprimir</vt:lpstr>
      <vt:lpstr>'2.19'!Títulos_a_imprimir</vt:lpstr>
      <vt:lpstr>'2.20'!Títulos_a_imprimir</vt:lpstr>
      <vt:lpstr>'2.22'!Títulos_a_imprimir</vt:lpstr>
      <vt:lpstr>'2.23'!Títulos_a_imprimir</vt:lpstr>
      <vt:lpstr>'2.6'!Títulos_a_imprimir</vt:lpstr>
      <vt:lpstr>'2.7'!Títulos_a_imprimir</vt:lpstr>
      <vt:lpstr>'2.8'!Títulos_a_imprimir</vt:lpstr>
      <vt:lpstr>'2.9'!Títulos_a_imprimir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INEGI</dc:creator>
  <cp:lastModifiedBy>INEGI</cp:lastModifiedBy>
  <cp:lastPrinted>2019-11-14T20:06:18Z</cp:lastPrinted>
  <dcterms:created xsi:type="dcterms:W3CDTF">2019-07-03T16:25:32Z</dcterms:created>
  <dcterms:modified xsi:type="dcterms:W3CDTF">2019-12-05T16:16:10Z</dcterms:modified>
</cp:coreProperties>
</file>